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Quarterly PE&amp;Infra Funds\"/>
    </mc:Choice>
  </mc:AlternateContent>
  <bookViews>
    <workbookView xWindow="0" yWindow="0" windowWidth="20490" windowHeight="8940" activeTab="1"/>
  </bookViews>
  <sheets>
    <sheet name="PnL" sheetId="12" r:id="rId1"/>
    <sheet name="AssetSum" sheetId="14" r:id="rId2"/>
    <sheet name="CapSum" sheetId="15" r:id="rId3"/>
  </sheets>
  <definedNames>
    <definedName name="NetProfitCurrent" localSheetId="1">AssetSum!#REF!</definedName>
    <definedName name="NetProfitCurrent" localSheetId="2">CapSum!#REF!</definedName>
    <definedName name="NetProfitCurrent" localSheetId="0">PnL!#REF!</definedName>
  </definedNames>
  <calcPr calcId="162913"/>
</workbook>
</file>

<file path=xl/calcChain.xml><?xml version="1.0" encoding="utf-8"?>
<calcChain xmlns="http://schemas.openxmlformats.org/spreadsheetml/2006/main">
  <c r="M25" i="12" l="1"/>
  <c r="N24" i="12"/>
  <c r="M24" i="12"/>
  <c r="O24" i="12" s="1"/>
  <c r="L24" i="12"/>
  <c r="I24" i="12"/>
  <c r="N25" i="14"/>
  <c r="O24" i="14"/>
  <c r="N24" i="14"/>
  <c r="P24" i="14" s="1"/>
  <c r="M24" i="14"/>
  <c r="J24" i="14"/>
  <c r="J22" i="14" l="1"/>
  <c r="O22" i="12"/>
  <c r="L22" i="12"/>
  <c r="I22" i="12"/>
  <c r="I27" i="12"/>
  <c r="O15" i="12"/>
  <c r="L15" i="12"/>
  <c r="L7" i="12"/>
  <c r="I15" i="12"/>
  <c r="M23" i="12" l="1"/>
  <c r="N27" i="12"/>
  <c r="N26" i="12"/>
  <c r="N23" i="12"/>
  <c r="N21" i="12"/>
  <c r="N20" i="12"/>
  <c r="N19" i="12"/>
  <c r="N8" i="12"/>
  <c r="N6" i="12"/>
  <c r="N4" i="12"/>
  <c r="O26" i="14"/>
  <c r="H15" i="14" l="1"/>
  <c r="J28" i="15"/>
  <c r="H15" i="12" l="1"/>
  <c r="K15" i="12"/>
  <c r="N9" i="12"/>
  <c r="N10" i="12"/>
  <c r="N11" i="12"/>
  <c r="N12" i="12"/>
  <c r="N13" i="12"/>
  <c r="N15" i="12" l="1"/>
  <c r="L27" i="12"/>
  <c r="M27" i="12"/>
  <c r="O27" i="12" s="1"/>
  <c r="M8" i="12"/>
  <c r="M27" i="14"/>
  <c r="H28" i="15" l="1"/>
  <c r="G28" i="15"/>
  <c r="I28" i="15" l="1"/>
  <c r="H30" i="12"/>
  <c r="K30" i="12"/>
  <c r="N29" i="12"/>
  <c r="N28" i="12"/>
  <c r="O29" i="14"/>
  <c r="L29" i="14"/>
  <c r="I29" i="14"/>
  <c r="O11" i="14"/>
  <c r="O10" i="14"/>
  <c r="O9" i="14"/>
  <c r="O7" i="14"/>
  <c r="O6" i="14"/>
  <c r="O5" i="14"/>
  <c r="O4" i="14"/>
  <c r="L15" i="14"/>
  <c r="I15" i="14"/>
  <c r="J15" i="14" s="1"/>
  <c r="K28" i="15"/>
  <c r="L28" i="15" s="1"/>
  <c r="K14" i="15"/>
  <c r="H14" i="15"/>
  <c r="O15" i="14" l="1"/>
  <c r="N30" i="12"/>
  <c r="M26" i="12"/>
  <c r="N26" i="14"/>
  <c r="M19" i="12" l="1"/>
  <c r="M13" i="12"/>
  <c r="G14" i="15"/>
  <c r="I14" i="15" s="1"/>
  <c r="L8" i="15" l="1"/>
  <c r="I8" i="15"/>
  <c r="L8" i="12"/>
  <c r="I8" i="12"/>
  <c r="P8" i="14"/>
  <c r="M8" i="14"/>
  <c r="J8" i="14"/>
  <c r="O8" i="12" l="1"/>
  <c r="J14" i="15" l="1"/>
  <c r="L14" i="15" s="1"/>
  <c r="J15" i="12"/>
  <c r="K15" i="14"/>
  <c r="M15" i="14" s="1"/>
  <c r="M12" i="12" l="1"/>
  <c r="N28" i="14"/>
  <c r="M20" i="12"/>
  <c r="M21" i="12"/>
  <c r="M28" i="12"/>
  <c r="M29" i="12"/>
  <c r="N29" i="14" l="1"/>
  <c r="P29" i="14" s="1"/>
  <c r="N5" i="14"/>
  <c r="N6" i="14"/>
  <c r="N7" i="14"/>
  <c r="N9" i="14"/>
  <c r="N10" i="14"/>
  <c r="N11" i="14"/>
  <c r="M6" i="12"/>
  <c r="M9" i="12"/>
  <c r="M10" i="12"/>
  <c r="M11" i="12"/>
  <c r="M4" i="12"/>
  <c r="M15" i="12" l="1"/>
  <c r="N4" i="14"/>
  <c r="N15" i="14" s="1"/>
  <c r="P15" i="14" s="1"/>
  <c r="I19" i="15"/>
  <c r="I20" i="15"/>
  <c r="I18" i="15"/>
  <c r="L19" i="15"/>
  <c r="L20" i="15"/>
  <c r="L18" i="15"/>
  <c r="L5" i="15"/>
  <c r="L6" i="15"/>
  <c r="L7" i="15"/>
  <c r="L4" i="15"/>
  <c r="I5" i="15"/>
  <c r="I6" i="15"/>
  <c r="I7" i="15"/>
  <c r="I4" i="15"/>
  <c r="P20" i="14"/>
  <c r="P21" i="14"/>
  <c r="P19" i="14"/>
  <c r="J20" i="14"/>
  <c r="J21" i="14"/>
  <c r="M20" i="14"/>
  <c r="M21" i="14"/>
  <c r="M19" i="14"/>
  <c r="J19" i="14"/>
  <c r="K29" i="14"/>
  <c r="M29" i="14" s="1"/>
  <c r="H29" i="14"/>
  <c r="J29" i="14" s="1"/>
  <c r="P5" i="14"/>
  <c r="P6" i="14"/>
  <c r="P7" i="14"/>
  <c r="M5" i="14"/>
  <c r="M6" i="14"/>
  <c r="M7" i="14"/>
  <c r="M4" i="14"/>
  <c r="J5" i="14"/>
  <c r="J6" i="14"/>
  <c r="J7" i="14"/>
  <c r="J4" i="14"/>
  <c r="O20" i="12"/>
  <c r="O21" i="12"/>
  <c r="O19" i="12"/>
  <c r="L20" i="12"/>
  <c r="L21" i="12"/>
  <c r="L19" i="12"/>
  <c r="I20" i="12"/>
  <c r="I21" i="12"/>
  <c r="I19" i="12"/>
  <c r="M30" i="12"/>
  <c r="O30" i="12" s="1"/>
  <c r="J30" i="12"/>
  <c r="G30" i="12"/>
  <c r="I30" i="12" s="1"/>
  <c r="O5" i="12"/>
  <c r="O6" i="12"/>
  <c r="O7" i="12"/>
  <c r="O4" i="12"/>
  <c r="L5" i="12"/>
  <c r="L6" i="12"/>
  <c r="L4" i="12"/>
  <c r="I5" i="12"/>
  <c r="I7" i="12"/>
  <c r="I4" i="12"/>
  <c r="G15" i="12"/>
  <c r="P4" i="14" l="1"/>
</calcChain>
</file>

<file path=xl/sharedStrings.xml><?xml version="1.0" encoding="utf-8"?>
<sst xmlns="http://schemas.openxmlformats.org/spreadsheetml/2006/main" count="349" uniqueCount="109">
  <si>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</si>
  <si>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</si>
  <si>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</si>
  <si>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</si>
  <si>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</si>
  <si>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</si>
  <si>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</si>
  <si>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</si>
  <si>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</si>
  <si>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</si>
  <si>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</si>
  <si>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</si>
  <si>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</si>
  <si>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</si>
  <si>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</si>
  <si>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</si>
  <si>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</si>
  <si>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</si>
  <si>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</si>
  <si>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</si>
  <si>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</si>
  <si>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</si>
  <si>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</si>
  <si>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</si>
  <si>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</si>
  <si>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</si>
  <si>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</si>
  <si>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</si>
  <si>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</si>
  <si>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</si>
  <si>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</si>
  <si>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</si>
  <si>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</si>
  <si>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</si>
  <si>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</si>
  <si>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</si>
  <si>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</si>
  <si>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</si>
  <si>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</si>
  <si>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TOTAL INCOME</t>
  </si>
  <si>
    <t>TOTAL EXPENSES</t>
  </si>
  <si>
    <t>NET INCOME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</si>
  <si>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</si>
  <si>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</si>
  <si>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</si>
  <si>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</si>
  <si>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</si>
  <si>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</si>
  <si>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</si>
  <si>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</si>
  <si>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</si>
  <si>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</si>
  <si>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</si>
  <si>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</si>
  <si>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</si>
  <si>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</si>
  <si>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</si>
  <si>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</si>
  <si>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</si>
  <si>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</si>
  <si>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</si>
  <si>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</si>
  <si>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</si>
  <si>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</si>
  <si>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</si>
  <si>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</si>
  <si>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</si>
  <si>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</si>
  <si>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</si>
  <si>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</si>
  <si>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</si>
  <si>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</si>
  <si>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</si>
  <si>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</si>
  <si>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</si>
  <si>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</si>
  <si>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</si>
  <si>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INFRASTRUCTURE</t>
  </si>
  <si>
    <t>STANBIC IBTC CAPITAL LTD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</si>
  <si>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</si>
  <si>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</si>
  <si>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</si>
  <si>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</si>
  <si>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</si>
  <si>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</si>
  <si>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</si>
  <si>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</si>
  <si>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Q1 2022</t>
  </si>
  <si>
    <t>STANBIC IBTC INFRASTRUCTURE 1</t>
  </si>
  <si>
    <t>IROKO GROWTH INFRASTRUCTURE FUND</t>
  </si>
  <si>
    <t>NGN 10,000,000,000</t>
  </si>
  <si>
    <t>Q2 2022</t>
  </si>
  <si>
    <t xml:space="preserve"> Q2 2022</t>
  </si>
  <si>
    <t>UNITED CAPITAL INFRASTRUCTURE  FUND</t>
  </si>
  <si>
    <t>Q3 2022</t>
  </si>
  <si>
    <t>UNITED CAPITAL ASSET MGT LTD</t>
  </si>
  <si>
    <t xml:space="preserve"> Q3 2022</t>
  </si>
  <si>
    <t>NA</t>
  </si>
  <si>
    <t>REGISTERED PRIVATE EQUITY AND INFRASTRUCTURE FUNDS ASSETS UNDER MANAGEMENT AS AT Q3, 2022</t>
  </si>
  <si>
    <t>REGISTERED PRIVATE EQUITY AND INFRASTRUCTURE FUNDS INCOME AND EXPENSES AS AT Q3, 2022</t>
  </si>
  <si>
    <t>REGISTERED PRIVATE EQUITY AND INFRASTRUCTURE COMMITTED CAPITAL AND DRAW DOWN POSITION AS AT Q3, 2022</t>
  </si>
  <si>
    <t>13th January 2022</t>
  </si>
  <si>
    <t>NGN 15,000,000,000</t>
  </si>
  <si>
    <t>NGN 100,000,000,000</t>
  </si>
  <si>
    <t>STANBIC IBTC INFRASTRUCTURE 2</t>
  </si>
  <si>
    <t xml:space="preserve"> 25th April 2022</t>
  </si>
  <si>
    <t xml:space="preserve">8th June 2021 </t>
  </si>
  <si>
    <t>NGN20,000,000,000</t>
  </si>
  <si>
    <t>NGN15,645,000,000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</si>
</sst>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[$-409]d\-mmm\-yy;@"/>
    <numFmt numFmtId="167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87">
    <xf numFmtId="0" fontId="0" fillId="0" borderId="0" xfId="0"/>
    <xf numFmtId="43" fontId="0" fillId="0" borderId="0" xfId="3" applyFont="1"/>
    <xf numFmtId="0" fontId="0" fillId="0" borderId="1" xfId="0" applyBorder="1"/>
    <xf numFmtId="0" fontId="0" fillId="0" borderId="0" xfId="0" applyBorder="1"/>
    <xf numFmtId="43" fontId="3" fillId="0" borderId="3" xfId="3" applyFont="1" applyBorder="1" applyAlignment="1">
      <alignment horizontal="right"/>
    </xf>
    <xf numFmtId="43" fontId="3" fillId="0" borderId="2" xfId="3" applyFont="1" applyBorder="1" applyAlignment="1">
      <alignment horizontal="right"/>
    </xf>
    <xf numFmtId="43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43" fontId="3" fillId="0" borderId="2" xfId="3" applyFont="1" applyBorder="1"/>
    <xf numFmtId="43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43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43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43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43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43" fontId="5" fillId="0" borderId="2" xfId="3" applyFont="1" applyBorder="1"/>
    <xf numFmtId="0" fontId="10" fillId="0" borderId="0" xfId="0" applyFont="1"/>
    <xf numFmtId="164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10" xfId="0" applyFont="1" applyBorder="1" applyAlignment="1"/>
    <xf numFmtId="0" fontId="1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9" fontId="14" fillId="0" borderId="2" xfId="2" applyFont="1" applyBorder="1" applyAlignment="1">
      <alignment horizontal="center" wrapText="1"/>
    </xf>
    <xf numFmtId="0" fontId="16" fillId="0" borderId="11" xfId="0" applyFont="1" applyBorder="1" applyAlignment="1"/>
    <xf numFmtId="43" fontId="14" fillId="0" borderId="2" xfId="3" applyFont="1" applyBorder="1" applyAlignment="1">
      <alignment horizontal="center" wrapText="1"/>
    </xf>
    <xf numFmtId="43" fontId="17" fillId="4" borderId="3" xfId="4" applyNumberFormat="1" applyBorder="1" applyAlignment="1">
      <alignment horizontal="right"/>
    </xf>
    <xf numFmtId="164" fontId="0" fillId="0" borderId="1" xfId="0" applyNumberFormat="1" applyBorder="1"/>
    <xf numFmtId="10" fontId="0" fillId="0" borderId="0" xfId="2" applyNumberFormat="1" applyFont="1"/>
    <xf numFmtId="0" fontId="13" fillId="0" borderId="0" xfId="0" applyFont="1"/>
    <xf numFmtId="164" fontId="0" fillId="0" borderId="0" xfId="0" applyNumberFormat="1"/>
    <xf numFmtId="43" fontId="18" fillId="0" borderId="2" xfId="3" applyFont="1" applyBorder="1" applyAlignment="1">
      <alignment wrapText="1"/>
    </xf>
    <xf numFmtId="166" fontId="19" fillId="0" borderId="2" xfId="3" applyNumberFormat="1" applyFont="1" applyBorder="1" applyAlignment="1">
      <alignment wrapText="1"/>
    </xf>
    <xf numFmtId="43" fontId="19" fillId="0" borderId="2" xfId="3" applyFont="1" applyBorder="1" applyAlignment="1">
      <alignment wrapText="1"/>
    </xf>
    <xf numFmtId="167" fontId="19" fillId="0" borderId="2" xfId="3" applyNumberFormat="1" applyFont="1" applyBorder="1" applyAlignment="1">
      <alignment horizontal="center" wrapText="1"/>
    </xf>
    <xf numFmtId="43" fontId="6" fillId="0" borderId="2" xfId="3" applyFont="1" applyBorder="1" applyAlignment="1">
      <alignment wrapText="1"/>
    </xf>
    <xf numFmtId="166" fontId="20" fillId="0" borderId="2" xfId="3" applyNumberFormat="1" applyFont="1" applyBorder="1" applyAlignment="1">
      <alignment wrapText="1"/>
    </xf>
    <xf numFmtId="43" fontId="20" fillId="0" borderId="2" xfId="3" applyFont="1" applyBorder="1" applyAlignment="1">
      <alignment wrapText="1"/>
    </xf>
    <xf numFmtId="167" fontId="20" fillId="0" borderId="2" xfId="3" applyNumberFormat="1" applyFont="1" applyBorder="1" applyAlignment="1">
      <alignment horizontal="center" wrapText="1"/>
    </xf>
    <xf numFmtId="9" fontId="20" fillId="0" borderId="2" xfId="2" applyFont="1" applyBorder="1" applyAlignment="1">
      <alignment horizontal="center" wrapText="1"/>
    </xf>
    <xf numFmtId="166" fontId="5" fillId="0" borderId="2" xfId="3" applyNumberFormat="1" applyFont="1" applyBorder="1" applyAlignment="1">
      <alignment horizontal="center" wrapText="1"/>
    </xf>
    <xf numFmtId="43" fontId="5" fillId="0" borderId="2" xfId="3" applyFont="1" applyBorder="1" applyAlignment="1">
      <alignment horizontal="center"/>
    </xf>
    <xf numFmtId="43" fontId="5" fillId="0" borderId="2" xfId="3" applyFont="1" applyBorder="1" applyAlignment="1">
      <alignment horizontal="center" wrapText="1"/>
    </xf>
    <xf numFmtId="43" fontId="2" fillId="0" borderId="3" xfId="3" applyFont="1" applyBorder="1" applyAlignment="1">
      <alignment horizontal="center"/>
    </xf>
    <xf numFmtId="43" fontId="14" fillId="0" borderId="3" xfId="3" applyFont="1" applyBorder="1" applyAlignment="1">
      <alignment horizontal="center" wrapText="1"/>
    </xf>
    <xf numFmtId="9" fontId="2" fillId="0" borderId="2" xfId="2" applyFont="1" applyBorder="1" applyAlignment="1">
      <alignment horizontal="center"/>
    </xf>
    <xf numFmtId="0" fontId="14" fillId="0" borderId="2" xfId="2" applyNumberFormat="1" applyFont="1" applyBorder="1" applyAlignment="1">
      <alignment horizontal="center" wrapText="1"/>
    </xf>
    <xf numFmtId="43" fontId="17" fillId="4" borderId="3" xfId="4" applyNumberFormat="1" applyBorder="1" applyAlignment="1">
      <alignment horizontal="center"/>
    </xf>
    <xf numFmtId="43" fontId="2" fillId="0" borderId="2" xfId="3" applyFont="1" applyBorder="1" applyAlignment="1">
      <alignment horizontal="center"/>
    </xf>
    <xf numFmtId="43" fontId="2" fillId="0" borderId="2" xfId="3" applyFont="1" applyBorder="1" applyAlignment="1">
      <alignment horizontal="center" wrapText="1"/>
    </xf>
    <xf numFmtId="43" fontId="2" fillId="0" borderId="3" xfId="3" applyFont="1" applyBorder="1" applyAlignment="1">
      <alignment horizontal="center" wrapText="1"/>
    </xf>
    <xf numFmtId="43" fontId="6" fillId="0" borderId="3" xfId="3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9" fontId="6" fillId="0" borderId="2" xfId="2" applyFont="1" applyBorder="1" applyAlignment="1">
      <alignment horizontal="center"/>
    </xf>
    <xf numFmtId="43" fontId="20" fillId="0" borderId="2" xfId="3" applyFont="1" applyBorder="1" applyAlignment="1">
      <alignment horizontal="center" wrapText="1"/>
    </xf>
    <xf numFmtId="43" fontId="14" fillId="0" borderId="2" xfId="3" applyFont="1" applyBorder="1" applyAlignment="1">
      <alignment horizontal="center"/>
    </xf>
    <xf numFmtId="166" fontId="5" fillId="0" borderId="3" xfId="3" applyNumberFormat="1" applyFont="1" applyBorder="1" applyAlignment="1">
      <alignment horizontal="center" wrapText="1"/>
    </xf>
    <xf numFmtId="0" fontId="0" fillId="5" borderId="0" xfId="0" applyFill="1"/>
    <xf numFmtId="165" fontId="2" fillId="6" borderId="4" xfId="3" applyNumberFormat="1" applyFont="1" applyFill="1" applyBorder="1" applyAlignment="1">
      <alignment horizontal="center" wrapText="1"/>
    </xf>
    <xf numFmtId="43" fontId="2" fillId="6" borderId="2" xfId="3" applyFont="1" applyFill="1" applyBorder="1"/>
    <xf numFmtId="43" fontId="3" fillId="6" borderId="2" xfId="3" applyFont="1" applyFill="1" applyBorder="1" applyAlignment="1">
      <alignment wrapText="1"/>
    </xf>
    <xf numFmtId="166" fontId="5" fillId="6" borderId="2" xfId="3" applyNumberFormat="1" applyFont="1" applyFill="1" applyBorder="1" applyAlignment="1">
      <alignment horizontal="center" wrapText="1"/>
    </xf>
    <xf numFmtId="43" fontId="14" fillId="6" borderId="2" xfId="3" applyFont="1" applyFill="1" applyBorder="1" applyAlignment="1">
      <alignment horizontal="center" wrapText="1"/>
    </xf>
    <xf numFmtId="9" fontId="14" fillId="6" borderId="2" xfId="2" applyFont="1" applyFill="1" applyBorder="1" applyAlignment="1">
      <alignment horizontal="center" wrapText="1"/>
    </xf>
    <xf numFmtId="0" fontId="0" fillId="6" borderId="0" xfId="0" applyFill="1"/>
    <xf numFmtId="164" fontId="0" fillId="6" borderId="0" xfId="1" applyFont="1" applyFill="1"/>
    <xf numFmtId="43" fontId="2" fillId="6" borderId="2" xfId="3" applyFont="1" applyFill="1" applyBorder="1" applyAlignment="1">
      <alignment wrapText="1"/>
    </xf>
    <xf numFmtId="43" fontId="3" fillId="6" borderId="2" xfId="3" applyFont="1" applyFill="1" applyBorder="1"/>
    <xf numFmtId="43" fontId="5" fillId="6" borderId="2" xfId="3" applyFont="1" applyFill="1" applyBorder="1" applyAlignment="1">
      <alignment horizontal="center"/>
    </xf>
    <xf numFmtId="43" fontId="2" fillId="6" borderId="2" xfId="3" applyFont="1" applyFill="1" applyBorder="1" applyAlignment="1">
      <alignment horizontal="center" wrapText="1"/>
    </xf>
    <xf numFmtId="43" fontId="14" fillId="0" borderId="2" xfId="3" applyFont="1" applyBorder="1" applyAlignment="1">
      <alignment wrapText="1"/>
    </xf>
    <xf numFmtId="43" fontId="14" fillId="0" borderId="3" xfId="3" applyFont="1" applyBorder="1" applyAlignment="1">
      <alignment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B16" zoomScaleNormal="100" workbookViewId="0">
      <selection activeCell="O25" sqref="O25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8" width="23.42578125" customWidth="1"/>
    <col min="9" max="9" width="9.5703125" customWidth="1"/>
    <col min="10" max="10" width="23.42578125" customWidth="1"/>
    <col min="11" max="11" width="24" customWidth="1"/>
    <col min="12" max="12" width="9.28515625" customWidth="1"/>
    <col min="13" max="13" width="22.7109375" customWidth="1"/>
    <col min="14" max="14" width="23.7109375" customWidth="1"/>
    <col min="15" max="15" width="9" customWidth="1"/>
  </cols>
  <sheetData>
    <row r="1" spans="1:15" ht="34.5" thickBot="1" x14ac:dyDescent="0.55000000000000004">
      <c r="A1" s="36" t="s">
        <v>99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ht="17.25" customHeight="1" x14ac:dyDescent="0.35">
      <c r="A2" s="22"/>
      <c r="B2" s="21" t="s">
        <v>33</v>
      </c>
      <c r="C2" s="20"/>
      <c r="D2" s="20"/>
      <c r="E2" s="20"/>
      <c r="F2" s="20"/>
      <c r="G2" s="84" t="s">
        <v>39</v>
      </c>
      <c r="H2" s="85"/>
      <c r="I2" s="86"/>
      <c r="J2" s="84" t="s">
        <v>40</v>
      </c>
      <c r="K2" s="85"/>
      <c r="L2" s="86"/>
      <c r="M2" s="84" t="s">
        <v>41</v>
      </c>
      <c r="N2" s="85"/>
      <c r="O2" s="86"/>
    </row>
    <row r="3" spans="1:15" s="28" customFormat="1" ht="29.25" customHeight="1" x14ac:dyDescent="0.25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32</v>
      </c>
      <c r="G3" s="18" t="s">
        <v>96</v>
      </c>
      <c r="H3" s="18" t="s">
        <v>92</v>
      </c>
      <c r="I3" s="34" t="s">
        <v>0</v>
      </c>
      <c r="J3" s="18" t="s">
        <v>94</v>
      </c>
      <c r="K3" s="18" t="s">
        <v>91</v>
      </c>
      <c r="L3" s="33" t="s">
        <v>0</v>
      </c>
      <c r="M3" s="18" t="s">
        <v>94</v>
      </c>
      <c r="N3" s="18" t="s">
        <v>91</v>
      </c>
      <c r="O3" s="33" t="s">
        <v>0</v>
      </c>
    </row>
    <row r="4" spans="1:15" ht="18" x14ac:dyDescent="0.35">
      <c r="A4" s="16">
        <v>1</v>
      </c>
      <c r="B4" s="47" t="s">
        <v>1</v>
      </c>
      <c r="C4" s="47" t="s">
        <v>23</v>
      </c>
      <c r="D4" s="48" t="s">
        <v>2</v>
      </c>
      <c r="E4" s="49" t="s">
        <v>30</v>
      </c>
      <c r="F4" s="50">
        <v>8</v>
      </c>
      <c r="G4" s="66">
        <v>1157162808</v>
      </c>
      <c r="H4" s="66">
        <v>1297872965</v>
      </c>
      <c r="I4" s="51">
        <f>(G4-H4)/H4</f>
        <v>-0.10841597043359325</v>
      </c>
      <c r="J4" s="66">
        <v>28328834</v>
      </c>
      <c r="K4" s="66">
        <v>20525888</v>
      </c>
      <c r="L4" s="51">
        <f>(J4-K4)/K4</f>
        <v>0.38015144582295296</v>
      </c>
      <c r="M4" s="66">
        <f>G4-J4</f>
        <v>1128833974</v>
      </c>
      <c r="N4" s="66">
        <f>H4-K4</f>
        <v>1277347077</v>
      </c>
      <c r="O4" s="51">
        <f>(M4-N4)/N4</f>
        <v>-0.11626683590868701</v>
      </c>
    </row>
    <row r="5" spans="1:15" ht="18" customHeight="1" x14ac:dyDescent="0.35">
      <c r="A5" s="12">
        <v>2</v>
      </c>
      <c r="B5" s="47" t="s">
        <v>31</v>
      </c>
      <c r="C5" s="9" t="s">
        <v>23</v>
      </c>
      <c r="D5" s="10" t="s">
        <v>2</v>
      </c>
      <c r="E5" s="10" t="s">
        <v>30</v>
      </c>
      <c r="F5" s="13">
        <v>10</v>
      </c>
      <c r="G5" s="37">
        <v>2340423028</v>
      </c>
      <c r="H5" s="37">
        <v>45155721</v>
      </c>
      <c r="I5" s="35">
        <f t="shared" ref="I5:I7" si="0">(G5-H5)/H5</f>
        <v>50.830044480963998</v>
      </c>
      <c r="J5" s="37">
        <v>365860035</v>
      </c>
      <c r="K5" s="37">
        <v>239729390</v>
      </c>
      <c r="L5" s="35">
        <f t="shared" ref="L5:L7" si="1">(J5-K5)/K5</f>
        <v>0.52613759622881451</v>
      </c>
      <c r="M5" s="37">
        <v>1974562993</v>
      </c>
      <c r="N5" s="37">
        <v>-194573669</v>
      </c>
      <c r="O5" s="35">
        <f t="shared" ref="O5:O7" si="2">(M5-N5)/N5</f>
        <v>-11.148151099520049</v>
      </c>
    </row>
    <row r="6" spans="1:15" ht="18" x14ac:dyDescent="0.35">
      <c r="A6" s="16">
        <v>3</v>
      </c>
      <c r="B6" s="15" t="s">
        <v>5</v>
      </c>
      <c r="C6" s="9" t="s">
        <v>11</v>
      </c>
      <c r="D6" s="10" t="s">
        <v>2</v>
      </c>
      <c r="E6" s="10" t="s">
        <v>29</v>
      </c>
      <c r="F6" s="13">
        <v>11</v>
      </c>
      <c r="G6" s="37">
        <v>0</v>
      </c>
      <c r="H6" s="37">
        <v>0</v>
      </c>
      <c r="I6" s="35"/>
      <c r="J6" s="37">
        <v>15000000</v>
      </c>
      <c r="K6" s="37">
        <v>10000000</v>
      </c>
      <c r="L6" s="35">
        <f t="shared" si="1"/>
        <v>0.5</v>
      </c>
      <c r="M6" s="37">
        <f t="shared" ref="M6:N12" si="3">G6-J6</f>
        <v>-15000000</v>
      </c>
      <c r="N6" s="37">
        <f t="shared" si="3"/>
        <v>-10000000</v>
      </c>
      <c r="O6" s="35">
        <f t="shared" si="2"/>
        <v>0.5</v>
      </c>
    </row>
    <row r="7" spans="1:15" ht="18" x14ac:dyDescent="0.35">
      <c r="A7" s="12">
        <v>4</v>
      </c>
      <c r="B7" s="11" t="s">
        <v>28</v>
      </c>
      <c r="C7" s="9" t="s">
        <v>27</v>
      </c>
      <c r="D7" s="10" t="s">
        <v>2</v>
      </c>
      <c r="E7" s="10" t="s">
        <v>26</v>
      </c>
      <c r="F7" s="13">
        <v>2</v>
      </c>
      <c r="G7" s="37">
        <v>-217043653</v>
      </c>
      <c r="H7" s="37">
        <v>-107742647</v>
      </c>
      <c r="I7" s="35">
        <f t="shared" si="0"/>
        <v>1.0144637155610257</v>
      </c>
      <c r="J7" s="37">
        <v>11151837</v>
      </c>
      <c r="K7" s="37">
        <v>11085852</v>
      </c>
      <c r="L7" s="35">
        <f t="shared" si="1"/>
        <v>5.9521812125942148E-3</v>
      </c>
      <c r="M7" s="37">
        <v>-118828499</v>
      </c>
      <c r="N7" s="37">
        <v>-118828499</v>
      </c>
      <c r="O7" s="35">
        <f t="shared" si="2"/>
        <v>0</v>
      </c>
    </row>
    <row r="8" spans="1:15" ht="18" x14ac:dyDescent="0.35">
      <c r="A8" s="12">
        <v>9</v>
      </c>
      <c r="B8" s="11" t="s">
        <v>57</v>
      </c>
      <c r="C8" s="9"/>
      <c r="D8" s="10"/>
      <c r="E8" s="10"/>
      <c r="F8" s="13"/>
      <c r="G8" s="37">
        <v>17260274</v>
      </c>
      <c r="H8" s="37">
        <v>8630137</v>
      </c>
      <c r="I8" s="35">
        <f t="shared" ref="I8" si="4">(G8-H8)/H8</f>
        <v>1</v>
      </c>
      <c r="J8" s="37">
        <v>122578602.18000001</v>
      </c>
      <c r="K8" s="37">
        <v>83821972</v>
      </c>
      <c r="L8" s="35">
        <f t="shared" ref="L8" si="5">(J8-K8)/K8</f>
        <v>0.46236838928103491</v>
      </c>
      <c r="M8" s="37">
        <f>G8-J8</f>
        <v>-105318328.18000001</v>
      </c>
      <c r="N8" s="37">
        <f>H8-K8</f>
        <v>-75191835</v>
      </c>
      <c r="O8" s="35">
        <f t="shared" ref="O8" si="6">(M8-N8)/N8</f>
        <v>0.40066176307573831</v>
      </c>
    </row>
    <row r="9" spans="1:15" ht="18" x14ac:dyDescent="0.35">
      <c r="A9" s="16">
        <v>5</v>
      </c>
      <c r="B9" s="15" t="s">
        <v>25</v>
      </c>
      <c r="C9" s="9"/>
      <c r="D9" s="10"/>
      <c r="E9" s="10"/>
      <c r="F9" s="13"/>
      <c r="G9" s="37">
        <v>0</v>
      </c>
      <c r="H9" s="37">
        <v>0</v>
      </c>
      <c r="I9" s="35"/>
      <c r="J9" s="37">
        <v>0</v>
      </c>
      <c r="K9" s="37">
        <v>0</v>
      </c>
      <c r="L9" s="35"/>
      <c r="M9" s="37">
        <f t="shared" si="3"/>
        <v>0</v>
      </c>
      <c r="N9" s="37">
        <f t="shared" si="3"/>
        <v>0</v>
      </c>
      <c r="O9" s="35"/>
    </row>
    <row r="10" spans="1:15" ht="18" x14ac:dyDescent="0.35">
      <c r="A10" s="16">
        <v>6</v>
      </c>
      <c r="B10" s="15" t="s">
        <v>24</v>
      </c>
      <c r="C10" s="9"/>
      <c r="D10" s="10"/>
      <c r="E10" s="10"/>
      <c r="F10" s="13"/>
      <c r="G10" s="37">
        <v>0</v>
      </c>
      <c r="H10" s="37">
        <v>0</v>
      </c>
      <c r="I10" s="35"/>
      <c r="J10" s="37">
        <v>0</v>
      </c>
      <c r="K10" s="37">
        <v>0</v>
      </c>
      <c r="L10" s="35"/>
      <c r="M10" s="37">
        <f t="shared" si="3"/>
        <v>0</v>
      </c>
      <c r="N10" s="37">
        <f t="shared" si="3"/>
        <v>0</v>
      </c>
      <c r="O10" s="35"/>
    </row>
    <row r="11" spans="1:15" ht="18" x14ac:dyDescent="0.35">
      <c r="A11" s="12">
        <v>7</v>
      </c>
      <c r="B11" s="11" t="s">
        <v>46</v>
      </c>
      <c r="C11" s="9" t="s">
        <v>27</v>
      </c>
      <c r="D11" s="10" t="s">
        <v>2</v>
      </c>
      <c r="E11" s="10" t="s">
        <v>26</v>
      </c>
      <c r="F11" s="13">
        <v>2</v>
      </c>
      <c r="G11" s="37">
        <v>0</v>
      </c>
      <c r="H11" s="37">
        <v>0</v>
      </c>
      <c r="I11" s="35"/>
      <c r="J11" s="37">
        <v>0</v>
      </c>
      <c r="K11" s="37">
        <v>0</v>
      </c>
      <c r="L11" s="35"/>
      <c r="M11" s="37">
        <f t="shared" si="3"/>
        <v>0</v>
      </c>
      <c r="N11" s="37">
        <f t="shared" si="3"/>
        <v>0</v>
      </c>
      <c r="O11" s="35"/>
    </row>
    <row r="12" spans="1:15" ht="18" x14ac:dyDescent="0.35">
      <c r="A12" s="12">
        <v>8</v>
      </c>
      <c r="B12" s="11" t="s">
        <v>55</v>
      </c>
      <c r="C12" s="9"/>
      <c r="D12" s="10"/>
      <c r="E12" s="10"/>
      <c r="F12" s="13"/>
      <c r="G12" s="37">
        <v>0</v>
      </c>
      <c r="H12" s="37">
        <v>0</v>
      </c>
      <c r="I12" s="35"/>
      <c r="J12" s="37">
        <v>0</v>
      </c>
      <c r="K12" s="37">
        <v>0</v>
      </c>
      <c r="L12" s="35"/>
      <c r="M12" s="37">
        <f t="shared" si="3"/>
        <v>0</v>
      </c>
      <c r="N12" s="37">
        <f t="shared" si="3"/>
        <v>0</v>
      </c>
      <c r="O12" s="35"/>
    </row>
    <row r="13" spans="1:15" ht="18" x14ac:dyDescent="0.35">
      <c r="A13" s="12">
        <v>10</v>
      </c>
      <c r="B13" s="11" t="s">
        <v>58</v>
      </c>
      <c r="C13" s="9"/>
      <c r="D13" s="10"/>
      <c r="E13" s="10"/>
      <c r="F13" s="13"/>
      <c r="G13" s="37">
        <v>0</v>
      </c>
      <c r="H13" s="37">
        <v>0</v>
      </c>
      <c r="I13" s="35"/>
      <c r="J13" s="37">
        <v>0</v>
      </c>
      <c r="K13" s="37">
        <v>0</v>
      </c>
      <c r="L13" s="35"/>
      <c r="M13" s="37">
        <f>G13-J13</f>
        <v>0</v>
      </c>
      <c r="N13" s="37">
        <f>H13-K13</f>
        <v>0</v>
      </c>
      <c r="O13" s="35"/>
    </row>
    <row r="14" spans="1:15" ht="18.75" customHeight="1" x14ac:dyDescent="0.35">
      <c r="A14" s="12"/>
      <c r="B14" s="11"/>
      <c r="C14" s="8"/>
      <c r="D14" s="10"/>
      <c r="E14" s="27"/>
      <c r="F14" s="27"/>
      <c r="G14" s="53">
        <v>0</v>
      </c>
      <c r="H14" s="53">
        <v>0</v>
      </c>
      <c r="I14" s="53"/>
      <c r="J14" s="53">
        <v>0</v>
      </c>
      <c r="K14" s="53">
        <v>0</v>
      </c>
      <c r="L14" s="53"/>
      <c r="M14" s="53">
        <v>0</v>
      </c>
      <c r="N14" s="53">
        <v>0</v>
      </c>
      <c r="O14" s="53"/>
    </row>
    <row r="15" spans="1:15" ht="16.5" customHeight="1" x14ac:dyDescent="0.35">
      <c r="A15" s="7"/>
      <c r="B15" s="6" t="s">
        <v>45</v>
      </c>
      <c r="C15" s="5" t="s">
        <v>6</v>
      </c>
      <c r="D15" s="4"/>
      <c r="E15" s="4"/>
      <c r="F15" s="26">
        <v>31</v>
      </c>
      <c r="G15" s="55">
        <f>SUM(G4:G11)</f>
        <v>3297802457</v>
      </c>
      <c r="H15" s="55">
        <f>SUM(H4:H11)</f>
        <v>1243916176</v>
      </c>
      <c r="I15" s="57">
        <f>(G15-H15)/H15</f>
        <v>1.6511452464623309</v>
      </c>
      <c r="J15" s="60">
        <f>SUM(J4:J14)</f>
        <v>542919308.18000007</v>
      </c>
      <c r="K15" s="60">
        <f>SUM(K4:K14)</f>
        <v>365163102</v>
      </c>
      <c r="L15" s="57">
        <f>(J15-K15)/K15</f>
        <v>0.48678578204212997</v>
      </c>
      <c r="M15" s="60">
        <f>SUM(M4:M14)</f>
        <v>2864250139.8200002</v>
      </c>
      <c r="N15" s="60">
        <f>SUM(N4:N14)</f>
        <v>878753074</v>
      </c>
      <c r="O15" s="57">
        <f>(M15-N15)/N15</f>
        <v>2.2594482165305063</v>
      </c>
    </row>
    <row r="16" spans="1:15" ht="15.75" thickBot="1" x14ac:dyDescent="0.3">
      <c r="B16" s="25"/>
      <c r="C16" s="24"/>
      <c r="D16" s="23"/>
      <c r="E16" s="23"/>
      <c r="F16" s="24"/>
      <c r="G16" s="23"/>
      <c r="H16" s="23"/>
      <c r="I16" s="24"/>
      <c r="J16" s="24"/>
      <c r="K16" s="23"/>
      <c r="L16" s="23"/>
      <c r="N16" s="2"/>
    </row>
    <row r="17" spans="1:15" ht="19.5" customHeight="1" x14ac:dyDescent="0.35">
      <c r="A17" s="22"/>
      <c r="B17" s="21" t="s">
        <v>22</v>
      </c>
      <c r="C17" s="20"/>
      <c r="D17" s="20"/>
      <c r="E17" s="20"/>
      <c r="F17" s="20"/>
      <c r="G17" s="84" t="s">
        <v>39</v>
      </c>
      <c r="H17" s="85"/>
      <c r="I17" s="86"/>
      <c r="J17" s="84" t="s">
        <v>40</v>
      </c>
      <c r="K17" s="85"/>
      <c r="L17" s="86"/>
      <c r="M17" s="84" t="s">
        <v>41</v>
      </c>
      <c r="N17" s="85"/>
      <c r="O17" s="86"/>
    </row>
    <row r="18" spans="1:15" ht="37.5" customHeight="1" x14ac:dyDescent="0.25">
      <c r="A18" s="19" t="s">
        <v>20</v>
      </c>
      <c r="B18" s="18" t="s">
        <v>19</v>
      </c>
      <c r="C18" s="18" t="s">
        <v>18</v>
      </c>
      <c r="D18" s="18" t="s">
        <v>17</v>
      </c>
      <c r="E18" s="18" t="s">
        <v>16</v>
      </c>
      <c r="F18" s="18" t="s">
        <v>15</v>
      </c>
      <c r="G18" s="18" t="s">
        <v>96</v>
      </c>
      <c r="H18" s="18" t="s">
        <v>92</v>
      </c>
      <c r="I18" s="18" t="s">
        <v>0</v>
      </c>
      <c r="J18" s="18" t="s">
        <v>94</v>
      </c>
      <c r="K18" s="18" t="s">
        <v>91</v>
      </c>
      <c r="L18" s="18" t="s">
        <v>0</v>
      </c>
      <c r="M18" s="18" t="s">
        <v>94</v>
      </c>
      <c r="N18" s="18" t="s">
        <v>91</v>
      </c>
      <c r="O18" s="18" t="s">
        <v>0</v>
      </c>
    </row>
    <row r="19" spans="1:15" ht="18.75" customHeight="1" x14ac:dyDescent="0.35">
      <c r="A19" s="12">
        <v>1</v>
      </c>
      <c r="B19" s="17" t="s">
        <v>12</v>
      </c>
      <c r="C19" s="9" t="s">
        <v>11</v>
      </c>
      <c r="D19" s="10" t="s">
        <v>3</v>
      </c>
      <c r="E19" s="10" t="s">
        <v>10</v>
      </c>
      <c r="F19" s="13">
        <v>5</v>
      </c>
      <c r="G19" s="37">
        <v>4045198</v>
      </c>
      <c r="H19" s="37">
        <v>2635005</v>
      </c>
      <c r="I19" s="35">
        <f>(G19-H19)/H19</f>
        <v>0.53517659359280156</v>
      </c>
      <c r="J19" s="37">
        <v>71489259</v>
      </c>
      <c r="K19" s="37">
        <v>25007680</v>
      </c>
      <c r="L19" s="35">
        <f>(J19-K19)/K19</f>
        <v>1.8586921697654482</v>
      </c>
      <c r="M19" s="37">
        <f>G19-J19</f>
        <v>-67444061</v>
      </c>
      <c r="N19" s="37">
        <f>H19-K19</f>
        <v>-22372675</v>
      </c>
      <c r="O19" s="35">
        <f>(M19-N19)/N19</f>
        <v>2.0145729556255567</v>
      </c>
    </row>
    <row r="20" spans="1:15" ht="18.75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37">
        <v>3011258184</v>
      </c>
      <c r="H20" s="37">
        <v>4160084266</v>
      </c>
      <c r="I20" s="35">
        <f t="shared" ref="I20:I27" si="7">(G20-H20)/H20</f>
        <v>-0.27615452201034812</v>
      </c>
      <c r="J20" s="37">
        <v>381681046</v>
      </c>
      <c r="K20" s="37">
        <v>573780055</v>
      </c>
      <c r="L20" s="35">
        <f t="shared" ref="L20:L22" si="8">(J20-K20)/K20</f>
        <v>-0.33479554983834353</v>
      </c>
      <c r="M20" s="37">
        <f t="shared" ref="M20:N29" si="9">G20-J20</f>
        <v>2629577138</v>
      </c>
      <c r="N20" s="37">
        <f t="shared" si="9"/>
        <v>3586304211</v>
      </c>
      <c r="O20" s="35">
        <f t="shared" ref="O20:O22" si="10">(M20-N20)/N20</f>
        <v>-0.26677242551412772</v>
      </c>
    </row>
    <row r="21" spans="1:15" ht="18.75" customHeight="1" x14ac:dyDescent="0.35">
      <c r="A21" s="12">
        <v>3</v>
      </c>
      <c r="B21" s="15" t="s">
        <v>79</v>
      </c>
      <c r="C21" s="9"/>
      <c r="D21" s="10"/>
      <c r="E21" s="10"/>
      <c r="F21" s="13"/>
      <c r="G21" s="37">
        <v>1065745000</v>
      </c>
      <c r="H21" s="37">
        <v>706085000</v>
      </c>
      <c r="I21" s="35">
        <f t="shared" si="7"/>
        <v>0.50937210109264464</v>
      </c>
      <c r="J21" s="37">
        <v>104985000</v>
      </c>
      <c r="K21" s="37">
        <v>104856000</v>
      </c>
      <c r="L21" s="35">
        <f t="shared" si="8"/>
        <v>1.230258640421149E-3</v>
      </c>
      <c r="M21" s="37">
        <f t="shared" si="9"/>
        <v>960760000</v>
      </c>
      <c r="N21" s="37">
        <f t="shared" si="9"/>
        <v>601229000</v>
      </c>
      <c r="O21" s="35">
        <f t="shared" si="10"/>
        <v>0.59799344343004079</v>
      </c>
    </row>
    <row r="22" spans="1:15" ht="18.75" customHeight="1" x14ac:dyDescent="0.35">
      <c r="A22" s="12">
        <v>4</v>
      </c>
      <c r="B22" s="15" t="s">
        <v>83</v>
      </c>
      <c r="C22" s="9"/>
      <c r="D22" s="10"/>
      <c r="E22" s="10"/>
      <c r="F22" s="13"/>
      <c r="G22" s="37">
        <v>91907000</v>
      </c>
      <c r="H22" s="37">
        <v>596696000</v>
      </c>
      <c r="I22" s="35">
        <f t="shared" si="7"/>
        <v>-0.84597349404051647</v>
      </c>
      <c r="J22" s="37">
        <v>92307000</v>
      </c>
      <c r="K22" s="37">
        <v>386730000</v>
      </c>
      <c r="L22" s="35">
        <f t="shared" si="8"/>
        <v>-0.76131409510511205</v>
      </c>
      <c r="M22" s="37">
        <v>92339000</v>
      </c>
      <c r="N22" s="37">
        <v>92339000</v>
      </c>
      <c r="O22" s="35">
        <f t="shared" si="10"/>
        <v>0</v>
      </c>
    </row>
    <row r="23" spans="1:15" ht="18.75" customHeight="1" x14ac:dyDescent="0.35">
      <c r="A23" s="12">
        <v>5</v>
      </c>
      <c r="B23" s="15" t="s">
        <v>47</v>
      </c>
      <c r="C23" s="9"/>
      <c r="D23" s="10"/>
      <c r="E23" s="10"/>
      <c r="F23" s="13"/>
      <c r="G23" s="37">
        <v>0</v>
      </c>
      <c r="H23" s="37">
        <v>0</v>
      </c>
      <c r="I23" s="35" t="s">
        <v>97</v>
      </c>
      <c r="J23" s="37">
        <v>0</v>
      </c>
      <c r="K23" s="37">
        <v>0</v>
      </c>
      <c r="L23" s="35" t="s">
        <v>97</v>
      </c>
      <c r="M23" s="37">
        <f>G23-J23</f>
        <v>0</v>
      </c>
      <c r="N23" s="37">
        <f t="shared" si="9"/>
        <v>0</v>
      </c>
      <c r="O23" s="35" t="s">
        <v>97</v>
      </c>
    </row>
    <row r="24" spans="1:15" ht="18.75" customHeight="1" x14ac:dyDescent="0.35">
      <c r="A24" s="12">
        <v>6</v>
      </c>
      <c r="B24" s="17" t="s">
        <v>77</v>
      </c>
      <c r="C24" s="9"/>
      <c r="D24" s="10"/>
      <c r="E24" s="10"/>
      <c r="F24" s="13"/>
      <c r="G24" s="82">
        <v>267525110.47</v>
      </c>
      <c r="H24" s="82">
        <v>254987868.86000001</v>
      </c>
      <c r="I24" s="35">
        <f t="shared" ref="I24" si="11">(G24-H24)/H24</f>
        <v>4.9167992446273991E-2</v>
      </c>
      <c r="J24" s="82">
        <v>29689647.039999999</v>
      </c>
      <c r="K24" s="82">
        <v>46892828.57</v>
      </c>
      <c r="L24" s="35">
        <f t="shared" ref="L24" si="12">(J24-K24)/K24</f>
        <v>-0.3668616727677172</v>
      </c>
      <c r="M24" s="82">
        <f t="shared" ref="M24:N25" si="13">G24-J24</f>
        <v>237835463.43000001</v>
      </c>
      <c r="N24" s="82">
        <f t="shared" si="13"/>
        <v>208095040.29000002</v>
      </c>
      <c r="O24" s="35">
        <f t="shared" ref="O24" si="14">(M24-N24)/N24</f>
        <v>0.14291750105410445</v>
      </c>
    </row>
    <row r="25" spans="1:15" ht="18.75" customHeight="1" x14ac:dyDescent="0.35">
      <c r="A25" s="12">
        <v>7</v>
      </c>
      <c r="B25" s="17" t="s">
        <v>77</v>
      </c>
      <c r="C25" s="9"/>
      <c r="D25" s="10"/>
      <c r="E25" s="10"/>
      <c r="F25" s="13"/>
      <c r="G25" s="83">
        <v>288335333.54000002</v>
      </c>
      <c r="H25" s="83">
        <v>0</v>
      </c>
      <c r="I25" s="35" t="s">
        <v>97</v>
      </c>
      <c r="J25" s="83">
        <v>86595121.894469813</v>
      </c>
      <c r="K25" s="83">
        <v>0</v>
      </c>
      <c r="L25" s="35" t="s">
        <v>97</v>
      </c>
      <c r="M25" s="82">
        <f t="shared" si="13"/>
        <v>201740211.64553022</v>
      </c>
      <c r="N25" s="82">
        <v>0</v>
      </c>
      <c r="O25" s="35" t="s">
        <v>97</v>
      </c>
    </row>
    <row r="26" spans="1:15" ht="18" customHeight="1" x14ac:dyDescent="0.35">
      <c r="A26" s="12">
        <v>8</v>
      </c>
      <c r="B26" s="11" t="s">
        <v>64</v>
      </c>
      <c r="C26" s="9" t="s">
        <v>8</v>
      </c>
      <c r="D26" s="10" t="s">
        <v>3</v>
      </c>
      <c r="E26" s="10" t="s">
        <v>7</v>
      </c>
      <c r="F26" s="14">
        <v>285934852</v>
      </c>
      <c r="G26" s="37">
        <v>0</v>
      </c>
      <c r="H26" s="37">
        <v>0</v>
      </c>
      <c r="I26" s="35" t="s">
        <v>97</v>
      </c>
      <c r="J26" s="37">
        <v>0</v>
      </c>
      <c r="K26" s="37">
        <v>0</v>
      </c>
      <c r="L26" s="35" t="s">
        <v>97</v>
      </c>
      <c r="M26" s="37">
        <f t="shared" ref="M26:N27" si="15">G26-J26</f>
        <v>0</v>
      </c>
      <c r="N26" s="37">
        <f t="shared" si="15"/>
        <v>0</v>
      </c>
      <c r="O26" s="35" t="s">
        <v>97</v>
      </c>
    </row>
    <row r="27" spans="1:15" ht="18" customHeight="1" x14ac:dyDescent="0.35">
      <c r="A27" s="12">
        <v>9</v>
      </c>
      <c r="B27" s="11" t="s">
        <v>93</v>
      </c>
      <c r="C27" s="9"/>
      <c r="D27" s="10"/>
      <c r="E27" s="10"/>
      <c r="F27" s="14"/>
      <c r="G27" s="37">
        <v>41850000</v>
      </c>
      <c r="H27" s="37">
        <v>5604000</v>
      </c>
      <c r="I27" s="35">
        <f t="shared" si="7"/>
        <v>6.4678800856531051</v>
      </c>
      <c r="J27" s="37">
        <v>23962000</v>
      </c>
      <c r="K27" s="37">
        <v>27529000</v>
      </c>
      <c r="L27" s="35">
        <f t="shared" ref="L27" si="16">(J27-K27)/K27</f>
        <v>-0.12957245086999164</v>
      </c>
      <c r="M27" s="37">
        <f t="shared" si="15"/>
        <v>17888000</v>
      </c>
      <c r="N27" s="37">
        <f t="shared" si="15"/>
        <v>-21925000</v>
      </c>
      <c r="O27" s="35">
        <f t="shared" ref="O27" si="17">(M27-N27)/N27</f>
        <v>-1.8158722919042189</v>
      </c>
    </row>
    <row r="28" spans="1:15" ht="18" customHeight="1" x14ac:dyDescent="0.35">
      <c r="A28" s="12">
        <v>10</v>
      </c>
      <c r="B28" s="11" t="s">
        <v>89</v>
      </c>
      <c r="C28" s="9" t="s">
        <v>8</v>
      </c>
      <c r="D28" s="10" t="s">
        <v>3</v>
      </c>
      <c r="E28" s="10" t="s">
        <v>7</v>
      </c>
      <c r="F28" s="14">
        <v>285934852</v>
      </c>
      <c r="G28" s="37">
        <v>0</v>
      </c>
      <c r="H28" s="37">
        <v>0</v>
      </c>
      <c r="I28" s="35" t="s">
        <v>97</v>
      </c>
      <c r="J28" s="37">
        <v>0</v>
      </c>
      <c r="K28" s="37">
        <v>0</v>
      </c>
      <c r="L28" s="35" t="s">
        <v>97</v>
      </c>
      <c r="M28" s="37">
        <f t="shared" si="9"/>
        <v>0</v>
      </c>
      <c r="N28" s="37">
        <f t="shared" si="9"/>
        <v>0</v>
      </c>
      <c r="O28" s="35" t="s">
        <v>97</v>
      </c>
    </row>
    <row r="29" spans="1:15" ht="10.5" customHeight="1" x14ac:dyDescent="0.35">
      <c r="A29" s="12"/>
      <c r="B29" s="11"/>
      <c r="C29" s="8"/>
      <c r="D29" s="10"/>
      <c r="E29" s="8"/>
      <c r="F29" s="8"/>
      <c r="G29" s="37">
        <v>0</v>
      </c>
      <c r="H29" s="37">
        <v>0</v>
      </c>
      <c r="I29" s="60"/>
      <c r="J29" s="61">
        <v>0</v>
      </c>
      <c r="K29" s="61">
        <v>0</v>
      </c>
      <c r="L29" s="35"/>
      <c r="M29" s="37">
        <f t="shared" si="9"/>
        <v>0</v>
      </c>
      <c r="N29" s="37">
        <f t="shared" si="9"/>
        <v>0</v>
      </c>
      <c r="O29" s="35"/>
    </row>
    <row r="30" spans="1:15" ht="20.25" customHeight="1" x14ac:dyDescent="0.35">
      <c r="A30" s="7"/>
      <c r="B30" s="6" t="s">
        <v>45</v>
      </c>
      <c r="C30" s="5" t="s">
        <v>6</v>
      </c>
      <c r="D30" s="4"/>
      <c r="E30" s="5"/>
      <c r="F30" s="5">
        <v>285934857</v>
      </c>
      <c r="G30" s="55">
        <f>SUM(G19:G28)</f>
        <v>4770665826.0100002</v>
      </c>
      <c r="H30" s="55">
        <f>SUM(H19:H28)</f>
        <v>5726092139.8599997</v>
      </c>
      <c r="I30" s="57">
        <f>(G30-H30)/H30</f>
        <v>-0.16685486200949592</v>
      </c>
      <c r="J30" s="55">
        <f>SUM(J19:J28)</f>
        <v>790709073.93446982</v>
      </c>
      <c r="K30" s="55">
        <f>SUM(K19:K28)</f>
        <v>1164795563.5699999</v>
      </c>
      <c r="L30" s="57">
        <v>0.30598845277708658</v>
      </c>
      <c r="M30" s="60">
        <f>SUM(M19:M28)</f>
        <v>4072695752.0755301</v>
      </c>
      <c r="N30" s="60">
        <f>SUM(N19:N28)</f>
        <v>4443669576.29</v>
      </c>
      <c r="O30" s="57">
        <f>(M30-N30)/N30</f>
        <v>-8.3483665435852297E-2</v>
      </c>
    </row>
    <row r="31" spans="1:15" x14ac:dyDescent="0.25">
      <c r="D31" s="2"/>
      <c r="G31" s="2"/>
      <c r="H31" s="2"/>
      <c r="I31" s="3"/>
      <c r="J31" s="2"/>
      <c r="K31" s="2"/>
      <c r="N31" s="2"/>
    </row>
  </sheetData>
  <mergeCells count="6">
    <mergeCell ref="G2:I2"/>
    <mergeCell ref="J2:L2"/>
    <mergeCell ref="M2:O2"/>
    <mergeCell ref="G17:I17"/>
    <mergeCell ref="J17:L17"/>
    <mergeCell ref="M17:O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Normal="100" workbookViewId="0">
      <selection activeCell="A21" sqref="A21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12.7109375" hidden="1" customWidth="1"/>
    <col min="8" max="8" width="26.42578125" customWidth="1"/>
    <col min="9" max="9" width="24.85546875" customWidth="1"/>
    <col min="10" max="10" width="11" customWidth="1"/>
    <col min="11" max="11" width="23.42578125" customWidth="1"/>
    <col min="12" max="12" width="24" customWidth="1"/>
    <col min="13" max="13" width="11.140625" customWidth="1"/>
    <col min="14" max="14" width="25.140625" customWidth="1"/>
    <col min="15" max="15" width="25.28515625" customWidth="1"/>
    <col min="16" max="16" width="9.42578125" customWidth="1"/>
  </cols>
  <sheetData>
    <row r="1" spans="1:16" ht="34.5" thickBot="1" x14ac:dyDescent="0.55000000000000004">
      <c r="A1" s="36" t="s">
        <v>98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6" ht="17.25" customHeight="1" x14ac:dyDescent="0.35">
      <c r="A2" s="22"/>
      <c r="B2" s="21" t="s">
        <v>33</v>
      </c>
      <c r="C2" s="20"/>
      <c r="D2" s="20"/>
      <c r="E2" s="20"/>
      <c r="F2" s="20"/>
      <c r="G2" s="20"/>
      <c r="H2" s="84" t="s">
        <v>37</v>
      </c>
      <c r="I2" s="85"/>
      <c r="J2" s="86"/>
      <c r="K2" s="84" t="s">
        <v>21</v>
      </c>
      <c r="L2" s="85"/>
      <c r="M2" s="86"/>
      <c r="N2" s="84" t="s">
        <v>38</v>
      </c>
      <c r="O2" s="85"/>
      <c r="P2" s="86"/>
    </row>
    <row r="3" spans="1:16" s="28" customFormat="1" ht="33" customHeight="1" x14ac:dyDescent="0.25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32</v>
      </c>
      <c r="G3" s="18" t="s">
        <v>14</v>
      </c>
      <c r="H3" s="18" t="s">
        <v>94</v>
      </c>
      <c r="I3" s="18" t="s">
        <v>91</v>
      </c>
      <c r="J3" s="18" t="s">
        <v>0</v>
      </c>
      <c r="K3" s="18" t="s">
        <v>94</v>
      </c>
      <c r="L3" s="18" t="s">
        <v>91</v>
      </c>
      <c r="M3" s="18" t="s">
        <v>0</v>
      </c>
      <c r="N3" s="18" t="s">
        <v>91</v>
      </c>
      <c r="O3" s="18" t="s">
        <v>87</v>
      </c>
      <c r="P3" s="18" t="s">
        <v>0</v>
      </c>
    </row>
    <row r="4" spans="1:16" ht="18" x14ac:dyDescent="0.35">
      <c r="A4" s="16">
        <v>1</v>
      </c>
      <c r="B4" s="47" t="s">
        <v>1</v>
      </c>
      <c r="C4" s="43" t="s">
        <v>23</v>
      </c>
      <c r="D4" s="44" t="s">
        <v>2</v>
      </c>
      <c r="E4" s="45" t="s">
        <v>30</v>
      </c>
      <c r="F4" s="46">
        <v>8</v>
      </c>
      <c r="G4" s="46">
        <v>2012</v>
      </c>
      <c r="H4" s="66">
        <v>3856413913</v>
      </c>
      <c r="I4" s="66">
        <v>4654438747</v>
      </c>
      <c r="J4" s="51">
        <f>(H4-I4)/I4</f>
        <v>-0.1714545786029226</v>
      </c>
      <c r="K4" s="66">
        <v>1404669465</v>
      </c>
      <c r="L4" s="66">
        <v>2969823156</v>
      </c>
      <c r="M4" s="51">
        <f>(K4-L4)/L4</f>
        <v>-0.52701915527794474</v>
      </c>
      <c r="N4" s="66">
        <f>H4+K4</f>
        <v>5261083378</v>
      </c>
      <c r="O4" s="66">
        <f>I4+L4</f>
        <v>7624261903</v>
      </c>
      <c r="P4" s="51">
        <f>(N4-O4)/O4</f>
        <v>-0.30995505598648637</v>
      </c>
    </row>
    <row r="5" spans="1:16" ht="18" customHeight="1" x14ac:dyDescent="0.35">
      <c r="A5" s="16">
        <v>2</v>
      </c>
      <c r="B5" s="47" t="s">
        <v>31</v>
      </c>
      <c r="C5" s="9" t="s">
        <v>23</v>
      </c>
      <c r="D5" s="10" t="s">
        <v>2</v>
      </c>
      <c r="E5" s="10" t="s">
        <v>30</v>
      </c>
      <c r="F5" s="13">
        <v>10</v>
      </c>
      <c r="G5" s="13">
        <v>2015</v>
      </c>
      <c r="H5" s="37">
        <v>18855026186</v>
      </c>
      <c r="I5" s="37">
        <v>21590801755</v>
      </c>
      <c r="J5" s="35">
        <f t="shared" ref="J5:J7" si="0">(H5-I5)/I5</f>
        <v>-0.12671023522164707</v>
      </c>
      <c r="K5" s="37">
        <v>1484750927</v>
      </c>
      <c r="L5" s="37">
        <v>839675842</v>
      </c>
      <c r="M5" s="35">
        <f t="shared" ref="M5:M7" si="1">(K5-L5)/L5</f>
        <v>0.76824299656342854</v>
      </c>
      <c r="N5" s="37">
        <f t="shared" ref="N5:O11" si="2">H5+K5</f>
        <v>20339777113</v>
      </c>
      <c r="O5" s="37">
        <f t="shared" si="2"/>
        <v>22430477597</v>
      </c>
      <c r="P5" s="35">
        <f t="shared" ref="P5:P7" si="3">(N5-O5)/O5</f>
        <v>-9.3208023545589783E-2</v>
      </c>
    </row>
    <row r="6" spans="1:16" ht="18" x14ac:dyDescent="0.35">
      <c r="A6" s="16">
        <v>3</v>
      </c>
      <c r="B6" s="15" t="s">
        <v>5</v>
      </c>
      <c r="C6" s="9" t="s">
        <v>11</v>
      </c>
      <c r="D6" s="10" t="s">
        <v>2</v>
      </c>
      <c r="E6" s="10" t="s">
        <v>29</v>
      </c>
      <c r="F6" s="13">
        <v>11</v>
      </c>
      <c r="G6" s="13">
        <v>2013</v>
      </c>
      <c r="H6" s="37">
        <v>2982038395</v>
      </c>
      <c r="I6" s="37">
        <v>2982038395</v>
      </c>
      <c r="J6" s="35">
        <f t="shared" si="0"/>
        <v>0</v>
      </c>
      <c r="K6" s="37">
        <v>18292077</v>
      </c>
      <c r="L6" s="37">
        <v>18291906</v>
      </c>
      <c r="M6" s="35">
        <f t="shared" si="1"/>
        <v>9.3483970451193007E-6</v>
      </c>
      <c r="N6" s="37">
        <f t="shared" si="2"/>
        <v>3000330472</v>
      </c>
      <c r="O6" s="37">
        <f t="shared" si="2"/>
        <v>3000330301</v>
      </c>
      <c r="P6" s="35">
        <f t="shared" si="3"/>
        <v>5.6993724971882684E-8</v>
      </c>
    </row>
    <row r="7" spans="1:16" ht="18" x14ac:dyDescent="0.35">
      <c r="A7" s="12">
        <v>4</v>
      </c>
      <c r="B7" s="11" t="s">
        <v>28</v>
      </c>
      <c r="C7" s="9" t="s">
        <v>27</v>
      </c>
      <c r="D7" s="10" t="s">
        <v>2</v>
      </c>
      <c r="E7" s="10" t="s">
        <v>26</v>
      </c>
      <c r="F7" s="13">
        <v>2</v>
      </c>
      <c r="G7" s="13">
        <v>2016</v>
      </c>
      <c r="H7" s="37">
        <v>2554268233</v>
      </c>
      <c r="I7" s="37">
        <v>2728610873</v>
      </c>
      <c r="J7" s="35">
        <f t="shared" si="0"/>
        <v>-6.3894284716500133E-2</v>
      </c>
      <c r="K7" s="37">
        <v>416281575</v>
      </c>
      <c r="L7" s="37">
        <v>449949884</v>
      </c>
      <c r="M7" s="35">
        <f t="shared" si="1"/>
        <v>-7.4826797821776966E-2</v>
      </c>
      <c r="N7" s="37">
        <f t="shared" si="2"/>
        <v>2970549808</v>
      </c>
      <c r="O7" s="37">
        <f t="shared" si="2"/>
        <v>3178560757</v>
      </c>
      <c r="P7" s="35">
        <f t="shared" si="3"/>
        <v>-6.5441866587544986E-2</v>
      </c>
    </row>
    <row r="8" spans="1:16" ht="18" x14ac:dyDescent="0.35">
      <c r="A8" s="12">
        <v>9</v>
      </c>
      <c r="B8" s="11" t="s">
        <v>57</v>
      </c>
      <c r="C8" s="9"/>
      <c r="D8" s="10"/>
      <c r="E8" s="10"/>
      <c r="F8" s="13"/>
      <c r="G8" s="13"/>
      <c r="H8" s="37">
        <v>598536910</v>
      </c>
      <c r="I8" s="37">
        <v>610000000</v>
      </c>
      <c r="J8" s="35">
        <f t="shared" ref="J8" si="4">(H8-I8)/I8</f>
        <v>-1.879195081967213E-2</v>
      </c>
      <c r="K8" s="37">
        <v>37260274</v>
      </c>
      <c r="L8" s="37">
        <v>35167047</v>
      </c>
      <c r="M8" s="35">
        <f t="shared" ref="M8" si="5">(K8-L8)/L8</f>
        <v>5.9522398909410849E-2</v>
      </c>
      <c r="N8" s="37">
        <v>645167047</v>
      </c>
      <c r="O8" s="37">
        <v>622801686</v>
      </c>
      <c r="P8" s="35">
        <f t="shared" ref="P8" si="6">(N8-O8)/O8</f>
        <v>3.5910887049204296E-2</v>
      </c>
    </row>
    <row r="9" spans="1:16" ht="18" x14ac:dyDescent="0.35">
      <c r="A9" s="16">
        <v>5</v>
      </c>
      <c r="B9" s="15" t="s">
        <v>25</v>
      </c>
      <c r="C9" s="9"/>
      <c r="D9" s="10"/>
      <c r="E9" s="10"/>
      <c r="F9" s="13"/>
      <c r="G9" s="13"/>
      <c r="H9" s="37">
        <v>0</v>
      </c>
      <c r="I9" s="37">
        <v>0</v>
      </c>
      <c r="J9" s="35"/>
      <c r="K9" s="37">
        <v>0</v>
      </c>
      <c r="L9" s="37">
        <v>0</v>
      </c>
      <c r="M9" s="35"/>
      <c r="N9" s="37">
        <f t="shared" si="2"/>
        <v>0</v>
      </c>
      <c r="O9" s="37">
        <f t="shared" si="2"/>
        <v>0</v>
      </c>
      <c r="P9" s="35"/>
    </row>
    <row r="10" spans="1:16" ht="18" x14ac:dyDescent="0.35">
      <c r="A10" s="16">
        <v>6</v>
      </c>
      <c r="B10" s="15" t="s">
        <v>24</v>
      </c>
      <c r="C10" s="9"/>
      <c r="D10" s="10"/>
      <c r="E10" s="10"/>
      <c r="F10" s="13"/>
      <c r="G10" s="13"/>
      <c r="H10" s="37">
        <v>0</v>
      </c>
      <c r="I10" s="37">
        <v>0</v>
      </c>
      <c r="J10" s="35"/>
      <c r="K10" s="37">
        <v>0</v>
      </c>
      <c r="L10" s="37">
        <v>0</v>
      </c>
      <c r="M10" s="35"/>
      <c r="N10" s="37">
        <f t="shared" si="2"/>
        <v>0</v>
      </c>
      <c r="O10" s="37">
        <f t="shared" si="2"/>
        <v>0</v>
      </c>
      <c r="P10" s="35"/>
    </row>
    <row r="11" spans="1:16" ht="18" x14ac:dyDescent="0.35">
      <c r="A11" s="12">
        <v>7</v>
      </c>
      <c r="B11" s="11" t="s">
        <v>46</v>
      </c>
      <c r="C11" s="9" t="s">
        <v>27</v>
      </c>
      <c r="D11" s="10" t="s">
        <v>2</v>
      </c>
      <c r="E11" s="10" t="s">
        <v>26</v>
      </c>
      <c r="F11" s="13">
        <v>2</v>
      </c>
      <c r="G11" s="13">
        <v>2016</v>
      </c>
      <c r="H11" s="37">
        <v>0</v>
      </c>
      <c r="I11" s="37">
        <v>0</v>
      </c>
      <c r="J11" s="35"/>
      <c r="K11" s="37">
        <v>0</v>
      </c>
      <c r="L11" s="37">
        <v>0</v>
      </c>
      <c r="M11" s="35"/>
      <c r="N11" s="37">
        <f t="shared" si="2"/>
        <v>0</v>
      </c>
      <c r="O11" s="37">
        <f t="shared" si="2"/>
        <v>0</v>
      </c>
      <c r="P11" s="35"/>
    </row>
    <row r="12" spans="1:16" ht="18" x14ac:dyDescent="0.35">
      <c r="A12" s="12">
        <v>8</v>
      </c>
      <c r="B12" s="11" t="s">
        <v>55</v>
      </c>
      <c r="C12" s="9"/>
      <c r="D12" s="10"/>
      <c r="E12" s="10"/>
      <c r="F12" s="13"/>
      <c r="G12" s="13"/>
      <c r="H12" s="37">
        <v>0</v>
      </c>
      <c r="I12" s="37">
        <v>0</v>
      </c>
      <c r="J12" s="35"/>
      <c r="K12" s="37">
        <v>0</v>
      </c>
      <c r="L12" s="37">
        <v>0</v>
      </c>
      <c r="M12" s="35"/>
      <c r="N12" s="37">
        <v>0</v>
      </c>
      <c r="O12" s="37">
        <v>0</v>
      </c>
      <c r="P12" s="35"/>
    </row>
    <row r="13" spans="1:16" ht="18" x14ac:dyDescent="0.35">
      <c r="A13" s="12">
        <v>10</v>
      </c>
      <c r="B13" s="11" t="s">
        <v>58</v>
      </c>
      <c r="C13" s="9"/>
      <c r="D13" s="10"/>
      <c r="E13" s="10"/>
      <c r="F13" s="13"/>
      <c r="G13" s="13"/>
      <c r="H13" s="37">
        <v>0</v>
      </c>
      <c r="I13" s="37">
        <v>0</v>
      </c>
      <c r="J13" s="35"/>
      <c r="K13" s="37">
        <v>0</v>
      </c>
      <c r="L13" s="37">
        <v>0</v>
      </c>
      <c r="M13" s="35"/>
      <c r="N13" s="37">
        <v>0</v>
      </c>
      <c r="O13" s="37">
        <v>0</v>
      </c>
      <c r="P13" s="35"/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67">
        <v>0</v>
      </c>
      <c r="I14" s="67">
        <v>0</v>
      </c>
      <c r="J14" s="67"/>
      <c r="K14" s="67">
        <v>0</v>
      </c>
      <c r="L14" s="67">
        <v>0</v>
      </c>
      <c r="M14" s="67"/>
      <c r="N14" s="37">
        <v>0</v>
      </c>
      <c r="O14" s="37">
        <v>0</v>
      </c>
      <c r="P14" s="35"/>
    </row>
    <row r="15" spans="1:16" ht="21" customHeight="1" x14ac:dyDescent="0.35">
      <c r="A15" s="7"/>
      <c r="B15" s="6" t="s">
        <v>45</v>
      </c>
      <c r="C15" s="5" t="s">
        <v>6</v>
      </c>
      <c r="D15" s="4"/>
      <c r="E15" s="4"/>
      <c r="F15" s="26">
        <v>31</v>
      </c>
      <c r="G15" s="4"/>
      <c r="H15" s="55">
        <f>SUM(H4:H14)</f>
        <v>28846283637</v>
      </c>
      <c r="I15" s="55">
        <f>SUM(I4:I11)</f>
        <v>32565889770</v>
      </c>
      <c r="J15" s="57">
        <f>(H15-I15)/I15</f>
        <v>-0.11421785675963737</v>
      </c>
      <c r="K15" s="60">
        <f>SUM(K4:K14)</f>
        <v>3361254318</v>
      </c>
      <c r="L15" s="60">
        <f>SUM(L4:L14)</f>
        <v>4312907835</v>
      </c>
      <c r="M15" s="57">
        <f>(K15-L15)/L15</f>
        <v>-0.22065241210979877</v>
      </c>
      <c r="N15" s="60">
        <f>SUM(N4:N14)</f>
        <v>32216907818</v>
      </c>
      <c r="O15" s="60">
        <f>SUM(O4:O14)</f>
        <v>36856432244</v>
      </c>
      <c r="P15" s="57">
        <f>(N15-O15)/O15</f>
        <v>-0.12588099670866232</v>
      </c>
    </row>
    <row r="16" spans="1:16" ht="15.75" thickBot="1" x14ac:dyDescent="0.3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22</v>
      </c>
      <c r="C17" s="20"/>
      <c r="D17" s="20"/>
      <c r="E17" s="20"/>
      <c r="F17" s="20"/>
      <c r="G17" s="20"/>
      <c r="H17" s="84" t="s">
        <v>37</v>
      </c>
      <c r="I17" s="85"/>
      <c r="J17" s="86"/>
      <c r="K17" s="84" t="s">
        <v>21</v>
      </c>
      <c r="L17" s="85"/>
      <c r="M17" s="86"/>
      <c r="N17" s="84" t="s">
        <v>38</v>
      </c>
      <c r="O17" s="85"/>
      <c r="P17" s="86"/>
    </row>
    <row r="18" spans="1:16" ht="39.75" customHeight="1" x14ac:dyDescent="0.25">
      <c r="A18" s="19" t="s">
        <v>20</v>
      </c>
      <c r="B18" s="18" t="s">
        <v>19</v>
      </c>
      <c r="C18" s="18" t="s">
        <v>18</v>
      </c>
      <c r="D18" s="18" t="s">
        <v>17</v>
      </c>
      <c r="E18" s="18" t="s">
        <v>16</v>
      </c>
      <c r="F18" s="18" t="s">
        <v>15</v>
      </c>
      <c r="G18" s="18" t="s">
        <v>14</v>
      </c>
      <c r="H18" s="18" t="s">
        <v>94</v>
      </c>
      <c r="I18" s="18" t="s">
        <v>91</v>
      </c>
      <c r="J18" s="18" t="s">
        <v>0</v>
      </c>
      <c r="K18" s="18" t="s">
        <v>94</v>
      </c>
      <c r="L18" s="18" t="s">
        <v>91</v>
      </c>
      <c r="M18" s="18" t="s">
        <v>0</v>
      </c>
      <c r="N18" s="18" t="s">
        <v>94</v>
      </c>
      <c r="O18" s="18" t="s">
        <v>91</v>
      </c>
      <c r="P18" s="18" t="s">
        <v>0</v>
      </c>
    </row>
    <row r="19" spans="1:16" ht="18.75" customHeight="1" x14ac:dyDescent="0.35">
      <c r="A19" s="12">
        <v>1</v>
      </c>
      <c r="B19" s="17" t="s">
        <v>12</v>
      </c>
      <c r="C19" s="9" t="s">
        <v>11</v>
      </c>
      <c r="D19" s="10" t="s">
        <v>3</v>
      </c>
      <c r="E19" s="10" t="s">
        <v>10</v>
      </c>
      <c r="F19" s="13">
        <v>5</v>
      </c>
      <c r="G19" s="13">
        <v>2015</v>
      </c>
      <c r="H19" s="37">
        <v>3729771988</v>
      </c>
      <c r="I19" s="37">
        <v>1990506370</v>
      </c>
      <c r="J19" s="35">
        <f>(H19-I19)/I19</f>
        <v>0.8737804833048588</v>
      </c>
      <c r="K19" s="37">
        <v>1013855368</v>
      </c>
      <c r="L19" s="37">
        <v>1062977186</v>
      </c>
      <c r="M19" s="35">
        <f>(K19-L19)/L19</f>
        <v>-4.6211544939027509E-2</v>
      </c>
      <c r="N19" s="37">
        <v>4743627356</v>
      </c>
      <c r="O19" s="37">
        <v>3053483556</v>
      </c>
      <c r="P19" s="35">
        <f>(N19-O19)/O19</f>
        <v>0.55351331323822595</v>
      </c>
    </row>
    <row r="20" spans="1:16" ht="18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7">
        <v>48737873017</v>
      </c>
      <c r="I20" s="37">
        <v>65420099233</v>
      </c>
      <c r="J20" s="35">
        <f t="shared" ref="J20:J22" si="7">(H20-I20)/I20</f>
        <v>-0.25500154251653823</v>
      </c>
      <c r="K20" s="37">
        <v>45633524411</v>
      </c>
      <c r="L20" s="37">
        <v>14650145549</v>
      </c>
      <c r="M20" s="35">
        <f t="shared" ref="M20:M21" si="8">(K20-L20)/L20</f>
        <v>2.1148853953956031</v>
      </c>
      <c r="N20" s="37">
        <v>94371397428</v>
      </c>
      <c r="O20" s="37">
        <v>80381931383</v>
      </c>
      <c r="P20" s="35">
        <f t="shared" ref="P20:P21" si="9">(N20-O20)/O20</f>
        <v>0.17403744603179114</v>
      </c>
    </row>
    <row r="21" spans="1:16" ht="18" customHeight="1" x14ac:dyDescent="0.35">
      <c r="A21" s="12">
        <v>3</v>
      </c>
      <c r="B21" s="17" t="s">
        <v>79</v>
      </c>
      <c r="C21" s="9"/>
      <c r="D21" s="10"/>
      <c r="E21" s="10"/>
      <c r="F21" s="13"/>
      <c r="G21" s="13"/>
      <c r="H21" s="37">
        <v>22287254000</v>
      </c>
      <c r="I21" s="37">
        <v>21705937451.639999</v>
      </c>
      <c r="J21" s="35">
        <f t="shared" si="7"/>
        <v>2.6781453215515418E-2</v>
      </c>
      <c r="K21" s="37">
        <v>115365000</v>
      </c>
      <c r="L21" s="37">
        <v>737463441.39999998</v>
      </c>
      <c r="M21" s="35">
        <f t="shared" si="8"/>
        <v>-0.84356512672548056</v>
      </c>
      <c r="N21" s="37">
        <v>22402619000</v>
      </c>
      <c r="O21" s="37">
        <v>22443400893</v>
      </c>
      <c r="P21" s="35">
        <f t="shared" si="9"/>
        <v>-1.8170995204527891E-3</v>
      </c>
    </row>
    <row r="22" spans="1:16" ht="18" customHeight="1" x14ac:dyDescent="0.35">
      <c r="A22" s="12">
        <v>4</v>
      </c>
      <c r="B22" s="17" t="s">
        <v>83</v>
      </c>
      <c r="C22" s="9"/>
      <c r="D22" s="10"/>
      <c r="E22" s="10"/>
      <c r="F22" s="13"/>
      <c r="G22" s="13"/>
      <c r="H22" s="37">
        <v>7434816263.2600002</v>
      </c>
      <c r="I22" s="37">
        <v>5326747437.6400003</v>
      </c>
      <c r="J22" s="35">
        <f t="shared" si="7"/>
        <v>0.39575160082190297</v>
      </c>
      <c r="K22" s="37">
        <v>2698069160.1999998</v>
      </c>
      <c r="L22" s="37">
        <v>1701132234.6199999</v>
      </c>
      <c r="M22" s="35"/>
      <c r="N22" s="37">
        <v>10132885423.459999</v>
      </c>
      <c r="O22" s="37">
        <v>7027879672.2600002</v>
      </c>
      <c r="P22" s="35"/>
    </row>
    <row r="23" spans="1:16" ht="18" customHeight="1" x14ac:dyDescent="0.35">
      <c r="A23" s="12">
        <v>5</v>
      </c>
      <c r="B23" s="15" t="s">
        <v>47</v>
      </c>
      <c r="C23" s="9"/>
      <c r="D23" s="10"/>
      <c r="E23" s="10"/>
      <c r="F23" s="13"/>
      <c r="G23" s="13"/>
      <c r="H23" s="37">
        <v>0</v>
      </c>
      <c r="I23" s="37">
        <v>0</v>
      </c>
      <c r="J23" s="35" t="s">
        <v>97</v>
      </c>
      <c r="K23" s="37">
        <v>0</v>
      </c>
      <c r="L23" s="37">
        <v>0</v>
      </c>
      <c r="M23" s="35" t="s">
        <v>97</v>
      </c>
      <c r="N23" s="37">
        <v>0</v>
      </c>
      <c r="O23" s="37">
        <v>0</v>
      </c>
      <c r="P23" s="35" t="s">
        <v>97</v>
      </c>
    </row>
    <row r="24" spans="1:16" ht="18" customHeight="1" x14ac:dyDescent="0.35">
      <c r="A24" s="12">
        <v>6</v>
      </c>
      <c r="B24" s="17" t="s">
        <v>88</v>
      </c>
      <c r="C24" s="9"/>
      <c r="D24" s="10"/>
      <c r="E24" s="10"/>
      <c r="F24" s="13"/>
      <c r="G24" s="13"/>
      <c r="H24" s="82">
        <v>6872343013.6999998</v>
      </c>
      <c r="I24" s="82">
        <v>6763609238.7199993</v>
      </c>
      <c r="J24" s="35">
        <f t="shared" ref="J24" si="10">(H24-I24)/I24</f>
        <v>1.6076294644215457E-2</v>
      </c>
      <c r="K24" s="82">
        <v>142843059.88999999</v>
      </c>
      <c r="L24" s="82">
        <v>436613426.06</v>
      </c>
      <c r="M24" s="35">
        <f>(K24-L24)/L24</f>
        <v>-0.67283859963030479</v>
      </c>
      <c r="N24" s="82">
        <f>K24+H24</f>
        <v>7015186073.5900002</v>
      </c>
      <c r="O24" s="82">
        <f>L24+I24</f>
        <v>7200222664.7799997</v>
      </c>
      <c r="P24" s="35">
        <f>(N24-O24)/O24</f>
        <v>-2.5698731803824475E-2</v>
      </c>
    </row>
    <row r="25" spans="1:16" ht="18" customHeight="1" x14ac:dyDescent="0.35">
      <c r="A25" s="12">
        <v>7</v>
      </c>
      <c r="B25" s="17" t="s">
        <v>104</v>
      </c>
      <c r="C25" s="9"/>
      <c r="D25" s="10"/>
      <c r="E25" s="10"/>
      <c r="F25" s="13"/>
      <c r="G25" s="13"/>
      <c r="H25" s="83">
        <v>15649890572.24</v>
      </c>
      <c r="I25" s="83">
        <v>0</v>
      </c>
      <c r="J25" s="35" t="s">
        <v>97</v>
      </c>
      <c r="K25" s="83">
        <v>118079151.31</v>
      </c>
      <c r="L25" s="83">
        <v>0</v>
      </c>
      <c r="M25" s="35" t="s">
        <v>97</v>
      </c>
      <c r="N25" s="82">
        <f>K25+H25</f>
        <v>15767969723.549999</v>
      </c>
      <c r="O25" s="82">
        <v>0</v>
      </c>
      <c r="P25" s="35" t="s">
        <v>97</v>
      </c>
    </row>
    <row r="26" spans="1:16" ht="18" x14ac:dyDescent="0.35">
      <c r="A26" s="12">
        <v>8</v>
      </c>
      <c r="B26" s="11" t="s">
        <v>64</v>
      </c>
      <c r="C26" s="9" t="s">
        <v>8</v>
      </c>
      <c r="D26" s="10" t="s">
        <v>3</v>
      </c>
      <c r="E26" s="10" t="s">
        <v>7</v>
      </c>
      <c r="F26" s="14">
        <v>285934852</v>
      </c>
      <c r="G26" s="13">
        <v>2017</v>
      </c>
      <c r="H26" s="37">
        <v>0</v>
      </c>
      <c r="I26" s="37">
        <v>0</v>
      </c>
      <c r="J26" s="35" t="s">
        <v>97</v>
      </c>
      <c r="K26" s="37">
        <v>0</v>
      </c>
      <c r="L26" s="37">
        <v>0</v>
      </c>
      <c r="M26" s="35" t="s">
        <v>97</v>
      </c>
      <c r="N26" s="37">
        <f t="shared" ref="N26:O26" si="11">H26+K26</f>
        <v>0</v>
      </c>
      <c r="O26" s="37">
        <f t="shared" si="11"/>
        <v>0</v>
      </c>
      <c r="P26" s="35" t="s">
        <v>97</v>
      </c>
    </row>
    <row r="27" spans="1:16" ht="36" x14ac:dyDescent="0.35">
      <c r="A27" s="12">
        <v>9</v>
      </c>
      <c r="B27" s="11" t="s">
        <v>93</v>
      </c>
      <c r="C27" s="9"/>
      <c r="D27" s="10"/>
      <c r="E27" s="10"/>
      <c r="F27" s="14"/>
      <c r="G27" s="13"/>
      <c r="H27" s="37">
        <v>2043890000</v>
      </c>
      <c r="I27" s="37">
        <v>0</v>
      </c>
      <c r="J27" s="35">
        <v>1</v>
      </c>
      <c r="K27" s="37">
        <v>0</v>
      </c>
      <c r="L27" s="37">
        <v>405623000</v>
      </c>
      <c r="M27" s="35">
        <f t="shared" ref="M27" si="12">(K27-L27)/L27</f>
        <v>-1</v>
      </c>
      <c r="N27" s="37">
        <v>2043890000</v>
      </c>
      <c r="O27" s="37">
        <v>405623000</v>
      </c>
      <c r="P27" s="35"/>
    </row>
    <row r="28" spans="1:16" ht="36" x14ac:dyDescent="0.35">
      <c r="A28" s="12">
        <v>10</v>
      </c>
      <c r="B28" s="11" t="s">
        <v>89</v>
      </c>
      <c r="C28" s="9" t="s">
        <v>8</v>
      </c>
      <c r="D28" s="10" t="s">
        <v>3</v>
      </c>
      <c r="E28" s="10" t="s">
        <v>7</v>
      </c>
      <c r="F28" s="14">
        <v>285934852</v>
      </c>
      <c r="G28" s="13">
        <v>2017</v>
      </c>
      <c r="H28" s="37">
        <v>0</v>
      </c>
      <c r="I28" s="37">
        <v>0</v>
      </c>
      <c r="J28" s="35" t="s">
        <v>97</v>
      </c>
      <c r="K28" s="37">
        <v>0</v>
      </c>
      <c r="L28" s="37">
        <v>0</v>
      </c>
      <c r="M28" s="35" t="s">
        <v>97</v>
      </c>
      <c r="N28" s="37">
        <f t="shared" ref="N28" si="13">H28+K28</f>
        <v>0</v>
      </c>
      <c r="O28" s="37"/>
      <c r="P28" s="35" t="s">
        <v>97</v>
      </c>
    </row>
    <row r="29" spans="1:16" ht="17.25" customHeight="1" x14ac:dyDescent="0.35">
      <c r="A29" s="7"/>
      <c r="B29" s="6" t="s">
        <v>45</v>
      </c>
      <c r="C29" s="5" t="s">
        <v>6</v>
      </c>
      <c r="D29" s="4"/>
      <c r="E29" s="5"/>
      <c r="F29" s="5">
        <v>285934857</v>
      </c>
      <c r="G29" s="5"/>
      <c r="H29" s="55">
        <f>SUM(H19:H28)</f>
        <v>106755838854.2</v>
      </c>
      <c r="I29" s="55">
        <f>SUM(I19:I28)</f>
        <v>101206899731</v>
      </c>
      <c r="J29" s="60">
        <f>(H29-I29)/I29</f>
        <v>5.4827676155960132E-2</v>
      </c>
      <c r="K29" s="55">
        <f>SUM(K19:K28)</f>
        <v>49721736150.399994</v>
      </c>
      <c r="L29" s="55">
        <f>SUM(L19:L28)</f>
        <v>18993954837.080002</v>
      </c>
      <c r="M29" s="57">
        <f>(K29-L29)/L29</f>
        <v>1.6177663670829212</v>
      </c>
      <c r="N29" s="60">
        <f>SUM(N19:N28)</f>
        <v>156477575004.59998</v>
      </c>
      <c r="O29" s="60">
        <f>SUM(O19:O28)</f>
        <v>120512541169.03999</v>
      </c>
      <c r="P29" s="57">
        <f>(N29-O29)/O29</f>
        <v>0.29843395124423366</v>
      </c>
    </row>
    <row r="30" spans="1:16" x14ac:dyDescent="0.25">
      <c r="D30" s="2"/>
      <c r="H30" s="2"/>
      <c r="I30" s="2"/>
      <c r="J30" s="3"/>
      <c r="K30" s="2"/>
      <c r="L30" s="2"/>
      <c r="O30" s="2"/>
    </row>
    <row r="31" spans="1:16" x14ac:dyDescent="0.25">
      <c r="H31" s="1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A13" zoomScaleNormal="100" workbookViewId="0">
      <selection activeCell="H25" sqref="H25"/>
    </sheetView>
  </sheetViews>
  <sheetFormatPr defaultRowHeight="15" x14ac:dyDescent="0.25"/>
  <cols>
    <col min="1" max="1" width="5.42578125" customWidth="1"/>
    <col min="2" max="2" width="40" customWidth="1"/>
    <col min="3" max="3" width="42.7109375" customWidth="1"/>
    <col min="4" max="4" width="14.42578125" customWidth="1"/>
    <col min="5" max="5" width="34.5703125" customWidth="1"/>
    <col min="6" max="6" width="24.42578125" customWidth="1"/>
    <col min="7" max="7" width="25.140625" customWidth="1"/>
    <col min="8" max="8" width="24.7109375" customWidth="1"/>
    <col min="9" max="9" width="9.5703125" customWidth="1"/>
    <col min="10" max="11" width="25.42578125" customWidth="1"/>
    <col min="12" max="12" width="19.85546875" bestFit="1" customWidth="1"/>
    <col min="16" max="16" width="15.28515625" hidden="1" customWidth="1"/>
    <col min="17" max="17" width="9.140625" hidden="1" customWidth="1"/>
  </cols>
  <sheetData>
    <row r="1" spans="1:17" ht="34.5" thickBot="1" x14ac:dyDescent="0.55000000000000004">
      <c r="A1" s="36" t="s">
        <v>100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7" ht="17.25" customHeight="1" x14ac:dyDescent="0.35">
      <c r="A2" s="22"/>
      <c r="B2" s="21" t="s">
        <v>33</v>
      </c>
      <c r="C2" s="20"/>
      <c r="D2" s="20"/>
      <c r="E2" s="20"/>
      <c r="F2" s="20"/>
      <c r="G2" s="84" t="s">
        <v>34</v>
      </c>
      <c r="H2" s="85"/>
      <c r="I2" s="86"/>
      <c r="J2" s="84" t="s">
        <v>4</v>
      </c>
      <c r="K2" s="85"/>
      <c r="L2" s="86"/>
    </row>
    <row r="3" spans="1:17" s="28" customFormat="1" ht="33" customHeight="1" x14ac:dyDescent="0.25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13</v>
      </c>
      <c r="G3" s="18" t="s">
        <v>94</v>
      </c>
      <c r="H3" s="18" t="s">
        <v>91</v>
      </c>
      <c r="I3" s="18" t="s">
        <v>0</v>
      </c>
      <c r="J3" s="18" t="s">
        <v>94</v>
      </c>
      <c r="K3" s="18" t="s">
        <v>91</v>
      </c>
      <c r="L3" s="18" t="s">
        <v>0</v>
      </c>
      <c r="P3" s="30" t="s">
        <v>35</v>
      </c>
      <c r="Q3" s="31" t="s">
        <v>36</v>
      </c>
    </row>
    <row r="4" spans="1:17" ht="18" x14ac:dyDescent="0.35">
      <c r="A4" s="12">
        <v>1</v>
      </c>
      <c r="B4" s="11" t="s">
        <v>1</v>
      </c>
      <c r="C4" s="9" t="s">
        <v>23</v>
      </c>
      <c r="D4" s="52" t="s">
        <v>2</v>
      </c>
      <c r="E4" s="54" t="s">
        <v>30</v>
      </c>
      <c r="F4" s="37" t="s">
        <v>42</v>
      </c>
      <c r="G4" s="37">
        <v>20227500000</v>
      </c>
      <c r="H4" s="37">
        <v>20227500000</v>
      </c>
      <c r="I4" s="35">
        <f>(G4-H4)/H4</f>
        <v>0</v>
      </c>
      <c r="J4" s="37">
        <v>7651291182</v>
      </c>
      <c r="K4" s="37">
        <v>7651291182</v>
      </c>
      <c r="L4" s="35">
        <f>(J4-K4)/K4</f>
        <v>0</v>
      </c>
      <c r="P4" s="29">
        <v>100000000</v>
      </c>
      <c r="Q4">
        <v>353</v>
      </c>
    </row>
    <row r="5" spans="1:17" ht="18" customHeight="1" x14ac:dyDescent="0.35">
      <c r="A5" s="12">
        <v>2</v>
      </c>
      <c r="B5" s="11" t="s">
        <v>31</v>
      </c>
      <c r="C5" s="9" t="s">
        <v>23</v>
      </c>
      <c r="D5" s="52" t="s">
        <v>2</v>
      </c>
      <c r="E5" s="52" t="s">
        <v>30</v>
      </c>
      <c r="F5" s="37" t="s">
        <v>43</v>
      </c>
      <c r="G5" s="37">
        <v>27622500000</v>
      </c>
      <c r="H5" s="37">
        <v>27622500000</v>
      </c>
      <c r="I5" s="35">
        <f t="shared" ref="I5:I7" si="0">(G5-H5)/H5</f>
        <v>0</v>
      </c>
      <c r="J5" s="37">
        <v>23615530379</v>
      </c>
      <c r="K5" s="37">
        <v>22724022297</v>
      </c>
      <c r="L5" s="35">
        <f t="shared" ref="L5:L7" si="1">(J5-K5)/K5</f>
        <v>3.9231966521952231E-2</v>
      </c>
      <c r="P5" s="29">
        <v>150000000</v>
      </c>
    </row>
    <row r="6" spans="1:17" ht="18" x14ac:dyDescent="0.35">
      <c r="A6" s="16">
        <v>3</v>
      </c>
      <c r="B6" s="15" t="s">
        <v>5</v>
      </c>
      <c r="C6" s="9" t="s">
        <v>11</v>
      </c>
      <c r="D6" s="52" t="s">
        <v>2</v>
      </c>
      <c r="E6" s="52" t="s">
        <v>29</v>
      </c>
      <c r="F6" s="37" t="s">
        <v>43</v>
      </c>
      <c r="G6" s="37">
        <v>7502699728.2700005</v>
      </c>
      <c r="H6" s="37">
        <v>7502699728.2700005</v>
      </c>
      <c r="I6" s="35">
        <f t="shared" si="0"/>
        <v>0</v>
      </c>
      <c r="J6" s="37">
        <v>3246731579.2600002</v>
      </c>
      <c r="K6" s="37">
        <v>3246731579.2600002</v>
      </c>
      <c r="L6" s="35">
        <f t="shared" si="1"/>
        <v>0</v>
      </c>
      <c r="P6" s="29">
        <v>150000000</v>
      </c>
    </row>
    <row r="7" spans="1:17" ht="18" x14ac:dyDescent="0.35">
      <c r="A7" s="12">
        <v>4</v>
      </c>
      <c r="B7" s="11" t="s">
        <v>28</v>
      </c>
      <c r="C7" s="9" t="s">
        <v>27</v>
      </c>
      <c r="D7" s="52" t="s">
        <v>2</v>
      </c>
      <c r="E7" s="52" t="s">
        <v>26</v>
      </c>
      <c r="F7" s="37" t="s">
        <v>50</v>
      </c>
      <c r="G7" s="37">
        <v>2130973900</v>
      </c>
      <c r="H7" s="37">
        <v>2130973900</v>
      </c>
      <c r="I7" s="35">
        <f t="shared" si="0"/>
        <v>0</v>
      </c>
      <c r="J7" s="37">
        <v>1838423223</v>
      </c>
      <c r="K7" s="37">
        <v>1838423223</v>
      </c>
      <c r="L7" s="35">
        <f t="shared" si="1"/>
        <v>0</v>
      </c>
      <c r="P7" s="29"/>
    </row>
    <row r="8" spans="1:17" ht="18" x14ac:dyDescent="0.35">
      <c r="A8" s="12">
        <v>9</v>
      </c>
      <c r="B8" s="11" t="s">
        <v>57</v>
      </c>
      <c r="C8" s="9" t="s">
        <v>73</v>
      </c>
      <c r="D8" s="52" t="s">
        <v>3</v>
      </c>
      <c r="E8" s="52" t="s">
        <v>72</v>
      </c>
      <c r="F8" s="37" t="s">
        <v>90</v>
      </c>
      <c r="G8" s="37">
        <v>7500000000</v>
      </c>
      <c r="H8" s="37">
        <v>7500000000</v>
      </c>
      <c r="I8" s="35">
        <f t="shared" ref="I8" si="2">(G8-H8)/H8</f>
        <v>0</v>
      </c>
      <c r="J8" s="37">
        <v>1117600000</v>
      </c>
      <c r="K8" s="37">
        <v>1117600000</v>
      </c>
      <c r="L8" s="35">
        <f t="shared" ref="L8" si="3">(J8-K8)/K8</f>
        <v>0</v>
      </c>
      <c r="P8" s="29"/>
    </row>
    <row r="9" spans="1:17" ht="18" x14ac:dyDescent="0.35">
      <c r="A9" s="16">
        <v>5</v>
      </c>
      <c r="B9" s="15" t="s">
        <v>25</v>
      </c>
      <c r="C9" s="9" t="s">
        <v>61</v>
      </c>
      <c r="D9" s="52" t="s">
        <v>2</v>
      </c>
      <c r="E9" s="52" t="s">
        <v>59</v>
      </c>
      <c r="F9" s="37" t="s">
        <v>49</v>
      </c>
      <c r="G9" s="37">
        <v>0</v>
      </c>
      <c r="H9" s="37">
        <v>0</v>
      </c>
      <c r="I9" s="58"/>
      <c r="J9" s="37">
        <v>0</v>
      </c>
      <c r="K9" s="37">
        <v>0</v>
      </c>
      <c r="L9" s="35"/>
      <c r="P9" s="29"/>
    </row>
    <row r="10" spans="1:17" ht="18" x14ac:dyDescent="0.35">
      <c r="A10" s="16">
        <v>6</v>
      </c>
      <c r="B10" s="15" t="s">
        <v>24</v>
      </c>
      <c r="C10" s="9" t="s">
        <v>23</v>
      </c>
      <c r="D10" s="52" t="s">
        <v>2</v>
      </c>
      <c r="E10" s="52" t="s">
        <v>60</v>
      </c>
      <c r="F10" s="37" t="s">
        <v>51</v>
      </c>
      <c r="G10" s="37">
        <v>0</v>
      </c>
      <c r="H10" s="37">
        <v>0</v>
      </c>
      <c r="I10" s="35"/>
      <c r="J10" s="37">
        <v>0</v>
      </c>
      <c r="K10" s="37">
        <v>0</v>
      </c>
      <c r="L10" s="35"/>
      <c r="P10" s="29"/>
    </row>
    <row r="11" spans="1:17" ht="18" x14ac:dyDescent="0.35">
      <c r="A11" s="12">
        <v>7</v>
      </c>
      <c r="B11" s="11" t="s">
        <v>46</v>
      </c>
      <c r="C11" s="9" t="s">
        <v>76</v>
      </c>
      <c r="D11" s="52" t="s">
        <v>3</v>
      </c>
      <c r="E11" s="52" t="s">
        <v>69</v>
      </c>
      <c r="F11" s="37" t="s">
        <v>52</v>
      </c>
      <c r="G11" s="37">
        <v>0</v>
      </c>
      <c r="H11" s="37">
        <v>0</v>
      </c>
      <c r="I11" s="35"/>
      <c r="J11" s="37">
        <v>0</v>
      </c>
      <c r="K11" s="37">
        <v>0</v>
      </c>
      <c r="L11" s="35"/>
      <c r="P11" s="29">
        <v>5155000</v>
      </c>
    </row>
    <row r="12" spans="1:17" ht="18" x14ac:dyDescent="0.35">
      <c r="A12" s="12">
        <v>8</v>
      </c>
      <c r="B12" s="11" t="s">
        <v>55</v>
      </c>
      <c r="C12" s="9" t="s">
        <v>71</v>
      </c>
      <c r="D12" s="52" t="s">
        <v>2</v>
      </c>
      <c r="E12" s="52" t="s">
        <v>70</v>
      </c>
      <c r="F12" s="37" t="s">
        <v>56</v>
      </c>
      <c r="G12" s="37">
        <v>0</v>
      </c>
      <c r="H12" s="37">
        <v>0</v>
      </c>
      <c r="I12" s="35"/>
      <c r="J12" s="37">
        <v>0</v>
      </c>
      <c r="K12" s="37">
        <v>0</v>
      </c>
      <c r="L12" s="35"/>
      <c r="P12" s="29"/>
    </row>
    <row r="13" spans="1:17" ht="18" x14ac:dyDescent="0.35">
      <c r="A13" s="12">
        <v>10</v>
      </c>
      <c r="B13" s="11" t="s">
        <v>58</v>
      </c>
      <c r="C13" s="9" t="s">
        <v>75</v>
      </c>
      <c r="D13" s="52" t="s">
        <v>2</v>
      </c>
      <c r="E13" s="52" t="s">
        <v>74</v>
      </c>
      <c r="F13" s="37" t="s">
        <v>51</v>
      </c>
      <c r="G13" s="37">
        <v>0</v>
      </c>
      <c r="H13" s="37">
        <v>0</v>
      </c>
      <c r="I13" s="35"/>
      <c r="J13" s="37">
        <v>0</v>
      </c>
      <c r="K13" s="37">
        <v>0</v>
      </c>
      <c r="L13" s="35"/>
      <c r="P13" s="29"/>
    </row>
    <row r="14" spans="1:17" ht="17.25" customHeight="1" x14ac:dyDescent="0.35">
      <c r="A14" s="7"/>
      <c r="B14" s="6" t="s">
        <v>45</v>
      </c>
      <c r="C14" s="5" t="s">
        <v>6</v>
      </c>
      <c r="D14" s="4"/>
      <c r="E14" s="4"/>
      <c r="F14" s="59"/>
      <c r="G14" s="55">
        <f>SUM(G4:G13)</f>
        <v>64983673628.270004</v>
      </c>
      <c r="H14" s="55">
        <f>SUM(H4:H13)</f>
        <v>64983673628.270004</v>
      </c>
      <c r="I14" s="57">
        <f>(G14-H14)/H14</f>
        <v>0</v>
      </c>
      <c r="J14" s="60">
        <f>SUM(J4:J13)</f>
        <v>37469576363.260002</v>
      </c>
      <c r="K14" s="60">
        <f>SUM(K4:K13)</f>
        <v>36578068281.260002</v>
      </c>
      <c r="L14" s="57">
        <f>(J14-K14)/K14</f>
        <v>2.437274913330361E-2</v>
      </c>
    </row>
    <row r="15" spans="1:17" ht="15.75" thickBot="1" x14ac:dyDescent="0.3">
      <c r="B15" s="25"/>
      <c r="C15" s="24"/>
      <c r="D15" s="23"/>
      <c r="E15" s="23"/>
      <c r="F15" s="23"/>
      <c r="G15" s="23"/>
      <c r="H15" s="23"/>
      <c r="I15" s="24"/>
      <c r="J15" s="24"/>
      <c r="K15" s="23"/>
      <c r="L15" s="23"/>
    </row>
    <row r="16" spans="1:17" ht="19.5" customHeight="1" x14ac:dyDescent="0.35">
      <c r="A16" s="22"/>
      <c r="B16" s="21" t="s">
        <v>22</v>
      </c>
      <c r="C16" s="20"/>
      <c r="D16" s="20"/>
      <c r="E16" s="20"/>
      <c r="F16" s="20"/>
      <c r="G16" s="84" t="s">
        <v>34</v>
      </c>
      <c r="H16" s="85"/>
      <c r="I16" s="86"/>
      <c r="J16" s="84" t="s">
        <v>4</v>
      </c>
      <c r="K16" s="85"/>
      <c r="L16" s="86"/>
    </row>
    <row r="17" spans="1:43" ht="37.5" customHeight="1" x14ac:dyDescent="0.25">
      <c r="A17" s="19" t="s">
        <v>20</v>
      </c>
      <c r="B17" s="18" t="s">
        <v>19</v>
      </c>
      <c r="C17" s="18" t="s">
        <v>18</v>
      </c>
      <c r="D17" s="18" t="s">
        <v>17</v>
      </c>
      <c r="E17" s="18" t="s">
        <v>16</v>
      </c>
      <c r="F17" s="18" t="s">
        <v>13</v>
      </c>
      <c r="G17" s="18" t="s">
        <v>94</v>
      </c>
      <c r="H17" s="18" t="s">
        <v>91</v>
      </c>
      <c r="I17" s="18" t="s">
        <v>0</v>
      </c>
      <c r="J17" s="18" t="s">
        <v>94</v>
      </c>
      <c r="K17" s="18" t="s">
        <v>91</v>
      </c>
      <c r="L17" s="18" t="s">
        <v>0</v>
      </c>
      <c r="P17" s="30" t="s">
        <v>35</v>
      </c>
      <c r="Q17" s="31" t="s">
        <v>36</v>
      </c>
    </row>
    <row r="18" spans="1:43" ht="18.75" customHeight="1" x14ac:dyDescent="0.35">
      <c r="A18" s="12">
        <v>1</v>
      </c>
      <c r="B18" s="17" t="s">
        <v>12</v>
      </c>
      <c r="C18" s="9" t="s">
        <v>11</v>
      </c>
      <c r="D18" s="52" t="s">
        <v>3</v>
      </c>
      <c r="E18" s="52" t="s">
        <v>10</v>
      </c>
      <c r="F18" s="37" t="s">
        <v>44</v>
      </c>
      <c r="G18" s="37">
        <v>5383125000</v>
      </c>
      <c r="H18" s="37">
        <v>5383125000</v>
      </c>
      <c r="I18" s="35">
        <f>(G18-H18)/H18</f>
        <v>0</v>
      </c>
      <c r="J18" s="37">
        <v>4631229648.0500002</v>
      </c>
      <c r="K18" s="37">
        <v>3908703810</v>
      </c>
      <c r="L18" s="35">
        <f>(J18-K18)/K18</f>
        <v>0.18485049601392031</v>
      </c>
      <c r="P18" s="29">
        <v>250000000</v>
      </c>
    </row>
    <row r="19" spans="1:43" ht="18" customHeight="1" x14ac:dyDescent="0.35">
      <c r="A19" s="12">
        <v>2</v>
      </c>
      <c r="B19" s="11" t="s">
        <v>9</v>
      </c>
      <c r="C19" s="9" t="s">
        <v>8</v>
      </c>
      <c r="D19" s="52" t="s">
        <v>3</v>
      </c>
      <c r="E19" s="52" t="s">
        <v>7</v>
      </c>
      <c r="F19" s="37" t="s">
        <v>54</v>
      </c>
      <c r="G19" s="37">
        <v>77946492685</v>
      </c>
      <c r="H19" s="37">
        <v>77946492685</v>
      </c>
      <c r="I19" s="35">
        <f t="shared" ref="I19:I20" si="4">(G19-H19)/H19</f>
        <v>0</v>
      </c>
      <c r="J19" s="37">
        <v>77946492685</v>
      </c>
      <c r="K19" s="37">
        <v>77946492685</v>
      </c>
      <c r="L19" s="35">
        <f t="shared" ref="L19:L20" si="5">(J19-K19)/K19</f>
        <v>0</v>
      </c>
      <c r="P19" s="29"/>
    </row>
    <row r="20" spans="1:43" ht="18" customHeight="1" x14ac:dyDescent="0.35">
      <c r="A20" s="12">
        <v>3</v>
      </c>
      <c r="B20" s="15" t="s">
        <v>79</v>
      </c>
      <c r="C20" s="9" t="s">
        <v>62</v>
      </c>
      <c r="D20" s="52" t="s">
        <v>3</v>
      </c>
      <c r="E20" s="52" t="s">
        <v>68</v>
      </c>
      <c r="F20" s="37" t="s">
        <v>53</v>
      </c>
      <c r="G20" s="37">
        <v>20500000000</v>
      </c>
      <c r="H20" s="37">
        <v>20500000000</v>
      </c>
      <c r="I20" s="35">
        <f t="shared" si="4"/>
        <v>0</v>
      </c>
      <c r="J20" s="37">
        <v>14572961012</v>
      </c>
      <c r="K20" s="37">
        <v>14572961012</v>
      </c>
      <c r="L20" s="35">
        <f t="shared" si="5"/>
        <v>0</v>
      </c>
      <c r="P20" s="29"/>
    </row>
    <row r="21" spans="1:43" ht="18" customHeight="1" x14ac:dyDescent="0.35">
      <c r="A21" s="12">
        <v>4</v>
      </c>
      <c r="B21" s="15" t="s">
        <v>80</v>
      </c>
      <c r="C21" s="9" t="s">
        <v>62</v>
      </c>
      <c r="D21" s="52" t="s">
        <v>3</v>
      </c>
      <c r="E21" s="52" t="s">
        <v>81</v>
      </c>
      <c r="F21" s="37" t="s">
        <v>82</v>
      </c>
      <c r="G21" s="37">
        <v>18000000000</v>
      </c>
      <c r="H21" s="37">
        <v>18000000000</v>
      </c>
      <c r="I21" s="35"/>
      <c r="J21" s="37">
        <v>4305602095</v>
      </c>
      <c r="K21" s="37">
        <v>4305602095</v>
      </c>
      <c r="L21" s="35">
        <v>0</v>
      </c>
      <c r="P21" s="29"/>
    </row>
    <row r="22" spans="1:43" ht="18" customHeight="1" x14ac:dyDescent="0.35">
      <c r="A22" s="12">
        <v>5</v>
      </c>
      <c r="B22" s="15" t="s">
        <v>47</v>
      </c>
      <c r="C22" s="9" t="s">
        <v>66</v>
      </c>
      <c r="D22" s="52" t="s">
        <v>3</v>
      </c>
      <c r="E22" s="52" t="s">
        <v>67</v>
      </c>
      <c r="F22" s="37" t="s">
        <v>42</v>
      </c>
      <c r="G22" s="37">
        <v>0</v>
      </c>
      <c r="H22" s="37">
        <v>0</v>
      </c>
      <c r="I22" s="35" t="s">
        <v>97</v>
      </c>
      <c r="J22" s="37">
        <v>0</v>
      </c>
      <c r="K22" s="37">
        <v>0</v>
      </c>
      <c r="L22" s="35" t="s">
        <v>97</v>
      </c>
      <c r="P22" s="29"/>
    </row>
    <row r="23" spans="1:43" s="69" customFormat="1" ht="18" customHeight="1" x14ac:dyDescent="0.35">
      <c r="A23" s="70">
        <v>6</v>
      </c>
      <c r="B23" s="71" t="s">
        <v>88</v>
      </c>
      <c r="C23" s="72" t="s">
        <v>78</v>
      </c>
      <c r="D23" s="73" t="s">
        <v>3</v>
      </c>
      <c r="E23" s="73" t="s">
        <v>106</v>
      </c>
      <c r="F23" s="74" t="s">
        <v>107</v>
      </c>
      <c r="G23" s="74">
        <v>6866716986.3100004</v>
      </c>
      <c r="H23" s="74">
        <v>6866716986.3100004</v>
      </c>
      <c r="I23" s="75"/>
      <c r="J23" s="74">
        <v>6866716986.3100004</v>
      </c>
      <c r="K23" s="74">
        <v>6866716986.3100004</v>
      </c>
      <c r="L23" s="75"/>
      <c r="M23" s="76"/>
      <c r="N23" s="76"/>
      <c r="O23" s="76"/>
      <c r="P23" s="77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</row>
    <row r="24" spans="1:43" s="69" customFormat="1" ht="18" customHeight="1" x14ac:dyDescent="0.35">
      <c r="A24" s="70">
        <v>7</v>
      </c>
      <c r="B24" s="71" t="s">
        <v>104</v>
      </c>
      <c r="C24" s="72" t="s">
        <v>78</v>
      </c>
      <c r="D24" s="73" t="s">
        <v>3</v>
      </c>
      <c r="E24" s="73" t="s">
        <v>105</v>
      </c>
      <c r="F24" s="74" t="s">
        <v>108</v>
      </c>
      <c r="G24" s="74">
        <v>15767969723.549999</v>
      </c>
      <c r="H24" s="74">
        <v>0</v>
      </c>
      <c r="I24" s="75"/>
      <c r="J24" s="74">
        <v>15767969723.549999</v>
      </c>
      <c r="K24" s="74">
        <v>0</v>
      </c>
      <c r="L24" s="75"/>
      <c r="M24" s="76"/>
      <c r="N24" s="76"/>
      <c r="O24" s="76"/>
      <c r="P24" s="77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</row>
    <row r="25" spans="1:43" ht="18" x14ac:dyDescent="0.35">
      <c r="A25" s="70">
        <v>8</v>
      </c>
      <c r="B25" s="78" t="s">
        <v>64</v>
      </c>
      <c r="C25" s="79" t="s">
        <v>63</v>
      </c>
      <c r="D25" s="73" t="s">
        <v>3</v>
      </c>
      <c r="E25" s="80" t="s">
        <v>65</v>
      </c>
      <c r="F25" s="74" t="s">
        <v>48</v>
      </c>
      <c r="G25" s="74">
        <v>0</v>
      </c>
      <c r="H25" s="74">
        <v>0</v>
      </c>
      <c r="I25" s="75" t="s">
        <v>97</v>
      </c>
      <c r="J25" s="81">
        <v>0</v>
      </c>
      <c r="K25" s="81">
        <v>0</v>
      </c>
      <c r="L25" s="75" t="s">
        <v>97</v>
      </c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</row>
    <row r="26" spans="1:43" ht="36" x14ac:dyDescent="0.35">
      <c r="A26" s="12">
        <v>9</v>
      </c>
      <c r="B26" s="11" t="s">
        <v>93</v>
      </c>
      <c r="C26" s="8" t="s">
        <v>95</v>
      </c>
      <c r="D26" s="68" t="s">
        <v>3</v>
      </c>
      <c r="E26" s="53" t="s">
        <v>101</v>
      </c>
      <c r="F26" s="56" t="s">
        <v>102</v>
      </c>
      <c r="G26" s="56">
        <v>2000000000</v>
      </c>
      <c r="H26" s="56">
        <v>0</v>
      </c>
      <c r="I26" s="35"/>
      <c r="J26" s="56">
        <v>2000000000</v>
      </c>
      <c r="K26" s="62">
        <v>0</v>
      </c>
      <c r="L26" s="35"/>
    </row>
    <row r="27" spans="1:43" ht="18" x14ac:dyDescent="0.35">
      <c r="A27" s="12">
        <v>10</v>
      </c>
      <c r="B27" s="11" t="s">
        <v>84</v>
      </c>
      <c r="C27" s="8" t="s">
        <v>85</v>
      </c>
      <c r="D27" s="68" t="s">
        <v>3</v>
      </c>
      <c r="E27" s="53" t="s">
        <v>86</v>
      </c>
      <c r="F27" s="56" t="s">
        <v>103</v>
      </c>
      <c r="G27" s="56"/>
      <c r="H27" s="56"/>
      <c r="I27" s="35"/>
      <c r="J27" s="62"/>
      <c r="K27" s="62"/>
      <c r="L27" s="35"/>
    </row>
    <row r="28" spans="1:43" ht="27.75" customHeight="1" x14ac:dyDescent="0.35">
      <c r="A28" s="7"/>
      <c r="B28" s="6" t="s">
        <v>45</v>
      </c>
      <c r="C28" s="5" t="s">
        <v>6</v>
      </c>
      <c r="D28" s="4"/>
      <c r="E28" s="5"/>
      <c r="F28" s="38"/>
      <c r="G28" s="63">
        <f>SUM(G18:G26)</f>
        <v>146464304394.85999</v>
      </c>
      <c r="H28" s="63">
        <f>SUM(H18:H26)</f>
        <v>128696334671.31</v>
      </c>
      <c r="I28" s="64">
        <f>(G28-H28)/H28</f>
        <v>0.13806119474132128</v>
      </c>
      <c r="J28" s="63">
        <f>SUM(J18:J27)</f>
        <v>126090972149.91</v>
      </c>
      <c r="K28" s="63">
        <f>SUM(K18:K25)</f>
        <v>107600476588.31</v>
      </c>
      <c r="L28" s="65">
        <f>(J28-K28)/K28</f>
        <v>0.1718439931483432</v>
      </c>
    </row>
    <row r="29" spans="1:43" x14ac:dyDescent="0.25">
      <c r="B29" s="41"/>
      <c r="D29" s="2"/>
      <c r="F29" s="2"/>
      <c r="G29" s="39"/>
      <c r="H29" s="2"/>
      <c r="I29" s="3"/>
      <c r="J29" s="2"/>
      <c r="K29" s="2"/>
    </row>
    <row r="30" spans="1:43" x14ac:dyDescent="0.25">
      <c r="G30" s="40"/>
    </row>
    <row r="36" spans="6:6" x14ac:dyDescent="0.25">
      <c r="F36" s="29"/>
    </row>
    <row r="37" spans="6:6" x14ac:dyDescent="0.25">
      <c r="F37" s="29"/>
    </row>
    <row r="38" spans="6:6" x14ac:dyDescent="0.25">
      <c r="F38" s="42"/>
    </row>
    <row r="42" spans="6:6" x14ac:dyDescent="0.25">
      <c r="F42" s="29"/>
    </row>
    <row r="43" spans="6:6" x14ac:dyDescent="0.25">
      <c r="F43" s="29"/>
    </row>
    <row r="44" spans="6:6" x14ac:dyDescent="0.25">
      <c r="F44" s="29"/>
    </row>
  </sheetData>
  <mergeCells count="4">
    <mergeCell ref="G2:I2"/>
    <mergeCell ref="J2:L2"/>
    <mergeCell ref="G16:I16"/>
    <mergeCell ref="J16:L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PnL</vt:lpstr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Isaac, Tunde</cp:lastModifiedBy>
  <cp:lastPrinted>2022-05-31T08:51:03Z</cp:lastPrinted>
  <dcterms:created xsi:type="dcterms:W3CDTF">2018-08-02T08:55:27Z</dcterms:created>
  <dcterms:modified xsi:type="dcterms:W3CDTF">2022-11-17T09:39:53Z</dcterms:modified>
</cp:coreProperties>
</file>