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7256" windowHeight="5772" activeTab="2"/>
  </bookViews>
  <sheets>
    <sheet name="PnL" sheetId="12" r:id="rId1"/>
    <sheet name="AssetSum" sheetId="14" r:id="rId2"/>
    <sheet name="CapSum" sheetId="15" r:id="rId3"/>
  </sheets>
  <definedNames>
    <definedName name="NetProfitCurrent" localSheetId="1">AssetSum!#REF!</definedName>
    <definedName name="NetProfitCurrent" localSheetId="2">CapSum!#REF!</definedName>
    <definedName name="NetProfitCurrent" localSheetId="0">PnL!#REF!</definedName>
  </definedNames>
  <calcPr calcId="162913"/>
</workbook>
</file>

<file path=xl/calcChain.xml><?xml version="1.0" encoding="utf-8"?>
<calcChain xmlns="http://schemas.openxmlformats.org/spreadsheetml/2006/main">
  <c r="P11" i="14" l="1"/>
  <c r="P12" i="14"/>
  <c r="P13" i="14"/>
  <c r="P14" i="14"/>
  <c r="M13" i="14"/>
  <c r="J13" i="14"/>
  <c r="P13" i="12"/>
  <c r="M13" i="12"/>
  <c r="N13" i="12"/>
  <c r="J13" i="12"/>
  <c r="N13" i="15"/>
  <c r="K13" i="15"/>
  <c r="N12" i="15"/>
  <c r="K12" i="15"/>
  <c r="M12" i="14"/>
  <c r="J12" i="14"/>
  <c r="P12" i="12"/>
  <c r="M12" i="12"/>
  <c r="N12" i="12"/>
  <c r="J12" i="12"/>
  <c r="P11" i="12"/>
  <c r="M11" i="12"/>
  <c r="N11" i="12"/>
  <c r="J11" i="12"/>
  <c r="M11" i="14"/>
  <c r="J11" i="14"/>
  <c r="N11" i="15"/>
  <c r="K11" i="15"/>
  <c r="N20" i="14"/>
  <c r="N21" i="14"/>
  <c r="N22" i="14"/>
  <c r="N23" i="14"/>
  <c r="N20" i="12"/>
  <c r="N21" i="12"/>
  <c r="N22" i="12"/>
  <c r="N23" i="12"/>
  <c r="N24" i="12"/>
  <c r="N19" i="12"/>
  <c r="N19" i="14"/>
  <c r="I5" i="15" l="1"/>
  <c r="N5" i="14"/>
  <c r="N6" i="14"/>
  <c r="N7" i="14"/>
  <c r="N8" i="14"/>
  <c r="N9" i="14"/>
  <c r="N10" i="14"/>
  <c r="K5" i="12"/>
  <c r="N5" i="12"/>
  <c r="N6" i="12"/>
  <c r="N7" i="12"/>
  <c r="N8" i="12"/>
  <c r="N9" i="12"/>
  <c r="N10" i="12"/>
  <c r="N4" i="12"/>
  <c r="O4" i="14" l="1"/>
  <c r="O15" i="14" s="1"/>
  <c r="N4" i="14"/>
  <c r="I4" i="15"/>
  <c r="M24" i="15"/>
  <c r="L24" i="15"/>
  <c r="J24" i="15"/>
  <c r="I24" i="15"/>
  <c r="K20" i="15"/>
  <c r="K21" i="15"/>
  <c r="K22" i="15"/>
  <c r="K23" i="15"/>
  <c r="K19" i="15"/>
  <c r="N20" i="15"/>
  <c r="N21" i="15"/>
  <c r="N22" i="15"/>
  <c r="N23" i="15"/>
  <c r="N19" i="15"/>
  <c r="M15" i="15"/>
  <c r="L15" i="15"/>
  <c r="J15" i="15"/>
  <c r="I15" i="15"/>
  <c r="N5" i="15"/>
  <c r="N6" i="15"/>
  <c r="N7" i="15"/>
  <c r="N8" i="15"/>
  <c r="N9" i="15"/>
  <c r="N10" i="15"/>
  <c r="N4" i="15"/>
  <c r="K5" i="15"/>
  <c r="K6" i="15"/>
  <c r="K7" i="15"/>
  <c r="K8" i="15"/>
  <c r="K9" i="15"/>
  <c r="K10" i="15"/>
  <c r="K4" i="15"/>
  <c r="P20" i="14"/>
  <c r="P21" i="14"/>
  <c r="P22" i="14"/>
  <c r="P23" i="14"/>
  <c r="P19" i="14"/>
  <c r="J20" i="14"/>
  <c r="J21" i="14"/>
  <c r="J22" i="14"/>
  <c r="J23" i="14"/>
  <c r="M20" i="14"/>
  <c r="M21" i="14"/>
  <c r="M22" i="14"/>
  <c r="M23" i="14"/>
  <c r="M19" i="14"/>
  <c r="J19" i="14"/>
  <c r="O24" i="14"/>
  <c r="N24" i="14"/>
  <c r="L24" i="14"/>
  <c r="K24" i="14"/>
  <c r="I24" i="14"/>
  <c r="H24" i="14"/>
  <c r="P5" i="14"/>
  <c r="P6" i="14"/>
  <c r="P7" i="14"/>
  <c r="P8" i="14"/>
  <c r="P9" i="14"/>
  <c r="P10" i="14"/>
  <c r="P4" i="14"/>
  <c r="M5" i="14"/>
  <c r="M6" i="14"/>
  <c r="M7" i="14"/>
  <c r="M8" i="14"/>
  <c r="M9" i="14"/>
  <c r="M10" i="14"/>
  <c r="M4" i="14"/>
  <c r="J5" i="14"/>
  <c r="J6" i="14"/>
  <c r="J7" i="14"/>
  <c r="J8" i="14"/>
  <c r="J9" i="14"/>
  <c r="J10" i="14"/>
  <c r="J4" i="14"/>
  <c r="N15" i="14"/>
  <c r="L15" i="14"/>
  <c r="K15" i="14"/>
  <c r="I15" i="14"/>
  <c r="H15" i="14"/>
  <c r="P20" i="12"/>
  <c r="P21" i="12"/>
  <c r="P22" i="12"/>
  <c r="P23" i="12"/>
  <c r="P19" i="12"/>
  <c r="M20" i="12"/>
  <c r="M21" i="12"/>
  <c r="M22" i="12"/>
  <c r="M23" i="12"/>
  <c r="M19" i="12"/>
  <c r="J20" i="12"/>
  <c r="J21" i="12"/>
  <c r="J22" i="12"/>
  <c r="J23" i="12"/>
  <c r="J19" i="12"/>
  <c r="O25" i="12"/>
  <c r="N25" i="12"/>
  <c r="L25" i="12"/>
  <c r="K25" i="12"/>
  <c r="I25" i="12"/>
  <c r="H25" i="12"/>
  <c r="P5" i="12"/>
  <c r="P6" i="12"/>
  <c r="P7" i="12"/>
  <c r="P8" i="12"/>
  <c r="P9" i="12"/>
  <c r="P10" i="12"/>
  <c r="P4" i="12"/>
  <c r="M5" i="12"/>
  <c r="M6" i="12"/>
  <c r="M7" i="12"/>
  <c r="M8" i="12"/>
  <c r="M9" i="12"/>
  <c r="M10" i="12"/>
  <c r="M4" i="12"/>
  <c r="J5" i="12"/>
  <c r="J6" i="12"/>
  <c r="J7" i="12"/>
  <c r="J8" i="12"/>
  <c r="J9" i="12"/>
  <c r="J10" i="12"/>
  <c r="J4" i="12"/>
  <c r="O15" i="12"/>
  <c r="N15" i="12"/>
  <c r="L15" i="12"/>
  <c r="K15" i="12"/>
  <c r="I15" i="12"/>
  <c r="H15" i="12"/>
</calcChain>
</file>

<file path=xl/sharedStrings.xml><?xml version="1.0" encoding="utf-8"?>
<sst xmlns="http://schemas.openxmlformats.org/spreadsheetml/2006/main" count="263" uniqueCount="70">
  <si>
    <t>% Change</t>
  </si>
  <si>
    <t>PIONEER LLP FUND</t>
  </si>
  <si>
    <t>Partnership</t>
  </si>
  <si>
    <t>Trust</t>
  </si>
  <si>
    <t>Total Draw Down</t>
  </si>
  <si>
    <t>ARM PRIVATE EQUITY FUND</t>
  </si>
  <si>
    <t>TOTAL</t>
  </si>
  <si>
    <t>26th Sept 2016</t>
  </si>
  <si>
    <t>CHAPEL HILL DENHAM MANAGEMENT</t>
  </si>
  <si>
    <t>CHAPEL HILL DENHAM NIDF</t>
  </si>
  <si>
    <t>AFRICA INFRA PLUS FUND</t>
  </si>
  <si>
    <t>20th November 2014</t>
  </si>
  <si>
    <t>ARM CAPITAL PARTNERS</t>
  </si>
  <si>
    <t>ARM/HARITH INFRASTRUCTURE</t>
  </si>
  <si>
    <t>TARGET SIZE</t>
  </si>
  <si>
    <t>YEAR OF INITIAL INVESTMENT</t>
  </si>
  <si>
    <t>NUMBER OF PARTNERS/UNITS</t>
  </si>
  <si>
    <t>DATE OF REGISTRATION</t>
  </si>
  <si>
    <t>STRUCTURE</t>
  </si>
  <si>
    <t>NAME OF THE FUND MANAGER</t>
  </si>
  <si>
    <t>NAME OF THE FUND</t>
  </si>
  <si>
    <t>S/NO</t>
  </si>
  <si>
    <t>OTHER ASSETS</t>
  </si>
  <si>
    <t>INFRASTRUCTURE FUNDS</t>
  </si>
  <si>
    <t>CAN FUND MANAGER LIMITED</t>
  </si>
  <si>
    <t>CAREN II PRIVATE EQUITY FUND</t>
  </si>
  <si>
    <t>MBO PRIVATE EQUITY FUND</t>
  </si>
  <si>
    <t>9th November 2015</t>
  </si>
  <si>
    <t>VEROD ADVISORY SERVICES LIMITED</t>
  </si>
  <si>
    <t>VEROD CGO II B L.P. FUND</t>
  </si>
  <si>
    <t>26th August 2013</t>
  </si>
  <si>
    <t>21st January 2005</t>
  </si>
  <si>
    <t>CAN PRIVATE EQUITY FUND LP</t>
  </si>
  <si>
    <t>NUMBER OF PARTNERS</t>
  </si>
  <si>
    <t>PRIVATE EQUITY FUNDS</t>
  </si>
  <si>
    <t>TOTAL COMMITTED CAPITAL</t>
  </si>
  <si>
    <t>Q3 2019</t>
  </si>
  <si>
    <t>USD</t>
  </si>
  <si>
    <t>Rate at 30 Sep 2019</t>
  </si>
  <si>
    <t>TOTAL VALUE OF INVESTMENTS</t>
  </si>
  <si>
    <t>TOTAL ASSETS UNDER MANAGEMENT</t>
  </si>
  <si>
    <t>TOTAL INCOME</t>
  </si>
  <si>
    <t>TOTAL EXPENSES</t>
  </si>
  <si>
    <t>NET INCOME</t>
  </si>
  <si>
    <t>USD 100,000,000</t>
  </si>
  <si>
    <t>USD 150,000,000</t>
  </si>
  <si>
    <t>USD 250,000,000</t>
  </si>
  <si>
    <t>GRAND TOTALS</t>
  </si>
  <si>
    <t>SYNTAXIS NIG. GROWTH FUND</t>
  </si>
  <si>
    <t>NIG. INFRSTRUCTURE INV. FUND</t>
  </si>
  <si>
    <t>TIP INFRASTRUCTURE FUNE</t>
  </si>
  <si>
    <t>USD 300,000,000</t>
  </si>
  <si>
    <t>USD 25,000,000</t>
  </si>
  <si>
    <t>USD 6,155,000</t>
  </si>
  <si>
    <t>NGN 20,000,000,000</t>
  </si>
  <si>
    <t>NGN12,000,000,000</t>
  </si>
  <si>
    <t>NGN30,000,000,000</t>
  </si>
  <si>
    <t>NGN200,000,000,000</t>
  </si>
  <si>
    <t>REGISTERED PRIVATE EQUITY AND INFRASTRUCTURE FUNDS INCOME AND EXPENSES AS AT Q4 2019</t>
  </si>
  <si>
    <t>Q4 2019</t>
  </si>
  <si>
    <t>REGISTERED PRIVATE EQUITY AND INFRASTRUCTURE FUNDS ASSETS UNDER MANAGEMENT AS AT Q4 2019</t>
  </si>
  <si>
    <t>REGISTERED PRIVATE EQUITY AND INFRASTRUCTURE FUNDS CAPITAL AS AT Q4 2019</t>
  </si>
  <si>
    <t>YTD Q4 2019</t>
  </si>
  <si>
    <t>YTD Q3 2019</t>
  </si>
  <si>
    <t>NOTE: US Dollars were converted at CBN rate of N306.50/USD and N306.50/USD as at 31 December and 30 September and 30 June 2019 respectively, where applicable.</t>
  </si>
  <si>
    <t>CCA GROWTH FUND</t>
  </si>
  <si>
    <t>NGN 9,000,000,000</t>
  </si>
  <si>
    <t>NIG. HEALTHCARE DEV. FUND</t>
  </si>
  <si>
    <t>NGN 100,000,000,000</t>
  </si>
  <si>
    <t>ALTO AFRICA GROWTH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</si>
</sst>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409]d\-mmm\-yy;@"/>
    <numFmt numFmtId="167" formatCode="0;[Red]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2"/>
      <color theme="3"/>
      <name val="Trebuchet MS"/>
      <family val="2"/>
    </font>
    <font>
      <b/>
      <sz val="8"/>
      <color theme="1"/>
      <name val="Trebuchet MS"/>
      <family val="2"/>
    </font>
    <font>
      <sz val="12"/>
      <color theme="3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8"/>
      <color theme="1"/>
      <name val="Trebuchet MS"/>
      <family val="2"/>
    </font>
    <font>
      <i/>
      <sz val="8"/>
      <color theme="1"/>
      <name val="Californian FB"/>
      <family val="1"/>
    </font>
    <font>
      <sz val="12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1"/>
      <name val="Trebuchet MS"/>
      <family val="2"/>
    </font>
    <font>
      <b/>
      <sz val="16"/>
      <color rgb="FFFF0000"/>
      <name val="Trebuchet MS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theme="3"/>
      </top>
      <bottom style="thin">
        <color auto="1"/>
      </bottom>
      <diagonal/>
    </border>
    <border>
      <left style="thin">
        <color auto="1"/>
      </left>
      <right/>
      <top style="medium">
        <color theme="3"/>
      </top>
      <bottom style="thin">
        <color auto="1"/>
      </bottom>
      <diagonal/>
    </border>
    <border>
      <left style="medium">
        <color theme="3"/>
      </left>
      <right style="thin">
        <color auto="1"/>
      </right>
      <top style="medium">
        <color theme="3"/>
      </top>
      <bottom style="thin">
        <color auto="1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4" borderId="0" applyNumberFormat="0" applyBorder="0" applyAlignment="0" applyProtection="0"/>
  </cellStyleXfs>
  <cellXfs count="57">
    <xf numFmtId="0" fontId="0" fillId="0" borderId="0" xfId="0"/>
    <xf numFmtId="164" fontId="0" fillId="0" borderId="0" xfId="3" applyFont="1"/>
    <xf numFmtId="0" fontId="0" fillId="0" borderId="1" xfId="0" applyBorder="1"/>
    <xf numFmtId="0" fontId="0" fillId="0" borderId="0" xfId="0" applyBorder="1"/>
    <xf numFmtId="164" fontId="3" fillId="0" borderId="3" xfId="3" applyFont="1" applyBorder="1" applyAlignment="1">
      <alignment horizontal="right"/>
    </xf>
    <xf numFmtId="164" fontId="3" fillId="0" borderId="2" xfId="3" applyFont="1" applyBorder="1" applyAlignment="1">
      <alignment horizontal="right"/>
    </xf>
    <xf numFmtId="164" fontId="2" fillId="0" borderId="2" xfId="3" applyFont="1" applyBorder="1" applyAlignment="1">
      <alignment vertical="top" wrapText="1"/>
    </xf>
    <xf numFmtId="165" fontId="4" fillId="0" borderId="4" xfId="3" applyNumberFormat="1" applyFont="1" applyBorder="1" applyAlignment="1">
      <alignment horizontal="center" wrapText="1"/>
    </xf>
    <xf numFmtId="164" fontId="3" fillId="0" borderId="2" xfId="3" applyFont="1" applyBorder="1"/>
    <xf numFmtId="164" fontId="3" fillId="0" borderId="2" xfId="3" applyFont="1" applyBorder="1" applyAlignment="1">
      <alignment wrapText="1"/>
    </xf>
    <xf numFmtId="164" fontId="5" fillId="0" borderId="2" xfId="3" applyFont="1" applyBorder="1" applyAlignment="1">
      <alignment wrapText="1"/>
    </xf>
    <xf numFmtId="166" fontId="5" fillId="0" borderId="2" xfId="3" applyNumberFormat="1" applyFont="1" applyBorder="1" applyAlignment="1">
      <alignment wrapText="1"/>
    </xf>
    <xf numFmtId="164" fontId="2" fillId="0" borderId="2" xfId="3" applyFont="1" applyBorder="1" applyAlignment="1">
      <alignment wrapText="1"/>
    </xf>
    <xf numFmtId="165" fontId="2" fillId="0" borderId="4" xfId="3" applyNumberFormat="1" applyFont="1" applyBorder="1" applyAlignment="1">
      <alignment horizontal="center" wrapText="1"/>
    </xf>
    <xf numFmtId="167" fontId="5" fillId="0" borderId="2" xfId="3" applyNumberFormat="1" applyFont="1" applyBorder="1" applyAlignment="1">
      <alignment horizontal="center" wrapText="1"/>
    </xf>
    <xf numFmtId="165" fontId="5" fillId="0" borderId="2" xfId="3" applyNumberFormat="1" applyFont="1" applyBorder="1" applyAlignment="1">
      <alignment horizontal="center" wrapText="1"/>
    </xf>
    <xf numFmtId="164" fontId="6" fillId="0" borderId="2" xfId="3" applyFont="1" applyBorder="1"/>
    <xf numFmtId="165" fontId="6" fillId="0" borderId="4" xfId="3" applyNumberFormat="1" applyFont="1" applyBorder="1" applyAlignment="1">
      <alignment horizontal="center" wrapText="1"/>
    </xf>
    <xf numFmtId="164" fontId="2" fillId="0" borderId="2" xfId="3" applyFont="1" applyBorder="1"/>
    <xf numFmtId="0" fontId="6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164" fontId="6" fillId="3" borderId="2" xfId="3" applyFont="1" applyFill="1" applyBorder="1" applyAlignment="1">
      <alignment wrapText="1"/>
    </xf>
    <xf numFmtId="0" fontId="8" fillId="3" borderId="9" xfId="0" applyFont="1" applyFill="1" applyBorder="1" applyAlignment="1">
      <alignment vertical="top" wrapText="1"/>
    </xf>
    <xf numFmtId="0" fontId="9" fillId="0" borderId="1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167" fontId="3" fillId="0" borderId="2" xfId="3" applyNumberFormat="1" applyFont="1" applyBorder="1" applyAlignment="1">
      <alignment horizontal="center" wrapText="1"/>
    </xf>
    <xf numFmtId="164" fontId="5" fillId="0" borderId="2" xfId="3" applyFont="1" applyBorder="1"/>
    <xf numFmtId="0" fontId="10" fillId="0" borderId="0" xfId="0" applyFont="1"/>
    <xf numFmtId="43" fontId="0" fillId="0" borderId="0" xfId="1" applyFont="1"/>
    <xf numFmtId="0" fontId="12" fillId="0" borderId="0" xfId="0" applyFont="1"/>
    <xf numFmtId="0" fontId="12" fillId="0" borderId="0" xfId="0" applyFont="1" applyAlignment="1">
      <alignment horizontal="center" wrapText="1"/>
    </xf>
    <xf numFmtId="164" fontId="14" fillId="0" borderId="2" xfId="3" applyFont="1" applyBorder="1"/>
    <xf numFmtId="0" fontId="11" fillId="0" borderId="10" xfId="0" applyFont="1" applyBorder="1" applyAlignment="1"/>
    <xf numFmtId="0" fontId="15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164" fontId="14" fillId="0" borderId="2" xfId="3" applyFont="1" applyBorder="1" applyAlignment="1">
      <alignment wrapText="1"/>
    </xf>
    <xf numFmtId="9" fontId="14" fillId="0" borderId="2" xfId="2" applyFont="1" applyBorder="1" applyAlignment="1">
      <alignment horizontal="center" wrapText="1"/>
    </xf>
    <xf numFmtId="164" fontId="2" fillId="0" borderId="3" xfId="3" applyFont="1" applyBorder="1" applyAlignment="1">
      <alignment horizontal="right"/>
    </xf>
    <xf numFmtId="9" fontId="2" fillId="0" borderId="2" xfId="2" applyFont="1" applyBorder="1" applyAlignment="1">
      <alignment horizontal="right"/>
    </xf>
    <xf numFmtId="164" fontId="2" fillId="0" borderId="2" xfId="3" applyFont="1" applyBorder="1" applyAlignment="1">
      <alignment horizontal="right"/>
    </xf>
    <xf numFmtId="9" fontId="14" fillId="0" borderId="2" xfId="2" applyFont="1" applyBorder="1" applyAlignment="1">
      <alignment wrapText="1"/>
    </xf>
    <xf numFmtId="0" fontId="16" fillId="0" borderId="11" xfId="0" applyFont="1" applyBorder="1" applyAlignment="1"/>
    <xf numFmtId="164" fontId="14" fillId="0" borderId="2" xfId="3" applyFont="1" applyBorder="1" applyAlignment="1">
      <alignment horizontal="center" wrapText="1"/>
    </xf>
    <xf numFmtId="164" fontId="17" fillId="4" borderId="3" xfId="4" applyNumberFormat="1" applyBorder="1" applyAlignment="1">
      <alignment horizontal="right"/>
    </xf>
    <xf numFmtId="164" fontId="6" fillId="0" borderId="3" xfId="3" applyFont="1" applyBorder="1" applyAlignment="1">
      <alignment horizontal="right"/>
    </xf>
    <xf numFmtId="9" fontId="6" fillId="0" borderId="2" xfId="2" applyFont="1" applyBorder="1" applyAlignment="1">
      <alignment horizontal="right"/>
    </xf>
    <xf numFmtId="43" fontId="0" fillId="0" borderId="1" xfId="0" applyNumberFormat="1" applyBorder="1"/>
    <xf numFmtId="10" fontId="0" fillId="0" borderId="0" xfId="2" applyNumberFormat="1" applyFont="1"/>
    <xf numFmtId="10" fontId="6" fillId="0" borderId="2" xfId="2" applyNumberFormat="1" applyFont="1" applyBorder="1" applyAlignment="1">
      <alignment horizontal="right"/>
    </xf>
    <xf numFmtId="0" fontId="13" fillId="0" borderId="0" xfId="0" applyFont="1"/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horizontal="left"/>
    </xf>
    <xf numFmtId="0" fontId="16" fillId="0" borderId="10" xfId="0" applyFont="1" applyBorder="1" applyAlignment="1">
      <alignment horizontal="left"/>
    </xf>
  </cellXfs>
  <cellStyles count="5">
    <cellStyle name="Bad" xfId="4" builtinId="27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7" zoomScaleNormal="100" workbookViewId="0">
      <selection activeCell="O14" sqref="O14"/>
    </sheetView>
  </sheetViews>
  <sheetFormatPr defaultRowHeight="14.4" x14ac:dyDescent="0.3"/>
  <cols>
    <col min="1" max="1" width="5.44140625" customWidth="1"/>
    <col min="2" max="2" width="38.44140625" customWidth="1"/>
    <col min="3" max="3" width="43" hidden="1" customWidth="1"/>
    <col min="4" max="4" width="14.44140625" hidden="1" customWidth="1"/>
    <col min="5" max="5" width="23.6640625" hidden="1" customWidth="1"/>
    <col min="6" max="6" width="20.33203125" hidden="1" customWidth="1"/>
    <col min="7" max="7" width="12.6640625" hidden="1" customWidth="1"/>
    <col min="8" max="9" width="23.44140625" customWidth="1"/>
    <col min="10" max="10" width="9.5546875" customWidth="1"/>
    <col min="11" max="11" width="23.44140625" customWidth="1"/>
    <col min="12" max="12" width="24" customWidth="1"/>
    <col min="13" max="13" width="8.5546875" customWidth="1"/>
    <col min="14" max="14" width="22.6640625" customWidth="1"/>
    <col min="15" max="15" width="23.6640625" customWidth="1"/>
    <col min="16" max="16" width="9" customWidth="1"/>
  </cols>
  <sheetData>
    <row r="1" spans="1:16" ht="34.200000000000003" thickBot="1" x14ac:dyDescent="0.7">
      <c r="A1" s="43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6" ht="17.25" customHeight="1" x14ac:dyDescent="0.35">
      <c r="A2" s="23"/>
      <c r="B2" s="22" t="s">
        <v>34</v>
      </c>
      <c r="C2" s="21"/>
      <c r="D2" s="21"/>
      <c r="E2" s="21"/>
      <c r="F2" s="21"/>
      <c r="G2" s="21"/>
      <c r="H2" s="52" t="s">
        <v>41</v>
      </c>
      <c r="I2" s="53"/>
      <c r="J2" s="54"/>
      <c r="K2" s="52" t="s">
        <v>42</v>
      </c>
      <c r="L2" s="53"/>
      <c r="M2" s="54"/>
      <c r="N2" s="52" t="s">
        <v>43</v>
      </c>
      <c r="O2" s="53"/>
      <c r="P2" s="54"/>
    </row>
    <row r="3" spans="1:16" s="29" customFormat="1" ht="29.25" customHeight="1" x14ac:dyDescent="0.3">
      <c r="A3" s="20" t="s">
        <v>21</v>
      </c>
      <c r="B3" s="19" t="s">
        <v>20</v>
      </c>
      <c r="C3" s="19" t="s">
        <v>19</v>
      </c>
      <c r="D3" s="19" t="s">
        <v>18</v>
      </c>
      <c r="E3" s="19" t="s">
        <v>17</v>
      </c>
      <c r="F3" s="19" t="s">
        <v>33</v>
      </c>
      <c r="G3" s="19" t="s">
        <v>15</v>
      </c>
      <c r="H3" s="19" t="s">
        <v>62</v>
      </c>
      <c r="I3" s="19" t="s">
        <v>63</v>
      </c>
      <c r="J3" s="36" t="s">
        <v>0</v>
      </c>
      <c r="K3" s="19" t="s">
        <v>59</v>
      </c>
      <c r="L3" s="19" t="s">
        <v>36</v>
      </c>
      <c r="M3" s="35" t="s">
        <v>0</v>
      </c>
      <c r="N3" s="19" t="s">
        <v>59</v>
      </c>
      <c r="O3" s="19" t="s">
        <v>36</v>
      </c>
      <c r="P3" s="35" t="s">
        <v>0</v>
      </c>
    </row>
    <row r="4" spans="1:16" ht="16.2" x14ac:dyDescent="0.35">
      <c r="A4" s="13">
        <v>1</v>
      </c>
      <c r="B4" s="12" t="s">
        <v>1</v>
      </c>
      <c r="C4" s="9" t="s">
        <v>24</v>
      </c>
      <c r="D4" s="11" t="s">
        <v>2</v>
      </c>
      <c r="E4" s="10" t="s">
        <v>31</v>
      </c>
      <c r="F4" s="14">
        <v>8</v>
      </c>
      <c r="G4" s="14">
        <v>2012</v>
      </c>
      <c r="H4" s="37">
        <v>414619154</v>
      </c>
      <c r="I4" s="37">
        <v>74230818</v>
      </c>
      <c r="J4" s="38">
        <f>(H4-I4)/I4</f>
        <v>4.5855393375834819</v>
      </c>
      <c r="K4" s="37">
        <v>254352023</v>
      </c>
      <c r="L4" s="37">
        <v>194064103</v>
      </c>
      <c r="M4" s="38">
        <f>(K4-L4)/L4</f>
        <v>0.31065982357386313</v>
      </c>
      <c r="N4" s="37">
        <f>H4-K4</f>
        <v>160267131</v>
      </c>
      <c r="O4" s="37">
        <v>-119833285</v>
      </c>
      <c r="P4" s="38">
        <f>(N4-O4)/O4</f>
        <v>-2.3374174879708924</v>
      </c>
    </row>
    <row r="5" spans="1:16" ht="18" customHeight="1" x14ac:dyDescent="0.35">
      <c r="A5" s="13">
        <v>2</v>
      </c>
      <c r="B5" s="12" t="s">
        <v>32</v>
      </c>
      <c r="C5" s="9" t="s">
        <v>24</v>
      </c>
      <c r="D5" s="11" t="s">
        <v>2</v>
      </c>
      <c r="E5" s="11" t="s">
        <v>31</v>
      </c>
      <c r="F5" s="14">
        <v>10</v>
      </c>
      <c r="G5" s="14">
        <v>2015</v>
      </c>
      <c r="H5" s="37">
        <v>253983611</v>
      </c>
      <c r="I5" s="37">
        <v>153197573</v>
      </c>
      <c r="J5" s="38">
        <f t="shared" ref="J5:J13" si="0">(H5-I5)/I5</f>
        <v>0.65788273290726351</v>
      </c>
      <c r="K5" s="37">
        <f>529300344+12192205</f>
        <v>541492549</v>
      </c>
      <c r="L5" s="37">
        <v>397537374</v>
      </c>
      <c r="M5" s="38">
        <f t="shared" ref="M5:M13" si="1">(K5-L5)/L5</f>
        <v>0.36211733641929222</v>
      </c>
      <c r="N5" s="37">
        <f t="shared" ref="N5:N13" si="2">H5-K5</f>
        <v>-287508938</v>
      </c>
      <c r="O5" s="37">
        <v>-244339801</v>
      </c>
      <c r="P5" s="38">
        <f t="shared" ref="P5:P13" si="3">(N5-O5)/O5</f>
        <v>0.1766766479440654</v>
      </c>
    </row>
    <row r="6" spans="1:16" ht="16.2" x14ac:dyDescent="0.35">
      <c r="A6" s="17">
        <v>3</v>
      </c>
      <c r="B6" s="16" t="s">
        <v>5</v>
      </c>
      <c r="C6" s="9" t="s">
        <v>12</v>
      </c>
      <c r="D6" s="11" t="s">
        <v>2</v>
      </c>
      <c r="E6" s="11" t="s">
        <v>30</v>
      </c>
      <c r="F6" s="14">
        <v>11</v>
      </c>
      <c r="G6" s="14">
        <v>2013</v>
      </c>
      <c r="H6" s="37">
        <v>122997400</v>
      </c>
      <c r="I6" s="37">
        <v>24994580</v>
      </c>
      <c r="J6" s="38">
        <f t="shared" si="0"/>
        <v>3.9209628647490775</v>
      </c>
      <c r="K6" s="37">
        <v>32119964</v>
      </c>
      <c r="L6" s="37">
        <v>24089973</v>
      </c>
      <c r="M6" s="38">
        <f t="shared" si="1"/>
        <v>0.33333333333333331</v>
      </c>
      <c r="N6" s="37">
        <f t="shared" si="2"/>
        <v>90877436</v>
      </c>
      <c r="O6" s="37">
        <v>904607</v>
      </c>
      <c r="P6" s="38">
        <f t="shared" si="3"/>
        <v>99.460681820945453</v>
      </c>
    </row>
    <row r="7" spans="1:16" ht="16.2" x14ac:dyDescent="0.35">
      <c r="A7" s="13">
        <v>4</v>
      </c>
      <c r="B7" s="12" t="s">
        <v>29</v>
      </c>
      <c r="C7" s="9" t="s">
        <v>28</v>
      </c>
      <c r="D7" s="11" t="s">
        <v>2</v>
      </c>
      <c r="E7" s="11" t="s">
        <v>27</v>
      </c>
      <c r="F7" s="14">
        <v>2</v>
      </c>
      <c r="G7" s="14">
        <v>2016</v>
      </c>
      <c r="H7" s="37">
        <v>6175918</v>
      </c>
      <c r="I7" s="37">
        <v>0</v>
      </c>
      <c r="J7" s="38" t="e">
        <f t="shared" si="0"/>
        <v>#DIV/0!</v>
      </c>
      <c r="K7" s="37">
        <v>80119334</v>
      </c>
      <c r="L7" s="37">
        <v>0</v>
      </c>
      <c r="M7" s="38" t="e">
        <f t="shared" si="1"/>
        <v>#DIV/0!</v>
      </c>
      <c r="N7" s="37">
        <f t="shared" si="2"/>
        <v>-73943416</v>
      </c>
      <c r="O7" s="37">
        <v>0</v>
      </c>
      <c r="P7" s="38" t="e">
        <f t="shared" si="3"/>
        <v>#DIV/0!</v>
      </c>
    </row>
    <row r="8" spans="1:16" ht="16.2" x14ac:dyDescent="0.35">
      <c r="A8" s="17">
        <v>5</v>
      </c>
      <c r="B8" s="16" t="s">
        <v>26</v>
      </c>
      <c r="C8" s="9"/>
      <c r="D8" s="11"/>
      <c r="E8" s="11"/>
      <c r="F8" s="14"/>
      <c r="G8" s="14"/>
      <c r="H8" s="37">
        <v>0</v>
      </c>
      <c r="I8" s="37">
        <v>0</v>
      </c>
      <c r="J8" s="38" t="e">
        <f t="shared" si="0"/>
        <v>#DIV/0!</v>
      </c>
      <c r="K8" s="37">
        <v>0</v>
      </c>
      <c r="L8" s="37">
        <v>0</v>
      </c>
      <c r="M8" s="38" t="e">
        <f t="shared" si="1"/>
        <v>#DIV/0!</v>
      </c>
      <c r="N8" s="37">
        <f t="shared" si="2"/>
        <v>0</v>
      </c>
      <c r="O8" s="37">
        <v>0</v>
      </c>
      <c r="P8" s="38" t="e">
        <f t="shared" si="3"/>
        <v>#DIV/0!</v>
      </c>
    </row>
    <row r="9" spans="1:16" ht="16.2" x14ac:dyDescent="0.35">
      <c r="A9" s="17">
        <v>6</v>
      </c>
      <c r="B9" s="16" t="s">
        <v>25</v>
      </c>
      <c r="C9" s="9"/>
      <c r="D9" s="11"/>
      <c r="E9" s="11"/>
      <c r="F9" s="14"/>
      <c r="G9" s="14"/>
      <c r="H9" s="37">
        <v>0</v>
      </c>
      <c r="I9" s="37">
        <v>0</v>
      </c>
      <c r="J9" s="38" t="e">
        <f t="shared" si="0"/>
        <v>#DIV/0!</v>
      </c>
      <c r="K9" s="37">
        <v>0</v>
      </c>
      <c r="L9" s="37">
        <v>0</v>
      </c>
      <c r="M9" s="38" t="e">
        <f t="shared" si="1"/>
        <v>#DIV/0!</v>
      </c>
      <c r="N9" s="37">
        <f t="shared" si="2"/>
        <v>0</v>
      </c>
      <c r="O9" s="37"/>
      <c r="P9" s="38" t="e">
        <f t="shared" si="3"/>
        <v>#DIV/0!</v>
      </c>
    </row>
    <row r="10" spans="1:16" ht="16.2" x14ac:dyDescent="0.35">
      <c r="A10" s="13">
        <v>7</v>
      </c>
      <c r="B10" s="12" t="s">
        <v>48</v>
      </c>
      <c r="C10" s="9" t="s">
        <v>28</v>
      </c>
      <c r="D10" s="11" t="s">
        <v>2</v>
      </c>
      <c r="E10" s="11" t="s">
        <v>27</v>
      </c>
      <c r="F10" s="14">
        <v>2</v>
      </c>
      <c r="G10" s="14">
        <v>2016</v>
      </c>
      <c r="H10" s="37">
        <v>0</v>
      </c>
      <c r="I10" s="37">
        <v>0</v>
      </c>
      <c r="J10" s="38" t="e">
        <f t="shared" si="0"/>
        <v>#DIV/0!</v>
      </c>
      <c r="K10" s="37">
        <v>0</v>
      </c>
      <c r="L10" s="37">
        <v>0</v>
      </c>
      <c r="M10" s="38" t="e">
        <f t="shared" si="1"/>
        <v>#DIV/0!</v>
      </c>
      <c r="N10" s="37">
        <f t="shared" si="2"/>
        <v>0</v>
      </c>
      <c r="O10" s="37">
        <v>0</v>
      </c>
      <c r="P10" s="38" t="e">
        <f t="shared" si="3"/>
        <v>#DIV/0!</v>
      </c>
    </row>
    <row r="11" spans="1:16" ht="16.2" x14ac:dyDescent="0.35">
      <c r="A11" s="13">
        <v>8</v>
      </c>
      <c r="B11" s="12" t="s">
        <v>65</v>
      </c>
      <c r="C11" s="9"/>
      <c r="D11" s="11"/>
      <c r="E11" s="11"/>
      <c r="F11" s="14"/>
      <c r="G11" s="14"/>
      <c r="H11" s="37">
        <v>0</v>
      </c>
      <c r="I11" s="37">
        <v>0</v>
      </c>
      <c r="J11" s="38" t="e">
        <f t="shared" si="0"/>
        <v>#DIV/0!</v>
      </c>
      <c r="K11" s="37">
        <v>0</v>
      </c>
      <c r="L11" s="37">
        <v>0</v>
      </c>
      <c r="M11" s="38" t="e">
        <f t="shared" si="1"/>
        <v>#DIV/0!</v>
      </c>
      <c r="N11" s="37">
        <f t="shared" si="2"/>
        <v>0</v>
      </c>
      <c r="O11" s="37">
        <v>0</v>
      </c>
      <c r="P11" s="38" t="e">
        <f t="shared" si="3"/>
        <v>#DIV/0!</v>
      </c>
    </row>
    <row r="12" spans="1:16" ht="16.2" x14ac:dyDescent="0.35">
      <c r="A12" s="13">
        <v>9</v>
      </c>
      <c r="B12" s="12" t="s">
        <v>67</v>
      </c>
      <c r="C12" s="9"/>
      <c r="D12" s="11"/>
      <c r="E12" s="11"/>
      <c r="F12" s="14"/>
      <c r="G12" s="14"/>
      <c r="H12" s="37">
        <v>0</v>
      </c>
      <c r="I12" s="37">
        <v>0</v>
      </c>
      <c r="J12" s="38" t="e">
        <f t="shared" si="0"/>
        <v>#DIV/0!</v>
      </c>
      <c r="K12" s="37">
        <v>0</v>
      </c>
      <c r="L12" s="37">
        <v>0</v>
      </c>
      <c r="M12" s="38" t="e">
        <f t="shared" si="1"/>
        <v>#DIV/0!</v>
      </c>
      <c r="N12" s="37">
        <f t="shared" si="2"/>
        <v>0</v>
      </c>
      <c r="O12" s="37">
        <v>0</v>
      </c>
      <c r="P12" s="38" t="e">
        <f t="shared" si="3"/>
        <v>#DIV/0!</v>
      </c>
    </row>
    <row r="13" spans="1:16" ht="16.2" x14ac:dyDescent="0.35">
      <c r="A13" s="13">
        <v>10</v>
      </c>
      <c r="B13" s="12" t="s">
        <v>69</v>
      </c>
      <c r="C13" s="9"/>
      <c r="D13" s="11"/>
      <c r="E13" s="11"/>
      <c r="F13" s="14"/>
      <c r="G13" s="14"/>
      <c r="H13" s="37">
        <v>0</v>
      </c>
      <c r="I13" s="37">
        <v>0</v>
      </c>
      <c r="J13" s="38" t="e">
        <f t="shared" si="0"/>
        <v>#DIV/0!</v>
      </c>
      <c r="K13" s="37">
        <v>0</v>
      </c>
      <c r="L13" s="37">
        <v>0</v>
      </c>
      <c r="M13" s="38" t="e">
        <f t="shared" si="1"/>
        <v>#DIV/0!</v>
      </c>
      <c r="N13" s="37">
        <f t="shared" si="2"/>
        <v>0</v>
      </c>
      <c r="O13" s="37">
        <v>0</v>
      </c>
      <c r="P13" s="38" t="e">
        <f t="shared" si="3"/>
        <v>#DIV/0!</v>
      </c>
    </row>
    <row r="14" spans="1:16" ht="18.75" customHeight="1" x14ac:dyDescent="0.35">
      <c r="A14" s="13"/>
      <c r="B14" s="12"/>
      <c r="C14" s="8"/>
      <c r="D14" s="11"/>
      <c r="E14" s="28"/>
      <c r="F14" s="28"/>
      <c r="G14" s="28"/>
      <c r="H14" s="28">
        <v>0</v>
      </c>
      <c r="I14" s="28">
        <v>0</v>
      </c>
      <c r="J14" s="28"/>
      <c r="K14" s="28">
        <v>0</v>
      </c>
      <c r="L14" s="28">
        <v>0</v>
      </c>
      <c r="M14" s="28"/>
      <c r="N14" s="28">
        <v>0</v>
      </c>
      <c r="O14" s="28">
        <v>0</v>
      </c>
      <c r="P14" s="28"/>
    </row>
    <row r="15" spans="1:16" ht="16.5" customHeight="1" x14ac:dyDescent="0.35">
      <c r="A15" s="7"/>
      <c r="B15" s="6" t="s">
        <v>47</v>
      </c>
      <c r="C15" s="5" t="s">
        <v>6</v>
      </c>
      <c r="D15" s="4"/>
      <c r="E15" s="4"/>
      <c r="F15" s="27">
        <v>31</v>
      </c>
      <c r="G15" s="4"/>
      <c r="H15" s="39">
        <f>SUM(H4:H10)</f>
        <v>797776083</v>
      </c>
      <c r="I15" s="39">
        <f>SUM(I4:I10)</f>
        <v>252422971</v>
      </c>
      <c r="J15" s="40"/>
      <c r="K15" s="41">
        <f>SUM(K4:K10)</f>
        <v>908083870</v>
      </c>
      <c r="L15" s="39">
        <f>SUM(L4:L10)</f>
        <v>615691450</v>
      </c>
      <c r="M15" s="40"/>
      <c r="N15" s="41">
        <f>SUM(N4:N10)</f>
        <v>-110307787</v>
      </c>
      <c r="O15" s="39">
        <f>SUM(O4:O10)</f>
        <v>-363268479</v>
      </c>
      <c r="P15" s="40"/>
    </row>
    <row r="16" spans="1:16" ht="15" thickBot="1" x14ac:dyDescent="0.35">
      <c r="B16" s="26"/>
      <c r="C16" s="25"/>
      <c r="D16" s="24"/>
      <c r="E16" s="24"/>
      <c r="F16" s="25"/>
      <c r="G16" s="24"/>
      <c r="H16" s="24"/>
      <c r="I16" s="24"/>
      <c r="J16" s="25"/>
      <c r="K16" s="25"/>
      <c r="L16" s="24"/>
      <c r="M16" s="24"/>
      <c r="O16" s="2"/>
    </row>
    <row r="17" spans="1:16" ht="19.5" customHeight="1" x14ac:dyDescent="0.35">
      <c r="A17" s="23"/>
      <c r="B17" s="22" t="s">
        <v>23</v>
      </c>
      <c r="C17" s="21"/>
      <c r="D17" s="21"/>
      <c r="E17" s="21"/>
      <c r="F17" s="21"/>
      <c r="G17" s="21"/>
      <c r="H17" s="52" t="s">
        <v>41</v>
      </c>
      <c r="I17" s="53"/>
      <c r="J17" s="54"/>
      <c r="K17" s="52" t="s">
        <v>42</v>
      </c>
      <c r="L17" s="53"/>
      <c r="M17" s="54"/>
      <c r="N17" s="52" t="s">
        <v>43</v>
      </c>
      <c r="O17" s="53"/>
      <c r="P17" s="54"/>
    </row>
    <row r="18" spans="1:16" ht="37.5" customHeight="1" x14ac:dyDescent="0.3">
      <c r="A18" s="20" t="s">
        <v>21</v>
      </c>
      <c r="B18" s="19" t="s">
        <v>20</v>
      </c>
      <c r="C18" s="19" t="s">
        <v>19</v>
      </c>
      <c r="D18" s="19" t="s">
        <v>18</v>
      </c>
      <c r="E18" s="19" t="s">
        <v>17</v>
      </c>
      <c r="F18" s="19" t="s">
        <v>16</v>
      </c>
      <c r="G18" s="19" t="s">
        <v>15</v>
      </c>
      <c r="H18" s="19" t="s">
        <v>62</v>
      </c>
      <c r="I18" s="19" t="s">
        <v>63</v>
      </c>
      <c r="J18" s="19" t="s">
        <v>0</v>
      </c>
      <c r="K18" s="19" t="s">
        <v>59</v>
      </c>
      <c r="L18" s="19" t="s">
        <v>36</v>
      </c>
      <c r="M18" s="19" t="s">
        <v>0</v>
      </c>
      <c r="N18" s="19" t="s">
        <v>59</v>
      </c>
      <c r="O18" s="19" t="s">
        <v>36</v>
      </c>
      <c r="P18" s="19" t="s">
        <v>0</v>
      </c>
    </row>
    <row r="19" spans="1:16" ht="18.75" customHeight="1" x14ac:dyDescent="0.35">
      <c r="A19" s="13">
        <v>1</v>
      </c>
      <c r="B19" s="18" t="s">
        <v>13</v>
      </c>
      <c r="C19" s="9" t="s">
        <v>12</v>
      </c>
      <c r="D19" s="11" t="s">
        <v>3</v>
      </c>
      <c r="E19" s="11" t="s">
        <v>11</v>
      </c>
      <c r="F19" s="14">
        <v>5</v>
      </c>
      <c r="G19" s="14">
        <v>2015</v>
      </c>
      <c r="H19" s="37">
        <v>188974814</v>
      </c>
      <c r="I19" s="37">
        <v>86951312</v>
      </c>
      <c r="J19" s="38">
        <f>(H19-I19)/I19</f>
        <v>1.1733405701802406</v>
      </c>
      <c r="K19" s="37">
        <v>128689641</v>
      </c>
      <c r="L19" s="37">
        <v>117116438</v>
      </c>
      <c r="M19" s="38">
        <f>(K19-L19)/L19</f>
        <v>9.881792169942874E-2</v>
      </c>
      <c r="N19" s="37">
        <f>H19-K19</f>
        <v>60285173</v>
      </c>
      <c r="O19" s="37">
        <v>-30165126</v>
      </c>
      <c r="P19" s="38">
        <f>(N19-O19)/O19</f>
        <v>-2.9985055921861554</v>
      </c>
    </row>
    <row r="20" spans="1:16" ht="18.75" customHeight="1" x14ac:dyDescent="0.35">
      <c r="A20" s="13">
        <v>2</v>
      </c>
      <c r="B20" s="12" t="s">
        <v>9</v>
      </c>
      <c r="C20" s="9" t="s">
        <v>8</v>
      </c>
      <c r="D20" s="11" t="s">
        <v>3</v>
      </c>
      <c r="E20" s="11" t="s">
        <v>7</v>
      </c>
      <c r="F20" s="15">
        <v>285934852</v>
      </c>
      <c r="G20" s="14">
        <v>2017</v>
      </c>
      <c r="H20" s="37">
        <v>6072791332</v>
      </c>
      <c r="I20" s="37">
        <v>4120406129</v>
      </c>
      <c r="J20" s="38">
        <f t="shared" ref="J20:J23" si="4">(H20-I20)/I20</f>
        <v>0.47383319553352699</v>
      </c>
      <c r="K20" s="37">
        <v>663672110</v>
      </c>
      <c r="L20" s="37">
        <v>412560628</v>
      </c>
      <c r="M20" s="38">
        <f t="shared" ref="M20:M23" si="5">(K20-L20)/L20</f>
        <v>0.60866564804627943</v>
      </c>
      <c r="N20" s="37">
        <f t="shared" ref="N20:N24" si="6">H20-K20</f>
        <v>5409119222</v>
      </c>
      <c r="O20" s="37">
        <v>3707845501</v>
      </c>
      <c r="P20" s="38">
        <f t="shared" ref="P20:P23" si="7">(N20-O20)/O20</f>
        <v>0.45883080094388218</v>
      </c>
    </row>
    <row r="21" spans="1:16" ht="18.75" customHeight="1" x14ac:dyDescent="0.35">
      <c r="A21" s="13">
        <v>3</v>
      </c>
      <c r="B21" s="18" t="s">
        <v>10</v>
      </c>
      <c r="C21" s="9"/>
      <c r="D21" s="11"/>
      <c r="E21" s="11"/>
      <c r="F21" s="14"/>
      <c r="G21" s="14"/>
      <c r="H21" s="37">
        <v>0</v>
      </c>
      <c r="I21" s="37">
        <v>0</v>
      </c>
      <c r="J21" s="38" t="e">
        <f t="shared" si="4"/>
        <v>#DIV/0!</v>
      </c>
      <c r="K21" s="37">
        <v>0</v>
      </c>
      <c r="L21" s="37">
        <v>0</v>
      </c>
      <c r="M21" s="38" t="e">
        <f t="shared" si="5"/>
        <v>#DIV/0!</v>
      </c>
      <c r="N21" s="37">
        <f t="shared" si="6"/>
        <v>0</v>
      </c>
      <c r="O21" s="37">
        <v>0</v>
      </c>
      <c r="P21" s="38" t="e">
        <f t="shared" si="7"/>
        <v>#DIV/0!</v>
      </c>
    </row>
    <row r="22" spans="1:16" ht="18.75" customHeight="1" x14ac:dyDescent="0.35">
      <c r="A22" s="13">
        <v>4</v>
      </c>
      <c r="B22" s="18" t="s">
        <v>49</v>
      </c>
      <c r="C22" s="9"/>
      <c r="D22" s="11"/>
      <c r="E22" s="11"/>
      <c r="F22" s="14"/>
      <c r="G22" s="14"/>
      <c r="H22" s="37">
        <v>0</v>
      </c>
      <c r="I22" s="37">
        <v>0</v>
      </c>
      <c r="J22" s="38" t="e">
        <f t="shared" si="4"/>
        <v>#DIV/0!</v>
      </c>
      <c r="K22" s="37">
        <v>0</v>
      </c>
      <c r="L22" s="37">
        <v>0</v>
      </c>
      <c r="M22" s="38" t="e">
        <f t="shared" si="5"/>
        <v>#DIV/0!</v>
      </c>
      <c r="N22" s="37">
        <f t="shared" si="6"/>
        <v>0</v>
      </c>
      <c r="O22" s="37">
        <v>0</v>
      </c>
      <c r="P22" s="38" t="e">
        <f t="shared" si="7"/>
        <v>#DIV/0!</v>
      </c>
    </row>
    <row r="23" spans="1:16" ht="18" customHeight="1" x14ac:dyDescent="0.35">
      <c r="A23" s="13">
        <v>5</v>
      </c>
      <c r="B23" s="12" t="s">
        <v>50</v>
      </c>
      <c r="C23" s="9" t="s">
        <v>8</v>
      </c>
      <c r="D23" s="11" t="s">
        <v>3</v>
      </c>
      <c r="E23" s="11" t="s">
        <v>7</v>
      </c>
      <c r="F23" s="15">
        <v>285934852</v>
      </c>
      <c r="G23" s="14">
        <v>2017</v>
      </c>
      <c r="H23" s="37">
        <v>0</v>
      </c>
      <c r="I23" s="37">
        <v>0</v>
      </c>
      <c r="J23" s="38" t="e">
        <f t="shared" si="4"/>
        <v>#DIV/0!</v>
      </c>
      <c r="K23" s="37">
        <v>0</v>
      </c>
      <c r="L23" s="37">
        <v>0</v>
      </c>
      <c r="M23" s="38" t="e">
        <f t="shared" si="5"/>
        <v>#DIV/0!</v>
      </c>
      <c r="N23" s="37">
        <f t="shared" si="6"/>
        <v>0</v>
      </c>
      <c r="O23" s="37">
        <v>0</v>
      </c>
      <c r="P23" s="38" t="e">
        <f t="shared" si="7"/>
        <v>#DIV/0!</v>
      </c>
    </row>
    <row r="24" spans="1:16" ht="10.5" customHeight="1" x14ac:dyDescent="0.35">
      <c r="A24" s="13"/>
      <c r="B24" s="12"/>
      <c r="C24" s="8"/>
      <c r="D24" s="11"/>
      <c r="E24" s="8"/>
      <c r="F24" s="8"/>
      <c r="G24" s="8"/>
      <c r="H24" s="37">
        <v>0</v>
      </c>
      <c r="I24" s="37">
        <v>0</v>
      </c>
      <c r="J24" s="18"/>
      <c r="K24" s="12">
        <v>0</v>
      </c>
      <c r="L24" s="18"/>
      <c r="M24" s="42"/>
      <c r="N24" s="37">
        <f t="shared" si="6"/>
        <v>0</v>
      </c>
      <c r="O24" s="18"/>
      <c r="P24" s="42"/>
    </row>
    <row r="25" spans="1:16" ht="20.25" customHeight="1" x14ac:dyDescent="0.35">
      <c r="A25" s="7"/>
      <c r="B25" s="6" t="s">
        <v>47</v>
      </c>
      <c r="C25" s="5" t="s">
        <v>6</v>
      </c>
      <c r="D25" s="4"/>
      <c r="E25" s="5"/>
      <c r="F25" s="5">
        <v>285934857</v>
      </c>
      <c r="G25" s="5"/>
      <c r="H25" s="39">
        <f>SUM(H19:H23)</f>
        <v>6261766146</v>
      </c>
      <c r="I25" s="39">
        <f>SUM(I19:I23)</f>
        <v>4207357441</v>
      </c>
      <c r="J25" s="41"/>
      <c r="K25" s="39">
        <f>SUM(K19:K23)</f>
        <v>792361751</v>
      </c>
      <c r="L25" s="39">
        <f>SUM(L19:L23)</f>
        <v>529677066</v>
      </c>
      <c r="M25" s="40">
        <v>0.30598845277708658</v>
      </c>
      <c r="N25" s="41">
        <f>SUM(N19:N23)</f>
        <v>5469404395</v>
      </c>
      <c r="O25" s="39">
        <f>SUM(O19:O23)</f>
        <v>3677680375</v>
      </c>
      <c r="P25" s="40">
        <v>0.62490061077599246</v>
      </c>
    </row>
    <row r="26" spans="1:16" x14ac:dyDescent="0.3">
      <c r="D26" s="2"/>
      <c r="H26" s="2"/>
      <c r="I26" s="2"/>
      <c r="J26" s="3"/>
      <c r="K26" s="2"/>
      <c r="L26" s="2"/>
      <c r="O26" s="2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7" zoomScaleNormal="100" workbookViewId="0">
      <selection activeCell="P10" sqref="P10:P14"/>
    </sheetView>
  </sheetViews>
  <sheetFormatPr defaultRowHeight="14.4" x14ac:dyDescent="0.3"/>
  <cols>
    <col min="1" max="1" width="5.44140625" customWidth="1"/>
    <col min="2" max="2" width="38.44140625" customWidth="1"/>
    <col min="3" max="3" width="43" hidden="1" customWidth="1"/>
    <col min="4" max="4" width="14.44140625" hidden="1" customWidth="1"/>
    <col min="5" max="5" width="23.6640625" hidden="1" customWidth="1"/>
    <col min="6" max="6" width="20.33203125" hidden="1" customWidth="1"/>
    <col min="7" max="7" width="12.6640625" hidden="1" customWidth="1"/>
    <col min="8" max="9" width="23.44140625" customWidth="1"/>
    <col min="10" max="10" width="9.5546875" customWidth="1"/>
    <col min="11" max="11" width="23.44140625" customWidth="1"/>
    <col min="12" max="12" width="24" customWidth="1"/>
    <col min="13" max="13" width="8.5546875" customWidth="1"/>
    <col min="14" max="14" width="25.109375" customWidth="1"/>
    <col min="15" max="15" width="23.6640625" customWidth="1"/>
    <col min="16" max="16" width="7.88671875" customWidth="1"/>
  </cols>
  <sheetData>
    <row r="1" spans="1:16" ht="34.200000000000003" thickBot="1" x14ac:dyDescent="0.7">
      <c r="A1" s="43" t="s">
        <v>60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6" ht="17.25" customHeight="1" x14ac:dyDescent="0.35">
      <c r="A2" s="23"/>
      <c r="B2" s="22" t="s">
        <v>34</v>
      </c>
      <c r="C2" s="21"/>
      <c r="D2" s="21"/>
      <c r="E2" s="21"/>
      <c r="F2" s="21"/>
      <c r="G2" s="21"/>
      <c r="H2" s="52" t="s">
        <v>39</v>
      </c>
      <c r="I2" s="53"/>
      <c r="J2" s="54"/>
      <c r="K2" s="52" t="s">
        <v>22</v>
      </c>
      <c r="L2" s="53"/>
      <c r="M2" s="54"/>
      <c r="N2" s="52" t="s">
        <v>40</v>
      </c>
      <c r="O2" s="53"/>
      <c r="P2" s="54"/>
    </row>
    <row r="3" spans="1:16" s="29" customFormat="1" ht="33" customHeight="1" x14ac:dyDescent="0.3">
      <c r="A3" s="20" t="s">
        <v>21</v>
      </c>
      <c r="B3" s="19" t="s">
        <v>20</v>
      </c>
      <c r="C3" s="19" t="s">
        <v>19</v>
      </c>
      <c r="D3" s="19" t="s">
        <v>18</v>
      </c>
      <c r="E3" s="19" t="s">
        <v>17</v>
      </c>
      <c r="F3" s="19" t="s">
        <v>33</v>
      </c>
      <c r="G3" s="19" t="s">
        <v>15</v>
      </c>
      <c r="H3" s="19" t="s">
        <v>59</v>
      </c>
      <c r="I3" s="19" t="s">
        <v>36</v>
      </c>
      <c r="J3" s="19" t="s">
        <v>0</v>
      </c>
      <c r="K3" s="19" t="s">
        <v>59</v>
      </c>
      <c r="L3" s="19" t="s">
        <v>36</v>
      </c>
      <c r="M3" s="19" t="s">
        <v>0</v>
      </c>
      <c r="N3" s="19" t="s">
        <v>59</v>
      </c>
      <c r="O3" s="19" t="s">
        <v>36</v>
      </c>
      <c r="P3" s="19" t="s">
        <v>0</v>
      </c>
    </row>
    <row r="4" spans="1:16" ht="16.2" x14ac:dyDescent="0.35">
      <c r="A4" s="13">
        <v>1</v>
      </c>
      <c r="B4" s="12" t="s">
        <v>1</v>
      </c>
      <c r="C4" s="9" t="s">
        <v>24</v>
      </c>
      <c r="D4" s="11" t="s">
        <v>2</v>
      </c>
      <c r="E4" s="10" t="s">
        <v>31</v>
      </c>
      <c r="F4" s="14">
        <v>8</v>
      </c>
      <c r="G4" s="14">
        <v>2012</v>
      </c>
      <c r="H4" s="37">
        <v>7769116805</v>
      </c>
      <c r="I4" s="37">
        <v>7550954026</v>
      </c>
      <c r="J4" s="38">
        <f>(H4-I4)/I4</f>
        <v>2.889208148385037E-2</v>
      </c>
      <c r="K4" s="37">
        <v>320756508</v>
      </c>
      <c r="L4" s="37">
        <v>-165587147</v>
      </c>
      <c r="M4" s="38">
        <f>(K4-L4)/L4</f>
        <v>-2.9370857811808304</v>
      </c>
      <c r="N4" s="37">
        <f>H4+K4</f>
        <v>8089873313</v>
      </c>
      <c r="O4" s="37">
        <f>I4+L4</f>
        <v>7385366879</v>
      </c>
      <c r="P4" s="38">
        <f>(N4-O4)/O4</f>
        <v>9.5392205362638968E-2</v>
      </c>
    </row>
    <row r="5" spans="1:16" ht="18" customHeight="1" x14ac:dyDescent="0.35">
      <c r="A5" s="13">
        <v>2</v>
      </c>
      <c r="B5" s="12" t="s">
        <v>32</v>
      </c>
      <c r="C5" s="9" t="s">
        <v>24</v>
      </c>
      <c r="D5" s="11" t="s">
        <v>2</v>
      </c>
      <c r="E5" s="11" t="s">
        <v>31</v>
      </c>
      <c r="F5" s="14">
        <v>10</v>
      </c>
      <c r="G5" s="14">
        <v>2015</v>
      </c>
      <c r="H5" s="37">
        <v>14897825393</v>
      </c>
      <c r="I5" s="37">
        <v>12804579969</v>
      </c>
      <c r="J5" s="38">
        <f t="shared" ref="J5:J13" si="0">(H5-I5)/I5</f>
        <v>0.16347630528043602</v>
      </c>
      <c r="K5" s="37">
        <v>543590680</v>
      </c>
      <c r="L5" s="37">
        <v>417622648</v>
      </c>
      <c r="M5" s="38">
        <f t="shared" ref="M5:M13" si="1">(K5-L5)/L5</f>
        <v>0.30163122762441752</v>
      </c>
      <c r="N5" s="37">
        <f t="shared" ref="N5:N10" si="2">H5+K5</f>
        <v>15441416073</v>
      </c>
      <c r="O5" s="37">
        <v>13222202617</v>
      </c>
      <c r="P5" s="38">
        <f t="shared" ref="P5:P14" si="3">(N5-O5)/O5</f>
        <v>0.1678399220071489</v>
      </c>
    </row>
    <row r="6" spans="1:16" ht="16.2" x14ac:dyDescent="0.35">
      <c r="A6" s="17">
        <v>3</v>
      </c>
      <c r="B6" s="16" t="s">
        <v>5</v>
      </c>
      <c r="C6" s="9" t="s">
        <v>12</v>
      </c>
      <c r="D6" s="11" t="s">
        <v>2</v>
      </c>
      <c r="E6" s="11" t="s">
        <v>30</v>
      </c>
      <c r="F6" s="14">
        <v>11</v>
      </c>
      <c r="G6" s="14">
        <v>2013</v>
      </c>
      <c r="H6" s="37">
        <v>2314072647</v>
      </c>
      <c r="I6" s="37">
        <v>2799554024</v>
      </c>
      <c r="J6" s="38">
        <f t="shared" si="0"/>
        <v>-0.17341382693031396</v>
      </c>
      <c r="K6" s="37">
        <v>118149374</v>
      </c>
      <c r="L6" s="37">
        <v>82252556</v>
      </c>
      <c r="M6" s="38">
        <f t="shared" si="1"/>
        <v>0.4364219149615241</v>
      </c>
      <c r="N6" s="37">
        <f t="shared" si="2"/>
        <v>2432222021</v>
      </c>
      <c r="O6" s="37">
        <v>2881806580</v>
      </c>
      <c r="P6" s="38">
        <f t="shared" si="3"/>
        <v>-0.15600788828790862</v>
      </c>
    </row>
    <row r="7" spans="1:16" ht="16.2" x14ac:dyDescent="0.35">
      <c r="A7" s="13">
        <v>4</v>
      </c>
      <c r="B7" s="12" t="s">
        <v>29</v>
      </c>
      <c r="C7" s="9" t="s">
        <v>28</v>
      </c>
      <c r="D7" s="11" t="s">
        <v>2</v>
      </c>
      <c r="E7" s="11" t="s">
        <v>27</v>
      </c>
      <c r="F7" s="14">
        <v>2</v>
      </c>
      <c r="G7" s="14">
        <v>2016</v>
      </c>
      <c r="H7" s="37">
        <v>1863080933</v>
      </c>
      <c r="I7" s="37">
        <v>1363824841</v>
      </c>
      <c r="J7" s="38">
        <f t="shared" si="0"/>
        <v>0.36607053705953141</v>
      </c>
      <c r="K7" s="37">
        <v>388169283</v>
      </c>
      <c r="L7" s="37">
        <v>0</v>
      </c>
      <c r="M7" s="38" t="e">
        <f t="shared" si="1"/>
        <v>#DIV/0!</v>
      </c>
      <c r="N7" s="37">
        <f t="shared" si="2"/>
        <v>2251250216</v>
      </c>
      <c r="O7" s="37">
        <v>1363824841</v>
      </c>
      <c r="P7" s="38">
        <f t="shared" si="3"/>
        <v>0.65068867227063509</v>
      </c>
    </row>
    <row r="8" spans="1:16" ht="16.2" x14ac:dyDescent="0.35">
      <c r="A8" s="17">
        <v>5</v>
      </c>
      <c r="B8" s="16" t="s">
        <v>26</v>
      </c>
      <c r="C8" s="9"/>
      <c r="D8" s="11"/>
      <c r="E8" s="11"/>
      <c r="F8" s="14"/>
      <c r="G8" s="14"/>
      <c r="H8" s="37">
        <v>0</v>
      </c>
      <c r="I8" s="37">
        <v>0</v>
      </c>
      <c r="J8" s="38" t="e">
        <f t="shared" si="0"/>
        <v>#DIV/0!</v>
      </c>
      <c r="K8" s="37">
        <v>0</v>
      </c>
      <c r="L8" s="37">
        <v>0</v>
      </c>
      <c r="M8" s="38" t="e">
        <f t="shared" si="1"/>
        <v>#DIV/0!</v>
      </c>
      <c r="N8" s="37">
        <f t="shared" si="2"/>
        <v>0</v>
      </c>
      <c r="O8" s="37">
        <v>0</v>
      </c>
      <c r="P8" s="38" t="e">
        <f t="shared" si="3"/>
        <v>#DIV/0!</v>
      </c>
    </row>
    <row r="9" spans="1:16" ht="16.2" x14ac:dyDescent="0.35">
      <c r="A9" s="17">
        <v>6</v>
      </c>
      <c r="B9" s="16" t="s">
        <v>25</v>
      </c>
      <c r="C9" s="9"/>
      <c r="D9" s="11"/>
      <c r="E9" s="11"/>
      <c r="F9" s="14"/>
      <c r="G9" s="14"/>
      <c r="H9" s="37">
        <v>0</v>
      </c>
      <c r="I9" s="37">
        <v>0</v>
      </c>
      <c r="J9" s="38" t="e">
        <f t="shared" si="0"/>
        <v>#DIV/0!</v>
      </c>
      <c r="K9" s="37">
        <v>0</v>
      </c>
      <c r="L9" s="37">
        <v>0</v>
      </c>
      <c r="M9" s="38" t="e">
        <f t="shared" si="1"/>
        <v>#DIV/0!</v>
      </c>
      <c r="N9" s="37">
        <f t="shared" si="2"/>
        <v>0</v>
      </c>
      <c r="O9" s="37"/>
      <c r="P9" s="38" t="e">
        <f t="shared" si="3"/>
        <v>#DIV/0!</v>
      </c>
    </row>
    <row r="10" spans="1:16" ht="16.2" x14ac:dyDescent="0.35">
      <c r="A10" s="13">
        <v>7</v>
      </c>
      <c r="B10" s="12" t="s">
        <v>48</v>
      </c>
      <c r="C10" s="9" t="s">
        <v>28</v>
      </c>
      <c r="D10" s="11" t="s">
        <v>2</v>
      </c>
      <c r="E10" s="11" t="s">
        <v>27</v>
      </c>
      <c r="F10" s="14">
        <v>2</v>
      </c>
      <c r="G10" s="14">
        <v>2016</v>
      </c>
      <c r="H10" s="37">
        <v>0</v>
      </c>
      <c r="I10" s="37">
        <v>0</v>
      </c>
      <c r="J10" s="38" t="e">
        <f t="shared" si="0"/>
        <v>#DIV/0!</v>
      </c>
      <c r="K10" s="37">
        <v>0</v>
      </c>
      <c r="L10" s="37">
        <v>0</v>
      </c>
      <c r="M10" s="38" t="e">
        <f t="shared" si="1"/>
        <v>#DIV/0!</v>
      </c>
      <c r="N10" s="37">
        <f t="shared" si="2"/>
        <v>0</v>
      </c>
      <c r="O10" s="37">
        <v>0</v>
      </c>
      <c r="P10" s="38" t="e">
        <f t="shared" si="3"/>
        <v>#DIV/0!</v>
      </c>
    </row>
    <row r="11" spans="1:16" ht="16.2" x14ac:dyDescent="0.35">
      <c r="A11" s="13">
        <v>8</v>
      </c>
      <c r="B11" s="12" t="s">
        <v>65</v>
      </c>
      <c r="C11" s="9"/>
      <c r="D11" s="11"/>
      <c r="E11" s="11"/>
      <c r="F11" s="14"/>
      <c r="G11" s="14"/>
      <c r="H11" s="37">
        <v>0</v>
      </c>
      <c r="I11" s="37">
        <v>0</v>
      </c>
      <c r="J11" s="38" t="e">
        <f t="shared" si="0"/>
        <v>#DIV/0!</v>
      </c>
      <c r="K11" s="37">
        <v>0</v>
      </c>
      <c r="L11" s="37">
        <v>0</v>
      </c>
      <c r="M11" s="38" t="e">
        <f t="shared" si="1"/>
        <v>#DIV/0!</v>
      </c>
      <c r="N11" s="37">
        <v>0</v>
      </c>
      <c r="O11" s="37">
        <v>0</v>
      </c>
      <c r="P11" s="38" t="e">
        <f t="shared" si="3"/>
        <v>#DIV/0!</v>
      </c>
    </row>
    <row r="12" spans="1:16" ht="16.2" x14ac:dyDescent="0.35">
      <c r="A12" s="13">
        <v>9</v>
      </c>
      <c r="B12" s="12" t="s">
        <v>67</v>
      </c>
      <c r="C12" s="9"/>
      <c r="D12" s="11"/>
      <c r="E12" s="11"/>
      <c r="F12" s="14"/>
      <c r="G12" s="14"/>
      <c r="H12" s="37">
        <v>0</v>
      </c>
      <c r="I12" s="37">
        <v>0</v>
      </c>
      <c r="J12" s="38" t="e">
        <f t="shared" si="0"/>
        <v>#DIV/0!</v>
      </c>
      <c r="K12" s="37">
        <v>0</v>
      </c>
      <c r="L12" s="37">
        <v>0</v>
      </c>
      <c r="M12" s="38" t="e">
        <f t="shared" si="1"/>
        <v>#DIV/0!</v>
      </c>
      <c r="N12" s="37">
        <v>0</v>
      </c>
      <c r="O12" s="37">
        <v>0</v>
      </c>
      <c r="P12" s="38" t="e">
        <f t="shared" si="3"/>
        <v>#DIV/0!</v>
      </c>
    </row>
    <row r="13" spans="1:16" ht="16.2" x14ac:dyDescent="0.35">
      <c r="A13" s="13">
        <v>10</v>
      </c>
      <c r="B13" s="12" t="s">
        <v>69</v>
      </c>
      <c r="C13" s="9"/>
      <c r="D13" s="11"/>
      <c r="E13" s="11"/>
      <c r="F13" s="14"/>
      <c r="G13" s="14"/>
      <c r="H13" s="37">
        <v>0</v>
      </c>
      <c r="I13" s="37">
        <v>0</v>
      </c>
      <c r="J13" s="38" t="e">
        <f t="shared" si="0"/>
        <v>#DIV/0!</v>
      </c>
      <c r="K13" s="37">
        <v>0</v>
      </c>
      <c r="L13" s="37">
        <v>0</v>
      </c>
      <c r="M13" s="38" t="e">
        <f t="shared" si="1"/>
        <v>#DIV/0!</v>
      </c>
      <c r="N13" s="37">
        <v>0</v>
      </c>
      <c r="O13" s="37">
        <v>0</v>
      </c>
      <c r="P13" s="38" t="e">
        <f t="shared" si="3"/>
        <v>#DIV/0!</v>
      </c>
    </row>
    <row r="14" spans="1:16" ht="18.75" customHeight="1" x14ac:dyDescent="0.35">
      <c r="A14" s="13"/>
      <c r="B14" s="12"/>
      <c r="C14" s="8"/>
      <c r="D14" s="11"/>
      <c r="E14" s="28"/>
      <c r="F14" s="28"/>
      <c r="G14" s="28"/>
      <c r="H14" s="33">
        <v>0</v>
      </c>
      <c r="I14" s="33">
        <v>0</v>
      </c>
      <c r="J14" s="33"/>
      <c r="K14" s="33">
        <v>0</v>
      </c>
      <c r="L14" s="33">
        <v>0</v>
      </c>
      <c r="M14" s="33"/>
      <c r="N14" s="37">
        <v>0</v>
      </c>
      <c r="O14" s="33">
        <v>0</v>
      </c>
      <c r="P14" s="38" t="e">
        <f t="shared" si="3"/>
        <v>#DIV/0!</v>
      </c>
    </row>
    <row r="15" spans="1:16" ht="21" customHeight="1" x14ac:dyDescent="0.35">
      <c r="A15" s="7"/>
      <c r="B15" s="6" t="s">
        <v>47</v>
      </c>
      <c r="C15" s="5" t="s">
        <v>6</v>
      </c>
      <c r="D15" s="4"/>
      <c r="E15" s="4"/>
      <c r="F15" s="27">
        <v>31</v>
      </c>
      <c r="G15" s="4"/>
      <c r="H15" s="39">
        <f>SUM(H4:H10)</f>
        <v>26844095778</v>
      </c>
      <c r="I15" s="39">
        <f>SUM(I4:I10)</f>
        <v>24518912860</v>
      </c>
      <c r="J15" s="40"/>
      <c r="K15" s="41">
        <f>SUM(K4:K10)</f>
        <v>1370665845</v>
      </c>
      <c r="L15" s="39">
        <f>SUM(L4:L10)</f>
        <v>334288057</v>
      </c>
      <c r="M15" s="40"/>
      <c r="N15" s="41">
        <f>SUM(N4:N10)</f>
        <v>28214761623</v>
      </c>
      <c r="O15" s="39">
        <f>SUM(O4:O10)</f>
        <v>24853200917</v>
      </c>
      <c r="P15" s="40"/>
    </row>
    <row r="16" spans="1:16" ht="15" thickBot="1" x14ac:dyDescent="0.35">
      <c r="B16" s="26"/>
      <c r="C16" s="25"/>
      <c r="D16" s="24"/>
      <c r="E16" s="24"/>
      <c r="F16" s="25"/>
      <c r="G16" s="24"/>
      <c r="H16" s="24"/>
      <c r="I16" s="24"/>
      <c r="J16" s="25"/>
      <c r="K16" s="25"/>
      <c r="L16" s="24"/>
      <c r="M16" s="24"/>
      <c r="O16" s="2"/>
    </row>
    <row r="17" spans="1:16" ht="19.5" customHeight="1" x14ac:dyDescent="0.35">
      <c r="A17" s="23"/>
      <c r="B17" s="22" t="s">
        <v>23</v>
      </c>
      <c r="C17" s="21"/>
      <c r="D17" s="21"/>
      <c r="E17" s="21"/>
      <c r="F17" s="21"/>
      <c r="G17" s="21"/>
      <c r="H17" s="52" t="s">
        <v>39</v>
      </c>
      <c r="I17" s="53"/>
      <c r="J17" s="54"/>
      <c r="K17" s="52" t="s">
        <v>22</v>
      </c>
      <c r="L17" s="53"/>
      <c r="M17" s="54"/>
      <c r="N17" s="52" t="s">
        <v>40</v>
      </c>
      <c r="O17" s="53"/>
      <c r="P17" s="54"/>
    </row>
    <row r="18" spans="1:16" ht="39.75" customHeight="1" x14ac:dyDescent="0.3">
      <c r="A18" s="20" t="s">
        <v>21</v>
      </c>
      <c r="B18" s="19" t="s">
        <v>20</v>
      </c>
      <c r="C18" s="19" t="s">
        <v>19</v>
      </c>
      <c r="D18" s="19" t="s">
        <v>18</v>
      </c>
      <c r="E18" s="19" t="s">
        <v>17</v>
      </c>
      <c r="F18" s="19" t="s">
        <v>16</v>
      </c>
      <c r="G18" s="19" t="s">
        <v>15</v>
      </c>
      <c r="H18" s="19" t="s">
        <v>59</v>
      </c>
      <c r="I18" s="19" t="s">
        <v>36</v>
      </c>
      <c r="J18" s="19" t="s">
        <v>0</v>
      </c>
      <c r="K18" s="19" t="s">
        <v>59</v>
      </c>
      <c r="L18" s="19" t="s">
        <v>36</v>
      </c>
      <c r="M18" s="19" t="s">
        <v>0</v>
      </c>
      <c r="N18" s="19" t="s">
        <v>59</v>
      </c>
      <c r="O18" s="19" t="s">
        <v>36</v>
      </c>
      <c r="P18" s="19" t="s">
        <v>0</v>
      </c>
    </row>
    <row r="19" spans="1:16" ht="18.75" customHeight="1" x14ac:dyDescent="0.35">
      <c r="A19" s="13">
        <v>1</v>
      </c>
      <c r="B19" s="18" t="s">
        <v>13</v>
      </c>
      <c r="C19" s="9" t="s">
        <v>12</v>
      </c>
      <c r="D19" s="11" t="s">
        <v>3</v>
      </c>
      <c r="E19" s="11" t="s">
        <v>11</v>
      </c>
      <c r="F19" s="14">
        <v>5</v>
      </c>
      <c r="G19" s="14">
        <v>2015</v>
      </c>
      <c r="H19" s="37">
        <v>1037727474</v>
      </c>
      <c r="I19" s="37">
        <v>3203478061</v>
      </c>
      <c r="J19" s="38">
        <f>(H19-I19)/I19</f>
        <v>-0.6760622503916689</v>
      </c>
      <c r="K19" s="37">
        <v>1522696507</v>
      </c>
      <c r="L19" s="37">
        <v>381178258</v>
      </c>
      <c r="M19" s="38">
        <f>(K19-L19)/L19</f>
        <v>2.9947097586032831</v>
      </c>
      <c r="N19" s="37">
        <f>H19+K19</f>
        <v>2560423981</v>
      </c>
      <c r="O19" s="37">
        <v>3584656319</v>
      </c>
      <c r="P19" s="38">
        <f>(N19-O19)/O19</f>
        <v>-0.28572678852675248</v>
      </c>
    </row>
    <row r="20" spans="1:16" ht="18" customHeight="1" x14ac:dyDescent="0.35">
      <c r="A20" s="13">
        <v>2</v>
      </c>
      <c r="B20" s="12" t="s">
        <v>9</v>
      </c>
      <c r="C20" s="9" t="s">
        <v>8</v>
      </c>
      <c r="D20" s="11" t="s">
        <v>3</v>
      </c>
      <c r="E20" s="11" t="s">
        <v>7</v>
      </c>
      <c r="F20" s="15">
        <v>285934852</v>
      </c>
      <c r="G20" s="14">
        <v>2017</v>
      </c>
      <c r="H20" s="37">
        <v>38474925359</v>
      </c>
      <c r="I20" s="37">
        <v>30929227624</v>
      </c>
      <c r="J20" s="38">
        <f t="shared" ref="J20:J23" si="4">(H20-I20)/I20</f>
        <v>0.24396657513506098</v>
      </c>
      <c r="K20" s="37">
        <v>4423612628</v>
      </c>
      <c r="L20" s="37">
        <v>1604514124</v>
      </c>
      <c r="M20" s="38">
        <f t="shared" ref="M20:M23" si="5">(K20-L20)/L20</f>
        <v>1.7569795502778633</v>
      </c>
      <c r="N20" s="37">
        <f t="shared" ref="N20:N23" si="6">H20+K20</f>
        <v>42898537987</v>
      </c>
      <c r="O20" s="37">
        <v>32533741748</v>
      </c>
      <c r="P20" s="38">
        <f t="shared" ref="P20:P23" si="7">(N20-O20)/O20</f>
        <v>0.31858604888683523</v>
      </c>
    </row>
    <row r="21" spans="1:16" ht="18" customHeight="1" x14ac:dyDescent="0.35">
      <c r="A21" s="13">
        <v>3</v>
      </c>
      <c r="B21" s="18" t="s">
        <v>10</v>
      </c>
      <c r="C21" s="9"/>
      <c r="D21" s="11"/>
      <c r="E21" s="11"/>
      <c r="F21" s="14"/>
      <c r="G21" s="14"/>
      <c r="H21" s="37">
        <v>3399500000</v>
      </c>
      <c r="I21" s="37">
        <v>0</v>
      </c>
      <c r="J21" s="38" t="e">
        <f t="shared" si="4"/>
        <v>#DIV/0!</v>
      </c>
      <c r="K21" s="37">
        <v>2626712090.9699998</v>
      </c>
      <c r="L21" s="37">
        <v>0</v>
      </c>
      <c r="M21" s="38" t="e">
        <f t="shared" si="5"/>
        <v>#DIV/0!</v>
      </c>
      <c r="N21" s="37">
        <f t="shared" si="6"/>
        <v>6026212090.9699993</v>
      </c>
      <c r="O21" s="37">
        <v>0</v>
      </c>
      <c r="P21" s="38" t="e">
        <f t="shared" si="7"/>
        <v>#DIV/0!</v>
      </c>
    </row>
    <row r="22" spans="1:16" ht="18" customHeight="1" x14ac:dyDescent="0.35">
      <c r="A22" s="13">
        <v>4</v>
      </c>
      <c r="B22" s="18" t="s">
        <v>49</v>
      </c>
      <c r="C22" s="9"/>
      <c r="D22" s="11"/>
      <c r="E22" s="11"/>
      <c r="F22" s="14"/>
      <c r="G22" s="14"/>
      <c r="H22" s="37">
        <v>0</v>
      </c>
      <c r="I22" s="37">
        <v>0</v>
      </c>
      <c r="J22" s="38" t="e">
        <f t="shared" si="4"/>
        <v>#DIV/0!</v>
      </c>
      <c r="K22" s="37">
        <v>0</v>
      </c>
      <c r="L22" s="37">
        <v>0</v>
      </c>
      <c r="M22" s="38" t="e">
        <f t="shared" si="5"/>
        <v>#DIV/0!</v>
      </c>
      <c r="N22" s="37">
        <f t="shared" si="6"/>
        <v>0</v>
      </c>
      <c r="O22" s="37">
        <v>0</v>
      </c>
      <c r="P22" s="38" t="e">
        <f t="shared" si="7"/>
        <v>#DIV/0!</v>
      </c>
    </row>
    <row r="23" spans="1:16" ht="16.2" x14ac:dyDescent="0.35">
      <c r="A23" s="13">
        <v>5</v>
      </c>
      <c r="B23" s="12" t="s">
        <v>50</v>
      </c>
      <c r="C23" s="9" t="s">
        <v>8</v>
      </c>
      <c r="D23" s="11" t="s">
        <v>3</v>
      </c>
      <c r="E23" s="11" t="s">
        <v>7</v>
      </c>
      <c r="F23" s="15">
        <v>285934852</v>
      </c>
      <c r="G23" s="14">
        <v>2017</v>
      </c>
      <c r="H23" s="37">
        <v>0</v>
      </c>
      <c r="I23" s="37">
        <v>0</v>
      </c>
      <c r="J23" s="38" t="e">
        <f t="shared" si="4"/>
        <v>#DIV/0!</v>
      </c>
      <c r="K23" s="37">
        <v>0</v>
      </c>
      <c r="L23" s="37">
        <v>0</v>
      </c>
      <c r="M23" s="38" t="e">
        <f t="shared" si="5"/>
        <v>#DIV/0!</v>
      </c>
      <c r="N23" s="37">
        <f t="shared" si="6"/>
        <v>0</v>
      </c>
      <c r="O23" s="37">
        <v>0</v>
      </c>
      <c r="P23" s="38" t="e">
        <f t="shared" si="7"/>
        <v>#DIV/0!</v>
      </c>
    </row>
    <row r="24" spans="1:16" ht="17.25" customHeight="1" x14ac:dyDescent="0.35">
      <c r="A24" s="7"/>
      <c r="B24" s="6" t="s">
        <v>47</v>
      </c>
      <c r="C24" s="5" t="s">
        <v>6</v>
      </c>
      <c r="D24" s="4"/>
      <c r="E24" s="5"/>
      <c r="F24" s="5">
        <v>285934857</v>
      </c>
      <c r="G24" s="5"/>
      <c r="H24" s="39">
        <f>SUM(H19:H23)</f>
        <v>42912152833</v>
      </c>
      <c r="I24" s="39">
        <f>SUM(I19:I23)</f>
        <v>34132705685</v>
      </c>
      <c r="J24" s="41"/>
      <c r="K24" s="39">
        <f>SUM(K19:K23)</f>
        <v>8573021225.9699993</v>
      </c>
      <c r="L24" s="39">
        <f>SUM(L19:L23)</f>
        <v>1985692382</v>
      </c>
      <c r="M24" s="40"/>
      <c r="N24" s="41">
        <f>SUM(N19:N23)</f>
        <v>51485174058.970001</v>
      </c>
      <c r="O24" s="39">
        <f>SUM(O19:O23)</f>
        <v>36118398067</v>
      </c>
      <c r="P24" s="40"/>
    </row>
    <row r="25" spans="1:16" x14ac:dyDescent="0.3">
      <c r="D25" s="2"/>
      <c r="H25" s="2"/>
      <c r="I25" s="2"/>
      <c r="J25" s="3"/>
      <c r="K25" s="2"/>
      <c r="L25" s="2"/>
      <c r="O25" s="2"/>
    </row>
    <row r="26" spans="1:16" x14ac:dyDescent="0.3">
      <c r="H26" s="1"/>
    </row>
  </sheetData>
  <mergeCells count="6">
    <mergeCell ref="H2:J2"/>
    <mergeCell ref="K2:M2"/>
    <mergeCell ref="N2:P2"/>
    <mergeCell ref="H17:J17"/>
    <mergeCell ref="K17:M17"/>
    <mergeCell ref="N17:P17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Normal="100" workbookViewId="0">
      <selection activeCell="A13" sqref="A13"/>
    </sheetView>
  </sheetViews>
  <sheetFormatPr defaultRowHeight="14.4" x14ac:dyDescent="0.3"/>
  <cols>
    <col min="1" max="1" width="5.44140625" customWidth="1"/>
    <col min="2" max="2" width="38.44140625" customWidth="1"/>
    <col min="3" max="3" width="43" hidden="1" customWidth="1"/>
    <col min="4" max="4" width="14.44140625" hidden="1" customWidth="1"/>
    <col min="5" max="5" width="23.6640625" hidden="1" customWidth="1"/>
    <col min="6" max="6" width="20.33203125" hidden="1" customWidth="1"/>
    <col min="7" max="7" width="12.6640625" hidden="1" customWidth="1"/>
    <col min="8" max="8" width="24.44140625" customWidth="1"/>
    <col min="9" max="10" width="23.44140625" customWidth="1"/>
    <col min="11" max="11" width="9.5546875" customWidth="1"/>
    <col min="12" max="12" width="23.44140625" customWidth="1"/>
    <col min="13" max="13" width="24" customWidth="1"/>
    <col min="14" max="14" width="8.5546875" customWidth="1"/>
    <col min="18" max="18" width="15.33203125" hidden="1" customWidth="1"/>
    <col min="19" max="19" width="9.109375" hidden="1" customWidth="1"/>
  </cols>
  <sheetData>
    <row r="1" spans="1:19" ht="22.8" thickBot="1" x14ac:dyDescent="0.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9" ht="17.25" customHeight="1" x14ac:dyDescent="0.35">
      <c r="A2" s="23"/>
      <c r="B2" s="22" t="s">
        <v>34</v>
      </c>
      <c r="C2" s="21"/>
      <c r="D2" s="21"/>
      <c r="E2" s="21"/>
      <c r="F2" s="21"/>
      <c r="G2" s="21"/>
      <c r="H2" s="21"/>
      <c r="I2" s="52" t="s">
        <v>35</v>
      </c>
      <c r="J2" s="53"/>
      <c r="K2" s="54"/>
      <c r="L2" s="52" t="s">
        <v>4</v>
      </c>
      <c r="M2" s="53"/>
      <c r="N2" s="54"/>
    </row>
    <row r="3" spans="1:19" s="29" customFormat="1" ht="33" customHeight="1" x14ac:dyDescent="0.3">
      <c r="A3" s="20" t="s">
        <v>21</v>
      </c>
      <c r="B3" s="19" t="s">
        <v>20</v>
      </c>
      <c r="C3" s="19" t="s">
        <v>19</v>
      </c>
      <c r="D3" s="19" t="s">
        <v>18</v>
      </c>
      <c r="E3" s="19" t="s">
        <v>17</v>
      </c>
      <c r="F3" s="19" t="s">
        <v>33</v>
      </c>
      <c r="G3" s="19" t="s">
        <v>15</v>
      </c>
      <c r="H3" s="19" t="s">
        <v>14</v>
      </c>
      <c r="I3" s="19" t="s">
        <v>59</v>
      </c>
      <c r="J3" s="19" t="s">
        <v>36</v>
      </c>
      <c r="K3" s="19" t="s">
        <v>0</v>
      </c>
      <c r="L3" s="19" t="s">
        <v>59</v>
      </c>
      <c r="M3" s="19" t="s">
        <v>36</v>
      </c>
      <c r="N3" s="19" t="s">
        <v>0</v>
      </c>
      <c r="R3" s="31" t="s">
        <v>37</v>
      </c>
      <c r="S3" s="32" t="s">
        <v>38</v>
      </c>
    </row>
    <row r="4" spans="1:19" ht="16.2" x14ac:dyDescent="0.35">
      <c r="A4" s="13">
        <v>1</v>
      </c>
      <c r="B4" s="12" t="s">
        <v>1</v>
      </c>
      <c r="C4" s="9" t="s">
        <v>24</v>
      </c>
      <c r="D4" s="11" t="s">
        <v>2</v>
      </c>
      <c r="E4" s="10" t="s">
        <v>31</v>
      </c>
      <c r="F4" s="14">
        <v>8</v>
      </c>
      <c r="G4" s="14">
        <v>2012</v>
      </c>
      <c r="H4" s="44" t="s">
        <v>44</v>
      </c>
      <c r="I4" s="37">
        <f>46500000*306.5</f>
        <v>14252250000</v>
      </c>
      <c r="J4" s="37">
        <v>14252250000</v>
      </c>
      <c r="K4" s="38">
        <f>(I4-J4)/J4</f>
        <v>0</v>
      </c>
      <c r="L4" s="37">
        <v>7651291182</v>
      </c>
      <c r="M4" s="37">
        <v>7651291182</v>
      </c>
      <c r="N4" s="38">
        <f>(L4-M4)/M4</f>
        <v>0</v>
      </c>
      <c r="R4" s="30">
        <v>100000000</v>
      </c>
      <c r="S4">
        <v>353</v>
      </c>
    </row>
    <row r="5" spans="1:19" ht="18" customHeight="1" x14ac:dyDescent="0.35">
      <c r="A5" s="13">
        <v>2</v>
      </c>
      <c r="B5" s="12" t="s">
        <v>32</v>
      </c>
      <c r="C5" s="9" t="s">
        <v>24</v>
      </c>
      <c r="D5" s="11" t="s">
        <v>2</v>
      </c>
      <c r="E5" s="11" t="s">
        <v>31</v>
      </c>
      <c r="F5" s="14">
        <v>10</v>
      </c>
      <c r="G5" s="14">
        <v>2015</v>
      </c>
      <c r="H5" s="44" t="s">
        <v>45</v>
      </c>
      <c r="I5" s="37">
        <f>63500000*306.5</f>
        <v>19462750000</v>
      </c>
      <c r="J5" s="37">
        <v>19462750000</v>
      </c>
      <c r="K5" s="38">
        <f t="shared" ref="K5:K13" si="0">(I5-J5)/J5</f>
        <v>0</v>
      </c>
      <c r="L5" s="37">
        <v>15026255063</v>
      </c>
      <c r="M5" s="37">
        <v>14233684960</v>
      </c>
      <c r="N5" s="38">
        <f t="shared" ref="N5:N13" si="1">(L5-M5)/M5</f>
        <v>5.568270656736525E-2</v>
      </c>
      <c r="R5" s="30">
        <v>150000000</v>
      </c>
    </row>
    <row r="6" spans="1:19" ht="16.2" x14ac:dyDescent="0.35">
      <c r="A6" s="17">
        <v>3</v>
      </c>
      <c r="B6" s="16" t="s">
        <v>5</v>
      </c>
      <c r="C6" s="9" t="s">
        <v>12</v>
      </c>
      <c r="D6" s="11" t="s">
        <v>2</v>
      </c>
      <c r="E6" s="11" t="s">
        <v>30</v>
      </c>
      <c r="F6" s="14">
        <v>11</v>
      </c>
      <c r="G6" s="14">
        <v>2013</v>
      </c>
      <c r="H6" s="44" t="s">
        <v>45</v>
      </c>
      <c r="I6" s="37">
        <v>7502699728.2700005</v>
      </c>
      <c r="J6" s="37">
        <v>7505699728.2700005</v>
      </c>
      <c r="K6" s="38">
        <f t="shared" si="0"/>
        <v>-3.9969624533480694E-4</v>
      </c>
      <c r="L6" s="37">
        <v>3246731579.2600002</v>
      </c>
      <c r="M6" s="37">
        <v>3246731579.2600002</v>
      </c>
      <c r="N6" s="38">
        <f t="shared" si="1"/>
        <v>0</v>
      </c>
      <c r="R6" s="30">
        <v>150000000</v>
      </c>
    </row>
    <row r="7" spans="1:19" ht="16.2" x14ac:dyDescent="0.35">
      <c r="A7" s="13">
        <v>4</v>
      </c>
      <c r="B7" s="12" t="s">
        <v>29</v>
      </c>
      <c r="C7" s="9" t="s">
        <v>28</v>
      </c>
      <c r="D7" s="11" t="s">
        <v>2</v>
      </c>
      <c r="E7" s="11" t="s">
        <v>27</v>
      </c>
      <c r="F7" s="14">
        <v>2</v>
      </c>
      <c r="G7" s="14">
        <v>2016</v>
      </c>
      <c r="H7" s="44" t="s">
        <v>53</v>
      </c>
      <c r="I7" s="37">
        <v>1867295650</v>
      </c>
      <c r="J7" s="37">
        <v>1859614700</v>
      </c>
      <c r="K7" s="38">
        <f t="shared" si="0"/>
        <v>4.1303986250485116E-3</v>
      </c>
      <c r="L7" s="37">
        <v>1654225057</v>
      </c>
      <c r="M7" s="37">
        <v>1576704187</v>
      </c>
      <c r="N7" s="38">
        <f t="shared" si="1"/>
        <v>4.9166400799314933E-2</v>
      </c>
      <c r="R7" s="30"/>
    </row>
    <row r="8" spans="1:19" ht="16.2" x14ac:dyDescent="0.35">
      <c r="A8" s="17">
        <v>5</v>
      </c>
      <c r="B8" s="16" t="s">
        <v>26</v>
      </c>
      <c r="C8" s="9"/>
      <c r="D8" s="11"/>
      <c r="E8" s="11"/>
      <c r="F8" s="14"/>
      <c r="G8" s="14"/>
      <c r="H8" s="44" t="s">
        <v>52</v>
      </c>
      <c r="I8" s="37">
        <v>0</v>
      </c>
      <c r="J8" s="37">
        <v>0</v>
      </c>
      <c r="K8" s="38" t="e">
        <f t="shared" si="0"/>
        <v>#DIV/0!</v>
      </c>
      <c r="L8" s="37"/>
      <c r="M8" s="37">
        <v>0</v>
      </c>
      <c r="N8" s="38" t="e">
        <f t="shared" si="1"/>
        <v>#DIV/0!</v>
      </c>
      <c r="R8" s="30"/>
    </row>
    <row r="9" spans="1:19" ht="16.2" x14ac:dyDescent="0.35">
      <c r="A9" s="17">
        <v>6</v>
      </c>
      <c r="B9" s="16" t="s">
        <v>25</v>
      </c>
      <c r="C9" s="9"/>
      <c r="D9" s="11"/>
      <c r="E9" s="11"/>
      <c r="F9" s="14"/>
      <c r="G9" s="14"/>
      <c r="H9" s="44" t="s">
        <v>54</v>
      </c>
      <c r="I9" s="37">
        <v>0</v>
      </c>
      <c r="J9" s="37">
        <v>0</v>
      </c>
      <c r="K9" s="38" t="e">
        <f t="shared" si="0"/>
        <v>#DIV/0!</v>
      </c>
      <c r="L9" s="37">
        <v>0</v>
      </c>
      <c r="M9" s="37">
        <v>0</v>
      </c>
      <c r="N9" s="38" t="e">
        <f t="shared" si="1"/>
        <v>#DIV/0!</v>
      </c>
      <c r="R9" s="30"/>
    </row>
    <row r="10" spans="1:19" ht="16.2" x14ac:dyDescent="0.35">
      <c r="A10" s="13">
        <v>7</v>
      </c>
      <c r="B10" s="12" t="s">
        <v>48</v>
      </c>
      <c r="C10" s="9" t="s">
        <v>28</v>
      </c>
      <c r="D10" s="11" t="s">
        <v>2</v>
      </c>
      <c r="E10" s="11" t="s">
        <v>27</v>
      </c>
      <c r="F10" s="14">
        <v>2</v>
      </c>
      <c r="G10" s="14">
        <v>2016</v>
      </c>
      <c r="H10" s="44" t="s">
        <v>55</v>
      </c>
      <c r="I10" s="37">
        <v>0</v>
      </c>
      <c r="J10" s="37">
        <v>0</v>
      </c>
      <c r="K10" s="38" t="e">
        <f t="shared" si="0"/>
        <v>#DIV/0!</v>
      </c>
      <c r="L10" s="37">
        <v>0</v>
      </c>
      <c r="M10" s="37">
        <v>0</v>
      </c>
      <c r="N10" s="38" t="e">
        <f t="shared" si="1"/>
        <v>#DIV/0!</v>
      </c>
      <c r="R10" s="30">
        <v>5155000</v>
      </c>
    </row>
    <row r="11" spans="1:19" ht="16.2" x14ac:dyDescent="0.35">
      <c r="A11" s="13">
        <v>8</v>
      </c>
      <c r="B11" s="12" t="s">
        <v>65</v>
      </c>
      <c r="C11" s="9"/>
      <c r="D11" s="11"/>
      <c r="E11" s="11"/>
      <c r="F11" s="14"/>
      <c r="G11" s="14"/>
      <c r="H11" s="44" t="s">
        <v>66</v>
      </c>
      <c r="I11" s="37">
        <v>0</v>
      </c>
      <c r="J11" s="37">
        <v>0</v>
      </c>
      <c r="K11" s="38" t="e">
        <f t="shared" si="0"/>
        <v>#DIV/0!</v>
      </c>
      <c r="L11" s="37">
        <v>0</v>
      </c>
      <c r="M11" s="37">
        <v>0</v>
      </c>
      <c r="N11" s="38" t="e">
        <f t="shared" si="1"/>
        <v>#DIV/0!</v>
      </c>
      <c r="R11" s="30"/>
    </row>
    <row r="12" spans="1:19" ht="16.2" x14ac:dyDescent="0.35">
      <c r="A12" s="13">
        <v>9</v>
      </c>
      <c r="B12" s="12" t="s">
        <v>67</v>
      </c>
      <c r="C12" s="9"/>
      <c r="D12" s="11"/>
      <c r="E12" s="11"/>
      <c r="F12" s="14"/>
      <c r="G12" s="14"/>
      <c r="H12" s="44" t="s">
        <v>68</v>
      </c>
      <c r="I12" s="37">
        <v>0</v>
      </c>
      <c r="J12" s="37">
        <v>0</v>
      </c>
      <c r="K12" s="38" t="e">
        <f t="shared" si="0"/>
        <v>#DIV/0!</v>
      </c>
      <c r="L12" s="37">
        <v>0</v>
      </c>
      <c r="M12" s="37">
        <v>0</v>
      </c>
      <c r="N12" s="38" t="e">
        <f t="shared" si="1"/>
        <v>#DIV/0!</v>
      </c>
      <c r="R12" s="30"/>
    </row>
    <row r="13" spans="1:19" ht="16.2" x14ac:dyDescent="0.35">
      <c r="A13" s="13">
        <v>10</v>
      </c>
      <c r="B13" s="12" t="s">
        <v>69</v>
      </c>
      <c r="C13" s="9"/>
      <c r="D13" s="11"/>
      <c r="E13" s="11"/>
      <c r="F13" s="14"/>
      <c r="G13" s="14"/>
      <c r="H13" s="44" t="s">
        <v>54</v>
      </c>
      <c r="I13" s="37">
        <v>0</v>
      </c>
      <c r="J13" s="37">
        <v>0</v>
      </c>
      <c r="K13" s="38" t="e">
        <f t="shared" si="0"/>
        <v>#DIV/0!</v>
      </c>
      <c r="L13" s="37">
        <v>0</v>
      </c>
      <c r="M13" s="37">
        <v>0</v>
      </c>
      <c r="N13" s="38" t="e">
        <f t="shared" si="1"/>
        <v>#DIV/0!</v>
      </c>
      <c r="R13" s="30"/>
    </row>
    <row r="14" spans="1:19" ht="18" customHeight="1" x14ac:dyDescent="0.35">
      <c r="A14" s="13"/>
      <c r="B14" s="12"/>
      <c r="C14" s="8"/>
      <c r="D14" s="11"/>
      <c r="E14" s="28"/>
      <c r="F14" s="28"/>
      <c r="G14" s="28"/>
      <c r="H14" s="33">
        <v>0</v>
      </c>
      <c r="I14" s="33">
        <v>0</v>
      </c>
      <c r="J14" s="33">
        <v>0</v>
      </c>
      <c r="K14" s="33"/>
      <c r="L14" s="33">
        <v>0</v>
      </c>
      <c r="M14" s="33">
        <v>0</v>
      </c>
      <c r="N14" s="33"/>
    </row>
    <row r="15" spans="1:19" ht="17.25" customHeight="1" x14ac:dyDescent="0.35">
      <c r="A15" s="7"/>
      <c r="B15" s="6" t="s">
        <v>47</v>
      </c>
      <c r="C15" s="5" t="s">
        <v>6</v>
      </c>
      <c r="D15" s="4"/>
      <c r="E15" s="4"/>
      <c r="F15" s="27">
        <v>31</v>
      </c>
      <c r="G15" s="4"/>
      <c r="H15" s="45"/>
      <c r="I15" s="39">
        <f>SUM(I4:I10)</f>
        <v>43084995378.270004</v>
      </c>
      <c r="J15" s="39">
        <f>SUM(J4:J10)</f>
        <v>43080314428.270004</v>
      </c>
      <c r="K15" s="40"/>
      <c r="L15" s="41">
        <f>SUM(L4:L10)</f>
        <v>27578502881.260002</v>
      </c>
      <c r="M15" s="39">
        <f>SUM(M4:M10)</f>
        <v>26708411908.260002</v>
      </c>
      <c r="N15" s="40"/>
    </row>
    <row r="16" spans="1:19" ht="15" thickBot="1" x14ac:dyDescent="0.35">
      <c r="B16" s="26"/>
      <c r="C16" s="25"/>
      <c r="D16" s="24"/>
      <c r="E16" s="24"/>
      <c r="F16" s="25"/>
      <c r="G16" s="24"/>
      <c r="H16" s="24"/>
      <c r="I16" s="24"/>
      <c r="J16" s="24"/>
      <c r="K16" s="25"/>
      <c r="L16" s="25"/>
      <c r="M16" s="24"/>
      <c r="N16" s="24"/>
    </row>
    <row r="17" spans="1:19" ht="19.5" customHeight="1" x14ac:dyDescent="0.35">
      <c r="A17" s="23"/>
      <c r="B17" s="22" t="s">
        <v>23</v>
      </c>
      <c r="C17" s="21"/>
      <c r="D17" s="21"/>
      <c r="E17" s="21"/>
      <c r="F17" s="21"/>
      <c r="G17" s="21"/>
      <c r="H17" s="21"/>
      <c r="I17" s="52" t="s">
        <v>35</v>
      </c>
      <c r="J17" s="53"/>
      <c r="K17" s="54"/>
      <c r="L17" s="52" t="s">
        <v>4</v>
      </c>
      <c r="M17" s="53"/>
      <c r="N17" s="54"/>
    </row>
    <row r="18" spans="1:19" ht="37.5" customHeight="1" x14ac:dyDescent="0.3">
      <c r="A18" s="20" t="s">
        <v>21</v>
      </c>
      <c r="B18" s="19" t="s">
        <v>20</v>
      </c>
      <c r="C18" s="19" t="s">
        <v>19</v>
      </c>
      <c r="D18" s="19" t="s">
        <v>18</v>
      </c>
      <c r="E18" s="19" t="s">
        <v>17</v>
      </c>
      <c r="F18" s="19" t="s">
        <v>16</v>
      </c>
      <c r="G18" s="19" t="s">
        <v>15</v>
      </c>
      <c r="H18" s="19" t="s">
        <v>14</v>
      </c>
      <c r="I18" s="19" t="s">
        <v>59</v>
      </c>
      <c r="J18" s="19" t="s">
        <v>36</v>
      </c>
      <c r="K18" s="19" t="s">
        <v>0</v>
      </c>
      <c r="L18" s="19" t="s">
        <v>59</v>
      </c>
      <c r="M18" s="19" t="s">
        <v>36</v>
      </c>
      <c r="N18" s="19" t="s">
        <v>0</v>
      </c>
      <c r="R18" s="31" t="s">
        <v>37</v>
      </c>
      <c r="S18" s="32" t="s">
        <v>38</v>
      </c>
    </row>
    <row r="19" spans="1:19" ht="18.75" customHeight="1" x14ac:dyDescent="0.35">
      <c r="A19" s="13">
        <v>1</v>
      </c>
      <c r="B19" s="18" t="s">
        <v>13</v>
      </c>
      <c r="C19" s="9" t="s">
        <v>12</v>
      </c>
      <c r="D19" s="11" t="s">
        <v>3</v>
      </c>
      <c r="E19" s="11" t="s">
        <v>11</v>
      </c>
      <c r="F19" s="14">
        <v>5</v>
      </c>
      <c r="G19" s="14">
        <v>2015</v>
      </c>
      <c r="H19" s="44" t="s">
        <v>46</v>
      </c>
      <c r="I19" s="37">
        <v>3792937500</v>
      </c>
      <c r="J19" s="37">
        <v>3792937500</v>
      </c>
      <c r="K19" s="38">
        <f>(I19-J19)/J19</f>
        <v>0</v>
      </c>
      <c r="L19" s="37">
        <v>2357723971.5</v>
      </c>
      <c r="M19" s="37">
        <v>2329075148</v>
      </c>
      <c r="N19" s="38">
        <f>(L19-M19)/M19</f>
        <v>1.2300514873726178E-2</v>
      </c>
      <c r="R19" s="30">
        <v>250000000</v>
      </c>
    </row>
    <row r="20" spans="1:19" ht="18" customHeight="1" x14ac:dyDescent="0.35">
      <c r="A20" s="13">
        <v>2</v>
      </c>
      <c r="B20" s="12" t="s">
        <v>9</v>
      </c>
      <c r="C20" s="9" t="s">
        <v>8</v>
      </c>
      <c r="D20" s="11" t="s">
        <v>3</v>
      </c>
      <c r="E20" s="11" t="s">
        <v>7</v>
      </c>
      <c r="F20" s="15">
        <v>285934852</v>
      </c>
      <c r="G20" s="14">
        <v>2017</v>
      </c>
      <c r="H20" s="44" t="s">
        <v>57</v>
      </c>
      <c r="I20" s="37">
        <v>41231330641.919998</v>
      </c>
      <c r="J20" s="37">
        <v>31034552957.600002</v>
      </c>
      <c r="K20" s="38">
        <f t="shared" ref="K20:K23" si="2">(I20-J20)/J20</f>
        <v>0.32856209329810643</v>
      </c>
      <c r="L20" s="37">
        <v>41231330641.919998</v>
      </c>
      <c r="M20" s="37">
        <v>31034552957.600002</v>
      </c>
      <c r="N20" s="38">
        <f t="shared" ref="N20:N23" si="3">(L20-M20)/M20</f>
        <v>0.32856209329810643</v>
      </c>
      <c r="R20" s="30"/>
    </row>
    <row r="21" spans="1:19" ht="18" customHeight="1" x14ac:dyDescent="0.35">
      <c r="A21" s="13">
        <v>3</v>
      </c>
      <c r="B21" s="18" t="s">
        <v>10</v>
      </c>
      <c r="C21" s="9"/>
      <c r="D21" s="11"/>
      <c r="E21" s="11"/>
      <c r="F21" s="15"/>
      <c r="G21" s="14"/>
      <c r="H21" s="44" t="s">
        <v>56</v>
      </c>
      <c r="I21" s="37">
        <v>20500000000</v>
      </c>
      <c r="J21" s="37">
        <v>0</v>
      </c>
      <c r="K21" s="38" t="e">
        <f t="shared" si="2"/>
        <v>#DIV/0!</v>
      </c>
      <c r="L21" s="37">
        <v>5927000000</v>
      </c>
      <c r="M21" s="37">
        <v>0</v>
      </c>
      <c r="N21" s="38" t="e">
        <f t="shared" si="3"/>
        <v>#DIV/0!</v>
      </c>
      <c r="R21" s="30"/>
    </row>
    <row r="22" spans="1:19" ht="18" customHeight="1" x14ac:dyDescent="0.35">
      <c r="A22" s="13">
        <v>4</v>
      </c>
      <c r="B22" s="18" t="s">
        <v>49</v>
      </c>
      <c r="C22" s="9"/>
      <c r="D22" s="11"/>
      <c r="E22" s="11"/>
      <c r="F22" s="15"/>
      <c r="G22" s="14"/>
      <c r="H22" s="44" t="s">
        <v>44</v>
      </c>
      <c r="I22" s="37">
        <v>0</v>
      </c>
      <c r="J22" s="37">
        <v>0</v>
      </c>
      <c r="K22" s="38" t="e">
        <f t="shared" si="2"/>
        <v>#DIV/0!</v>
      </c>
      <c r="L22" s="37">
        <v>0</v>
      </c>
      <c r="M22" s="37">
        <v>0</v>
      </c>
      <c r="N22" s="38" t="e">
        <f t="shared" si="3"/>
        <v>#DIV/0!</v>
      </c>
      <c r="R22" s="30"/>
    </row>
    <row r="23" spans="1:19" ht="16.2" x14ac:dyDescent="0.35">
      <c r="A23" s="13">
        <v>5</v>
      </c>
      <c r="B23" s="12" t="s">
        <v>50</v>
      </c>
      <c r="C23" s="8"/>
      <c r="D23" s="11"/>
      <c r="E23" s="8"/>
      <c r="F23" s="8"/>
      <c r="G23" s="8"/>
      <c r="H23" s="44" t="s">
        <v>51</v>
      </c>
      <c r="I23" s="37">
        <v>0</v>
      </c>
      <c r="J23" s="37">
        <v>0</v>
      </c>
      <c r="K23" s="38" t="e">
        <f t="shared" si="2"/>
        <v>#DIV/0!</v>
      </c>
      <c r="L23" s="12">
        <v>0</v>
      </c>
      <c r="M23" s="18">
        <v>0</v>
      </c>
      <c r="N23" s="38" t="e">
        <f t="shared" si="3"/>
        <v>#DIV/0!</v>
      </c>
    </row>
    <row r="24" spans="1:19" ht="27.75" customHeight="1" x14ac:dyDescent="0.35">
      <c r="A24" s="7"/>
      <c r="B24" s="6" t="s">
        <v>47</v>
      </c>
      <c r="C24" s="5" t="s">
        <v>6</v>
      </c>
      <c r="D24" s="4"/>
      <c r="E24" s="5"/>
      <c r="F24" s="5">
        <v>285934857</v>
      </c>
      <c r="G24" s="5"/>
      <c r="H24" s="45"/>
      <c r="I24" s="46">
        <f>SUM(I19:I23)</f>
        <v>65524268141.919998</v>
      </c>
      <c r="J24" s="46">
        <f>SUM(J19:J23)</f>
        <v>34827490457.600006</v>
      </c>
      <c r="K24" s="50"/>
      <c r="L24" s="46">
        <f>SUM(L19:L23)</f>
        <v>49516054613.419998</v>
      </c>
      <c r="M24" s="46">
        <f>SUM(M19:M23)</f>
        <v>33363628105.600002</v>
      </c>
      <c r="N24" s="47"/>
    </row>
    <row r="25" spans="1:19" x14ac:dyDescent="0.3">
      <c r="B25" s="51" t="s">
        <v>64</v>
      </c>
      <c r="D25" s="2"/>
      <c r="H25" s="2"/>
      <c r="I25" s="48"/>
      <c r="J25" s="2"/>
      <c r="K25" s="3"/>
      <c r="L25" s="2"/>
      <c r="M25" s="2"/>
    </row>
    <row r="26" spans="1:19" x14ac:dyDescent="0.3">
      <c r="I26" s="49"/>
    </row>
  </sheetData>
  <mergeCells count="5">
    <mergeCell ref="A1:N1"/>
    <mergeCell ref="I2:K2"/>
    <mergeCell ref="L2:N2"/>
    <mergeCell ref="I17:K17"/>
    <mergeCell ref="L17:N17"/>
  </mergeCells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PnL</vt:lpstr>
      <vt:lpstr>AssetSum</vt:lpstr>
      <vt:lpstr>CapSum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hahmad</dc:creator>
  <cp:lastModifiedBy>HP</cp:lastModifiedBy>
  <cp:lastPrinted>2019-11-22T15:50:11Z</cp:lastPrinted>
  <dcterms:created xsi:type="dcterms:W3CDTF">2018-08-02T08:55:27Z</dcterms:created>
  <dcterms:modified xsi:type="dcterms:W3CDTF">2020-05-11T10:52:01Z</dcterms:modified>
</cp:coreProperties>
</file>