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1\"/>
    </mc:Choice>
  </mc:AlternateContent>
  <bookViews>
    <workbookView xWindow="0" yWindow="0" windowWidth="23040" windowHeight="9195"/>
  </bookViews>
  <sheets>
    <sheet name="JANUARY 2021" sheetId="9" r:id="rId1"/>
    <sheet name="Trend " sheetId="11" state="hidden" r:id="rId2"/>
    <sheet name="JanCharts " sheetId="10" r:id="rId3"/>
  </sheets>
  <definedNames>
    <definedName name="_xlnm.Print_Area" localSheetId="0">'JANUARY 2021'!$A$1:$U$2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9" l="1"/>
  <c r="E10" i="9"/>
  <c r="AA6" i="9"/>
  <c r="AA5" i="9"/>
  <c r="G5" i="9" l="1"/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G14" i="9"/>
  <c r="I14" i="9" s="1"/>
  <c r="L14" i="9" s="1"/>
  <c r="AA14" i="9" s="1"/>
  <c r="G12" i="9"/>
  <c r="G11" i="9"/>
  <c r="G10" i="9"/>
  <c r="G8" i="9"/>
  <c r="Y15" i="9"/>
  <c r="V15" i="9"/>
  <c r="I15" i="9"/>
  <c r="L15" i="9" s="1"/>
  <c r="AA15" i="9" s="1"/>
  <c r="Y14" i="9"/>
  <c r="V14" i="9"/>
  <c r="Q15" i="9" l="1"/>
  <c r="P15" i="9"/>
  <c r="P14" i="9"/>
  <c r="Q14" i="9"/>
  <c r="E15" i="11"/>
  <c r="E16" i="11" s="1"/>
  <c r="I13" i="9"/>
  <c r="L13" i="9" s="1"/>
  <c r="AA13" i="9" s="1"/>
  <c r="J17" i="9"/>
  <c r="B12" i="11"/>
  <c r="C12" i="11"/>
  <c r="A12" i="11"/>
  <c r="Y13" i="9"/>
  <c r="V13" i="9"/>
  <c r="D12" i="11" l="1"/>
  <c r="P13" i="9"/>
  <c r="Q13" i="9"/>
  <c r="I5" i="9"/>
  <c r="D11" i="11" l="1"/>
  <c r="C11" i="11"/>
  <c r="B11" i="11"/>
  <c r="A11" i="11"/>
  <c r="Y12" i="9"/>
  <c r="V12" i="9"/>
  <c r="I12" i="9"/>
  <c r="L12" i="9" s="1"/>
  <c r="AA12" i="9" s="1"/>
  <c r="I8" i="9"/>
  <c r="P12" i="9" l="1"/>
  <c r="B6" i="11"/>
  <c r="B5" i="11"/>
  <c r="N17" i="9" l="1"/>
  <c r="O14" i="9" l="1"/>
  <c r="O15" i="9"/>
  <c r="O12" i="9"/>
  <c r="O13" i="9"/>
  <c r="B8" i="11"/>
  <c r="B4" i="11"/>
  <c r="K16" i="11" l="1"/>
  <c r="I9" i="9"/>
  <c r="L9" i="9" s="1"/>
  <c r="AA9" i="9" s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W17" i="9" l="1"/>
  <c r="T17" i="9"/>
  <c r="S17" i="9"/>
  <c r="R17" i="9"/>
  <c r="X17" i="9"/>
  <c r="U17" i="9"/>
  <c r="K17" i="9"/>
  <c r="H17" i="9"/>
  <c r="G17" i="9"/>
  <c r="F17" i="9"/>
  <c r="E17" i="9"/>
  <c r="D17" i="9"/>
  <c r="E24" i="11" l="1"/>
  <c r="I16" i="11"/>
  <c r="G16" i="11" l="1"/>
  <c r="H16" i="11"/>
  <c r="C24" i="11"/>
  <c r="B24" i="11"/>
  <c r="A16" i="11" l="1"/>
  <c r="B16" i="11"/>
  <c r="C16" i="11"/>
  <c r="D16" i="11"/>
  <c r="D24" i="11" l="1"/>
  <c r="O6" i="9"/>
  <c r="O7" i="9"/>
  <c r="O8" i="9"/>
  <c r="O9" i="9"/>
  <c r="O10" i="9"/>
  <c r="O11" i="9"/>
  <c r="O16" i="9"/>
  <c r="O17" i="9"/>
  <c r="O5" i="9"/>
  <c r="L8" i="9" l="1"/>
  <c r="AA8" i="9" s="1"/>
  <c r="I7" i="9"/>
  <c r="L7" i="9" s="1"/>
  <c r="I6" i="9"/>
  <c r="L6" i="9" s="1"/>
  <c r="I10" i="9"/>
  <c r="L10" i="9" s="1"/>
  <c r="AA10" i="9" s="1"/>
  <c r="Q7" i="9" l="1"/>
  <c r="AA7" i="9"/>
  <c r="L5" i="9"/>
  <c r="I11" i="9"/>
  <c r="L11" i="9" s="1"/>
  <c r="AA11" i="9" s="1"/>
  <c r="I16" i="9"/>
  <c r="L16" i="9" s="1"/>
  <c r="AA16" i="9" s="1"/>
  <c r="I17" i="9" l="1"/>
  <c r="L17" i="9"/>
  <c r="Y16" i="9"/>
  <c r="V16" i="9"/>
  <c r="Q16" i="9"/>
  <c r="P16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4" i="9" l="1"/>
  <c r="M15" i="9"/>
  <c r="M12" i="9"/>
  <c r="M13" i="9"/>
  <c r="M16" i="9"/>
  <c r="M5" i="9"/>
  <c r="M8" i="9"/>
  <c r="M17" i="9"/>
  <c r="M10" i="9"/>
  <c r="M11" i="9"/>
  <c r="M6" i="9"/>
  <c r="M9" i="9"/>
  <c r="M7" i="9"/>
  <c r="V17" i="9"/>
  <c r="Y17" i="9"/>
  <c r="P17" i="9" l="1"/>
  <c r="Q17" i="9"/>
</calcChain>
</file>

<file path=xl/sharedStrings.xml><?xml version="1.0" encoding="utf-8"?>
<sst xmlns="http://schemas.openxmlformats.org/spreadsheetml/2006/main" count="64" uniqueCount="53">
  <si>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</si>
  <si>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</si>
  <si>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</si>
  <si>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</si>
  <si>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</si>
  <si>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</si>
  <si>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</si>
  <si>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</si>
  <si>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</si>
  <si>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</si>
  <si>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</si>
  <si>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</si>
  <si>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</si>
  <si>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</si>
  <si>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</si>
  <si>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</si>
  <si>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</si>
  <si>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</si>
  <si>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</si>
  <si>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</si>
  <si>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</si>
  <si>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</si>
  <si>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</si>
  <si>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</si>
  <si>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</si>
  <si>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</si>
  <si>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</si>
  <si>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</si>
  <si>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</si>
  <si>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</si>
  <si>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</si>
  <si>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</si>
  <si>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</si>
  <si>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</si>
  <si>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</si>
  <si>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</si>
  <si>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</si>
  <si>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</si>
  <si>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</si>
  <si>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</si>
  <si>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</si>
  <si>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BONDS/GOLD</t>
  </si>
  <si>
    <t>Gold</t>
  </si>
  <si>
    <t>Bonds</t>
  </si>
  <si>
    <t>Meristem Wealth Mgt. Limited</t>
  </si>
  <si>
    <t>Meristem Growth ETF</t>
  </si>
  <si>
    <t>Meristem Value ETF</t>
  </si>
  <si>
    <t>DEC</t>
  </si>
  <si>
    <t>SCHEDULE OF REGISTERED EXCHANGE TRADED FUNDS(ETFs) AS AT 31ST JANUARY, 2021</t>
  </si>
  <si>
    <t>NET ASSET VALUE  (N) PREVIOUS (DEC'20)</t>
  </si>
  <si>
    <t>JAN</t>
  </si>
  <si>
    <t>PREVIOUS(DEC)</t>
  </si>
  <si>
    <t>CURRENT(JANUARY)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</si>
</sst>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43" fontId="1" fillId="0" borderId="0" xfId="0" applyNumberFormat="1" applyFont="1"/>
    <xf numFmtId="0" fontId="13" fillId="0" borderId="0" xfId="0" applyFont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(AUG'20 - JAN'</a:t>
            </a:r>
            <a:r>
              <a:rPr lang="en-US" sz="1600" baseline="0"/>
              <a:t>2021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10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</c:numCache>
            </c:numRef>
          </c:cat>
          <c:val>
            <c:numRef>
              <c:f>'Trend '!$F$16:$K$16</c:f>
              <c:numCache>
                <c:formatCode>_-* #,##0.00_-;\-* #,##0.00_-;_-* "-"??_-;_-@_-</c:formatCode>
                <c:ptCount val="6"/>
                <c:pt idx="0">
                  <c:v>15987397591.700001</c:v>
                </c:pt>
                <c:pt idx="1">
                  <c:v>17796594275.010002</c:v>
                </c:pt>
                <c:pt idx="2">
                  <c:v>15650550930.519999</c:v>
                </c:pt>
                <c:pt idx="3">
                  <c:v>14147234611.749998</c:v>
                </c:pt>
                <c:pt idx="4">
                  <c:v>14497616847</c:v>
                </c:pt>
                <c:pt idx="5">
                  <c:v>15503709271.98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1600"/>
        <c:axId val="115491584"/>
      </c:lineChart>
      <c:catAx>
        <c:axId val="11548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91584"/>
        <c:crosses val="autoZero"/>
        <c:auto val="0"/>
        <c:lblAlgn val="ctr"/>
        <c:lblOffset val="100"/>
        <c:noMultiLvlLbl val="0"/>
      </c:catAx>
      <c:valAx>
        <c:axId val="11549158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81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Outlets(January 2021)</a:t>
            </a:r>
          </a:p>
        </c:rich>
      </c:tx>
      <c:layout>
        <c:manualLayout>
          <c:xMode val="edge"/>
          <c:yMode val="edge"/>
          <c:x val="0.24379226367195905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'!$A$3:$E$3</c:f>
              <c:strCache>
                <c:ptCount val="5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  <c:pt idx="4">
                  <c:v>Gold</c:v>
                </c:pt>
              </c:strCache>
            </c:strRef>
          </c:cat>
          <c:val>
            <c:numRef>
              <c:f>'Trend '!$A$16:$E$16</c:f>
              <c:numCache>
                <c:formatCode>_-* #,##0.00_-;\-* #,##0.00_-;_-* "-"??_-;_-@_-</c:formatCode>
                <c:ptCount val="5"/>
                <c:pt idx="0">
                  <c:v>6261034928.7800016</c:v>
                </c:pt>
                <c:pt idx="1">
                  <c:v>328719643.75</c:v>
                </c:pt>
                <c:pt idx="2">
                  <c:v>576943023.25</c:v>
                </c:pt>
                <c:pt idx="3">
                  <c:v>194194454.33999997</c:v>
                </c:pt>
                <c:pt idx="4">
                  <c:v>8268148641.96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Outlet(Aug'20 - Jan'2021)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'!$A$19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3913723749.54</c:v>
                </c:pt>
                <c:pt idx="1">
                  <c:v>4141425949.9000001</c:v>
                </c:pt>
                <c:pt idx="2">
                  <c:v>5094516142.04</c:v>
                </c:pt>
                <c:pt idx="3">
                  <c:v>5645946017.6899996</c:v>
                </c:pt>
                <c:pt idx="4">
                  <c:v>6038222203.1899996</c:v>
                </c:pt>
                <c:pt idx="5">
                  <c:v>6261034928.7799997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'!$A$20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</c:numCache>
            </c:numRef>
          </c:cat>
          <c:val>
            <c:numRef>
              <c:f>'Trend '!$B$20:$G$20</c:f>
              <c:numCache>
                <c:formatCode>_-* #,##0.00_-;\-* #,##0.00_-;_-* "-"??_-;_-@_-</c:formatCode>
                <c:ptCount val="6"/>
                <c:pt idx="0">
                  <c:v>316071867.88</c:v>
                </c:pt>
                <c:pt idx="1">
                  <c:v>349803623.88999999</c:v>
                </c:pt>
                <c:pt idx="2">
                  <c:v>343013633.70999998</c:v>
                </c:pt>
                <c:pt idx="3">
                  <c:v>225450504.88</c:v>
                </c:pt>
                <c:pt idx="4">
                  <c:v>328434807.13</c:v>
                </c:pt>
                <c:pt idx="5">
                  <c:v>328719643.75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'!$A$21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</c:numCache>
            </c:numRef>
          </c:cat>
          <c:val>
            <c:numRef>
              <c:f>'Trend '!$B$21:$G$21</c:f>
              <c:numCache>
                <c:formatCode>_-* #,##0.00_-;\-* #,##0.00_-;_-* "-"??_-;_-@_-</c:formatCode>
                <c:ptCount val="6"/>
                <c:pt idx="0">
                  <c:v>592621089.37</c:v>
                </c:pt>
                <c:pt idx="1">
                  <c:v>626583310.45000005</c:v>
                </c:pt>
                <c:pt idx="2">
                  <c:v>754956015.67999995</c:v>
                </c:pt>
                <c:pt idx="3">
                  <c:v>753518055.25</c:v>
                </c:pt>
                <c:pt idx="4">
                  <c:v>655620938.78999996</c:v>
                </c:pt>
                <c:pt idx="5">
                  <c:v>576943023.25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'!$A$22</c:f>
              <c:strCache>
                <c:ptCount val="1"/>
                <c:pt idx="0">
                  <c:v>Gold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</c:numCache>
            </c:numRef>
          </c:cat>
          <c:val>
            <c:numRef>
              <c:f>'Trend '!$B$22:$G$22</c:f>
              <c:numCache>
                <c:formatCode>_-* #,##0.00_-;\-* #,##0.00_-;_-* "-"??_-;_-@_-</c:formatCode>
                <c:ptCount val="6"/>
                <c:pt idx="0">
                  <c:v>11135395115.33</c:v>
                </c:pt>
                <c:pt idx="1">
                  <c:v>12731001529.98</c:v>
                </c:pt>
                <c:pt idx="2">
                  <c:v>9489073502.6399994</c:v>
                </c:pt>
                <c:pt idx="3">
                  <c:v>7507451398.3999996</c:v>
                </c:pt>
                <c:pt idx="4">
                  <c:v>7507451398.3999996</c:v>
                </c:pt>
                <c:pt idx="5">
                  <c:v>8268148641.96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ser>
          <c:idx val="4"/>
          <c:order val="4"/>
          <c:tx>
            <c:strRef>
              <c:f>'Trend '!$A$23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</c:numCache>
            </c:numRef>
          </c:cat>
          <c:val>
            <c:numRef>
              <c:f>'Trend '!$B$23:$G$23</c:f>
              <c:numCache>
                <c:formatCode>_-* #,##0.00_-;\-* #,##0.00_-;_-* "-"??_-;_-@_-</c:formatCode>
                <c:ptCount val="6"/>
                <c:pt idx="0">
                  <c:v>152002086.71000001</c:v>
                </c:pt>
                <c:pt idx="1">
                  <c:v>76107936.489999995</c:v>
                </c:pt>
                <c:pt idx="2">
                  <c:v>94333366.409999996</c:v>
                </c:pt>
                <c:pt idx="3">
                  <c:v>141335465.56</c:v>
                </c:pt>
                <c:pt idx="4">
                  <c:v>97257264.430000007</c:v>
                </c:pt>
                <c:pt idx="5">
                  <c:v>194194454.34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F35-AC40-D64859399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98176"/>
        <c:axId val="116099712"/>
        <c:axId val="0"/>
      </c:bar3DChart>
      <c:dateAx>
        <c:axId val="11609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9712"/>
        <c:crossesAt val="0"/>
        <c:auto val="1"/>
        <c:lblOffset val="100"/>
        <c:baseTimeUnit val="months"/>
      </c:dateAx>
      <c:valAx>
        <c:axId val="116099712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8176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topLeftCell="D1" workbookViewId="0">
      <pane ySplit="1" topLeftCell="A4" activePane="bottomLeft" state="frozen"/>
      <selection activeCell="P28" sqref="P28"/>
      <selection pane="bottomLeft" activeCell="E20" sqref="E20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7" width="23.28515625" customWidth="1"/>
    <col min="8" max="8" width="21.85546875" customWidth="1"/>
    <col min="9" max="9" width="23.5703125" customWidth="1"/>
    <col min="10" max="10" width="20.7109375" customWidth="1"/>
    <col min="11" max="11" width="20.28515625" customWidth="1"/>
    <col min="12" max="12" width="23.42578125" customWidth="1"/>
    <col min="13" max="13" width="11.140625" customWidth="1"/>
    <col min="14" max="14" width="24.710937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7" ht="34.5" thickBot="1" x14ac:dyDescent="0.55000000000000004">
      <c r="A1" s="56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3"/>
      <c r="Y1" s="4"/>
    </row>
    <row r="2" spans="1:27" ht="15.75" thickBot="1" x14ac:dyDescent="0.3">
      <c r="A2" s="1"/>
      <c r="B2" s="55"/>
      <c r="C2" s="55"/>
    </row>
    <row r="3" spans="1:27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10</v>
      </c>
      <c r="F3" s="51" t="s">
        <v>41</v>
      </c>
      <c r="G3" s="5" t="s">
        <v>8</v>
      </c>
      <c r="H3" s="8" t="s">
        <v>29</v>
      </c>
      <c r="I3" s="5" t="s">
        <v>17</v>
      </c>
      <c r="J3" s="5" t="s">
        <v>7</v>
      </c>
      <c r="K3" s="5" t="s">
        <v>13</v>
      </c>
      <c r="L3" s="5" t="s">
        <v>12</v>
      </c>
      <c r="M3" s="5" t="s">
        <v>16</v>
      </c>
      <c r="N3" s="54" t="s">
        <v>49</v>
      </c>
      <c r="O3" s="5" t="s">
        <v>16</v>
      </c>
      <c r="P3" s="5" t="s">
        <v>15</v>
      </c>
      <c r="Q3" s="5" t="s">
        <v>14</v>
      </c>
      <c r="R3" s="5" t="s">
        <v>6</v>
      </c>
      <c r="S3" s="5" t="s">
        <v>5</v>
      </c>
      <c r="T3" s="58" t="s">
        <v>18</v>
      </c>
      <c r="U3" s="58"/>
      <c r="V3" s="58"/>
      <c r="W3" s="58" t="s">
        <v>19</v>
      </c>
      <c r="X3" s="58"/>
      <c r="Y3" s="59"/>
      <c r="Z3" s="6"/>
    </row>
    <row r="4" spans="1:27" s="18" customFormat="1" ht="24.95" customHeight="1" x14ac:dyDescent="0.3">
      <c r="A4" s="9"/>
      <c r="B4" s="10"/>
      <c r="C4" s="11" t="s">
        <v>20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50</v>
      </c>
      <c r="U4" s="12" t="s">
        <v>47</v>
      </c>
      <c r="V4" s="17" t="s">
        <v>30</v>
      </c>
      <c r="W4" s="12" t="s">
        <v>52</v>
      </c>
      <c r="X4" s="12" t="s">
        <v>51</v>
      </c>
      <c r="Y4" s="17" t="s">
        <v>30</v>
      </c>
      <c r="Z4" s="24"/>
    </row>
    <row r="5" spans="1:27" s="18" customFormat="1" ht="24.95" customHeight="1" x14ac:dyDescent="0.3">
      <c r="A5" s="19">
        <v>1</v>
      </c>
      <c r="B5" s="20" t="s">
        <v>2</v>
      </c>
      <c r="C5" s="21" t="s">
        <v>31</v>
      </c>
      <c r="D5" s="22">
        <v>637330283.25999999</v>
      </c>
      <c r="E5" s="22">
        <v>17773692.41</v>
      </c>
      <c r="F5" s="22">
        <v>0</v>
      </c>
      <c r="G5" s="22">
        <f>D5+E5</f>
        <v>655103975.66999996</v>
      </c>
      <c r="H5" s="22">
        <v>11090079.77</v>
      </c>
      <c r="I5" s="23">
        <f>G5+H5</f>
        <v>666194055.43999994</v>
      </c>
      <c r="J5" s="22">
        <v>7675224.5099999998</v>
      </c>
      <c r="K5" s="22">
        <v>669165.06999999995</v>
      </c>
      <c r="L5" s="23">
        <f t="shared" ref="L5:L8" si="0">I5-J5</f>
        <v>658518830.92999995</v>
      </c>
      <c r="M5" s="14">
        <f t="shared" ref="M5:M17" si="1">(L5/L$17)</f>
        <v>4.2474921283524536E-2</v>
      </c>
      <c r="N5" s="23">
        <v>639372476.8599999</v>
      </c>
      <c r="O5" s="14">
        <f t="shared" ref="O5:O17" si="2">(N5/N$17)</f>
        <v>4.4101901961376887E-2</v>
      </c>
      <c r="P5" s="15">
        <f t="shared" ref="P5:P17" si="3">((L5-N5)/N5)</f>
        <v>2.9945539983248969E-2</v>
      </c>
      <c r="Q5" s="16">
        <f t="shared" ref="Q5:Q16" si="4">(K5/L5)</f>
        <v>1.0161669470483703E-3</v>
      </c>
      <c r="R5" s="22">
        <v>13.61</v>
      </c>
      <c r="S5" s="22">
        <v>13.71</v>
      </c>
      <c r="T5" s="22">
        <v>20</v>
      </c>
      <c r="U5" s="47">
        <v>20</v>
      </c>
      <c r="V5" s="50">
        <f t="shared" ref="V5:V17" si="5">((T5-U5)/U5)</f>
        <v>0</v>
      </c>
      <c r="W5" s="22">
        <v>48200000</v>
      </c>
      <c r="X5" s="47">
        <v>48200000</v>
      </c>
      <c r="Y5" s="48">
        <f t="shared" ref="Y5:Y16" si="6">((W5-X5)/X5)</f>
        <v>0</v>
      </c>
      <c r="Z5" s="24"/>
      <c r="AA5" s="18">
        <f>L5/W5</f>
        <v>13.662216409336098</v>
      </c>
    </row>
    <row r="6" spans="1:27" s="18" customFormat="1" ht="24.95" customHeight="1" x14ac:dyDescent="0.3">
      <c r="A6" s="19">
        <v>2</v>
      </c>
      <c r="B6" s="20" t="s">
        <v>1</v>
      </c>
      <c r="C6" s="21" t="s">
        <v>21</v>
      </c>
      <c r="D6" s="22">
        <v>825447127.58000004</v>
      </c>
      <c r="E6" s="22">
        <v>0</v>
      </c>
      <c r="F6" s="22">
        <v>0</v>
      </c>
      <c r="G6" s="22">
        <v>825447127.58000004</v>
      </c>
      <c r="H6" s="22">
        <v>12466597.470000001</v>
      </c>
      <c r="I6" s="23">
        <f t="shared" ref="I6:I16" si="7">G6+H6</f>
        <v>837913725.05000007</v>
      </c>
      <c r="J6" s="22">
        <v>6264778.2599999998</v>
      </c>
      <c r="K6" s="22">
        <v>1271523.22</v>
      </c>
      <c r="L6" s="23">
        <f t="shared" si="0"/>
        <v>831648946.79000008</v>
      </c>
      <c r="M6" s="14">
        <f t="shared" si="1"/>
        <v>5.3641933823736436E-2</v>
      </c>
      <c r="N6" s="23">
        <v>776804319.88</v>
      </c>
      <c r="O6" s="14">
        <f t="shared" si="2"/>
        <v>5.3581518126597789E-2</v>
      </c>
      <c r="P6" s="15">
        <f t="shared" si="3"/>
        <v>7.0602886089089253E-2</v>
      </c>
      <c r="Q6" s="16">
        <f t="shared" si="4"/>
        <v>1.5289182111127865E-3</v>
      </c>
      <c r="R6" s="22">
        <v>127.56</v>
      </c>
      <c r="S6" s="22">
        <v>130.34</v>
      </c>
      <c r="T6" s="22">
        <v>28</v>
      </c>
      <c r="U6" s="47">
        <v>28</v>
      </c>
      <c r="V6" s="50">
        <f t="shared" si="5"/>
        <v>0</v>
      </c>
      <c r="W6" s="22">
        <v>6449757.1500000004</v>
      </c>
      <c r="X6" s="47">
        <v>6449757.1500000004</v>
      </c>
      <c r="Y6" s="49">
        <f t="shared" si="6"/>
        <v>0</v>
      </c>
      <c r="Z6" s="52"/>
      <c r="AA6" s="18">
        <f t="shared" ref="AA6:AA16" si="8">L6/W6</f>
        <v>128.94267604943855</v>
      </c>
    </row>
    <row r="7" spans="1:27" s="18" customFormat="1" ht="24.95" customHeight="1" x14ac:dyDescent="0.3">
      <c r="A7" s="19">
        <v>3</v>
      </c>
      <c r="B7" s="20" t="s">
        <v>1</v>
      </c>
      <c r="C7" s="21" t="s">
        <v>22</v>
      </c>
      <c r="D7" s="22">
        <v>578224671.13</v>
      </c>
      <c r="E7" s="22">
        <v>0</v>
      </c>
      <c r="F7" s="22">
        <v>0</v>
      </c>
      <c r="G7" s="22">
        <v>578224671.13</v>
      </c>
      <c r="H7" s="22">
        <v>12147765.300000001</v>
      </c>
      <c r="I7" s="23">
        <f t="shared" si="7"/>
        <v>590372436.42999995</v>
      </c>
      <c r="J7" s="22">
        <v>6266752.4299999997</v>
      </c>
      <c r="K7" s="22">
        <v>1095104.23</v>
      </c>
      <c r="L7" s="23">
        <f t="shared" si="0"/>
        <v>584105684</v>
      </c>
      <c r="M7" s="14">
        <f t="shared" si="1"/>
        <v>3.7675221700374614E-2</v>
      </c>
      <c r="N7" s="23">
        <v>562312290.71000004</v>
      </c>
      <c r="O7" s="14">
        <f t="shared" si="2"/>
        <v>3.8786532755303131E-2</v>
      </c>
      <c r="P7" s="15">
        <f t="shared" si="3"/>
        <v>3.875674362814064E-2</v>
      </c>
      <c r="Q7" s="16">
        <f t="shared" si="4"/>
        <v>1.8748391943400433E-3</v>
      </c>
      <c r="R7" s="22">
        <v>102.72</v>
      </c>
      <c r="S7" s="22">
        <v>104.66</v>
      </c>
      <c r="T7" s="22">
        <v>17</v>
      </c>
      <c r="U7" s="47">
        <v>17</v>
      </c>
      <c r="V7" s="50">
        <f t="shared" si="5"/>
        <v>0</v>
      </c>
      <c r="W7" s="22">
        <v>5633348.8700000001</v>
      </c>
      <c r="X7" s="47">
        <v>5658377.8700000001</v>
      </c>
      <c r="Y7" s="48">
        <f t="shared" si="6"/>
        <v>-4.4233525181661291E-3</v>
      </c>
      <c r="Z7" s="42"/>
      <c r="AA7" s="18">
        <f t="shared" si="8"/>
        <v>103.68711355879509</v>
      </c>
    </row>
    <row r="8" spans="1:27" s="18" customFormat="1" ht="24.95" customHeight="1" x14ac:dyDescent="0.3">
      <c r="A8" s="19">
        <v>4</v>
      </c>
      <c r="B8" s="20" t="s">
        <v>23</v>
      </c>
      <c r="C8" s="21" t="s">
        <v>24</v>
      </c>
      <c r="D8" s="22">
        <v>328916937.36000001</v>
      </c>
      <c r="E8" s="22">
        <v>37778312.5</v>
      </c>
      <c r="F8" s="22">
        <v>0</v>
      </c>
      <c r="G8" s="22">
        <f>D8+E8</f>
        <v>366695249.86000001</v>
      </c>
      <c r="H8" s="22">
        <v>14297697.460000001</v>
      </c>
      <c r="I8" s="23">
        <f>G8+H8</f>
        <v>380992947.31999999</v>
      </c>
      <c r="J8" s="22">
        <v>9852219.4299999997</v>
      </c>
      <c r="K8" s="22">
        <v>597074.80000000005</v>
      </c>
      <c r="L8" s="23">
        <f t="shared" si="0"/>
        <v>371140727.88999999</v>
      </c>
      <c r="M8" s="14">
        <f t="shared" si="1"/>
        <v>2.3938834338229378E-2</v>
      </c>
      <c r="N8" s="23">
        <v>347925556.88999999</v>
      </c>
      <c r="O8" s="14">
        <f t="shared" si="2"/>
        <v>2.3998810325987916E-2</v>
      </c>
      <c r="P8" s="15">
        <f t="shared" si="3"/>
        <v>6.6724535005457219E-2</v>
      </c>
      <c r="Q8" s="16">
        <f t="shared" si="4"/>
        <v>1.6087558037472061E-3</v>
      </c>
      <c r="R8" s="22">
        <v>4.3600000000000003</v>
      </c>
      <c r="S8" s="22">
        <v>4.4000000000000004</v>
      </c>
      <c r="T8" s="22">
        <v>71</v>
      </c>
      <c r="U8" s="47">
        <v>69</v>
      </c>
      <c r="V8" s="50">
        <f t="shared" si="5"/>
        <v>2.8985507246376812E-2</v>
      </c>
      <c r="W8" s="22">
        <v>85204193</v>
      </c>
      <c r="X8" s="47">
        <v>85204193</v>
      </c>
      <c r="Y8" s="48">
        <f t="shared" si="6"/>
        <v>0</v>
      </c>
      <c r="Z8" s="31"/>
      <c r="AA8" s="18">
        <f t="shared" si="8"/>
        <v>4.3558974602341456</v>
      </c>
    </row>
    <row r="9" spans="1:27" s="18" customFormat="1" ht="24.95" customHeight="1" x14ac:dyDescent="0.3">
      <c r="A9" s="19">
        <v>5</v>
      </c>
      <c r="B9" s="20" t="s">
        <v>23</v>
      </c>
      <c r="C9" s="21" t="s">
        <v>25</v>
      </c>
      <c r="D9" s="22">
        <v>144052439.58000001</v>
      </c>
      <c r="E9" s="22">
        <v>0</v>
      </c>
      <c r="F9" s="22">
        <v>0</v>
      </c>
      <c r="G9" s="22">
        <v>144052439.58000001</v>
      </c>
      <c r="H9" s="22">
        <v>5278114.97</v>
      </c>
      <c r="I9" s="23">
        <f t="shared" si="7"/>
        <v>149330554.55000001</v>
      </c>
      <c r="J9" s="22">
        <v>12222513.83</v>
      </c>
      <c r="K9" s="22">
        <v>440523.11</v>
      </c>
      <c r="L9" s="23">
        <f>I9-J9</f>
        <v>137108040.72</v>
      </c>
      <c r="M9" s="14">
        <f t="shared" si="1"/>
        <v>8.8435637120593234E-3</v>
      </c>
      <c r="N9" s="23">
        <v>125262720.72000001</v>
      </c>
      <c r="O9" s="14">
        <f t="shared" si="2"/>
        <v>8.6402283935321893E-3</v>
      </c>
      <c r="P9" s="15">
        <f t="shared" si="3"/>
        <v>9.4563809024057921E-2</v>
      </c>
      <c r="Q9" s="16">
        <f t="shared" si="4"/>
        <v>3.2129633512860832E-3</v>
      </c>
      <c r="R9" s="22">
        <v>6.1</v>
      </c>
      <c r="S9" s="22">
        <v>6.18</v>
      </c>
      <c r="T9" s="22">
        <v>52</v>
      </c>
      <c r="U9" s="47">
        <v>52</v>
      </c>
      <c r="V9" s="50">
        <f t="shared" si="5"/>
        <v>0</v>
      </c>
      <c r="W9" s="22">
        <v>25681216</v>
      </c>
      <c r="X9" s="47">
        <v>25681216</v>
      </c>
      <c r="Y9" s="48">
        <f t="shared" si="6"/>
        <v>0</v>
      </c>
      <c r="Z9" s="24"/>
      <c r="AA9" s="18">
        <f t="shared" si="8"/>
        <v>5.3388453537402594</v>
      </c>
    </row>
    <row r="10" spans="1:27" s="18" customFormat="1" ht="24.95" customHeight="1" x14ac:dyDescent="0.3">
      <c r="A10" s="19">
        <v>6</v>
      </c>
      <c r="B10" s="20" t="s">
        <v>23</v>
      </c>
      <c r="C10" s="21" t="s">
        <v>26</v>
      </c>
      <c r="D10" s="22">
        <v>2467093146.5500002</v>
      </c>
      <c r="E10" s="22">
        <f>31081693.19+100024058.3+73510091.25</f>
        <v>204615842.74000001</v>
      </c>
      <c r="F10" s="22">
        <v>0</v>
      </c>
      <c r="G10" s="22">
        <f>D10+E10</f>
        <v>2671708989.29</v>
      </c>
      <c r="H10" s="22">
        <v>37561472.539999999</v>
      </c>
      <c r="I10" s="23">
        <f t="shared" si="7"/>
        <v>2709270461.8299999</v>
      </c>
      <c r="J10" s="22">
        <v>40636104.969999999</v>
      </c>
      <c r="K10" s="22">
        <v>1786615</v>
      </c>
      <c r="L10" s="23">
        <f t="shared" ref="L10:L15" si="9">I10-J10</f>
        <v>2668634356.8600001</v>
      </c>
      <c r="M10" s="14">
        <f t="shared" si="1"/>
        <v>0.17212876673861838</v>
      </c>
      <c r="N10" s="23">
        <v>2562926928.4499998</v>
      </c>
      <c r="O10" s="14">
        <f t="shared" si="2"/>
        <v>0.17678263644968295</v>
      </c>
      <c r="P10" s="15">
        <f t="shared" si="3"/>
        <v>4.1244807737819425E-2</v>
      </c>
      <c r="Q10" s="16">
        <f t="shared" si="4"/>
        <v>6.6948662165250243E-4</v>
      </c>
      <c r="R10" s="22">
        <v>18.41</v>
      </c>
      <c r="S10" s="22">
        <v>18.510000000000002</v>
      </c>
      <c r="T10" s="22">
        <v>150</v>
      </c>
      <c r="U10" s="47">
        <v>142</v>
      </c>
      <c r="V10" s="50">
        <f t="shared" si="5"/>
        <v>5.6338028169014086E-2</v>
      </c>
      <c r="W10" s="22">
        <v>150900000</v>
      </c>
      <c r="X10" s="47">
        <v>150900000</v>
      </c>
      <c r="Y10" s="48">
        <f t="shared" si="6"/>
        <v>0</v>
      </c>
      <c r="Z10" s="45"/>
      <c r="AA10" s="18">
        <f t="shared" si="8"/>
        <v>17.684786990457258</v>
      </c>
    </row>
    <row r="11" spans="1:27" s="18" customFormat="1" ht="24.95" customHeight="1" x14ac:dyDescent="0.3">
      <c r="A11" s="19">
        <v>7</v>
      </c>
      <c r="B11" s="20" t="s">
        <v>23</v>
      </c>
      <c r="C11" s="21" t="s">
        <v>27</v>
      </c>
      <c r="D11" s="22">
        <v>209000791.19999999</v>
      </c>
      <c r="E11" s="22">
        <v>6805141.7999999998</v>
      </c>
      <c r="F11" s="22">
        <v>0</v>
      </c>
      <c r="G11" s="22">
        <f>D11+E11</f>
        <v>215805933</v>
      </c>
      <c r="H11" s="22">
        <v>3622602.4</v>
      </c>
      <c r="I11" s="23">
        <f t="shared" si="7"/>
        <v>219428535.40000001</v>
      </c>
      <c r="J11" s="22">
        <v>11038141.43</v>
      </c>
      <c r="K11" s="22">
        <v>440477.3</v>
      </c>
      <c r="L11" s="23">
        <f t="shared" si="9"/>
        <v>208390393.97</v>
      </c>
      <c r="M11" s="14">
        <f t="shared" si="1"/>
        <v>1.3441324931616585E-2</v>
      </c>
      <c r="N11" s="23">
        <v>205310731.29000002</v>
      </c>
      <c r="O11" s="14">
        <f t="shared" si="2"/>
        <v>1.416168832827756E-2</v>
      </c>
      <c r="P11" s="15">
        <f t="shared" si="3"/>
        <v>1.5000008332004695E-2</v>
      </c>
      <c r="Q11" s="16">
        <f t="shared" si="4"/>
        <v>2.1137121131572473E-3</v>
      </c>
      <c r="R11" s="22">
        <v>20.71</v>
      </c>
      <c r="S11" s="22">
        <v>20.91</v>
      </c>
      <c r="T11" s="22">
        <v>41</v>
      </c>
      <c r="U11" s="47">
        <v>40</v>
      </c>
      <c r="V11" s="50">
        <f t="shared" si="5"/>
        <v>2.5000000000000001E-2</v>
      </c>
      <c r="W11" s="22">
        <v>10526523</v>
      </c>
      <c r="X11" s="47">
        <v>10526523</v>
      </c>
      <c r="Y11" s="48">
        <f t="shared" si="6"/>
        <v>0</v>
      </c>
      <c r="Z11" s="24"/>
      <c r="AA11" s="18">
        <f t="shared" si="8"/>
        <v>19.796697729155202</v>
      </c>
    </row>
    <row r="12" spans="1:27" s="18" customFormat="1" ht="24.95" customHeight="1" x14ac:dyDescent="0.3">
      <c r="A12" s="19">
        <v>8</v>
      </c>
      <c r="B12" s="20" t="s">
        <v>23</v>
      </c>
      <c r="C12" s="21" t="s">
        <v>28</v>
      </c>
      <c r="D12" s="22">
        <v>0</v>
      </c>
      <c r="E12" s="22">
        <v>61746654.299999997</v>
      </c>
      <c r="F12" s="22">
        <v>576943023.25</v>
      </c>
      <c r="G12" s="22">
        <f>E12+F12</f>
        <v>638689677.54999995</v>
      </c>
      <c r="H12" s="22">
        <v>15589793.67</v>
      </c>
      <c r="I12" s="23">
        <f t="shared" si="7"/>
        <v>654279471.21999991</v>
      </c>
      <c r="J12" s="22">
        <v>3495814.09</v>
      </c>
      <c r="K12" s="22">
        <v>1062364.99</v>
      </c>
      <c r="L12" s="23">
        <f t="shared" si="9"/>
        <v>650783657.12999988</v>
      </c>
      <c r="M12" s="14">
        <f t="shared" si="1"/>
        <v>4.1975997209014189E-2</v>
      </c>
      <c r="N12" s="23">
        <v>720366716.37999988</v>
      </c>
      <c r="O12" s="14">
        <f t="shared" si="2"/>
        <v>4.9688629792217595E-2</v>
      </c>
      <c r="P12" s="15">
        <f t="shared" si="3"/>
        <v>-9.6593939819527019E-2</v>
      </c>
      <c r="Q12" s="16">
        <f t="shared" si="4"/>
        <v>1.6324395647627382E-3</v>
      </c>
      <c r="R12" s="22">
        <v>183.86</v>
      </c>
      <c r="S12" s="22">
        <v>185.86</v>
      </c>
      <c r="T12" s="22">
        <v>45</v>
      </c>
      <c r="U12" s="47">
        <v>43</v>
      </c>
      <c r="V12" s="50">
        <f t="shared" si="5"/>
        <v>4.6511627906976744E-2</v>
      </c>
      <c r="W12" s="22">
        <v>3520359</v>
      </c>
      <c r="X12" s="47">
        <v>3520359</v>
      </c>
      <c r="Y12" s="48">
        <f t="shared" si="6"/>
        <v>0</v>
      </c>
      <c r="Z12" s="24"/>
      <c r="AA12" s="18">
        <f t="shared" si="8"/>
        <v>184.86286686386242</v>
      </c>
    </row>
    <row r="13" spans="1:27" s="18" customFormat="1" ht="24.95" customHeight="1" x14ac:dyDescent="0.3">
      <c r="A13" s="19">
        <v>9</v>
      </c>
      <c r="B13" s="20" t="s">
        <v>37</v>
      </c>
      <c r="C13" s="21" t="s">
        <v>38</v>
      </c>
      <c r="D13" s="22">
        <v>692433141.84000003</v>
      </c>
      <c r="E13" s="22">
        <v>0</v>
      </c>
      <c r="F13" s="22">
        <v>0</v>
      </c>
      <c r="G13" s="22">
        <v>692433141.84000003</v>
      </c>
      <c r="H13" s="22">
        <v>59755770.170000002</v>
      </c>
      <c r="I13" s="23">
        <f t="shared" si="7"/>
        <v>752188912.00999999</v>
      </c>
      <c r="J13" s="22">
        <v>1369967.03</v>
      </c>
      <c r="K13" s="22">
        <v>1369967.03</v>
      </c>
      <c r="L13" s="23">
        <f t="shared" si="9"/>
        <v>750818944.98000002</v>
      </c>
      <c r="M13" s="14">
        <f t="shared" si="1"/>
        <v>4.8428342650681806E-2</v>
      </c>
      <c r="N13" s="23">
        <v>734538187.02999997</v>
      </c>
      <c r="O13" s="14">
        <f t="shared" si="2"/>
        <v>5.0666133253618052E-2</v>
      </c>
      <c r="P13" s="15">
        <f t="shared" si="3"/>
        <v>2.2164617493651301E-2</v>
      </c>
      <c r="Q13" s="16">
        <f t="shared" si="4"/>
        <v>1.824630344185698E-3</v>
      </c>
      <c r="R13" s="22">
        <v>130.72</v>
      </c>
      <c r="S13" s="22">
        <v>130.96</v>
      </c>
      <c r="T13" s="22">
        <v>97</v>
      </c>
      <c r="U13" s="47">
        <v>95</v>
      </c>
      <c r="V13" s="50">
        <f t="shared" si="5"/>
        <v>2.1052631578947368E-2</v>
      </c>
      <c r="W13" s="22">
        <v>5743500</v>
      </c>
      <c r="X13" s="47">
        <v>6243500</v>
      </c>
      <c r="Y13" s="48">
        <f t="shared" si="6"/>
        <v>-8.0083286618082811E-2</v>
      </c>
      <c r="Z13" s="24"/>
      <c r="AA13" s="18">
        <f t="shared" si="8"/>
        <v>130.72498389135544</v>
      </c>
    </row>
    <row r="14" spans="1:27" s="18" customFormat="1" ht="24.95" customHeight="1" x14ac:dyDescent="0.3">
      <c r="A14" s="19">
        <v>10</v>
      </c>
      <c r="B14" s="20" t="s">
        <v>39</v>
      </c>
      <c r="C14" s="21" t="s">
        <v>40</v>
      </c>
      <c r="D14" s="22">
        <v>0</v>
      </c>
      <c r="E14" s="22">
        <v>0</v>
      </c>
      <c r="F14" s="22">
        <v>8268148641.96</v>
      </c>
      <c r="G14" s="22">
        <f>E14+F14</f>
        <v>8268148641.96</v>
      </c>
      <c r="H14" s="22">
        <v>21520245.390000001</v>
      </c>
      <c r="I14" s="23">
        <f t="shared" si="7"/>
        <v>8289668887.3500004</v>
      </c>
      <c r="J14" s="22">
        <v>23999334.620000001</v>
      </c>
      <c r="K14" s="22">
        <v>995175.68</v>
      </c>
      <c r="L14" s="23">
        <f t="shared" si="9"/>
        <v>8265669552.7300005</v>
      </c>
      <c r="M14" s="14">
        <f t="shared" si="1"/>
        <v>0.53314141846484586</v>
      </c>
      <c r="N14" s="23">
        <v>7484935741.9299994</v>
      </c>
      <c r="O14" s="14">
        <f t="shared" si="2"/>
        <v>0.51628731955892881</v>
      </c>
      <c r="P14" s="15">
        <f t="shared" si="3"/>
        <v>0.10430734981816799</v>
      </c>
      <c r="Q14" s="16">
        <f t="shared" si="4"/>
        <v>1.2039867716116374E-4</v>
      </c>
      <c r="R14" s="22">
        <v>8180</v>
      </c>
      <c r="S14" s="22">
        <v>8500</v>
      </c>
      <c r="T14" s="22">
        <v>117</v>
      </c>
      <c r="U14" s="47">
        <v>113</v>
      </c>
      <c r="V14" s="50">
        <f t="shared" si="5"/>
        <v>3.5398230088495575E-2</v>
      </c>
      <c r="W14" s="22">
        <v>1433133</v>
      </c>
      <c r="X14" s="47">
        <v>1455308</v>
      </c>
      <c r="Y14" s="48">
        <f t="shared" si="6"/>
        <v>-1.5237324332718571E-2</v>
      </c>
      <c r="Z14" s="24"/>
      <c r="AA14" s="18">
        <f t="shared" si="8"/>
        <v>5767.5523156120198</v>
      </c>
    </row>
    <row r="15" spans="1:27" s="18" customFormat="1" ht="24.95" customHeight="1" x14ac:dyDescent="0.3">
      <c r="A15" s="19">
        <v>11</v>
      </c>
      <c r="B15" s="20" t="s">
        <v>44</v>
      </c>
      <c r="C15" s="21" t="s">
        <v>45</v>
      </c>
      <c r="D15" s="22">
        <v>197772425.47</v>
      </c>
      <c r="E15" s="22">
        <v>0</v>
      </c>
      <c r="F15" s="22">
        <v>0</v>
      </c>
      <c r="G15" s="22">
        <v>197772425.47</v>
      </c>
      <c r="H15" s="22">
        <v>0</v>
      </c>
      <c r="I15" s="23">
        <f t="shared" si="7"/>
        <v>197772425.47</v>
      </c>
      <c r="J15" s="22">
        <v>1782656.59</v>
      </c>
      <c r="K15" s="22">
        <v>214983.84</v>
      </c>
      <c r="L15" s="23">
        <f t="shared" si="9"/>
        <v>195989768.88</v>
      </c>
      <c r="M15" s="14">
        <f t="shared" si="1"/>
        <v>1.2641476013370179E-2</v>
      </c>
      <c r="N15" s="23">
        <v>156960809.76000002</v>
      </c>
      <c r="O15" s="14">
        <f t="shared" si="2"/>
        <v>1.0826662852003845E-2</v>
      </c>
      <c r="P15" s="15">
        <f t="shared" si="3"/>
        <v>0.24865416520007108</v>
      </c>
      <c r="Q15" s="16">
        <f t="shared" si="4"/>
        <v>1.096913584972028E-3</v>
      </c>
      <c r="R15" s="22">
        <v>20.12</v>
      </c>
      <c r="S15" s="22">
        <v>20.22</v>
      </c>
      <c r="T15" s="22">
        <v>40</v>
      </c>
      <c r="U15" s="47">
        <v>46</v>
      </c>
      <c r="V15" s="50">
        <f t="shared" si="5"/>
        <v>-0.13043478260869565</v>
      </c>
      <c r="W15" s="22">
        <v>13326100</v>
      </c>
      <c r="X15" s="47">
        <v>13402500</v>
      </c>
      <c r="Y15" s="48">
        <f t="shared" si="6"/>
        <v>-5.7004290244357398E-3</v>
      </c>
      <c r="Z15" s="24"/>
      <c r="AA15" s="18">
        <f t="shared" si="8"/>
        <v>14.707211328145519</v>
      </c>
    </row>
    <row r="16" spans="1:27" s="18" customFormat="1" ht="24.95" customHeight="1" x14ac:dyDescent="0.3">
      <c r="A16" s="19">
        <v>12</v>
      </c>
      <c r="B16" s="20" t="s">
        <v>44</v>
      </c>
      <c r="C16" s="21" t="s">
        <v>46</v>
      </c>
      <c r="D16" s="22">
        <v>180763964.81</v>
      </c>
      <c r="E16" s="22">
        <v>0</v>
      </c>
      <c r="F16" s="22">
        <v>0</v>
      </c>
      <c r="G16" s="22">
        <v>180763964.81</v>
      </c>
      <c r="H16" s="22">
        <v>864315.2</v>
      </c>
      <c r="I16" s="23">
        <f t="shared" si="7"/>
        <v>181628280.00999999</v>
      </c>
      <c r="J16" s="22">
        <v>727912.91</v>
      </c>
      <c r="K16" s="22">
        <v>204783.22</v>
      </c>
      <c r="L16" s="23">
        <f>I16-J16</f>
        <v>180900367.09999999</v>
      </c>
      <c r="M16" s="14">
        <f t="shared" si="1"/>
        <v>1.1668199133928739E-2</v>
      </c>
      <c r="N16" s="23">
        <v>180900367.09999999</v>
      </c>
      <c r="O16" s="14">
        <f t="shared" si="2"/>
        <v>1.2477938202473175E-2</v>
      </c>
      <c r="P16" s="15">
        <f t="shared" si="3"/>
        <v>0</v>
      </c>
      <c r="Q16" s="16">
        <f t="shared" si="4"/>
        <v>1.132022136178407E-3</v>
      </c>
      <c r="R16" s="22">
        <v>18.3</v>
      </c>
      <c r="S16" s="22">
        <v>18.399999999999999</v>
      </c>
      <c r="T16" s="22">
        <v>38</v>
      </c>
      <c r="U16" s="47">
        <v>38</v>
      </c>
      <c r="V16" s="50">
        <f t="shared" si="5"/>
        <v>0</v>
      </c>
      <c r="W16" s="22">
        <v>13326100</v>
      </c>
      <c r="X16" s="47">
        <v>13326100</v>
      </c>
      <c r="Y16" s="48">
        <f t="shared" si="6"/>
        <v>0</v>
      </c>
      <c r="Z16" s="24"/>
      <c r="AA16" s="18">
        <f t="shared" si="8"/>
        <v>13.574891911361913</v>
      </c>
    </row>
    <row r="17" spans="1:26" s="18" customFormat="1" ht="24.95" customHeight="1" thickBot="1" x14ac:dyDescent="0.35">
      <c r="A17" s="25"/>
      <c r="B17" s="26"/>
      <c r="C17" s="27" t="s">
        <v>11</v>
      </c>
      <c r="D17" s="28">
        <f t="shared" ref="D17:L17" si="10">SUM(D5:D16)</f>
        <v>6261034928.7800016</v>
      </c>
      <c r="E17" s="28">
        <f t="shared" si="10"/>
        <v>328719643.75</v>
      </c>
      <c r="F17" s="28">
        <f t="shared" si="10"/>
        <v>8845091665.2099991</v>
      </c>
      <c r="G17" s="28">
        <f t="shared" si="10"/>
        <v>15434846237.74</v>
      </c>
      <c r="H17" s="28">
        <f t="shared" si="10"/>
        <v>194194454.33999997</v>
      </c>
      <c r="I17" s="28">
        <f t="shared" si="10"/>
        <v>15629040692.080002</v>
      </c>
      <c r="J17" s="28">
        <f t="shared" si="10"/>
        <v>125331420.10000002</v>
      </c>
      <c r="K17" s="28">
        <f t="shared" si="10"/>
        <v>10147757.49</v>
      </c>
      <c r="L17" s="29">
        <f t="shared" si="10"/>
        <v>15503709271.98</v>
      </c>
      <c r="M17" s="34">
        <f t="shared" si="1"/>
        <v>1</v>
      </c>
      <c r="N17" s="29">
        <f>SUM(N5:N16)</f>
        <v>14497616847</v>
      </c>
      <c r="O17" s="34">
        <f t="shared" si="2"/>
        <v>1</v>
      </c>
      <c r="P17" s="33">
        <f t="shared" si="3"/>
        <v>6.939709026647306E-2</v>
      </c>
      <c r="Q17" s="32">
        <f>(K17/L17)</f>
        <v>6.5453739566312288E-4</v>
      </c>
      <c r="R17" s="28">
        <f>SUM(R5:R16)</f>
        <v>8826.4699999999993</v>
      </c>
      <c r="S17" s="28">
        <f>SUM(S5:S16)</f>
        <v>9154.15</v>
      </c>
      <c r="T17" s="28">
        <f>SUM(T5:T16)</f>
        <v>716</v>
      </c>
      <c r="U17" s="28">
        <f>SUM(U5:U16)</f>
        <v>703</v>
      </c>
      <c r="V17" s="46">
        <f t="shared" si="5"/>
        <v>1.849217638691323E-2</v>
      </c>
      <c r="W17" s="28">
        <f>SUM(W5:W16)</f>
        <v>369944230.01999998</v>
      </c>
      <c r="X17" s="28">
        <f>SUM(X5:X16)</f>
        <v>370567834.01999998</v>
      </c>
      <c r="Y17" s="30">
        <f t="shared" ref="Y17" si="11">((W17-X17)/X17)</f>
        <v>-1.6828335941493058E-3</v>
      </c>
      <c r="Z17" s="24"/>
    </row>
    <row r="18" spans="1:26" x14ac:dyDescent="0.25">
      <c r="M18" s="7"/>
      <c r="O18" s="7"/>
      <c r="P18" s="7"/>
      <c r="V18" s="7"/>
    </row>
    <row r="19" spans="1:26" x14ac:dyDescent="0.25">
      <c r="A19" s="1"/>
      <c r="B19" s="53"/>
      <c r="E19" s="36"/>
      <c r="L19" s="35"/>
      <c r="N19" s="44"/>
      <c r="W19" s="36"/>
    </row>
    <row r="20" spans="1:26" ht="18.75" x14ac:dyDescent="0.3">
      <c r="B20" s="43"/>
      <c r="E20" s="36"/>
    </row>
    <row r="21" spans="1:26" x14ac:dyDescent="0.25">
      <c r="E21" s="36"/>
    </row>
    <row r="22" spans="1:26" x14ac:dyDescent="0.25">
      <c r="E22" s="36"/>
    </row>
    <row r="23" spans="1:26" x14ac:dyDescent="0.25">
      <c r="E23" s="36"/>
    </row>
    <row r="24" spans="1:26" x14ac:dyDescent="0.25">
      <c r="E24" s="36"/>
    </row>
    <row r="25" spans="1:26" x14ac:dyDescent="0.25">
      <c r="E25" s="36"/>
    </row>
    <row r="26" spans="1:26" x14ac:dyDescent="0.25">
      <c r="E26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K4" sqref="K4:K15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3.5703125" bestFit="1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57"/>
      <c r="B1" s="57"/>
      <c r="C1" s="57"/>
      <c r="D1" s="57"/>
      <c r="E1" s="57"/>
      <c r="F1" s="57"/>
    </row>
    <row r="3" spans="1:11" s="18" customFormat="1" ht="24.95" customHeight="1" x14ac:dyDescent="0.3">
      <c r="A3" s="12" t="s">
        <v>35</v>
      </c>
      <c r="B3" s="12" t="s">
        <v>34</v>
      </c>
      <c r="C3" s="12" t="s">
        <v>43</v>
      </c>
      <c r="D3" s="12" t="s">
        <v>36</v>
      </c>
      <c r="E3" s="12" t="s">
        <v>42</v>
      </c>
      <c r="F3" s="41">
        <v>44044</v>
      </c>
      <c r="G3" s="41">
        <v>44075</v>
      </c>
      <c r="H3" s="41">
        <v>44105</v>
      </c>
      <c r="I3" s="41">
        <v>44136</v>
      </c>
      <c r="J3" s="41">
        <v>44166</v>
      </c>
      <c r="K3" s="41">
        <v>44197</v>
      </c>
    </row>
    <row r="4" spans="1:11" s="18" customFormat="1" ht="24.95" customHeight="1" x14ac:dyDescent="0.3">
      <c r="A4" s="22">
        <f>'JANUARY 2021'!D5</f>
        <v>637330283.25999999</v>
      </c>
      <c r="B4" s="22">
        <f>'JANUARY 2021'!E5</f>
        <v>17773692.41</v>
      </c>
      <c r="C4" s="22">
        <v>0</v>
      </c>
      <c r="D4" s="22">
        <f>'JANUARY 2021'!H5</f>
        <v>11090079.77</v>
      </c>
      <c r="E4" s="22">
        <v>0</v>
      </c>
      <c r="F4" s="40">
        <v>442900557.01000005</v>
      </c>
      <c r="G4" s="40">
        <v>439968593.26000005</v>
      </c>
      <c r="H4" s="40">
        <v>500175626.93999994</v>
      </c>
      <c r="I4" s="40">
        <v>562308313.26999986</v>
      </c>
      <c r="J4" s="40">
        <v>639372476.8599999</v>
      </c>
      <c r="K4" s="40">
        <v>658518830.92999995</v>
      </c>
    </row>
    <row r="5" spans="1:11" s="18" customFormat="1" ht="24.95" customHeight="1" x14ac:dyDescent="0.3">
      <c r="A5" s="22">
        <f>'JANUARY 2021'!D6</f>
        <v>825447127.58000004</v>
      </c>
      <c r="B5" s="22">
        <f>'JANUARY 2021'!E6</f>
        <v>0</v>
      </c>
      <c r="C5" s="22">
        <v>0</v>
      </c>
      <c r="D5" s="22">
        <f>'JANUARY 2021'!H6</f>
        <v>12466597.470000001</v>
      </c>
      <c r="E5" s="22">
        <v>0</v>
      </c>
      <c r="F5" s="40">
        <v>635020424.84000003</v>
      </c>
      <c r="G5" s="40">
        <v>669351189.88000011</v>
      </c>
      <c r="H5" s="40">
        <v>782830757.52999997</v>
      </c>
      <c r="I5" s="40">
        <v>844121681.11000001</v>
      </c>
      <c r="J5" s="40">
        <v>776804319.88</v>
      </c>
      <c r="K5" s="40">
        <v>831648946.79000008</v>
      </c>
    </row>
    <row r="6" spans="1:11" s="18" customFormat="1" ht="24.95" customHeight="1" x14ac:dyDescent="0.3">
      <c r="A6" s="22">
        <f>'JANUARY 2021'!D7</f>
        <v>578224671.13</v>
      </c>
      <c r="B6" s="22">
        <f>'JANUARY 2021'!E7</f>
        <v>0</v>
      </c>
      <c r="C6" s="22">
        <v>0</v>
      </c>
      <c r="D6" s="22">
        <f>'JANUARY 2021'!H7</f>
        <v>12147765.300000001</v>
      </c>
      <c r="E6" s="22">
        <v>0</v>
      </c>
      <c r="F6" s="40">
        <v>385635468.69999999</v>
      </c>
      <c r="G6" s="40">
        <v>403619060.37</v>
      </c>
      <c r="H6" s="40">
        <v>460401300.14999998</v>
      </c>
      <c r="I6" s="40">
        <v>506133026.31</v>
      </c>
      <c r="J6" s="40">
        <v>562312290.71000004</v>
      </c>
      <c r="K6" s="40">
        <v>584105684</v>
      </c>
    </row>
    <row r="7" spans="1:11" s="18" customFormat="1" ht="24.95" customHeight="1" x14ac:dyDescent="0.3">
      <c r="A7" s="22">
        <f>'JANUARY 2021'!D8</f>
        <v>328916937.36000001</v>
      </c>
      <c r="B7" s="22">
        <f>'JANUARY 2021'!E8</f>
        <v>37778312.5</v>
      </c>
      <c r="C7" s="22">
        <v>0</v>
      </c>
      <c r="D7" s="22">
        <f>'JANUARY 2021'!H8</f>
        <v>14297697.460000001</v>
      </c>
      <c r="E7" s="22">
        <v>0</v>
      </c>
      <c r="F7" s="40">
        <v>268197561.94</v>
      </c>
      <c r="G7" s="40">
        <v>285345972.42999995</v>
      </c>
      <c r="H7" s="40">
        <v>333566400.24999994</v>
      </c>
      <c r="I7" s="40">
        <v>349409378.30000001</v>
      </c>
      <c r="J7" s="40">
        <v>347925556.88999999</v>
      </c>
      <c r="K7" s="40">
        <v>371140727.88999999</v>
      </c>
    </row>
    <row r="8" spans="1:11" s="18" customFormat="1" ht="24.95" customHeight="1" x14ac:dyDescent="0.3">
      <c r="A8" s="22">
        <f>'JANUARY 2021'!D9</f>
        <v>144052439.58000001</v>
      </c>
      <c r="B8" s="22">
        <f>'JANUARY 2021'!E9</f>
        <v>0</v>
      </c>
      <c r="C8" s="22">
        <v>0</v>
      </c>
      <c r="D8" s="22">
        <f>'JANUARY 2021'!H9</f>
        <v>5278114.97</v>
      </c>
      <c r="E8" s="22">
        <v>0</v>
      </c>
      <c r="F8" s="40">
        <v>92364113.49000001</v>
      </c>
      <c r="G8" s="40">
        <v>98499805.480000004</v>
      </c>
      <c r="H8" s="40">
        <v>119552184.62</v>
      </c>
      <c r="I8" s="40">
        <v>126872755.18000001</v>
      </c>
      <c r="J8" s="40">
        <v>125262720.72000001</v>
      </c>
      <c r="K8" s="40">
        <v>137108040.72</v>
      </c>
    </row>
    <row r="9" spans="1:11" s="18" customFormat="1" ht="24.95" customHeight="1" x14ac:dyDescent="0.3">
      <c r="A9" s="22">
        <f>'JANUARY 2021'!D10</f>
        <v>2467093146.5500002</v>
      </c>
      <c r="B9" s="22">
        <f>'JANUARY 2021'!E10</f>
        <v>204615842.74000001</v>
      </c>
      <c r="C9" s="22">
        <v>0</v>
      </c>
      <c r="D9" s="22">
        <f>'JANUARY 2021'!H10</f>
        <v>37561472.539999999</v>
      </c>
      <c r="E9" s="22">
        <v>0</v>
      </c>
      <c r="F9" s="40">
        <v>1700594761.7</v>
      </c>
      <c r="G9" s="40">
        <v>1824012054.25</v>
      </c>
      <c r="H9" s="40">
        <v>2071994606.8800001</v>
      </c>
      <c r="I9" s="40">
        <v>2247884324.3800001</v>
      </c>
      <c r="J9" s="40">
        <v>2562926928.4499998</v>
      </c>
      <c r="K9" s="40">
        <v>2668634356.8600001</v>
      </c>
    </row>
    <row r="10" spans="1:11" s="18" customFormat="1" ht="24.95" customHeight="1" x14ac:dyDescent="0.3">
      <c r="A10" s="22">
        <f>'JANUARY 2021'!D11</f>
        <v>209000791.19999999</v>
      </c>
      <c r="B10" s="22">
        <f>'JANUARY 2021'!E11</f>
        <v>6805141.7999999998</v>
      </c>
      <c r="C10" s="22">
        <v>0</v>
      </c>
      <c r="D10" s="22">
        <f>'JANUARY 2021'!H11</f>
        <v>3622602.4</v>
      </c>
      <c r="E10" s="22">
        <v>0</v>
      </c>
      <c r="F10" s="40">
        <v>115727480.5</v>
      </c>
      <c r="G10" s="40">
        <v>121812215.65000001</v>
      </c>
      <c r="H10" s="40">
        <v>136176772.75</v>
      </c>
      <c r="I10" s="40">
        <v>166351943.44</v>
      </c>
      <c r="J10" s="40">
        <v>205310731.29000002</v>
      </c>
      <c r="K10" s="40">
        <v>208390393.97</v>
      </c>
    </row>
    <row r="11" spans="1:11" s="18" customFormat="1" ht="24.95" customHeight="1" x14ac:dyDescent="0.3">
      <c r="A11" s="22">
        <f>'JANUARY 2021'!D12</f>
        <v>0</v>
      </c>
      <c r="B11" s="22">
        <f>'JANUARY 2021'!E12</f>
        <v>61746654.299999997</v>
      </c>
      <c r="C11" s="22">
        <f>'JANUARY 2021'!F12</f>
        <v>576943023.25</v>
      </c>
      <c r="D11" s="22">
        <f>'JANUARY 2021'!H12</f>
        <v>15589793.67</v>
      </c>
      <c r="E11" s="22">
        <v>0</v>
      </c>
      <c r="F11" s="40">
        <v>642669095.9000001</v>
      </c>
      <c r="G11" s="40">
        <v>684329035.56000006</v>
      </c>
      <c r="H11" s="40">
        <v>822430721.26999998</v>
      </c>
      <c r="I11" s="40">
        <v>819963637.3900001</v>
      </c>
      <c r="J11" s="40">
        <v>720366716.37999988</v>
      </c>
      <c r="K11" s="40">
        <v>650783657.12999988</v>
      </c>
    </row>
    <row r="12" spans="1:11" s="18" customFormat="1" ht="24.95" customHeight="1" x14ac:dyDescent="0.3">
      <c r="A12" s="22">
        <f>'JANUARY 2021'!D13</f>
        <v>692433141.84000003</v>
      </c>
      <c r="B12" s="22">
        <f>'JANUARY 2021'!E13</f>
        <v>0</v>
      </c>
      <c r="C12" s="22">
        <f>'JANUARY 2021'!F13</f>
        <v>0</v>
      </c>
      <c r="D12" s="22">
        <f>'JANUARY 2021'!H13</f>
        <v>59755770.170000002</v>
      </c>
      <c r="E12" s="22">
        <v>0</v>
      </c>
      <c r="F12" s="40">
        <v>572903695.15999997</v>
      </c>
      <c r="G12" s="40">
        <v>542694202.19000006</v>
      </c>
      <c r="H12" s="40">
        <v>620893843.13</v>
      </c>
      <c r="I12" s="40">
        <v>685139493.95999992</v>
      </c>
      <c r="J12" s="40">
        <v>734538187.02999997</v>
      </c>
      <c r="K12" s="40">
        <v>750818944.98000002</v>
      </c>
    </row>
    <row r="13" spans="1:11" s="18" customFormat="1" ht="24.95" customHeight="1" x14ac:dyDescent="0.3">
      <c r="A13" s="22">
        <f>'JANUARY 2021'!D14</f>
        <v>0</v>
      </c>
      <c r="B13" s="22">
        <f>'JANUARY 2021'!E14</f>
        <v>0</v>
      </c>
      <c r="C13" s="22"/>
      <c r="D13" s="22">
        <f>'JANUARY 2021'!H14</f>
        <v>21520245.390000001</v>
      </c>
      <c r="E13" s="22">
        <f>'JANUARY 2021'!F14</f>
        <v>8268148641.96</v>
      </c>
      <c r="F13" s="40">
        <v>11131384432.459999</v>
      </c>
      <c r="G13" s="40">
        <v>12726962145.940001</v>
      </c>
      <c r="H13" s="40">
        <v>9486062740.9199982</v>
      </c>
      <c r="I13" s="40">
        <v>7505236030.7299995</v>
      </c>
      <c r="J13" s="40">
        <v>7484935741.9299994</v>
      </c>
      <c r="K13" s="40">
        <v>8265669552.7300005</v>
      </c>
    </row>
    <row r="14" spans="1:11" s="18" customFormat="1" ht="24.95" customHeight="1" x14ac:dyDescent="0.3">
      <c r="A14" s="22">
        <f>'JANUARY 2021'!D15</f>
        <v>197772425.47</v>
      </c>
      <c r="B14" s="22">
        <f>'JANUARY 2021'!E15</f>
        <v>0</v>
      </c>
      <c r="C14" s="22">
        <f>'JANUARY 2021'!F15</f>
        <v>0</v>
      </c>
      <c r="D14" s="22">
        <f>'JANUARY 2021'!H15</f>
        <v>0</v>
      </c>
      <c r="E14" s="22"/>
      <c r="F14" s="40"/>
      <c r="G14" s="40"/>
      <c r="H14" s="40">
        <v>152862227.45000002</v>
      </c>
      <c r="I14" s="40">
        <v>153233517.05000001</v>
      </c>
      <c r="J14" s="40">
        <v>156960809.76000002</v>
      </c>
      <c r="K14" s="40">
        <v>195989768.88</v>
      </c>
    </row>
    <row r="15" spans="1:11" s="18" customFormat="1" ht="24.95" customHeight="1" x14ac:dyDescent="0.3">
      <c r="A15" s="22">
        <f>'JANUARY 2021'!D16</f>
        <v>180763964.81</v>
      </c>
      <c r="B15" s="22">
        <f>'JANUARY 2021'!E16</f>
        <v>0</v>
      </c>
      <c r="C15" s="22">
        <f>'JANUARY 2021'!F16</f>
        <v>0</v>
      </c>
      <c r="D15" s="22">
        <f>'JANUARY 2021'!H16</f>
        <v>864315.2</v>
      </c>
      <c r="E15" s="22">
        <f>'JANUARY 2021'!F16</f>
        <v>0</v>
      </c>
      <c r="F15" s="40"/>
      <c r="G15" s="40"/>
      <c r="H15" s="40">
        <v>163603748.63</v>
      </c>
      <c r="I15" s="40">
        <v>180580510.63</v>
      </c>
      <c r="J15" s="40">
        <v>180900367.09999999</v>
      </c>
      <c r="K15" s="40">
        <v>180900367.09999999</v>
      </c>
    </row>
    <row r="16" spans="1:11" s="18" customFormat="1" ht="24.95" customHeight="1" thickBot="1" x14ac:dyDescent="0.35">
      <c r="A16" s="28">
        <f>SUM(A4:A15)</f>
        <v>6261034928.7800016</v>
      </c>
      <c r="B16" s="28">
        <f>SUM(B4:B15)</f>
        <v>328719643.75</v>
      </c>
      <c r="C16" s="28">
        <f>SUM(C4:C15)</f>
        <v>576943023.25</v>
      </c>
      <c r="D16" s="28">
        <f>SUM(D4:D15)</f>
        <v>194194454.33999997</v>
      </c>
      <c r="E16" s="28">
        <f>SUM(E4:E15)</f>
        <v>8268148641.96</v>
      </c>
      <c r="F16" s="39">
        <f t="shared" ref="F16:K16" si="0">SUM(F4:F15)</f>
        <v>15987397591.700001</v>
      </c>
      <c r="G16" s="39">
        <f t="shared" si="0"/>
        <v>17796594275.010002</v>
      </c>
      <c r="H16" s="39">
        <f t="shared" si="0"/>
        <v>15650550930.519999</v>
      </c>
      <c r="I16" s="39">
        <f t="shared" si="0"/>
        <v>14147234611.749998</v>
      </c>
      <c r="J16" s="39">
        <f t="shared" si="0"/>
        <v>14497616847</v>
      </c>
      <c r="K16" s="39">
        <f t="shared" si="0"/>
        <v>15503709271.98</v>
      </c>
    </row>
    <row r="17" spans="1:10" ht="16.5" x14ac:dyDescent="0.3">
      <c r="E17" s="38"/>
    </row>
    <row r="18" spans="1:10" x14ac:dyDescent="0.25">
      <c r="B18" s="37">
        <v>44044</v>
      </c>
      <c r="C18" s="37">
        <v>44075</v>
      </c>
      <c r="D18" s="37">
        <v>44105</v>
      </c>
      <c r="E18" s="37">
        <v>44136</v>
      </c>
      <c r="F18" s="37">
        <v>44166</v>
      </c>
      <c r="G18" s="37">
        <v>44197</v>
      </c>
      <c r="J18" s="44"/>
    </row>
    <row r="19" spans="1:10" x14ac:dyDescent="0.25">
      <c r="A19" s="37" t="s">
        <v>35</v>
      </c>
      <c r="B19" s="36">
        <v>3913723749.54</v>
      </c>
      <c r="C19" s="36">
        <v>4141425949.9000001</v>
      </c>
      <c r="D19" s="36">
        <v>5094516142.04</v>
      </c>
      <c r="E19" s="36">
        <v>5645946017.6899996</v>
      </c>
      <c r="F19" s="36">
        <v>6038222203.1899996</v>
      </c>
      <c r="G19" s="36">
        <v>6261034928.7799997</v>
      </c>
    </row>
    <row r="20" spans="1:10" x14ac:dyDescent="0.25">
      <c r="A20" s="37" t="s">
        <v>34</v>
      </c>
      <c r="B20" s="36">
        <v>316071867.88</v>
      </c>
      <c r="C20" s="36">
        <v>349803623.88999999</v>
      </c>
      <c r="D20" s="36">
        <v>343013633.70999998</v>
      </c>
      <c r="E20" s="36">
        <v>225450504.88</v>
      </c>
      <c r="F20" s="36">
        <v>328434807.13</v>
      </c>
      <c r="G20" s="36">
        <v>328719643.75</v>
      </c>
    </row>
    <row r="21" spans="1:10" x14ac:dyDescent="0.25">
      <c r="A21" s="37" t="s">
        <v>33</v>
      </c>
      <c r="B21" s="36">
        <v>592621089.37</v>
      </c>
      <c r="C21" s="36">
        <v>626583310.45000005</v>
      </c>
      <c r="D21" s="36">
        <v>754956015.67999995</v>
      </c>
      <c r="E21" s="36">
        <v>753518055.25</v>
      </c>
      <c r="F21" s="36">
        <v>655620938.78999996</v>
      </c>
      <c r="G21" s="36">
        <v>576943023.25</v>
      </c>
    </row>
    <row r="22" spans="1:10" x14ac:dyDescent="0.25">
      <c r="A22" s="37" t="s">
        <v>42</v>
      </c>
      <c r="B22" s="36">
        <v>11135395115.33</v>
      </c>
      <c r="C22" s="36">
        <v>12731001529.98</v>
      </c>
      <c r="D22" s="36">
        <v>9489073502.6399994</v>
      </c>
      <c r="E22" s="36">
        <v>7507451398.3999996</v>
      </c>
      <c r="F22" s="36">
        <v>7507451398.3999996</v>
      </c>
      <c r="G22" s="36">
        <v>8268148641.96</v>
      </c>
    </row>
    <row r="23" spans="1:10" x14ac:dyDescent="0.25">
      <c r="A23" s="37" t="s">
        <v>32</v>
      </c>
      <c r="B23" s="36">
        <v>152002086.71000001</v>
      </c>
      <c r="C23" s="36">
        <v>76107936.489999995</v>
      </c>
      <c r="D23" s="36">
        <v>94333366.409999996</v>
      </c>
      <c r="E23" s="36">
        <v>141335465.56</v>
      </c>
      <c r="F23" s="36">
        <v>97257264.430000007</v>
      </c>
      <c r="G23" s="36">
        <v>194194454.34</v>
      </c>
    </row>
    <row r="24" spans="1:10" x14ac:dyDescent="0.25">
      <c r="B24" s="35">
        <f t="shared" ref="B24:G24" si="1">SUM(B19:B23)</f>
        <v>16109813908.829998</v>
      </c>
      <c r="C24" s="35">
        <f t="shared" si="1"/>
        <v>17924922350.710003</v>
      </c>
      <c r="D24" s="35">
        <f t="shared" si="1"/>
        <v>15775892660.48</v>
      </c>
      <c r="E24" s="35">
        <f t="shared" si="1"/>
        <v>14273701441.779999</v>
      </c>
      <c r="F24" s="35">
        <f t="shared" si="1"/>
        <v>14626986611.939999</v>
      </c>
      <c r="G24" s="35">
        <f t="shared" si="1"/>
        <v>15629040692.08</v>
      </c>
    </row>
    <row r="25" spans="1:10" x14ac:dyDescent="0.25">
      <c r="D25" s="35"/>
    </row>
    <row r="26" spans="1:10" x14ac:dyDescent="0.25">
      <c r="G26" s="44"/>
    </row>
    <row r="27" spans="1:10" x14ac:dyDescent="0.25">
      <c r="A27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N27" sqref="N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JANUARY 2021</vt:lpstr>
      <vt:lpstr>Trend </vt:lpstr>
      <vt:lpstr>JanCharts </vt:lpstr>
      <vt:lpstr>'JANUARY 2021'!Print_Area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2021-04-08T16:02:33Z</dcterms:modified>
</cp:coreProperties>
</file>