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20\"/>
    </mc:Choice>
  </mc:AlternateContent>
  <bookViews>
    <workbookView xWindow="0" yWindow="0" windowWidth="23040" windowHeight="9195"/>
  </bookViews>
  <sheets>
    <sheet name="DECEMBER 2020" sheetId="9" r:id="rId1"/>
    <sheet name="Trend " sheetId="11" state="hidden" r:id="rId2"/>
    <sheet name="DecCharts " sheetId="10" r:id="rId3"/>
  </sheets>
  <definedNames>
    <definedName name="_xlnm.Print_Area" localSheetId="0">'DECEMBER 2020'!$A$1:$U$2</definedName>
    <definedName name="_xlnm.Print_Area" localSheetId="1">'Trend '!$A$1:$F$2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9" l="1"/>
  <c r="G5" i="9"/>
  <c r="E13" i="11" l="1"/>
  <c r="D15" i="11"/>
  <c r="D14" i="11"/>
  <c r="C15" i="11"/>
  <c r="C14" i="11"/>
  <c r="B15" i="11"/>
  <c r="B14" i="11"/>
  <c r="A15" i="11"/>
  <c r="A14" i="11"/>
  <c r="D13" i="11"/>
  <c r="A13" i="11"/>
  <c r="B13" i="11"/>
  <c r="G14" i="9"/>
  <c r="I14" i="9" s="1"/>
  <c r="L14" i="9" s="1"/>
  <c r="G12" i="9"/>
  <c r="G11" i="9"/>
  <c r="G10" i="9"/>
  <c r="G8" i="9"/>
  <c r="Y15" i="9"/>
  <c r="V15" i="9"/>
  <c r="I15" i="9"/>
  <c r="L15" i="9" s="1"/>
  <c r="Y14" i="9"/>
  <c r="V14" i="9"/>
  <c r="Q15" i="9" l="1"/>
  <c r="P15" i="9"/>
  <c r="P14" i="9"/>
  <c r="Q14" i="9"/>
  <c r="E15" i="11"/>
  <c r="E16" i="11" s="1"/>
  <c r="I13" i="9"/>
  <c r="L13" i="9" s="1"/>
  <c r="J17" i="9"/>
  <c r="B12" i="11"/>
  <c r="C12" i="11"/>
  <c r="A12" i="11"/>
  <c r="Y13" i="9"/>
  <c r="V13" i="9"/>
  <c r="D12" i="11" l="1"/>
  <c r="P13" i="9"/>
  <c r="Q13" i="9"/>
  <c r="I5" i="9"/>
  <c r="D11" i="11" l="1"/>
  <c r="C11" i="11"/>
  <c r="B11" i="11"/>
  <c r="A11" i="11"/>
  <c r="Y12" i="9"/>
  <c r="V12" i="9"/>
  <c r="I12" i="9"/>
  <c r="L12" i="9" s="1"/>
  <c r="I8" i="9"/>
  <c r="Q12" i="9" l="1"/>
  <c r="P12" i="9"/>
  <c r="B6" i="11"/>
  <c r="B5" i="11"/>
  <c r="N17" i="9" l="1"/>
  <c r="O14" i="9" l="1"/>
  <c r="O15" i="9"/>
  <c r="O12" i="9"/>
  <c r="O13" i="9"/>
  <c r="B8" i="11"/>
  <c r="B4" i="11"/>
  <c r="K16" i="11" l="1"/>
  <c r="I9" i="9"/>
  <c r="L9" i="9" s="1"/>
  <c r="F16" i="11" l="1"/>
  <c r="G24" i="11"/>
  <c r="J16" i="11" l="1"/>
  <c r="F24" i="11"/>
  <c r="D10" i="11"/>
  <c r="D9" i="11"/>
  <c r="D8" i="11"/>
  <c r="D7" i="11"/>
  <c r="D6" i="11"/>
  <c r="D5" i="11"/>
  <c r="D4" i="11"/>
  <c r="B10" i="11"/>
  <c r="B9" i="11"/>
  <c r="B7" i="11"/>
  <c r="A10" i="11"/>
  <c r="A9" i="11"/>
  <c r="A8" i="11"/>
  <c r="A7" i="11"/>
  <c r="A6" i="11"/>
  <c r="A5" i="11"/>
  <c r="A4" i="11"/>
  <c r="W17" i="9" l="1"/>
  <c r="T17" i="9"/>
  <c r="S17" i="9"/>
  <c r="R17" i="9"/>
  <c r="X17" i="9"/>
  <c r="U17" i="9"/>
  <c r="K17" i="9"/>
  <c r="H17" i="9"/>
  <c r="G17" i="9"/>
  <c r="F17" i="9"/>
  <c r="E17" i="9"/>
  <c r="D17" i="9"/>
  <c r="E24" i="11" l="1"/>
  <c r="I16" i="11"/>
  <c r="G16" i="11" l="1"/>
  <c r="H16" i="11"/>
  <c r="C24" i="11"/>
  <c r="B24" i="11"/>
  <c r="A16" i="11" l="1"/>
  <c r="B16" i="11"/>
  <c r="C16" i="11"/>
  <c r="D16" i="11"/>
  <c r="D24" i="11" l="1"/>
  <c r="O6" i="9"/>
  <c r="O7" i="9"/>
  <c r="O8" i="9"/>
  <c r="O9" i="9"/>
  <c r="O10" i="9"/>
  <c r="O11" i="9"/>
  <c r="O16" i="9"/>
  <c r="O17" i="9"/>
  <c r="O5" i="9"/>
  <c r="L8" i="9" l="1"/>
  <c r="I7" i="9"/>
  <c r="L7" i="9" s="1"/>
  <c r="Q7" i="9" s="1"/>
  <c r="I6" i="9"/>
  <c r="L6" i="9" s="1"/>
  <c r="I10" i="9"/>
  <c r="L10" i="9" s="1"/>
  <c r="L5" i="9" l="1"/>
  <c r="I11" i="9"/>
  <c r="L11" i="9" s="1"/>
  <c r="I16" i="9"/>
  <c r="L16" i="9" s="1"/>
  <c r="I17" i="9" l="1"/>
  <c r="L17" i="9"/>
  <c r="Y16" i="9"/>
  <c r="V16" i="9"/>
  <c r="Q16" i="9"/>
  <c r="P16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P7" i="9"/>
  <c r="Y6" i="9"/>
  <c r="V6" i="9"/>
  <c r="Q6" i="9"/>
  <c r="P6" i="9"/>
  <c r="Y5" i="9"/>
  <c r="V5" i="9"/>
  <c r="Q5" i="9"/>
  <c r="P5" i="9"/>
  <c r="M14" i="9" l="1"/>
  <c r="M15" i="9"/>
  <c r="M12" i="9"/>
  <c r="M13" i="9"/>
  <c r="M16" i="9"/>
  <c r="M5" i="9"/>
  <c r="M8" i="9"/>
  <c r="M17" i="9"/>
  <c r="M10" i="9"/>
  <c r="M11" i="9"/>
  <c r="M6" i="9"/>
  <c r="M9" i="9"/>
  <c r="M7" i="9"/>
  <c r="V17" i="9"/>
  <c r="Y17" i="9"/>
  <c r="P17" i="9" l="1"/>
  <c r="Q17" i="9"/>
</calcChain>
</file>

<file path=xl/sharedStrings.xml><?xml version="1.0" encoding="utf-8"?>
<sst xmlns="http://schemas.openxmlformats.org/spreadsheetml/2006/main" count="64" uniqueCount="53">
  <si>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</si>
  <si>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</si>
  <si>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</si>
  <si>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</si>
  <si>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</si>
  <si>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</si>
  <si>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</si>
  <si>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</si>
  <si>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</si>
  <si>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</si>
  <si>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</si>
  <si>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</si>
  <si>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</si>
  <si>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</si>
  <si>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</si>
  <si>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</si>
  <si>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</si>
  <si>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</si>
  <si>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</si>
  <si>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</si>
  <si>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</si>
  <si>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</si>
  <si>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</si>
  <si>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</si>
  <si>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</si>
  <si>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</si>
  <si>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</si>
  <si>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</si>
  <si>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</si>
  <si>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</si>
  <si>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</si>
  <si>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</si>
  <si>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</si>
  <si>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</si>
  <si>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</si>
  <si>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</si>
  <si>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</si>
  <si>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Greenwich Asset Mgt Limited</t>
  </si>
  <si>
    <t>Greenwich Alpha ETF</t>
  </si>
  <si>
    <t>New Gold Issuer Limited</t>
  </si>
  <si>
    <t>New Gold ETF</t>
  </si>
  <si>
    <t>BONDS/GOLD</t>
  </si>
  <si>
    <t>Gold</t>
  </si>
  <si>
    <t>Bonds</t>
  </si>
  <si>
    <t>Meristem Wealth Mgt. Limited</t>
  </si>
  <si>
    <t>Meristem Growth ETF</t>
  </si>
  <si>
    <t>Meristem Value ETF</t>
  </si>
  <si>
    <t>NOV</t>
  </si>
  <si>
    <t>SCHEDULE OF REGISTERED EXCHANGE TRADED FUNDS(ETFs) AS AT 31ST DECEMBER, 2020</t>
  </si>
  <si>
    <t>NET ASSET VALUE  (N) PREVIOUS (NOV'20)</t>
  </si>
  <si>
    <t>DEC</t>
  </si>
  <si>
    <t>PREVIOUS(NOV)</t>
  </si>
  <si>
    <t>CURRENT(DECEMBER)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</si>
</sst>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i/>
      <sz val="14"/>
      <color theme="1"/>
      <name val="Californian FB"/>
      <family val="1"/>
    </font>
    <font>
      <i/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43" fontId="1" fillId="0" borderId="14" xfId="0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 applyAlignment="1">
      <alignment horizontal="left"/>
    </xf>
    <xf numFmtId="43" fontId="0" fillId="0" borderId="0" xfId="0" applyNumberFormat="1"/>
    <xf numFmtId="164" fontId="1" fillId="0" borderId="14" xfId="1" applyFont="1" applyBorder="1"/>
    <xf numFmtId="10" fontId="8" fillId="5" borderId="13" xfId="2" applyNumberFormat="1" applyFont="1" applyFill="1" applyBorder="1"/>
    <xf numFmtId="164" fontId="10" fillId="8" borderId="13" xfId="1" applyFont="1" applyFill="1" applyBorder="1"/>
    <xf numFmtId="10" fontId="10" fillId="8" borderId="17" xfId="2" applyNumberFormat="1" applyFont="1" applyFill="1" applyBorder="1"/>
    <xf numFmtId="10" fontId="10" fillId="8" borderId="3" xfId="2" applyNumberFormat="1" applyFont="1" applyFill="1" applyBorder="1"/>
    <xf numFmtId="10" fontId="10" fillId="8" borderId="1" xfId="2" applyNumberFormat="1" applyFont="1" applyFill="1" applyBorder="1"/>
    <xf numFmtId="0" fontId="7" fillId="3" borderId="6" xfId="0" applyFont="1" applyFill="1" applyBorder="1" applyAlignment="1">
      <alignment horizontal="center" vertical="top" wrapText="1"/>
    </xf>
    <xf numFmtId="43" fontId="1" fillId="0" borderId="0" xfId="0" applyNumberFormat="1" applyFont="1"/>
    <xf numFmtId="0" fontId="13" fillId="0" borderId="0" xfId="0" applyFont="1" applyBorder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(JUL - DEC </a:t>
            </a:r>
            <a:r>
              <a:rPr lang="en-US" sz="1600" baseline="0"/>
              <a:t>2020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10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</c:numCache>
            </c:numRef>
          </c:cat>
          <c:val>
            <c:numRef>
              <c:f>'Trend '!$F$16:$K$16</c:f>
              <c:numCache>
                <c:formatCode>_-* #,##0.00_-;\-* #,##0.00_-;_-* "-"??_-;_-@_-</c:formatCode>
                <c:ptCount val="6"/>
                <c:pt idx="0">
                  <c:v>14343728259.450001</c:v>
                </c:pt>
                <c:pt idx="1">
                  <c:v>15987397591.700001</c:v>
                </c:pt>
                <c:pt idx="2">
                  <c:v>17796594275.010002</c:v>
                </c:pt>
                <c:pt idx="3">
                  <c:v>15650550930.519999</c:v>
                </c:pt>
                <c:pt idx="4">
                  <c:v>14147234611.749998</c:v>
                </c:pt>
                <c:pt idx="5">
                  <c:v>14497616847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81600"/>
        <c:axId val="115491584"/>
      </c:lineChart>
      <c:catAx>
        <c:axId val="115481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5491584"/>
        <c:crosses val="autoZero"/>
        <c:auto val="0"/>
        <c:lblAlgn val="ctr"/>
        <c:lblOffset val="100"/>
        <c:noMultiLvlLbl val="0"/>
      </c:catAx>
      <c:valAx>
        <c:axId val="115491584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54816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Outlets(December 2020)</a:t>
            </a:r>
          </a:p>
        </c:rich>
      </c:tx>
      <c:layout>
        <c:manualLayout>
          <c:xMode val="edge"/>
          <c:yMode val="edge"/>
          <c:x val="0.24379226367195905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'!$A$3:$E$3</c:f>
              <c:strCache>
                <c:ptCount val="5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  <c:pt idx="4">
                  <c:v>Gold</c:v>
                </c:pt>
              </c:strCache>
            </c:strRef>
          </c:cat>
          <c:val>
            <c:numRef>
              <c:f>'Trend '!$A$16:$E$16</c:f>
              <c:numCache>
                <c:formatCode>_-* #,##0.00_-;\-* #,##0.00_-;_-* "-"??_-;_-@_-</c:formatCode>
                <c:ptCount val="5"/>
                <c:pt idx="0">
                  <c:v>6038222203.1899996</c:v>
                </c:pt>
                <c:pt idx="1">
                  <c:v>328434807.13</c:v>
                </c:pt>
                <c:pt idx="2">
                  <c:v>655620938.78999996</c:v>
                </c:pt>
                <c:pt idx="3">
                  <c:v>97257264.430000022</c:v>
                </c:pt>
                <c:pt idx="4">
                  <c:v>7507451398.3999996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Outlet(Jul - Dec' 2020)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'!$A$19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'!$B$18:$G$18</c:f>
              <c:numCache>
                <c:formatCode>mmm\-yy</c:formatCode>
                <c:ptCount val="6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</c:numCache>
            </c:numRef>
          </c:cat>
          <c:val>
            <c:numRef>
              <c:f>'Trend '!$B$19:$G$19</c:f>
              <c:numCache>
                <c:formatCode>_-* #,##0.00_-;\-* #,##0.00_-;_-* "-"??_-;_-@_-</c:formatCode>
                <c:ptCount val="6"/>
                <c:pt idx="0">
                  <c:v>3831828644.6799998</c:v>
                </c:pt>
                <c:pt idx="1">
                  <c:v>3913723749.54</c:v>
                </c:pt>
                <c:pt idx="2">
                  <c:v>4141425949.9000001</c:v>
                </c:pt>
                <c:pt idx="3">
                  <c:v>5094516142.04</c:v>
                </c:pt>
                <c:pt idx="4">
                  <c:v>5645946017.6899996</c:v>
                </c:pt>
                <c:pt idx="5">
                  <c:v>6038222203.1899996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'!$A$20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'!$B$18:$G$18</c:f>
              <c:numCache>
                <c:formatCode>mmm\-yy</c:formatCode>
                <c:ptCount val="6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</c:numCache>
            </c:numRef>
          </c:cat>
          <c:val>
            <c:numRef>
              <c:f>'Trend '!$B$20:$G$20</c:f>
              <c:numCache>
                <c:formatCode>_-* #,##0.00_-;\-* #,##0.00_-;_-* "-"??_-;_-@_-</c:formatCode>
                <c:ptCount val="6"/>
                <c:pt idx="0">
                  <c:v>272103487.33999997</c:v>
                </c:pt>
                <c:pt idx="1">
                  <c:v>316071867.88</c:v>
                </c:pt>
                <c:pt idx="2">
                  <c:v>349803623.88999999</c:v>
                </c:pt>
                <c:pt idx="3">
                  <c:v>343013633.70999998</c:v>
                </c:pt>
                <c:pt idx="4">
                  <c:v>225450504.88</c:v>
                </c:pt>
                <c:pt idx="5">
                  <c:v>328434807.13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'!$A$21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'!$B$18:$G$18</c:f>
              <c:numCache>
                <c:formatCode>mmm\-yy</c:formatCode>
                <c:ptCount val="6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</c:numCache>
            </c:numRef>
          </c:cat>
          <c:val>
            <c:numRef>
              <c:f>'Trend '!$B$21:$G$21</c:f>
              <c:numCache>
                <c:formatCode>_-* #,##0.00_-;\-* #,##0.00_-;_-* "-"??_-;_-@_-</c:formatCode>
                <c:ptCount val="6"/>
                <c:pt idx="0">
                  <c:v>625862830.11000001</c:v>
                </c:pt>
                <c:pt idx="1">
                  <c:v>592621089.37</c:v>
                </c:pt>
                <c:pt idx="2">
                  <c:v>626583310.45000005</c:v>
                </c:pt>
                <c:pt idx="3">
                  <c:v>754956015.67999995</c:v>
                </c:pt>
                <c:pt idx="4">
                  <c:v>753518055.25</c:v>
                </c:pt>
                <c:pt idx="5">
                  <c:v>655620938.78999996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'!$A$22</c:f>
              <c:strCache>
                <c:ptCount val="1"/>
                <c:pt idx="0">
                  <c:v>Gold</c:v>
                </c:pt>
              </c:strCache>
            </c:strRef>
          </c:tx>
          <c:invertIfNegative val="0"/>
          <c:cat>
            <c:numRef>
              <c:f>'Trend '!$B$18:$G$18</c:f>
              <c:numCache>
                <c:formatCode>mmm\-yy</c:formatCode>
                <c:ptCount val="6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</c:numCache>
            </c:numRef>
          </c:cat>
          <c:val>
            <c:numRef>
              <c:f>'Trend '!$B$22:$G$22</c:f>
              <c:numCache>
                <c:formatCode>_-* #,##0.00_-;\-* #,##0.00_-;_-* "-"??_-;_-@_-</c:formatCode>
                <c:ptCount val="6"/>
                <c:pt idx="0">
                  <c:v>9533055643.75</c:v>
                </c:pt>
                <c:pt idx="1">
                  <c:v>11135395115.33</c:v>
                </c:pt>
                <c:pt idx="2">
                  <c:v>12731001529.98</c:v>
                </c:pt>
                <c:pt idx="3">
                  <c:v>9489073502.6399994</c:v>
                </c:pt>
                <c:pt idx="4">
                  <c:v>7507451398.3999996</c:v>
                </c:pt>
                <c:pt idx="5">
                  <c:v>7507451398.3999996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ser>
          <c:idx val="4"/>
          <c:order val="4"/>
          <c:tx>
            <c:strRef>
              <c:f>'Trend '!$A$23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'!$B$18:$G$18</c:f>
              <c:numCache>
                <c:formatCode>mmm\-yy</c:formatCode>
                <c:ptCount val="6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</c:numCache>
            </c:numRef>
          </c:cat>
          <c:val>
            <c:numRef>
              <c:f>'Trend '!$B$23:$G$23</c:f>
              <c:numCache>
                <c:formatCode>_-* #,##0.00_-;\-* #,##0.00_-;_-* "-"??_-;_-@_-</c:formatCode>
                <c:ptCount val="6"/>
                <c:pt idx="0">
                  <c:v>191169576.22999999</c:v>
                </c:pt>
                <c:pt idx="1">
                  <c:v>152002086.71000001</c:v>
                </c:pt>
                <c:pt idx="2">
                  <c:v>76107936.489999995</c:v>
                </c:pt>
                <c:pt idx="3">
                  <c:v>94333366.409999996</c:v>
                </c:pt>
                <c:pt idx="4">
                  <c:v>141335465.56</c:v>
                </c:pt>
                <c:pt idx="5">
                  <c:v>97257264.430000007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2-4F35-AC40-D64859399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098176"/>
        <c:axId val="116099712"/>
        <c:axId val="0"/>
      </c:bar3DChart>
      <c:dateAx>
        <c:axId val="116098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6099712"/>
        <c:crossesAt val="0"/>
        <c:auto val="1"/>
        <c:lblOffset val="100"/>
        <c:baseTimeUnit val="months"/>
      </c:dateAx>
      <c:valAx>
        <c:axId val="116099712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6098176"/>
        <c:crosses val="autoZero"/>
        <c:crossBetween val="between"/>
        <c:dispUnits>
          <c:builtInUnit val="billions"/>
          <c:dispUnitsLbl>
            <c:layout/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</c:dispUnitsLbl>
        </c:dispUnits>
      </c:valAx>
    </c:plotArea>
    <c:legend>
      <c:legendPos val="r"/>
      <c:layout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topLeftCell="K1" workbookViewId="0">
      <pane ySplit="1" topLeftCell="A2" activePane="bottomLeft" state="frozen"/>
      <selection activeCell="P28" sqref="P28"/>
      <selection pane="bottomLeft" activeCell="L9" sqref="L9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23.5703125" customWidth="1"/>
    <col min="7" max="7" width="23.28515625" customWidth="1"/>
    <col min="8" max="8" width="21.85546875" customWidth="1"/>
    <col min="9" max="9" width="23.5703125" customWidth="1"/>
    <col min="10" max="10" width="20.7109375" customWidth="1"/>
    <col min="11" max="11" width="20.28515625" customWidth="1"/>
    <col min="12" max="12" width="23.42578125" customWidth="1"/>
    <col min="13" max="13" width="11.140625" customWidth="1"/>
    <col min="14" max="14" width="24.7109375" customWidth="1"/>
    <col min="15" max="15" width="8.7109375" customWidth="1"/>
    <col min="16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6" ht="34.5" thickBot="1" x14ac:dyDescent="0.55000000000000004">
      <c r="A1" s="56" t="s">
        <v>48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3"/>
      <c r="Y1" s="4"/>
    </row>
    <row r="2" spans="1:26" ht="15.75" thickBot="1" x14ac:dyDescent="0.3">
      <c r="A2" s="1"/>
      <c r="B2" s="55"/>
      <c r="C2" s="55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10</v>
      </c>
      <c r="F3" s="51" t="s">
        <v>41</v>
      </c>
      <c r="G3" s="5" t="s">
        <v>8</v>
      </c>
      <c r="H3" s="8" t="s">
        <v>29</v>
      </c>
      <c r="I3" s="5" t="s">
        <v>17</v>
      </c>
      <c r="J3" s="5" t="s">
        <v>7</v>
      </c>
      <c r="K3" s="5" t="s">
        <v>13</v>
      </c>
      <c r="L3" s="5" t="s">
        <v>12</v>
      </c>
      <c r="M3" s="5" t="s">
        <v>16</v>
      </c>
      <c r="N3" s="54" t="s">
        <v>49</v>
      </c>
      <c r="O3" s="5" t="s">
        <v>16</v>
      </c>
      <c r="P3" s="5" t="s">
        <v>15</v>
      </c>
      <c r="Q3" s="5" t="s">
        <v>14</v>
      </c>
      <c r="R3" s="5" t="s">
        <v>6</v>
      </c>
      <c r="S3" s="5" t="s">
        <v>5</v>
      </c>
      <c r="T3" s="58" t="s">
        <v>18</v>
      </c>
      <c r="U3" s="58"/>
      <c r="V3" s="58"/>
      <c r="W3" s="58" t="s">
        <v>19</v>
      </c>
      <c r="X3" s="58"/>
      <c r="Y3" s="59"/>
      <c r="Z3" s="6"/>
    </row>
    <row r="4" spans="1:26" s="18" customFormat="1" ht="24.95" customHeight="1" x14ac:dyDescent="0.3">
      <c r="A4" s="9"/>
      <c r="B4" s="10"/>
      <c r="C4" s="11" t="s">
        <v>20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50</v>
      </c>
      <c r="U4" s="12" t="s">
        <v>47</v>
      </c>
      <c r="V4" s="17" t="s">
        <v>30</v>
      </c>
      <c r="W4" s="12" t="s">
        <v>52</v>
      </c>
      <c r="X4" s="12" t="s">
        <v>51</v>
      </c>
      <c r="Y4" s="17" t="s">
        <v>30</v>
      </c>
      <c r="Z4" s="24"/>
    </row>
    <row r="5" spans="1:26" s="18" customFormat="1" ht="24.95" customHeight="1" x14ac:dyDescent="0.3">
      <c r="A5" s="19">
        <v>1</v>
      </c>
      <c r="B5" s="20" t="s">
        <v>2</v>
      </c>
      <c r="C5" s="21" t="s">
        <v>31</v>
      </c>
      <c r="D5" s="22">
        <v>617637758.53999996</v>
      </c>
      <c r="E5" s="22">
        <v>17650697.989999998</v>
      </c>
      <c r="F5" s="22">
        <v>0</v>
      </c>
      <c r="G5" s="22">
        <f>D5+E5</f>
        <v>635288456.52999997</v>
      </c>
      <c r="H5" s="22">
        <v>11090629.77</v>
      </c>
      <c r="I5" s="23">
        <f>G5+H5</f>
        <v>646379086.29999995</v>
      </c>
      <c r="J5" s="22">
        <v>7006609.4400000004</v>
      </c>
      <c r="K5" s="22">
        <v>3325309.46</v>
      </c>
      <c r="L5" s="23">
        <f t="shared" ref="L5:L8" si="0">I5-J5</f>
        <v>639372476.8599999</v>
      </c>
      <c r="M5" s="14">
        <f t="shared" ref="M5:M17" si="1">(L5/L$17)</f>
        <v>4.4101901961376887E-2</v>
      </c>
      <c r="N5" s="23">
        <v>562308313.26999986</v>
      </c>
      <c r="O5" s="14">
        <f t="shared" ref="O5:O17" si="2">(N5/N$17)</f>
        <v>3.9746871293346205E-2</v>
      </c>
      <c r="P5" s="15">
        <f t="shared" ref="P5:P17" si="3">((L5-N5)/N5)</f>
        <v>0.13704966078457503</v>
      </c>
      <c r="Q5" s="16">
        <f t="shared" ref="Q5:Q16" si="4">(K5/L5)</f>
        <v>5.200895534838804E-3</v>
      </c>
      <c r="R5" s="22">
        <v>13.22</v>
      </c>
      <c r="S5" s="22">
        <v>13.32</v>
      </c>
      <c r="T5" s="22">
        <v>20</v>
      </c>
      <c r="U5" s="47">
        <v>20</v>
      </c>
      <c r="V5" s="50">
        <f t="shared" ref="V5:V17" si="5">((T5-U5)/U5)</f>
        <v>0</v>
      </c>
      <c r="W5" s="22">
        <v>48200000</v>
      </c>
      <c r="X5" s="47">
        <v>48200000</v>
      </c>
      <c r="Y5" s="48">
        <f t="shared" ref="Y5:Y16" si="6">((W5-X5)/X5)</f>
        <v>0</v>
      </c>
      <c r="Z5" s="24"/>
    </row>
    <row r="6" spans="1:26" s="18" customFormat="1" ht="24.95" customHeight="1" x14ac:dyDescent="0.3">
      <c r="A6" s="19">
        <v>2</v>
      </c>
      <c r="B6" s="20" t="s">
        <v>1</v>
      </c>
      <c r="C6" s="21" t="s">
        <v>21</v>
      </c>
      <c r="D6" s="22">
        <v>766557391.53999996</v>
      </c>
      <c r="E6" s="22">
        <v>0</v>
      </c>
      <c r="F6" s="22">
        <v>0</v>
      </c>
      <c r="G6" s="22">
        <v>766557391.53999996</v>
      </c>
      <c r="H6" s="22">
        <v>16675250.34</v>
      </c>
      <c r="I6" s="23">
        <f t="shared" ref="I6:I16" si="7">G6+H6</f>
        <v>783232641.88</v>
      </c>
      <c r="J6" s="22">
        <v>6428322</v>
      </c>
      <c r="K6" s="22">
        <v>1453716.29</v>
      </c>
      <c r="L6" s="23">
        <f t="shared" si="0"/>
        <v>776804319.88</v>
      </c>
      <c r="M6" s="14">
        <f t="shared" si="1"/>
        <v>5.3581518126597789E-2</v>
      </c>
      <c r="N6" s="23">
        <v>844121681.11000001</v>
      </c>
      <c r="O6" s="14">
        <f t="shared" si="2"/>
        <v>5.9666903410855572E-2</v>
      </c>
      <c r="P6" s="15">
        <f t="shared" si="3"/>
        <v>-7.9748409188446959E-2</v>
      </c>
      <c r="Q6" s="16">
        <f t="shared" si="4"/>
        <v>1.8714060321196062E-3</v>
      </c>
      <c r="R6" s="22">
        <v>119.15</v>
      </c>
      <c r="S6" s="22">
        <v>121.74</v>
      </c>
      <c r="T6" s="22">
        <v>28</v>
      </c>
      <c r="U6" s="47">
        <v>28</v>
      </c>
      <c r="V6" s="50">
        <f t="shared" si="5"/>
        <v>0</v>
      </c>
      <c r="W6" s="22">
        <v>6449757.1500000004</v>
      </c>
      <c r="X6" s="47">
        <v>7273530.1500000004</v>
      </c>
      <c r="Y6" s="49">
        <f t="shared" si="6"/>
        <v>-0.11325628450168725</v>
      </c>
      <c r="Z6" s="52"/>
    </row>
    <row r="7" spans="1:26" s="18" customFormat="1" ht="24.95" customHeight="1" x14ac:dyDescent="0.3">
      <c r="A7" s="19">
        <v>3</v>
      </c>
      <c r="B7" s="20" t="s">
        <v>1</v>
      </c>
      <c r="C7" s="21" t="s">
        <v>22</v>
      </c>
      <c r="D7" s="22">
        <v>553833834.66999996</v>
      </c>
      <c r="E7" s="22">
        <v>0</v>
      </c>
      <c r="F7" s="22">
        <v>0</v>
      </c>
      <c r="G7" s="22">
        <v>553833834.66999996</v>
      </c>
      <c r="H7" s="22">
        <v>14193118.210000001</v>
      </c>
      <c r="I7" s="23">
        <f t="shared" si="7"/>
        <v>568026952.88</v>
      </c>
      <c r="J7" s="22">
        <v>5714662.1699999999</v>
      </c>
      <c r="K7" s="22">
        <v>322607.57</v>
      </c>
      <c r="L7" s="23">
        <f t="shared" si="0"/>
        <v>562312290.71000004</v>
      </c>
      <c r="M7" s="14">
        <f t="shared" si="1"/>
        <v>3.8786532755303131E-2</v>
      </c>
      <c r="N7" s="23">
        <v>506133026.31</v>
      </c>
      <c r="O7" s="14">
        <f t="shared" si="2"/>
        <v>3.5776110328277919E-2</v>
      </c>
      <c r="P7" s="15">
        <f t="shared" si="3"/>
        <v>0.1109970333482861</v>
      </c>
      <c r="Q7" s="16">
        <f t="shared" si="4"/>
        <v>5.7371602102572147E-4</v>
      </c>
      <c r="R7" s="22">
        <v>98.48</v>
      </c>
      <c r="S7" s="22">
        <v>100.3</v>
      </c>
      <c r="T7" s="22">
        <v>17</v>
      </c>
      <c r="U7" s="47">
        <v>17</v>
      </c>
      <c r="V7" s="50">
        <f t="shared" si="5"/>
        <v>0</v>
      </c>
      <c r="W7" s="22">
        <v>5658337.8700000001</v>
      </c>
      <c r="X7" s="47">
        <v>5658377.8700000001</v>
      </c>
      <c r="Y7" s="48">
        <f t="shared" si="6"/>
        <v>-7.0691637990588989E-6</v>
      </c>
      <c r="Z7" s="42"/>
    </row>
    <row r="8" spans="1:26" s="18" customFormat="1" ht="24.95" customHeight="1" x14ac:dyDescent="0.3">
      <c r="A8" s="19">
        <v>4</v>
      </c>
      <c r="B8" s="20" t="s">
        <v>23</v>
      </c>
      <c r="C8" s="21" t="s">
        <v>24</v>
      </c>
      <c r="D8" s="22">
        <v>304857566.91000003</v>
      </c>
      <c r="E8" s="22">
        <v>37771118.340000004</v>
      </c>
      <c r="F8" s="22">
        <v>0</v>
      </c>
      <c r="G8" s="22">
        <f>D8+E8</f>
        <v>342628685.25</v>
      </c>
      <c r="H8" s="22">
        <v>14296087.99</v>
      </c>
      <c r="I8" s="23">
        <f>G8+H8</f>
        <v>356924773.24000001</v>
      </c>
      <c r="J8" s="22">
        <v>8999216.3499999996</v>
      </c>
      <c r="K8" s="22">
        <v>888380.09</v>
      </c>
      <c r="L8" s="23">
        <f t="shared" si="0"/>
        <v>347925556.88999999</v>
      </c>
      <c r="M8" s="14">
        <f t="shared" si="1"/>
        <v>2.3998810325987916E-2</v>
      </c>
      <c r="N8" s="23">
        <v>349409378.30000001</v>
      </c>
      <c r="O8" s="14">
        <f t="shared" si="2"/>
        <v>2.4698069120151423E-2</v>
      </c>
      <c r="P8" s="15">
        <f t="shared" si="3"/>
        <v>-4.2466559347071374E-3</v>
      </c>
      <c r="Q8" s="16">
        <f t="shared" si="4"/>
        <v>2.5533625581890492E-3</v>
      </c>
      <c r="R8" s="22">
        <v>4.05</v>
      </c>
      <c r="S8" s="22">
        <v>4.09</v>
      </c>
      <c r="T8" s="22">
        <v>69</v>
      </c>
      <c r="U8" s="47">
        <v>71</v>
      </c>
      <c r="V8" s="50">
        <f t="shared" si="5"/>
        <v>-2.8169014084507043E-2</v>
      </c>
      <c r="W8" s="22">
        <v>85204193</v>
      </c>
      <c r="X8" s="47">
        <v>85204193</v>
      </c>
      <c r="Y8" s="48">
        <f t="shared" si="6"/>
        <v>0</v>
      </c>
      <c r="Z8" s="31"/>
    </row>
    <row r="9" spans="1:26" s="18" customFormat="1" ht="24.95" customHeight="1" x14ac:dyDescent="0.3">
      <c r="A9" s="19">
        <v>5</v>
      </c>
      <c r="B9" s="20" t="s">
        <v>23</v>
      </c>
      <c r="C9" s="21" t="s">
        <v>25</v>
      </c>
      <c r="D9" s="22">
        <v>134537577.24000001</v>
      </c>
      <c r="E9" s="22">
        <v>0</v>
      </c>
      <c r="F9" s="22">
        <v>0</v>
      </c>
      <c r="G9" s="22">
        <v>134537577.24000001</v>
      </c>
      <c r="H9" s="22">
        <v>5278114.97</v>
      </c>
      <c r="I9" s="23">
        <f t="shared" si="7"/>
        <v>139815692.21000001</v>
      </c>
      <c r="J9" s="22">
        <v>14552971.49</v>
      </c>
      <c r="K9" s="22">
        <v>1170940.5900000001</v>
      </c>
      <c r="L9" s="23">
        <f>I9-J9</f>
        <v>125262720.72000001</v>
      </c>
      <c r="M9" s="14">
        <f t="shared" si="1"/>
        <v>8.6402283935321893E-3</v>
      </c>
      <c r="N9" s="23">
        <v>126872755.18000001</v>
      </c>
      <c r="O9" s="14">
        <f t="shared" si="2"/>
        <v>8.9680251060956975E-3</v>
      </c>
      <c r="P9" s="15">
        <f t="shared" si="3"/>
        <v>-1.2690151307235081E-2</v>
      </c>
      <c r="Q9" s="16">
        <f t="shared" si="4"/>
        <v>9.3478776707828799E-3</v>
      </c>
      <c r="R9" s="22">
        <v>5.69</v>
      </c>
      <c r="S9" s="22">
        <v>7.77</v>
      </c>
      <c r="T9" s="22">
        <v>52</v>
      </c>
      <c r="U9" s="47">
        <v>52</v>
      </c>
      <c r="V9" s="50">
        <f t="shared" si="5"/>
        <v>0</v>
      </c>
      <c r="W9" s="22">
        <v>25681216</v>
      </c>
      <c r="X9" s="47">
        <v>25681216</v>
      </c>
      <c r="Y9" s="48">
        <f t="shared" si="6"/>
        <v>0</v>
      </c>
      <c r="Z9" s="24"/>
    </row>
    <row r="10" spans="1:26" s="18" customFormat="1" ht="24.95" customHeight="1" x14ac:dyDescent="0.3">
      <c r="A10" s="19">
        <v>6</v>
      </c>
      <c r="B10" s="20" t="s">
        <v>23</v>
      </c>
      <c r="C10" s="21" t="s">
        <v>26</v>
      </c>
      <c r="D10" s="22">
        <v>2394222284.0999999</v>
      </c>
      <c r="E10" s="22">
        <f>30970793.9+100007111.63+73496092.65</f>
        <v>204473998.18000001</v>
      </c>
      <c r="F10" s="22">
        <v>0</v>
      </c>
      <c r="G10" s="22">
        <f>D10+E10</f>
        <v>2598696282.2799997</v>
      </c>
      <c r="H10" s="22">
        <v>3130163.02</v>
      </c>
      <c r="I10" s="23">
        <f t="shared" si="7"/>
        <v>2601826445.2999997</v>
      </c>
      <c r="J10" s="22">
        <v>38899516.850000001</v>
      </c>
      <c r="K10" s="22">
        <v>2028051.91</v>
      </c>
      <c r="L10" s="23">
        <f t="shared" ref="L10:L15" si="8">I10-J10</f>
        <v>2562926928.4499998</v>
      </c>
      <c r="M10" s="14">
        <f t="shared" si="1"/>
        <v>0.17678263644968295</v>
      </c>
      <c r="N10" s="23">
        <v>2247884324.3800001</v>
      </c>
      <c r="O10" s="14">
        <f t="shared" si="2"/>
        <v>0.1588921358887353</v>
      </c>
      <c r="P10" s="15">
        <f t="shared" si="3"/>
        <v>0.14015071890182476</v>
      </c>
      <c r="Q10" s="16">
        <f t="shared" si="4"/>
        <v>7.9130305569285965E-4</v>
      </c>
      <c r="R10" s="22">
        <v>17.600000000000001</v>
      </c>
      <c r="S10" s="22">
        <v>17.7</v>
      </c>
      <c r="T10" s="22">
        <v>142</v>
      </c>
      <c r="U10" s="47">
        <v>146</v>
      </c>
      <c r="V10" s="50">
        <f t="shared" si="5"/>
        <v>-2.7397260273972601E-2</v>
      </c>
      <c r="W10" s="22">
        <v>150900000</v>
      </c>
      <c r="X10" s="47">
        <v>150900000</v>
      </c>
      <c r="Y10" s="48">
        <f t="shared" si="6"/>
        <v>0</v>
      </c>
      <c r="Z10" s="45"/>
    </row>
    <row r="11" spans="1:26" s="18" customFormat="1" ht="24.95" customHeight="1" x14ac:dyDescent="0.3">
      <c r="A11" s="19">
        <v>7</v>
      </c>
      <c r="B11" s="20" t="s">
        <v>23</v>
      </c>
      <c r="C11" s="21" t="s">
        <v>27</v>
      </c>
      <c r="D11" s="22">
        <v>205729200.61000001</v>
      </c>
      <c r="E11" s="22">
        <v>6804096.7199999997</v>
      </c>
      <c r="F11" s="22">
        <v>0</v>
      </c>
      <c r="G11" s="22">
        <f>D11+E11</f>
        <v>212533297.33000001</v>
      </c>
      <c r="H11" s="22">
        <v>3450271.5</v>
      </c>
      <c r="I11" s="23">
        <f t="shared" si="7"/>
        <v>215983568.83000001</v>
      </c>
      <c r="J11" s="22">
        <v>10672837.539999999</v>
      </c>
      <c r="K11" s="22">
        <v>1364129.69</v>
      </c>
      <c r="L11" s="23">
        <f t="shared" si="8"/>
        <v>205310731.29000002</v>
      </c>
      <c r="M11" s="14">
        <f t="shared" si="1"/>
        <v>1.416168832827756E-2</v>
      </c>
      <c r="N11" s="23">
        <v>166351943.44</v>
      </c>
      <c r="O11" s="14">
        <f t="shared" si="2"/>
        <v>1.1758619122767374E-2</v>
      </c>
      <c r="P11" s="15">
        <f t="shared" si="3"/>
        <v>0.23419496667348358</v>
      </c>
      <c r="Q11" s="16">
        <f t="shared" si="4"/>
        <v>6.6442201117737779E-3</v>
      </c>
      <c r="R11" s="22">
        <v>20.420000000000002</v>
      </c>
      <c r="S11" s="22">
        <v>20.62</v>
      </c>
      <c r="T11" s="22">
        <v>40</v>
      </c>
      <c r="U11" s="47">
        <v>40</v>
      </c>
      <c r="V11" s="50">
        <f t="shared" si="5"/>
        <v>0</v>
      </c>
      <c r="W11" s="22">
        <v>10526523</v>
      </c>
      <c r="X11" s="47">
        <v>10526523</v>
      </c>
      <c r="Y11" s="48">
        <f t="shared" si="6"/>
        <v>0</v>
      </c>
      <c r="Z11" s="24"/>
    </row>
    <row r="12" spans="1:26" s="18" customFormat="1" ht="24.95" customHeight="1" x14ac:dyDescent="0.3">
      <c r="A12" s="19">
        <v>8</v>
      </c>
      <c r="B12" s="20" t="s">
        <v>23</v>
      </c>
      <c r="C12" s="21" t="s">
        <v>28</v>
      </c>
      <c r="D12" s="22">
        <v>0</v>
      </c>
      <c r="E12" s="22">
        <v>61734895.899999999</v>
      </c>
      <c r="F12" s="22">
        <v>655620938.78999996</v>
      </c>
      <c r="G12" s="22">
        <f>E12+F12</f>
        <v>717355834.68999994</v>
      </c>
      <c r="H12" s="22">
        <v>12339856.68</v>
      </c>
      <c r="I12" s="23">
        <f t="shared" si="7"/>
        <v>729695691.36999989</v>
      </c>
      <c r="J12" s="22">
        <v>9328974.9900000002</v>
      </c>
      <c r="K12" s="22">
        <v>1716748.95</v>
      </c>
      <c r="L12" s="23">
        <f t="shared" si="8"/>
        <v>720366716.37999988</v>
      </c>
      <c r="M12" s="14">
        <f t="shared" si="1"/>
        <v>4.9688629792217595E-2</v>
      </c>
      <c r="N12" s="23">
        <v>819963637.3900001</v>
      </c>
      <c r="O12" s="14">
        <f t="shared" si="2"/>
        <v>5.79592874432844E-2</v>
      </c>
      <c r="P12" s="15">
        <f t="shared" si="3"/>
        <v>-0.12146504609280478</v>
      </c>
      <c r="Q12" s="16">
        <f t="shared" si="4"/>
        <v>2.3831597309590296E-3</v>
      </c>
      <c r="R12" s="22">
        <v>203.63</v>
      </c>
      <c r="S12" s="22">
        <v>205.63</v>
      </c>
      <c r="T12" s="22">
        <v>43</v>
      </c>
      <c r="U12" s="47">
        <v>43</v>
      </c>
      <c r="V12" s="50">
        <f t="shared" si="5"/>
        <v>0</v>
      </c>
      <c r="W12" s="22">
        <v>3520359</v>
      </c>
      <c r="X12" s="47">
        <v>3520359</v>
      </c>
      <c r="Y12" s="48">
        <f t="shared" si="6"/>
        <v>0</v>
      </c>
      <c r="Z12" s="24"/>
    </row>
    <row r="13" spans="1:26" s="18" customFormat="1" ht="24.95" customHeight="1" x14ac:dyDescent="0.3">
      <c r="A13" s="19">
        <v>9</v>
      </c>
      <c r="B13" s="20" t="s">
        <v>37</v>
      </c>
      <c r="C13" s="21" t="s">
        <v>38</v>
      </c>
      <c r="D13" s="22">
        <v>723041643.62</v>
      </c>
      <c r="E13" s="22">
        <v>0</v>
      </c>
      <c r="F13" s="22">
        <v>0</v>
      </c>
      <c r="G13" s="22">
        <v>723041643.62</v>
      </c>
      <c r="H13" s="22">
        <v>15211870.91</v>
      </c>
      <c r="I13" s="23">
        <f t="shared" si="7"/>
        <v>738253514.52999997</v>
      </c>
      <c r="J13" s="22">
        <v>3715327.5</v>
      </c>
      <c r="K13" s="22">
        <v>3715327.5</v>
      </c>
      <c r="L13" s="23">
        <f t="shared" si="8"/>
        <v>734538187.02999997</v>
      </c>
      <c r="M13" s="14">
        <f t="shared" si="1"/>
        <v>5.0666133253618052E-2</v>
      </c>
      <c r="N13" s="23">
        <v>685139493.95999992</v>
      </c>
      <c r="O13" s="14">
        <f t="shared" si="2"/>
        <v>4.8429216929148595E-2</v>
      </c>
      <c r="P13" s="15">
        <f t="shared" si="3"/>
        <v>7.2100197850927084E-2</v>
      </c>
      <c r="Q13" s="16">
        <f t="shared" si="4"/>
        <v>5.0580454026800089E-3</v>
      </c>
      <c r="R13" s="22">
        <v>118.03</v>
      </c>
      <c r="S13" s="22">
        <v>118.24</v>
      </c>
      <c r="T13" s="22">
        <v>95</v>
      </c>
      <c r="U13" s="47">
        <v>98</v>
      </c>
      <c r="V13" s="50">
        <f t="shared" si="5"/>
        <v>-3.0612244897959183E-2</v>
      </c>
      <c r="W13" s="22">
        <v>6243500</v>
      </c>
      <c r="X13" s="47">
        <v>6043500</v>
      </c>
      <c r="Y13" s="48">
        <f t="shared" si="6"/>
        <v>3.3093406138826838E-2</v>
      </c>
      <c r="Z13" s="24"/>
    </row>
    <row r="14" spans="1:26" s="18" customFormat="1" ht="24.95" customHeight="1" x14ac:dyDescent="0.3">
      <c r="A14" s="19">
        <v>10</v>
      </c>
      <c r="B14" s="20" t="s">
        <v>39</v>
      </c>
      <c r="C14" s="21" t="s">
        <v>40</v>
      </c>
      <c r="D14" s="22">
        <v>0</v>
      </c>
      <c r="E14" s="22">
        <v>0</v>
      </c>
      <c r="F14" s="22">
        <v>7507451398.3999996</v>
      </c>
      <c r="G14" s="22">
        <f>E14+F14</f>
        <v>7507451398.3999996</v>
      </c>
      <c r="H14" s="22">
        <v>117964.75</v>
      </c>
      <c r="I14" s="23">
        <f t="shared" si="7"/>
        <v>7507569363.1499996</v>
      </c>
      <c r="J14" s="22">
        <v>22633621.219999999</v>
      </c>
      <c r="K14" s="22">
        <v>823912.17</v>
      </c>
      <c r="L14" s="23">
        <f t="shared" si="8"/>
        <v>7484935741.9299994</v>
      </c>
      <c r="M14" s="14">
        <f t="shared" si="1"/>
        <v>0.51628731955892881</v>
      </c>
      <c r="N14" s="23">
        <v>7505236030.7299995</v>
      </c>
      <c r="O14" s="14">
        <f t="shared" si="2"/>
        <v>0.53050905259579983</v>
      </c>
      <c r="P14" s="15">
        <f t="shared" si="3"/>
        <v>-2.7048168394546383E-3</v>
      </c>
      <c r="Q14" s="16">
        <f t="shared" si="4"/>
        <v>1.1007605120569189E-4</v>
      </c>
      <c r="R14" s="22">
        <v>8360</v>
      </c>
      <c r="S14" s="22">
        <v>8750</v>
      </c>
      <c r="T14" s="22">
        <v>113</v>
      </c>
      <c r="U14" s="47">
        <v>113</v>
      </c>
      <c r="V14" s="50">
        <f t="shared" si="5"/>
        <v>0</v>
      </c>
      <c r="W14" s="22">
        <v>1455308</v>
      </c>
      <c r="X14" s="47">
        <v>1455308</v>
      </c>
      <c r="Y14" s="48">
        <f t="shared" si="6"/>
        <v>0</v>
      </c>
      <c r="Z14" s="24"/>
    </row>
    <row r="15" spans="1:26" s="18" customFormat="1" ht="24.95" customHeight="1" x14ac:dyDescent="0.3">
      <c r="A15" s="19">
        <v>11</v>
      </c>
      <c r="B15" s="20" t="s">
        <v>44</v>
      </c>
      <c r="C15" s="21" t="s">
        <v>45</v>
      </c>
      <c r="D15" s="22">
        <v>157040981.15000001</v>
      </c>
      <c r="E15" s="22">
        <v>0</v>
      </c>
      <c r="F15" s="22">
        <v>0</v>
      </c>
      <c r="G15" s="22">
        <v>157040981.15000001</v>
      </c>
      <c r="H15" s="22">
        <v>609621.09</v>
      </c>
      <c r="I15" s="23">
        <f t="shared" si="7"/>
        <v>157650602.24000001</v>
      </c>
      <c r="J15" s="22">
        <v>689792.48</v>
      </c>
      <c r="K15" s="22">
        <v>550511.76</v>
      </c>
      <c r="L15" s="23">
        <f t="shared" si="8"/>
        <v>156960809.76000002</v>
      </c>
      <c r="M15" s="14">
        <f t="shared" si="1"/>
        <v>1.0826662852003845E-2</v>
      </c>
      <c r="N15" s="23">
        <v>153233517.05000001</v>
      </c>
      <c r="O15" s="14">
        <f t="shared" si="2"/>
        <v>1.0831340629831061E-2</v>
      </c>
      <c r="P15" s="15">
        <f t="shared" si="3"/>
        <v>2.432426522445344E-2</v>
      </c>
      <c r="Q15" s="16">
        <f t="shared" si="4"/>
        <v>3.507319826151233E-3</v>
      </c>
      <c r="R15" s="22">
        <v>16.440000000000001</v>
      </c>
      <c r="S15" s="22">
        <v>16.54</v>
      </c>
      <c r="T15" s="22">
        <v>46</v>
      </c>
      <c r="U15" s="47">
        <v>39</v>
      </c>
      <c r="V15" s="50">
        <f t="shared" si="5"/>
        <v>0.17948717948717949</v>
      </c>
      <c r="W15" s="22">
        <v>13402500</v>
      </c>
      <c r="X15" s="47">
        <v>13402500</v>
      </c>
      <c r="Y15" s="48">
        <f t="shared" si="6"/>
        <v>0</v>
      </c>
      <c r="Z15" s="24"/>
    </row>
    <row r="16" spans="1:26" s="18" customFormat="1" ht="24.95" customHeight="1" x14ac:dyDescent="0.3">
      <c r="A16" s="19">
        <v>12</v>
      </c>
      <c r="B16" s="20" t="s">
        <v>44</v>
      </c>
      <c r="C16" s="21" t="s">
        <v>46</v>
      </c>
      <c r="D16" s="22">
        <v>180763964.81</v>
      </c>
      <c r="E16" s="22">
        <v>0</v>
      </c>
      <c r="F16" s="22">
        <v>0</v>
      </c>
      <c r="G16" s="22">
        <v>180763964.81</v>
      </c>
      <c r="H16" s="22">
        <v>864315.2</v>
      </c>
      <c r="I16" s="23">
        <f t="shared" si="7"/>
        <v>181628280.00999999</v>
      </c>
      <c r="J16" s="22">
        <v>727912.91</v>
      </c>
      <c r="K16" s="22">
        <v>204783.22</v>
      </c>
      <c r="L16" s="23">
        <f>I16-J16</f>
        <v>180900367.09999999</v>
      </c>
      <c r="M16" s="14">
        <f t="shared" si="1"/>
        <v>1.2477938202473175E-2</v>
      </c>
      <c r="N16" s="23">
        <v>180580510.63</v>
      </c>
      <c r="O16" s="14">
        <f t="shared" si="2"/>
        <v>1.2764368131706722E-2</v>
      </c>
      <c r="P16" s="15">
        <f t="shared" si="3"/>
        <v>1.7712679451625207E-3</v>
      </c>
      <c r="Q16" s="16">
        <f t="shared" si="4"/>
        <v>1.132022136178407E-3</v>
      </c>
      <c r="R16" s="22">
        <v>18.3</v>
      </c>
      <c r="S16" s="22">
        <v>18.399999999999999</v>
      </c>
      <c r="T16" s="22">
        <v>38</v>
      </c>
      <c r="U16" s="47">
        <v>38</v>
      </c>
      <c r="V16" s="50">
        <f t="shared" si="5"/>
        <v>0</v>
      </c>
      <c r="W16" s="22">
        <v>13326100</v>
      </c>
      <c r="X16" s="47">
        <v>13326100</v>
      </c>
      <c r="Y16" s="48">
        <f t="shared" si="6"/>
        <v>0</v>
      </c>
      <c r="Z16" s="24"/>
    </row>
    <row r="17" spans="1:26" s="18" customFormat="1" ht="24.95" customHeight="1" thickBot="1" x14ac:dyDescent="0.35">
      <c r="A17" s="25"/>
      <c r="B17" s="26"/>
      <c r="C17" s="27" t="s">
        <v>11</v>
      </c>
      <c r="D17" s="28">
        <f t="shared" ref="D17:L17" si="9">SUM(D5:D16)</f>
        <v>6038222203.1899996</v>
      </c>
      <c r="E17" s="28">
        <f t="shared" si="9"/>
        <v>328434807.13</v>
      </c>
      <c r="F17" s="28">
        <f t="shared" si="9"/>
        <v>8163072337.1899996</v>
      </c>
      <c r="G17" s="28">
        <f t="shared" si="9"/>
        <v>14529729347.509998</v>
      </c>
      <c r="H17" s="28">
        <f t="shared" si="9"/>
        <v>97257264.430000022</v>
      </c>
      <c r="I17" s="28">
        <f t="shared" si="9"/>
        <v>14626986611.939999</v>
      </c>
      <c r="J17" s="28">
        <f t="shared" si="9"/>
        <v>129369764.94</v>
      </c>
      <c r="K17" s="28">
        <f t="shared" si="9"/>
        <v>17564419.199999999</v>
      </c>
      <c r="L17" s="29">
        <f t="shared" si="9"/>
        <v>14497616847</v>
      </c>
      <c r="M17" s="34">
        <f t="shared" si="1"/>
        <v>1</v>
      </c>
      <c r="N17" s="29">
        <f>SUM(N5:N16)</f>
        <v>14147234611.749998</v>
      </c>
      <c r="O17" s="34">
        <f t="shared" si="2"/>
        <v>1</v>
      </c>
      <c r="P17" s="33">
        <f t="shared" si="3"/>
        <v>2.4766835700808384E-2</v>
      </c>
      <c r="Q17" s="32">
        <f>(K17/L17)</f>
        <v>1.2115383780220827E-3</v>
      </c>
      <c r="R17" s="28">
        <f>SUM(R5:R16)</f>
        <v>8995.01</v>
      </c>
      <c r="S17" s="28">
        <f>SUM(S5:S16)</f>
        <v>9394.35</v>
      </c>
      <c r="T17" s="28">
        <f>SUM(T5:T16)</f>
        <v>703</v>
      </c>
      <c r="U17" s="28">
        <f>SUM(U5:U16)</f>
        <v>705</v>
      </c>
      <c r="V17" s="46">
        <f t="shared" si="5"/>
        <v>-2.8368794326241137E-3</v>
      </c>
      <c r="W17" s="28">
        <f>SUM(W5:W16)</f>
        <v>370567794.01999998</v>
      </c>
      <c r="X17" s="28">
        <f>SUM(X5:X16)</f>
        <v>371191607.01999998</v>
      </c>
      <c r="Y17" s="30">
        <f t="shared" ref="Y17" si="10">((W17-X17)/X17)</f>
        <v>-1.6805687095354735E-3</v>
      </c>
      <c r="Z17" s="24"/>
    </row>
    <row r="18" spans="1:26" x14ac:dyDescent="0.25">
      <c r="M18" s="7"/>
      <c r="O18" s="7"/>
      <c r="P18" s="7"/>
      <c r="V18" s="7"/>
    </row>
    <row r="19" spans="1:26" x14ac:dyDescent="0.25">
      <c r="A19" s="1"/>
      <c r="B19" s="53"/>
      <c r="E19" s="36"/>
      <c r="L19" s="35"/>
      <c r="N19" s="44"/>
      <c r="W19" s="36"/>
    </row>
    <row r="20" spans="1:26" ht="18.75" x14ac:dyDescent="0.3">
      <c r="B20" s="43"/>
      <c r="E20" s="36"/>
    </row>
    <row r="21" spans="1:26" x14ac:dyDescent="0.25">
      <c r="E21" s="36"/>
    </row>
    <row r="22" spans="1:26" x14ac:dyDescent="0.25">
      <c r="E22" s="36"/>
    </row>
    <row r="23" spans="1:26" x14ac:dyDescent="0.25">
      <c r="E23" s="36"/>
    </row>
    <row r="24" spans="1:26" x14ac:dyDescent="0.25">
      <c r="E24" s="36"/>
    </row>
    <row r="25" spans="1:26" x14ac:dyDescent="0.25">
      <c r="E25" s="36"/>
    </row>
    <row r="26" spans="1:26" x14ac:dyDescent="0.25">
      <c r="E26" s="36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C1" workbookViewId="0">
      <pane ySplit="1" topLeftCell="A2" activePane="bottomLeft" state="frozen"/>
      <selection pane="bottomLeft" activeCell="H18" sqref="H18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21.140625" customWidth="1"/>
    <col min="4" max="4" width="21.85546875" customWidth="1"/>
    <col min="5" max="5" width="23.42578125" customWidth="1"/>
    <col min="6" max="6" width="23.5703125" bestFit="1" customWidth="1"/>
    <col min="7" max="7" width="23.28515625" customWidth="1"/>
    <col min="8" max="8" width="23.140625" customWidth="1"/>
    <col min="9" max="9" width="23.42578125" customWidth="1"/>
    <col min="10" max="10" width="23.7109375" customWidth="1"/>
    <col min="11" max="11" width="23.140625" customWidth="1"/>
  </cols>
  <sheetData>
    <row r="1" spans="1:11" ht="34.5" thickBot="1" x14ac:dyDescent="0.55000000000000004">
      <c r="A1" s="57"/>
      <c r="B1" s="57"/>
      <c r="C1" s="57"/>
      <c r="D1" s="57"/>
      <c r="E1" s="57"/>
      <c r="F1" s="57"/>
    </row>
    <row r="3" spans="1:11" s="18" customFormat="1" ht="24.95" customHeight="1" x14ac:dyDescent="0.3">
      <c r="A3" s="12" t="s">
        <v>35</v>
      </c>
      <c r="B3" s="12" t="s">
        <v>34</v>
      </c>
      <c r="C3" s="12" t="s">
        <v>43</v>
      </c>
      <c r="D3" s="12" t="s">
        <v>36</v>
      </c>
      <c r="E3" s="12" t="s">
        <v>42</v>
      </c>
      <c r="F3" s="41">
        <v>44013</v>
      </c>
      <c r="G3" s="41">
        <v>44044</v>
      </c>
      <c r="H3" s="41">
        <v>44075</v>
      </c>
      <c r="I3" s="41">
        <v>44105</v>
      </c>
      <c r="J3" s="41">
        <v>44136</v>
      </c>
      <c r="K3" s="41">
        <v>44166</v>
      </c>
    </row>
    <row r="4" spans="1:11" s="18" customFormat="1" ht="24.95" customHeight="1" x14ac:dyDescent="0.3">
      <c r="A4" s="22">
        <f>'DECEMBER 2020'!D5</f>
        <v>617637758.53999996</v>
      </c>
      <c r="B4" s="22">
        <f>'DECEMBER 2020'!E5</f>
        <v>17650697.989999998</v>
      </c>
      <c r="C4" s="22">
        <v>0</v>
      </c>
      <c r="D4" s="22">
        <f>'DECEMBER 2020'!H5</f>
        <v>11090629.77</v>
      </c>
      <c r="E4" s="22">
        <v>0</v>
      </c>
      <c r="F4" s="40">
        <v>442880752.36999995</v>
      </c>
      <c r="G4" s="40">
        <v>442900557.01000005</v>
      </c>
      <c r="H4" s="40">
        <v>439968593.26000005</v>
      </c>
      <c r="I4" s="40">
        <v>500175626.93999994</v>
      </c>
      <c r="J4" s="40">
        <v>562308313.26999986</v>
      </c>
      <c r="K4" s="40">
        <v>639372476.8599999</v>
      </c>
    </row>
    <row r="5" spans="1:11" s="18" customFormat="1" ht="24.95" customHeight="1" x14ac:dyDescent="0.3">
      <c r="A5" s="22">
        <f>'DECEMBER 2020'!D6</f>
        <v>766557391.53999996</v>
      </c>
      <c r="B5" s="22">
        <f>'DECEMBER 2020'!E6</f>
        <v>0</v>
      </c>
      <c r="C5" s="22">
        <v>0</v>
      </c>
      <c r="D5" s="22">
        <f>'DECEMBER 2020'!H6</f>
        <v>16675250.34</v>
      </c>
      <c r="E5" s="22">
        <v>0</v>
      </c>
      <c r="F5" s="40">
        <v>610045774.8499999</v>
      </c>
      <c r="G5" s="40">
        <v>635020424.84000003</v>
      </c>
      <c r="H5" s="40">
        <v>669351189.88000011</v>
      </c>
      <c r="I5" s="40">
        <v>782830757.52999997</v>
      </c>
      <c r="J5" s="40">
        <v>844121681.11000001</v>
      </c>
      <c r="K5" s="40">
        <v>776804319.88</v>
      </c>
    </row>
    <row r="6" spans="1:11" s="18" customFormat="1" ht="24.95" customHeight="1" x14ac:dyDescent="0.3">
      <c r="A6" s="22">
        <f>'DECEMBER 2020'!D7</f>
        <v>553833834.66999996</v>
      </c>
      <c r="B6" s="22">
        <f>'DECEMBER 2020'!E7</f>
        <v>0</v>
      </c>
      <c r="C6" s="22">
        <v>0</v>
      </c>
      <c r="D6" s="22">
        <f>'DECEMBER 2020'!H7</f>
        <v>14193118.210000001</v>
      </c>
      <c r="E6" s="22">
        <v>0</v>
      </c>
      <c r="F6" s="40">
        <v>377021948.37999994</v>
      </c>
      <c r="G6" s="40">
        <v>385635468.69999999</v>
      </c>
      <c r="H6" s="40">
        <v>403619060.37</v>
      </c>
      <c r="I6" s="40">
        <v>460401300.14999998</v>
      </c>
      <c r="J6" s="40">
        <v>506133026.31</v>
      </c>
      <c r="K6" s="40">
        <v>562312290.71000004</v>
      </c>
    </row>
    <row r="7" spans="1:11" s="18" customFormat="1" ht="24.95" customHeight="1" x14ac:dyDescent="0.3">
      <c r="A7" s="22">
        <f>'DECEMBER 2020'!D8</f>
        <v>304857566.91000003</v>
      </c>
      <c r="B7" s="22">
        <f>'DECEMBER 2020'!E8</f>
        <v>37771118.340000004</v>
      </c>
      <c r="C7" s="22">
        <v>0</v>
      </c>
      <c r="D7" s="22">
        <f>'DECEMBER 2020'!H8</f>
        <v>14296087.99</v>
      </c>
      <c r="E7" s="22">
        <v>0</v>
      </c>
      <c r="F7" s="40">
        <v>270475452.82000005</v>
      </c>
      <c r="G7" s="40">
        <v>268197561.94</v>
      </c>
      <c r="H7" s="40">
        <v>285345972.42999995</v>
      </c>
      <c r="I7" s="40">
        <v>333566400.24999994</v>
      </c>
      <c r="J7" s="40">
        <v>349409378.30000001</v>
      </c>
      <c r="K7" s="40">
        <v>347925556.88999999</v>
      </c>
    </row>
    <row r="8" spans="1:11" s="18" customFormat="1" ht="24.95" customHeight="1" x14ac:dyDescent="0.3">
      <c r="A8" s="22">
        <f>'DECEMBER 2020'!D9</f>
        <v>134537577.24000001</v>
      </c>
      <c r="B8" s="22">
        <f>'DECEMBER 2020'!E9</f>
        <v>0</v>
      </c>
      <c r="C8" s="22">
        <v>0</v>
      </c>
      <c r="D8" s="22">
        <f>'DECEMBER 2020'!H9</f>
        <v>5278114.97</v>
      </c>
      <c r="E8" s="22">
        <v>0</v>
      </c>
      <c r="F8" s="40">
        <v>87310156.49000001</v>
      </c>
      <c r="G8" s="40">
        <v>92364113.49000001</v>
      </c>
      <c r="H8" s="40">
        <v>98499805.480000004</v>
      </c>
      <c r="I8" s="40">
        <v>119552184.62</v>
      </c>
      <c r="J8" s="40">
        <v>126872755.18000001</v>
      </c>
      <c r="K8" s="40">
        <v>125262720.72000001</v>
      </c>
    </row>
    <row r="9" spans="1:11" s="18" customFormat="1" ht="24.95" customHeight="1" x14ac:dyDescent="0.3">
      <c r="A9" s="22">
        <f>'DECEMBER 2020'!D10</f>
        <v>2394222284.0999999</v>
      </c>
      <c r="B9" s="22">
        <f>'DECEMBER 2020'!E10</f>
        <v>204473998.18000001</v>
      </c>
      <c r="C9" s="22">
        <v>0</v>
      </c>
      <c r="D9" s="22">
        <f>'DECEMBER 2020'!H10</f>
        <v>3130163.02</v>
      </c>
      <c r="E9" s="22">
        <v>0</v>
      </c>
      <c r="F9" s="40">
        <v>1676281040.6600001</v>
      </c>
      <c r="G9" s="40">
        <v>1700594761.7</v>
      </c>
      <c r="H9" s="40">
        <v>1824012054.25</v>
      </c>
      <c r="I9" s="40">
        <v>2071994606.8800001</v>
      </c>
      <c r="J9" s="40">
        <v>2247884324.3800001</v>
      </c>
      <c r="K9" s="40">
        <v>2562926928.4499998</v>
      </c>
    </row>
    <row r="10" spans="1:11" s="18" customFormat="1" ht="24.95" customHeight="1" x14ac:dyDescent="0.3">
      <c r="A10" s="22">
        <f>'DECEMBER 2020'!D11</f>
        <v>205729200.61000001</v>
      </c>
      <c r="B10" s="22">
        <f>'DECEMBER 2020'!E11</f>
        <v>6804096.7199999997</v>
      </c>
      <c r="C10" s="22">
        <v>0</v>
      </c>
      <c r="D10" s="22">
        <f>'DECEMBER 2020'!H11</f>
        <v>3450271.5</v>
      </c>
      <c r="E10" s="22">
        <v>0</v>
      </c>
      <c r="F10" s="40">
        <v>118039630.36</v>
      </c>
      <c r="G10" s="40">
        <v>115727480.5</v>
      </c>
      <c r="H10" s="40">
        <v>121812215.65000001</v>
      </c>
      <c r="I10" s="40">
        <v>136176772.75</v>
      </c>
      <c r="J10" s="40">
        <v>166351943.44</v>
      </c>
      <c r="K10" s="40">
        <v>205310731.29000002</v>
      </c>
    </row>
    <row r="11" spans="1:11" s="18" customFormat="1" ht="24.95" customHeight="1" x14ac:dyDescent="0.3">
      <c r="A11" s="22">
        <f>'DECEMBER 2020'!D12</f>
        <v>0</v>
      </c>
      <c r="B11" s="22">
        <f>'DECEMBER 2020'!E12</f>
        <v>61734895.899999999</v>
      </c>
      <c r="C11" s="22">
        <f>'DECEMBER 2020'!F12</f>
        <v>655620938.78999996</v>
      </c>
      <c r="D11" s="22">
        <f>'DECEMBER 2020'!H12</f>
        <v>12339856.68</v>
      </c>
      <c r="E11" s="22">
        <v>0</v>
      </c>
      <c r="F11" s="40">
        <v>674240979.12</v>
      </c>
      <c r="G11" s="40">
        <v>642669095.9000001</v>
      </c>
      <c r="H11" s="40">
        <v>684329035.56000006</v>
      </c>
      <c r="I11" s="40">
        <v>822430721.26999998</v>
      </c>
      <c r="J11" s="40">
        <v>819963637.3900001</v>
      </c>
      <c r="K11" s="40">
        <v>720366716.37999988</v>
      </c>
    </row>
    <row r="12" spans="1:11" s="18" customFormat="1" ht="24.95" customHeight="1" x14ac:dyDescent="0.3">
      <c r="A12" s="22">
        <f>'DECEMBER 2020'!D13</f>
        <v>723041643.62</v>
      </c>
      <c r="B12" s="22">
        <f>'DECEMBER 2020'!E13</f>
        <v>0</v>
      </c>
      <c r="C12" s="22">
        <f>'DECEMBER 2020'!F13</f>
        <v>0</v>
      </c>
      <c r="D12" s="22">
        <f>'DECEMBER 2020'!H13</f>
        <v>15211870.91</v>
      </c>
      <c r="E12" s="22">
        <v>0</v>
      </c>
      <c r="F12" s="40">
        <v>557316059.86000001</v>
      </c>
      <c r="G12" s="40">
        <v>572903695.15999997</v>
      </c>
      <c r="H12" s="40">
        <v>542694202.19000006</v>
      </c>
      <c r="I12" s="40">
        <v>620893843.13</v>
      </c>
      <c r="J12" s="40">
        <v>685139493.95999992</v>
      </c>
      <c r="K12" s="40">
        <v>734538187.02999997</v>
      </c>
    </row>
    <row r="13" spans="1:11" s="18" customFormat="1" ht="24.95" customHeight="1" x14ac:dyDescent="0.3">
      <c r="A13" s="22">
        <f>'DECEMBER 2020'!D14</f>
        <v>0</v>
      </c>
      <c r="B13" s="22">
        <f>'DECEMBER 2020'!E14</f>
        <v>0</v>
      </c>
      <c r="C13" s="22"/>
      <c r="D13" s="22">
        <f>'DECEMBER 2020'!H14</f>
        <v>117964.75</v>
      </c>
      <c r="E13" s="22">
        <f>'DECEMBER 2020'!F14</f>
        <v>7507451398.3999996</v>
      </c>
      <c r="F13" s="40">
        <v>9530116464.5400009</v>
      </c>
      <c r="G13" s="40">
        <v>11131384432.459999</v>
      </c>
      <c r="H13" s="40">
        <v>12726962145.940001</v>
      </c>
      <c r="I13" s="40">
        <v>9486062740.9199982</v>
      </c>
      <c r="J13" s="40">
        <v>7505236030.7299995</v>
      </c>
      <c r="K13" s="40">
        <v>7484935741.9299994</v>
      </c>
    </row>
    <row r="14" spans="1:11" s="18" customFormat="1" ht="24.95" customHeight="1" x14ac:dyDescent="0.3">
      <c r="A14" s="22">
        <f>'DECEMBER 2020'!D15</f>
        <v>157040981.15000001</v>
      </c>
      <c r="B14" s="22">
        <f>'DECEMBER 2020'!E15</f>
        <v>0</v>
      </c>
      <c r="C14" s="22">
        <f>'DECEMBER 2020'!F15</f>
        <v>0</v>
      </c>
      <c r="D14" s="22">
        <f>'DECEMBER 2020'!H15</f>
        <v>609621.09</v>
      </c>
      <c r="E14" s="22"/>
      <c r="F14" s="40"/>
      <c r="G14" s="40"/>
      <c r="H14" s="40"/>
      <c r="I14" s="40">
        <v>152862227.45000002</v>
      </c>
      <c r="J14" s="40">
        <v>153233517.05000001</v>
      </c>
      <c r="K14" s="40">
        <v>156960809.76000002</v>
      </c>
    </row>
    <row r="15" spans="1:11" s="18" customFormat="1" ht="24.95" customHeight="1" x14ac:dyDescent="0.3">
      <c r="A15" s="22">
        <f>'DECEMBER 2020'!D16</f>
        <v>180763964.81</v>
      </c>
      <c r="B15" s="22">
        <f>'DECEMBER 2020'!E16</f>
        <v>0</v>
      </c>
      <c r="C15" s="22">
        <f>'DECEMBER 2020'!F16</f>
        <v>0</v>
      </c>
      <c r="D15" s="22">
        <f>'DECEMBER 2020'!H16</f>
        <v>864315.2</v>
      </c>
      <c r="E15" s="22">
        <f>'DECEMBER 2020'!F16</f>
        <v>0</v>
      </c>
      <c r="F15" s="40"/>
      <c r="G15" s="40"/>
      <c r="H15" s="40"/>
      <c r="I15" s="40">
        <v>163603748.63</v>
      </c>
      <c r="J15" s="40">
        <v>180580510.63</v>
      </c>
      <c r="K15" s="40">
        <v>180900367.09999999</v>
      </c>
    </row>
    <row r="16" spans="1:11" s="18" customFormat="1" ht="24.95" customHeight="1" thickBot="1" x14ac:dyDescent="0.35">
      <c r="A16" s="28">
        <f>SUM(A4:A15)</f>
        <v>6038222203.1899996</v>
      </c>
      <c r="B16" s="28">
        <f>SUM(B4:B15)</f>
        <v>328434807.13</v>
      </c>
      <c r="C16" s="28">
        <f>SUM(C4:C15)</f>
        <v>655620938.78999996</v>
      </c>
      <c r="D16" s="28">
        <f>SUM(D4:D15)</f>
        <v>97257264.430000022</v>
      </c>
      <c r="E16" s="28">
        <f>SUM(E4:E15)</f>
        <v>7507451398.3999996</v>
      </c>
      <c r="F16" s="39">
        <f t="shared" ref="F16:K16" si="0">SUM(F4:F15)</f>
        <v>14343728259.450001</v>
      </c>
      <c r="G16" s="39">
        <f t="shared" si="0"/>
        <v>15987397591.700001</v>
      </c>
      <c r="H16" s="39">
        <f t="shared" si="0"/>
        <v>17796594275.010002</v>
      </c>
      <c r="I16" s="39">
        <f t="shared" si="0"/>
        <v>15650550930.519999</v>
      </c>
      <c r="J16" s="39">
        <f t="shared" si="0"/>
        <v>14147234611.749998</v>
      </c>
      <c r="K16" s="39">
        <f t="shared" si="0"/>
        <v>14497616847</v>
      </c>
    </row>
    <row r="17" spans="1:10" ht="16.5" x14ac:dyDescent="0.3">
      <c r="E17" s="38"/>
    </row>
    <row r="18" spans="1:10" x14ac:dyDescent="0.25">
      <c r="B18" s="37">
        <v>44013</v>
      </c>
      <c r="C18" s="37">
        <v>44044</v>
      </c>
      <c r="D18" s="37">
        <v>44075</v>
      </c>
      <c r="E18" s="37">
        <v>44105</v>
      </c>
      <c r="F18" s="37">
        <v>44136</v>
      </c>
      <c r="G18" s="37">
        <v>44166</v>
      </c>
      <c r="J18" s="44"/>
    </row>
    <row r="19" spans="1:10" x14ac:dyDescent="0.25">
      <c r="A19" s="37" t="s">
        <v>35</v>
      </c>
      <c r="B19" s="36">
        <v>3831828644.6799998</v>
      </c>
      <c r="C19" s="36">
        <v>3913723749.54</v>
      </c>
      <c r="D19" s="36">
        <v>4141425949.9000001</v>
      </c>
      <c r="E19" s="36">
        <v>5094516142.04</v>
      </c>
      <c r="F19" s="36">
        <v>5645946017.6899996</v>
      </c>
      <c r="G19" s="36">
        <v>6038222203.1899996</v>
      </c>
    </row>
    <row r="20" spans="1:10" x14ac:dyDescent="0.25">
      <c r="A20" s="37" t="s">
        <v>34</v>
      </c>
      <c r="B20" s="36">
        <v>272103487.33999997</v>
      </c>
      <c r="C20" s="36">
        <v>316071867.88</v>
      </c>
      <c r="D20" s="36">
        <v>349803623.88999999</v>
      </c>
      <c r="E20" s="36">
        <v>343013633.70999998</v>
      </c>
      <c r="F20" s="36">
        <v>225450504.88</v>
      </c>
      <c r="G20" s="36">
        <v>328434807.13</v>
      </c>
    </row>
    <row r="21" spans="1:10" x14ac:dyDescent="0.25">
      <c r="A21" s="37" t="s">
        <v>33</v>
      </c>
      <c r="B21" s="36">
        <v>625862830.11000001</v>
      </c>
      <c r="C21" s="36">
        <v>592621089.37</v>
      </c>
      <c r="D21" s="36">
        <v>626583310.45000005</v>
      </c>
      <c r="E21" s="36">
        <v>754956015.67999995</v>
      </c>
      <c r="F21" s="36">
        <v>753518055.25</v>
      </c>
      <c r="G21" s="36">
        <v>655620938.78999996</v>
      </c>
    </row>
    <row r="22" spans="1:10" x14ac:dyDescent="0.25">
      <c r="A22" s="37" t="s">
        <v>42</v>
      </c>
      <c r="B22" s="36">
        <v>9533055643.75</v>
      </c>
      <c r="C22" s="36">
        <v>11135395115.33</v>
      </c>
      <c r="D22" s="36">
        <v>12731001529.98</v>
      </c>
      <c r="E22" s="36">
        <v>9489073502.6399994</v>
      </c>
      <c r="F22" s="36">
        <v>7507451398.3999996</v>
      </c>
      <c r="G22" s="36">
        <v>7507451398.3999996</v>
      </c>
    </row>
    <row r="23" spans="1:10" x14ac:dyDescent="0.25">
      <c r="A23" s="37" t="s">
        <v>32</v>
      </c>
      <c r="B23" s="36">
        <v>191169576.22999999</v>
      </c>
      <c r="C23" s="36">
        <v>152002086.71000001</v>
      </c>
      <c r="D23" s="36">
        <v>76107936.489999995</v>
      </c>
      <c r="E23" s="36">
        <v>94333366.409999996</v>
      </c>
      <c r="F23" s="36">
        <v>141335465.56</v>
      </c>
      <c r="G23" s="36">
        <v>97257264.430000007</v>
      </c>
    </row>
    <row r="24" spans="1:10" x14ac:dyDescent="0.25">
      <c r="B24" s="35">
        <f t="shared" ref="B24:G24" si="1">SUM(B19:B23)</f>
        <v>14454020182.110001</v>
      </c>
      <c r="C24" s="35">
        <f t="shared" si="1"/>
        <v>16109813908.829998</v>
      </c>
      <c r="D24" s="35">
        <f t="shared" si="1"/>
        <v>17924922350.710003</v>
      </c>
      <c r="E24" s="35">
        <f t="shared" si="1"/>
        <v>15775892660.48</v>
      </c>
      <c r="F24" s="35">
        <f t="shared" si="1"/>
        <v>14273701441.779999</v>
      </c>
      <c r="G24" s="35">
        <f t="shared" si="1"/>
        <v>14626986611.939999</v>
      </c>
    </row>
    <row r="25" spans="1:10" x14ac:dyDescent="0.25">
      <c r="D25" s="35"/>
    </row>
    <row r="26" spans="1:10" x14ac:dyDescent="0.25">
      <c r="G26" s="44"/>
    </row>
    <row r="27" spans="1:10" x14ac:dyDescent="0.25">
      <c r="A27" s="35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5" workbookViewId="0">
      <selection activeCell="M25" sqref="M2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DECEMBER 2020</vt:lpstr>
      <vt:lpstr>Trend </vt:lpstr>
      <vt:lpstr>DecCharts </vt:lpstr>
      <vt:lpstr>'DECEMBER 2020'!Print_Area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2021-04-07T16:15:39Z</dcterms:modified>
</cp:coreProperties>
</file>