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0" yWindow="0" windowWidth="23040" windowHeight="9195"/>
  </bookViews>
  <sheets>
    <sheet name="NOVEMBER 2020" sheetId="9" r:id="rId1"/>
    <sheet name="Trend " sheetId="11" state="hidden" r:id="rId2"/>
    <sheet name="NovCharts " sheetId="10" r:id="rId3"/>
  </sheets>
  <definedNames>
    <definedName name="_xlnm.Print_Area" localSheetId="0">'NOVEMBER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" l="1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G14" i="9"/>
  <c r="I14" i="9" s="1"/>
  <c r="L14" i="9" s="1"/>
  <c r="G12" i="9"/>
  <c r="G11" i="9"/>
  <c r="G10" i="9"/>
  <c r="G8" i="9"/>
  <c r="G5" i="9"/>
  <c r="Y15" i="9"/>
  <c r="V15" i="9"/>
  <c r="I15" i="9"/>
  <c r="L15" i="9" s="1"/>
  <c r="Y14" i="9"/>
  <c r="V14" i="9"/>
  <c r="Q15" i="9" l="1"/>
  <c r="P15" i="9"/>
  <c r="P14" i="9"/>
  <c r="Q14" i="9"/>
  <c r="E15" i="11"/>
  <c r="E16" i="11" s="1"/>
  <c r="I13" i="9"/>
  <c r="L13" i="9" s="1"/>
  <c r="J17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7" i="9" l="1"/>
  <c r="O14" i="9" l="1"/>
  <c r="O15" i="9"/>
  <c r="O12" i="9"/>
  <c r="O13" i="9"/>
  <c r="B8" i="11"/>
  <c r="B4" i="11"/>
  <c r="K16" i="11" l="1"/>
  <c r="I9" i="9"/>
  <c r="L9" i="9" s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W17" i="9" l="1"/>
  <c r="T17" i="9"/>
  <c r="S17" i="9"/>
  <c r="R17" i="9"/>
  <c r="X17" i="9"/>
  <c r="U17" i="9"/>
  <c r="K17" i="9"/>
  <c r="H17" i="9"/>
  <c r="G17" i="9"/>
  <c r="F17" i="9"/>
  <c r="E17" i="9"/>
  <c r="D17" i="9"/>
  <c r="E24" i="11" l="1"/>
  <c r="I16" i="11"/>
  <c r="G16" i="11" l="1"/>
  <c r="H16" i="11"/>
  <c r="C24" i="11"/>
  <c r="B24" i="11"/>
  <c r="A16" i="11" l="1"/>
  <c r="B16" i="11"/>
  <c r="C16" i="11"/>
  <c r="D16" i="11"/>
  <c r="D24" i="11" l="1"/>
  <c r="O6" i="9"/>
  <c r="O7" i="9"/>
  <c r="O8" i="9"/>
  <c r="O9" i="9"/>
  <c r="O10" i="9"/>
  <c r="O11" i="9"/>
  <c r="O16" i="9"/>
  <c r="O17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6" i="9"/>
  <c r="L16" i="9" s="1"/>
  <c r="I17" i="9" l="1"/>
  <c r="L17" i="9"/>
  <c r="Y16" i="9"/>
  <c r="V16" i="9"/>
  <c r="Q16" i="9"/>
  <c r="P16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4" i="9" l="1"/>
  <c r="M15" i="9"/>
  <c r="M12" i="9"/>
  <c r="M13" i="9"/>
  <c r="M16" i="9"/>
  <c r="M5" i="9"/>
  <c r="M8" i="9"/>
  <c r="M17" i="9"/>
  <c r="M10" i="9"/>
  <c r="M11" i="9"/>
  <c r="M6" i="9"/>
  <c r="M9" i="9"/>
  <c r="M7" i="9"/>
  <c r="V17" i="9"/>
  <c r="Y17" i="9"/>
  <c r="P17" i="9" l="1"/>
  <c r="Q17" i="9"/>
</calcChain>
</file>

<file path=xl/sharedStrings.xml><?xml version="1.0" encoding="utf-8"?>
<sst xmlns="http://schemas.openxmlformats.org/spreadsheetml/2006/main" count="64" uniqueCount="53">
  <si>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</si>
  <si>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</si>
  <si>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</si>
  <si>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</si>
  <si>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</si>
  <si>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</si>
  <si>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</si>
  <si>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</si>
  <si>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</si>
  <si>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</si>
  <si>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</si>
  <si>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</si>
  <si>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</si>
  <si>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</si>
  <si>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</si>
  <si>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</si>
  <si>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</si>
  <si>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</si>
  <si>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</si>
  <si>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</si>
  <si>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</si>
  <si>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</si>
  <si>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</si>
  <si>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</si>
  <si>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</si>
  <si>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</si>
  <si>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</si>
  <si>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</si>
  <si>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</si>
  <si>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</si>
  <si>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</si>
  <si>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</si>
  <si>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</si>
  <si>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</si>
  <si>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</si>
  <si>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</si>
  <si>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</si>
  <si>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</si>
  <si>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</si>
  <si>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</si>
  <si>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</si>
  <si>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</si>
  <si>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</si>
  <si>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</si>
  <si>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OCT</t>
  </si>
  <si>
    <t>Meristem Wealth Mgt. Limited</t>
  </si>
  <si>
    <t>Meristem Growth ETF</t>
  </si>
  <si>
    <t>Meristem Value ETF</t>
  </si>
  <si>
    <t>SCHEDULE OF REGISTERED EXCHANGE TRADED FUNDS(ETFs) AS AT 30TH NOVEMBER, 2020</t>
  </si>
  <si>
    <t>NET ASSET VALUE  (N) PREVIOUS (OCT'20)</t>
  </si>
  <si>
    <t>NOV</t>
  </si>
  <si>
    <t>CURRENT(NOVEMBER)</t>
  </si>
  <si>
    <t>PREVIOUS(OCT)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</si>
</sst>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(JUN - NOV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'!$F$16:$K$16</c:f>
              <c:numCache>
                <c:formatCode>_-* #,##0.00_-;\-* #,##0.00_-;_-* "-"??_-;_-@_-</c:formatCode>
                <c:ptCount val="6"/>
                <c:pt idx="0">
                  <c:v>11944935776.220001</c:v>
                </c:pt>
                <c:pt idx="1">
                  <c:v>14343728259.450001</c:v>
                </c:pt>
                <c:pt idx="2">
                  <c:v>15987397591.700001</c:v>
                </c:pt>
                <c:pt idx="3">
                  <c:v>17796594275.010002</c:v>
                </c:pt>
                <c:pt idx="4">
                  <c:v>15650550930.519999</c:v>
                </c:pt>
                <c:pt idx="5">
                  <c:v>14147234611.749998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Outlets(November 2020)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'!$A$16:$E$16</c:f>
              <c:numCache>
                <c:formatCode>_-* #,##0.00_-;\-* #,##0.00_-;_-* "-"??_-;_-@_-</c:formatCode>
                <c:ptCount val="5"/>
                <c:pt idx="0">
                  <c:v>5645946017.6899996</c:v>
                </c:pt>
                <c:pt idx="1">
                  <c:v>225450504.88</c:v>
                </c:pt>
                <c:pt idx="2">
                  <c:v>753518055.25</c:v>
                </c:pt>
                <c:pt idx="3">
                  <c:v>141335465.56</c:v>
                </c:pt>
                <c:pt idx="4">
                  <c:v>7507451398.3999996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Outlet(Jun - Nov'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'!$A$19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3864587279.2199998</c:v>
                </c:pt>
                <c:pt idx="1">
                  <c:v>3831828644.6799998</c:v>
                </c:pt>
                <c:pt idx="2">
                  <c:v>3913723749.54</c:v>
                </c:pt>
                <c:pt idx="3">
                  <c:v>4141425949.9000001</c:v>
                </c:pt>
                <c:pt idx="4">
                  <c:v>5094516142.04</c:v>
                </c:pt>
                <c:pt idx="5">
                  <c:v>5645946017.6899996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'!$A$20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452492408.13</c:v>
                </c:pt>
                <c:pt idx="1">
                  <c:v>272103487.33999997</c:v>
                </c:pt>
                <c:pt idx="2">
                  <c:v>316071867.88</c:v>
                </c:pt>
                <c:pt idx="3">
                  <c:v>349803623.88999999</c:v>
                </c:pt>
                <c:pt idx="4">
                  <c:v>343013633.70999998</c:v>
                </c:pt>
                <c:pt idx="5">
                  <c:v>225450504.88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'!$A$21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591048061.02999997</c:v>
                </c:pt>
                <c:pt idx="1">
                  <c:v>625862830.11000001</c:v>
                </c:pt>
                <c:pt idx="2">
                  <c:v>592621089.37</c:v>
                </c:pt>
                <c:pt idx="3">
                  <c:v>626583310.45000005</c:v>
                </c:pt>
                <c:pt idx="4">
                  <c:v>754956015.67999995</c:v>
                </c:pt>
                <c:pt idx="5">
                  <c:v>753518055.25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'!$A$22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'!$B$22:$G$22</c:f>
              <c:numCache>
                <c:formatCode>_-* #,##0.00_-;\-* #,##0.00_-;_-* "-"??_-;_-@_-</c:formatCode>
                <c:ptCount val="6"/>
                <c:pt idx="0">
                  <c:v>7051738147.2399998</c:v>
                </c:pt>
                <c:pt idx="1">
                  <c:v>9533055643.75</c:v>
                </c:pt>
                <c:pt idx="2">
                  <c:v>11135395115.33</c:v>
                </c:pt>
                <c:pt idx="3">
                  <c:v>12731001529.98</c:v>
                </c:pt>
                <c:pt idx="4">
                  <c:v>9489073502.6399994</c:v>
                </c:pt>
                <c:pt idx="5">
                  <c:v>7507451398.3999996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'!$A$23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</c:numCache>
            </c:numRef>
          </c:cat>
          <c:val>
            <c:numRef>
              <c:f>'Trend '!$B$23:$G$23</c:f>
              <c:numCache>
                <c:formatCode>_-* #,##0.00_-;\-* #,##0.00_-;_-* "-"??_-;_-@_-</c:formatCode>
                <c:ptCount val="6"/>
                <c:pt idx="0">
                  <c:v>93622092.400000006</c:v>
                </c:pt>
                <c:pt idx="1">
                  <c:v>191169576.22999999</c:v>
                </c:pt>
                <c:pt idx="2">
                  <c:v>152002086.71000001</c:v>
                </c:pt>
                <c:pt idx="3">
                  <c:v>76107936.489999995</c:v>
                </c:pt>
                <c:pt idx="4">
                  <c:v>94333366.409999996</c:v>
                </c:pt>
                <c:pt idx="5">
                  <c:v>141335465.56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pane ySplit="1" topLeftCell="A8" activePane="bottomLeft" state="frozen"/>
      <selection activeCell="P28" sqref="P28"/>
      <selection pane="bottomLeft" activeCell="B19" sqref="B19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6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.75" thickBot="1" x14ac:dyDescent="0.3">
      <c r="A2" s="1"/>
      <c r="B2" s="55"/>
      <c r="C2" s="55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49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50</v>
      </c>
      <c r="U4" s="12" t="s">
        <v>44</v>
      </c>
      <c r="V4" s="17" t="s">
        <v>30</v>
      </c>
      <c r="W4" s="12" t="s">
        <v>51</v>
      </c>
      <c r="X4" s="12" t="s">
        <v>52</v>
      </c>
      <c r="Y4" s="17" t="s">
        <v>30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541144263.29999995</v>
      </c>
      <c r="E5" s="22">
        <v>17668094.120000001</v>
      </c>
      <c r="F5" s="22">
        <v>0</v>
      </c>
      <c r="G5" s="22">
        <f>D5+E5</f>
        <v>558812357.41999996</v>
      </c>
      <c r="H5" s="22">
        <v>11069497.289999999</v>
      </c>
      <c r="I5" s="23">
        <f>G5+H5</f>
        <v>569881854.70999992</v>
      </c>
      <c r="J5" s="22">
        <v>7573541.4400000004</v>
      </c>
      <c r="K5" s="22">
        <v>1507439.59</v>
      </c>
      <c r="L5" s="23">
        <f t="shared" ref="L5:L8" si="0">I5-J5</f>
        <v>562308313.26999986</v>
      </c>
      <c r="M5" s="14">
        <f t="shared" ref="M5:M17" si="1">(L5/L$17)</f>
        <v>3.9746871293346205E-2</v>
      </c>
      <c r="N5" s="23">
        <v>500175626.93999994</v>
      </c>
      <c r="O5" s="14">
        <f t="shared" ref="O5:O17" si="2">(N5/N$17)</f>
        <v>3.1958978898602983E-2</v>
      </c>
      <c r="P5" s="15">
        <f t="shared" ref="P5:P17" si="3">((L5-N5)/N5)</f>
        <v>0.12422173929209317</v>
      </c>
      <c r="Q5" s="16">
        <f t="shared" ref="Q5:Q16" si="4">(K5/L5)</f>
        <v>2.6808061599405569E-3</v>
      </c>
      <c r="R5" s="22">
        <v>11.63</v>
      </c>
      <c r="S5" s="22">
        <v>11.73</v>
      </c>
      <c r="T5" s="22">
        <v>20</v>
      </c>
      <c r="U5" s="47">
        <v>20</v>
      </c>
      <c r="V5" s="50">
        <f t="shared" ref="V5:V17" si="5">((T5-U5)/U5)</f>
        <v>0</v>
      </c>
      <c r="W5" s="22">
        <v>48200000</v>
      </c>
      <c r="X5" s="47">
        <v>48200000</v>
      </c>
      <c r="Y5" s="48">
        <f t="shared" ref="Y5:Y16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836319629.88</v>
      </c>
      <c r="E6" s="22">
        <v>0</v>
      </c>
      <c r="F6" s="22">
        <v>0</v>
      </c>
      <c r="G6" s="22">
        <v>836319629.85000002</v>
      </c>
      <c r="H6" s="22">
        <v>15426871.890000001</v>
      </c>
      <c r="I6" s="23">
        <f t="shared" ref="I6:I16" si="7">G6+H6</f>
        <v>851746501.74000001</v>
      </c>
      <c r="J6" s="22">
        <v>7624820.6299999999</v>
      </c>
      <c r="K6" s="22">
        <v>1748757.89</v>
      </c>
      <c r="L6" s="23">
        <f t="shared" si="0"/>
        <v>844121681.11000001</v>
      </c>
      <c r="M6" s="14">
        <f t="shared" si="1"/>
        <v>5.9666903410855572E-2</v>
      </c>
      <c r="N6" s="23">
        <v>782830757.52999997</v>
      </c>
      <c r="O6" s="14">
        <f t="shared" si="2"/>
        <v>5.0019373823026812E-2</v>
      </c>
      <c r="P6" s="15">
        <f t="shared" si="3"/>
        <v>7.829396455165627E-2</v>
      </c>
      <c r="Q6" s="16">
        <f t="shared" si="4"/>
        <v>2.0716893418735848E-3</v>
      </c>
      <c r="R6" s="22">
        <v>114.81</v>
      </c>
      <c r="S6" s="22">
        <v>117.31</v>
      </c>
      <c r="T6" s="22">
        <v>28</v>
      </c>
      <c r="U6" s="47">
        <v>28</v>
      </c>
      <c r="V6" s="50">
        <f t="shared" si="5"/>
        <v>0</v>
      </c>
      <c r="W6" s="22">
        <v>7273530.1500000004</v>
      </c>
      <c r="X6" s="47">
        <v>7266518.1500000004</v>
      </c>
      <c r="Y6" s="49">
        <f t="shared" si="6"/>
        <v>9.6497385064675024E-4</v>
      </c>
      <c r="Z6" s="52"/>
    </row>
    <row r="7" spans="1:26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499456243.17000002</v>
      </c>
      <c r="E7" s="22">
        <v>0</v>
      </c>
      <c r="F7" s="22">
        <v>0</v>
      </c>
      <c r="G7" s="22">
        <v>499456243.17000002</v>
      </c>
      <c r="H7" s="22">
        <v>13208423.4</v>
      </c>
      <c r="I7" s="23">
        <f t="shared" si="7"/>
        <v>512664666.56999999</v>
      </c>
      <c r="J7" s="22">
        <v>6531640.2599999998</v>
      </c>
      <c r="K7" s="22">
        <v>282340.84999999998</v>
      </c>
      <c r="L7" s="23">
        <f t="shared" si="0"/>
        <v>506133026.31</v>
      </c>
      <c r="M7" s="14">
        <f t="shared" si="1"/>
        <v>3.5776110328277919E-2</v>
      </c>
      <c r="N7" s="23">
        <v>460401300.14999998</v>
      </c>
      <c r="O7" s="14">
        <f t="shared" si="2"/>
        <v>2.9417577834411922E-2</v>
      </c>
      <c r="P7" s="15">
        <f t="shared" si="3"/>
        <v>9.9330141216153189E-2</v>
      </c>
      <c r="Q7" s="16">
        <f t="shared" si="4"/>
        <v>5.5783921483730612E-4</v>
      </c>
      <c r="R7" s="22">
        <v>88.62</v>
      </c>
      <c r="S7" s="22">
        <v>90.28</v>
      </c>
      <c r="T7" s="22">
        <v>17</v>
      </c>
      <c r="U7" s="47">
        <v>17</v>
      </c>
      <c r="V7" s="50">
        <f t="shared" si="5"/>
        <v>0</v>
      </c>
      <c r="W7" s="22">
        <v>5658337.8700000001</v>
      </c>
      <c r="X7" s="47">
        <v>5658377.8700000001</v>
      </c>
      <c r="Y7" s="48">
        <f t="shared" si="6"/>
        <v>-7.0691637990588989E-6</v>
      </c>
      <c r="Z7" s="42"/>
    </row>
    <row r="8" spans="1:26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305558385.42000002</v>
      </c>
      <c r="E8" s="22">
        <v>37756962.090000004</v>
      </c>
      <c r="F8" s="22">
        <v>0</v>
      </c>
      <c r="G8" s="22">
        <f>D8+E8</f>
        <v>343315347.50999999</v>
      </c>
      <c r="H8" s="22">
        <v>15153252.66</v>
      </c>
      <c r="I8" s="23">
        <f>G8+H8</f>
        <v>358468600.17000002</v>
      </c>
      <c r="J8" s="22">
        <v>9059221.8699999992</v>
      </c>
      <c r="K8" s="22">
        <v>709893</v>
      </c>
      <c r="L8" s="23">
        <f t="shared" si="0"/>
        <v>349409378.30000001</v>
      </c>
      <c r="M8" s="14">
        <f t="shared" si="1"/>
        <v>2.4698069120151423E-2</v>
      </c>
      <c r="N8" s="23">
        <v>333566400.24999994</v>
      </c>
      <c r="O8" s="14">
        <f t="shared" si="2"/>
        <v>2.1313396680465422E-2</v>
      </c>
      <c r="P8" s="15">
        <f t="shared" si="3"/>
        <v>4.7495725103386142E-2</v>
      </c>
      <c r="Q8" s="16">
        <f t="shared" si="4"/>
        <v>2.0316941790568992E-3</v>
      </c>
      <c r="R8" s="22">
        <v>4.0599999999999996</v>
      </c>
      <c r="S8" s="22">
        <v>4.0999999999999996</v>
      </c>
      <c r="T8" s="22">
        <v>71</v>
      </c>
      <c r="U8" s="47">
        <v>69</v>
      </c>
      <c r="V8" s="50">
        <f t="shared" si="5"/>
        <v>2.8985507246376812E-2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136040470.21000001</v>
      </c>
      <c r="E9" s="22">
        <v>0</v>
      </c>
      <c r="F9" s="22">
        <v>0</v>
      </c>
      <c r="G9" s="22">
        <v>136040470.21000001</v>
      </c>
      <c r="H9" s="22">
        <v>4881034.3499999996</v>
      </c>
      <c r="I9" s="23">
        <f t="shared" si="7"/>
        <v>140921504.56</v>
      </c>
      <c r="J9" s="22">
        <v>14048749.380000001</v>
      </c>
      <c r="K9" s="22">
        <v>560895.14</v>
      </c>
      <c r="L9" s="23">
        <f>I9-J9</f>
        <v>126872755.18000001</v>
      </c>
      <c r="M9" s="14">
        <f t="shared" si="1"/>
        <v>8.9680251060956975E-3</v>
      </c>
      <c r="N9" s="23">
        <v>119552184.62</v>
      </c>
      <c r="O9" s="14">
        <f t="shared" si="2"/>
        <v>7.6388483159952128E-3</v>
      </c>
      <c r="P9" s="15">
        <f t="shared" si="3"/>
        <v>6.1233264647305635E-2</v>
      </c>
      <c r="Q9" s="16">
        <f t="shared" si="4"/>
        <v>4.420926614261929E-3</v>
      </c>
      <c r="R9" s="22">
        <v>5.76</v>
      </c>
      <c r="S9" s="22">
        <v>5.84</v>
      </c>
      <c r="T9" s="22">
        <v>52</v>
      </c>
      <c r="U9" s="47">
        <v>52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2155046218.1599998</v>
      </c>
      <c r="E10" s="22">
        <f>30859894.6+50352632.07</f>
        <v>81212526.670000002</v>
      </c>
      <c r="F10" s="22">
        <v>0</v>
      </c>
      <c r="G10" s="22">
        <f>D10+E10</f>
        <v>2236258744.8299999</v>
      </c>
      <c r="H10" s="22">
        <v>50567645.460000001</v>
      </c>
      <c r="I10" s="23">
        <f t="shared" si="7"/>
        <v>2286826390.29</v>
      </c>
      <c r="J10" s="22">
        <v>38942065.909999996</v>
      </c>
      <c r="K10" s="22">
        <v>1955887.79</v>
      </c>
      <c r="L10" s="23">
        <f t="shared" ref="L10:L15" si="8">I10-J10</f>
        <v>2247884324.3800001</v>
      </c>
      <c r="M10" s="14">
        <f t="shared" si="1"/>
        <v>0.1588921358887353</v>
      </c>
      <c r="N10" s="23">
        <v>2071994606.8800001</v>
      </c>
      <c r="O10" s="14">
        <f t="shared" si="2"/>
        <v>0.13239116092963998</v>
      </c>
      <c r="P10" s="15">
        <f t="shared" si="3"/>
        <v>8.4889080751447479E-2</v>
      </c>
      <c r="Q10" s="16">
        <f t="shared" si="4"/>
        <v>8.7010161901434268E-4</v>
      </c>
      <c r="R10" s="22">
        <v>15.97</v>
      </c>
      <c r="S10" s="22">
        <v>16.07</v>
      </c>
      <c r="T10" s="22">
        <v>146</v>
      </c>
      <c r="U10" s="47">
        <v>145</v>
      </c>
      <c r="V10" s="50">
        <f t="shared" si="5"/>
        <v>6.8965517241379309E-3</v>
      </c>
      <c r="W10" s="22">
        <v>150900000</v>
      </c>
      <c r="X10" s="47">
        <v>150900000</v>
      </c>
      <c r="Y10" s="48">
        <f t="shared" si="6"/>
        <v>0</v>
      </c>
      <c r="Z10" s="45"/>
    </row>
    <row r="11" spans="1:26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165414410.5</v>
      </c>
      <c r="E11" s="22">
        <v>6801254.0999999996</v>
      </c>
      <c r="F11" s="22">
        <v>0</v>
      </c>
      <c r="G11" s="22">
        <f>D11+E11</f>
        <v>172215664.59999999</v>
      </c>
      <c r="H11" s="22">
        <v>4108852.72</v>
      </c>
      <c r="I11" s="23">
        <f t="shared" si="7"/>
        <v>176324517.31999999</v>
      </c>
      <c r="J11" s="22">
        <v>9972573.8800000008</v>
      </c>
      <c r="K11" s="22">
        <v>557382.66</v>
      </c>
      <c r="L11" s="23">
        <f t="shared" si="8"/>
        <v>166351943.44</v>
      </c>
      <c r="M11" s="14">
        <f t="shared" si="1"/>
        <v>1.1758619122767374E-2</v>
      </c>
      <c r="N11" s="23">
        <v>136176772.75</v>
      </c>
      <c r="O11" s="14">
        <f t="shared" si="2"/>
        <v>8.7010849237545308E-3</v>
      </c>
      <c r="P11" s="15">
        <f t="shared" si="3"/>
        <v>0.22158823476744494</v>
      </c>
      <c r="Q11" s="16">
        <f t="shared" si="4"/>
        <v>3.3506230734300824E-3</v>
      </c>
      <c r="R11" s="22">
        <v>16.36</v>
      </c>
      <c r="S11" s="22">
        <v>16.559999999999999</v>
      </c>
      <c r="T11" s="22">
        <v>40</v>
      </c>
      <c r="U11" s="47">
        <v>40</v>
      </c>
      <c r="V11" s="50">
        <f t="shared" si="5"/>
        <v>0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61711379.100000001</v>
      </c>
      <c r="F12" s="22">
        <v>753518055.25</v>
      </c>
      <c r="G12" s="22">
        <f>E12+F12</f>
        <v>815229434.35000002</v>
      </c>
      <c r="H12" s="22">
        <v>12561970.220000001</v>
      </c>
      <c r="I12" s="23">
        <f t="shared" si="7"/>
        <v>827791404.57000005</v>
      </c>
      <c r="J12" s="22">
        <v>7827767.1799999997</v>
      </c>
      <c r="K12" s="22">
        <v>1035514.16</v>
      </c>
      <c r="L12" s="23">
        <f t="shared" si="8"/>
        <v>819963637.3900001</v>
      </c>
      <c r="M12" s="14">
        <f t="shared" si="1"/>
        <v>5.79592874432844E-2</v>
      </c>
      <c r="N12" s="23">
        <v>822430721.26999998</v>
      </c>
      <c r="O12" s="14">
        <f t="shared" si="2"/>
        <v>5.254963387047195E-2</v>
      </c>
      <c r="P12" s="15">
        <f t="shared" si="3"/>
        <v>-2.9997467460726635E-3</v>
      </c>
      <c r="Q12" s="16">
        <f t="shared" si="4"/>
        <v>1.2628781482263189E-3</v>
      </c>
      <c r="R12" s="22">
        <v>231.92</v>
      </c>
      <c r="S12" s="22">
        <v>233.92</v>
      </c>
      <c r="T12" s="22">
        <v>43</v>
      </c>
      <c r="U12" s="47">
        <v>43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672800513.36000001</v>
      </c>
      <c r="E13" s="22">
        <v>0</v>
      </c>
      <c r="F13" s="22">
        <v>0</v>
      </c>
      <c r="G13" s="22">
        <v>672800513.36000001</v>
      </c>
      <c r="H13" s="22">
        <v>13567772.300000001</v>
      </c>
      <c r="I13" s="23">
        <f t="shared" si="7"/>
        <v>686368285.65999997</v>
      </c>
      <c r="J13" s="22">
        <v>1228791.7</v>
      </c>
      <c r="K13" s="22">
        <v>1228791.7</v>
      </c>
      <c r="L13" s="23">
        <f t="shared" si="8"/>
        <v>685139493.95999992</v>
      </c>
      <c r="M13" s="14">
        <f t="shared" si="1"/>
        <v>4.8429216929148595E-2</v>
      </c>
      <c r="N13" s="23">
        <v>620893843.13</v>
      </c>
      <c r="O13" s="14">
        <f t="shared" si="2"/>
        <v>3.9672331401394985E-2</v>
      </c>
      <c r="P13" s="15">
        <f t="shared" si="3"/>
        <v>0.10347284248484399</v>
      </c>
      <c r="Q13" s="16">
        <f t="shared" si="4"/>
        <v>1.7934912683222721E-3</v>
      </c>
      <c r="R13" s="22">
        <v>109.74</v>
      </c>
      <c r="S13" s="22">
        <v>109.93</v>
      </c>
      <c r="T13" s="22">
        <v>98</v>
      </c>
      <c r="U13" s="47">
        <v>97</v>
      </c>
      <c r="V13" s="50">
        <f t="shared" si="5"/>
        <v>1.0309278350515464E-2</v>
      </c>
      <c r="W13" s="22">
        <v>6043500</v>
      </c>
      <c r="X13" s="47">
        <v>6043500</v>
      </c>
      <c r="Y13" s="48">
        <f t="shared" si="6"/>
        <v>0</v>
      </c>
      <c r="Z13" s="24"/>
    </row>
    <row r="14" spans="1:26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20300288.800000001</v>
      </c>
      <c r="F14" s="22">
        <v>7507451398.3999996</v>
      </c>
      <c r="G14" s="22">
        <f>E14+F14</f>
        <v>7527751687.1999998</v>
      </c>
      <c r="H14" s="22">
        <v>117964.75</v>
      </c>
      <c r="I14" s="23">
        <f t="shared" si="7"/>
        <v>7527869651.9499998</v>
      </c>
      <c r="J14" s="22">
        <v>22633621.219999999</v>
      </c>
      <c r="K14" s="22">
        <v>823912.17</v>
      </c>
      <c r="L14" s="23">
        <f t="shared" si="8"/>
        <v>7505236030.7299995</v>
      </c>
      <c r="M14" s="14">
        <f t="shared" si="1"/>
        <v>0.53050905259579983</v>
      </c>
      <c r="N14" s="23">
        <v>9486062740.9199982</v>
      </c>
      <c r="O14" s="14">
        <f t="shared" si="2"/>
        <v>0.60611685703800444</v>
      </c>
      <c r="P14" s="15">
        <f t="shared" si="3"/>
        <v>-0.2088144221991399</v>
      </c>
      <c r="Q14" s="16">
        <f t="shared" si="4"/>
        <v>1.0977831564877007E-4</v>
      </c>
      <c r="R14" s="22">
        <v>8360</v>
      </c>
      <c r="S14" s="22">
        <v>8750</v>
      </c>
      <c r="T14" s="22">
        <v>113</v>
      </c>
      <c r="U14" s="47">
        <v>23</v>
      </c>
      <c r="V14" s="50">
        <f t="shared" si="5"/>
        <v>3.9130434782608696</v>
      </c>
      <c r="W14" s="22">
        <v>1455308</v>
      </c>
      <c r="X14" s="47">
        <v>1662805</v>
      </c>
      <c r="Y14" s="48">
        <f t="shared" si="6"/>
        <v>-0.12478733224882052</v>
      </c>
      <c r="Z14" s="24"/>
    </row>
    <row r="15" spans="1:26" s="18" customFormat="1" ht="24.95" customHeight="1" x14ac:dyDescent="0.3">
      <c r="A15" s="19">
        <v>11</v>
      </c>
      <c r="B15" s="20" t="s">
        <v>45</v>
      </c>
      <c r="C15" s="21" t="s">
        <v>46</v>
      </c>
      <c r="D15" s="22">
        <v>153384220.55000001</v>
      </c>
      <c r="E15" s="22">
        <v>0</v>
      </c>
      <c r="F15" s="22">
        <v>0</v>
      </c>
      <c r="G15" s="22">
        <v>153384220.55000001</v>
      </c>
      <c r="H15" s="22">
        <v>350199.34</v>
      </c>
      <c r="I15" s="23">
        <f t="shared" si="7"/>
        <v>153734419.89000002</v>
      </c>
      <c r="J15" s="22">
        <v>500902.84</v>
      </c>
      <c r="K15" s="22">
        <v>185573.9</v>
      </c>
      <c r="L15" s="23">
        <f t="shared" si="8"/>
        <v>153233517.05000001</v>
      </c>
      <c r="M15" s="14">
        <f t="shared" si="1"/>
        <v>1.0831340629831061E-2</v>
      </c>
      <c r="N15" s="23">
        <v>152862227.45000002</v>
      </c>
      <c r="O15" s="14">
        <f t="shared" si="2"/>
        <v>9.7672106323046272E-3</v>
      </c>
      <c r="P15" s="15">
        <f t="shared" si="3"/>
        <v>2.428916588445238E-3</v>
      </c>
      <c r="Q15" s="16">
        <f t="shared" si="4"/>
        <v>1.2110529313208111E-3</v>
      </c>
      <c r="R15" s="22">
        <v>11.24</v>
      </c>
      <c r="S15" s="22">
        <v>11.47</v>
      </c>
      <c r="T15" s="22">
        <v>39</v>
      </c>
      <c r="U15" s="47">
        <v>39</v>
      </c>
      <c r="V15" s="50">
        <f t="shared" si="5"/>
        <v>0</v>
      </c>
      <c r="W15" s="22">
        <v>13402500</v>
      </c>
      <c r="X15" s="47">
        <v>13402500</v>
      </c>
      <c r="Y15" s="48">
        <f t="shared" si="6"/>
        <v>0</v>
      </c>
      <c r="Z15" s="24"/>
    </row>
    <row r="16" spans="1:26" s="18" customFormat="1" ht="24.95" customHeight="1" x14ac:dyDescent="0.3">
      <c r="A16" s="19">
        <v>12</v>
      </c>
      <c r="B16" s="20" t="s">
        <v>45</v>
      </c>
      <c r="C16" s="21" t="s">
        <v>47</v>
      </c>
      <c r="D16" s="22">
        <v>180781663.13999999</v>
      </c>
      <c r="E16" s="22">
        <v>0</v>
      </c>
      <c r="F16" s="22">
        <v>0</v>
      </c>
      <c r="G16" s="22">
        <v>180781663.13999999</v>
      </c>
      <c r="H16" s="22">
        <v>321981.18</v>
      </c>
      <c r="I16" s="23">
        <f t="shared" si="7"/>
        <v>181103644.31999999</v>
      </c>
      <c r="J16" s="22">
        <v>523133.69</v>
      </c>
      <c r="K16" s="22">
        <v>203709.58</v>
      </c>
      <c r="L16" s="23">
        <f>I16-J16</f>
        <v>180580510.63</v>
      </c>
      <c r="M16" s="14">
        <f t="shared" si="1"/>
        <v>1.2764368131706722E-2</v>
      </c>
      <c r="N16" s="23">
        <v>163603748.63</v>
      </c>
      <c r="O16" s="14">
        <f t="shared" si="2"/>
        <v>1.0453545651927038E-2</v>
      </c>
      <c r="P16" s="15">
        <f t="shared" si="3"/>
        <v>0.10376756120908939</v>
      </c>
      <c r="Q16" s="16">
        <f t="shared" si="4"/>
        <v>1.1280817585979156E-3</v>
      </c>
      <c r="R16" s="22">
        <v>13.32</v>
      </c>
      <c r="S16" s="22">
        <v>13.59</v>
      </c>
      <c r="T16" s="22">
        <v>38</v>
      </c>
      <c r="U16" s="47">
        <v>38</v>
      </c>
      <c r="V16" s="50">
        <f t="shared" si="5"/>
        <v>0</v>
      </c>
      <c r="W16" s="22">
        <v>13326100</v>
      </c>
      <c r="X16" s="47">
        <v>13326100</v>
      </c>
      <c r="Y16" s="48">
        <f t="shared" si="6"/>
        <v>0</v>
      </c>
      <c r="Z16" s="24"/>
    </row>
    <row r="17" spans="1:26" s="18" customFormat="1" ht="24.95" customHeight="1" thickBot="1" x14ac:dyDescent="0.35">
      <c r="A17" s="25"/>
      <c r="B17" s="26"/>
      <c r="C17" s="27" t="s">
        <v>11</v>
      </c>
      <c r="D17" s="28">
        <f t="shared" ref="D17:L17" si="9">SUM(D5:D16)</f>
        <v>5645946017.6899996</v>
      </c>
      <c r="E17" s="28">
        <f t="shared" si="9"/>
        <v>225450504.88</v>
      </c>
      <c r="F17" s="28">
        <f t="shared" si="9"/>
        <v>8260969453.6499996</v>
      </c>
      <c r="G17" s="28">
        <f t="shared" si="9"/>
        <v>14132365976.189999</v>
      </c>
      <c r="H17" s="28">
        <f t="shared" si="9"/>
        <v>141335465.56</v>
      </c>
      <c r="I17" s="28">
        <f t="shared" si="9"/>
        <v>14273701441.749996</v>
      </c>
      <c r="J17" s="28">
        <f t="shared" si="9"/>
        <v>126466829.99999999</v>
      </c>
      <c r="K17" s="28">
        <f t="shared" si="9"/>
        <v>10800098.43</v>
      </c>
      <c r="L17" s="29">
        <f t="shared" si="9"/>
        <v>14147234611.749998</v>
      </c>
      <c r="M17" s="34">
        <f t="shared" si="1"/>
        <v>1</v>
      </c>
      <c r="N17" s="29">
        <f>SUM(N5:N16)</f>
        <v>15650550930.519999</v>
      </c>
      <c r="O17" s="34">
        <f t="shared" si="2"/>
        <v>1</v>
      </c>
      <c r="P17" s="33">
        <f t="shared" si="3"/>
        <v>-9.6055169268092461E-2</v>
      </c>
      <c r="Q17" s="32">
        <f>(K17/L17)</f>
        <v>7.6340703511271158E-4</v>
      </c>
      <c r="R17" s="28">
        <f>SUM(R5:R16)</f>
        <v>8983.43</v>
      </c>
      <c r="S17" s="28">
        <f>SUM(S5:S16)</f>
        <v>9380.7999999999993</v>
      </c>
      <c r="T17" s="28">
        <f>SUM(T5:T16)</f>
        <v>705</v>
      </c>
      <c r="U17" s="28">
        <f>SUM(U5:U16)</f>
        <v>611</v>
      </c>
      <c r="V17" s="46">
        <f t="shared" si="5"/>
        <v>0.15384615384615385</v>
      </c>
      <c r="W17" s="28">
        <f>SUM(W5:W16)</f>
        <v>371191567.01999998</v>
      </c>
      <c r="X17" s="28">
        <f>SUM(X5:X16)</f>
        <v>371392092.01999998</v>
      </c>
      <c r="Y17" s="30">
        <f t="shared" ref="Y17" si="10">((W17-X17)/X17)</f>
        <v>-5.3992802837924032E-4</v>
      </c>
      <c r="Z17" s="24"/>
    </row>
    <row r="18" spans="1:26" x14ac:dyDescent="0.25">
      <c r="M18" s="7"/>
      <c r="O18" s="7"/>
      <c r="P18" s="7"/>
      <c r="V18" s="7"/>
    </row>
    <row r="19" spans="1:26" x14ac:dyDescent="0.25">
      <c r="A19" s="1"/>
      <c r="B19" s="53"/>
      <c r="E19" s="36"/>
      <c r="L19" s="35"/>
      <c r="N19" s="44"/>
      <c r="W19" s="36"/>
    </row>
    <row r="20" spans="1:26" ht="18.75" x14ac:dyDescent="0.3">
      <c r="B20" s="43"/>
      <c r="E20" s="36"/>
    </row>
    <row r="21" spans="1:26" x14ac:dyDescent="0.25">
      <c r="E21" s="36"/>
    </row>
    <row r="22" spans="1:26" x14ac:dyDescent="0.25">
      <c r="E22" s="36"/>
    </row>
    <row r="23" spans="1:26" x14ac:dyDescent="0.25">
      <c r="E23" s="36"/>
    </row>
    <row r="24" spans="1:26" x14ac:dyDescent="0.25">
      <c r="E24" s="36"/>
    </row>
    <row r="25" spans="1:26" x14ac:dyDescent="0.25">
      <c r="E25" s="36"/>
    </row>
    <row r="26" spans="1:26" x14ac:dyDescent="0.25">
      <c r="E26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K4" sqref="K4:K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2.28515625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43983</v>
      </c>
      <c r="G3" s="41">
        <v>44013</v>
      </c>
      <c r="H3" s="41">
        <v>44044</v>
      </c>
      <c r="I3" s="41">
        <v>44075</v>
      </c>
      <c r="J3" s="41">
        <v>44105</v>
      </c>
      <c r="K3" s="41">
        <v>44136</v>
      </c>
    </row>
    <row r="4" spans="1:11" s="18" customFormat="1" ht="24.95" customHeight="1" x14ac:dyDescent="0.3">
      <c r="A4" s="22">
        <f>'NOVEMBER 2020'!D5</f>
        <v>541144263.29999995</v>
      </c>
      <c r="B4" s="22">
        <f>'NOVEMBER 2020'!E5</f>
        <v>17668094.120000001</v>
      </c>
      <c r="C4" s="22">
        <v>0</v>
      </c>
      <c r="D4" s="22">
        <f>'NOVEMBER 2020'!H5</f>
        <v>11069497.289999999</v>
      </c>
      <c r="E4" s="22">
        <v>0</v>
      </c>
      <c r="F4" s="40">
        <v>440140277.2100001</v>
      </c>
      <c r="G4" s="40">
        <v>442880752.36999995</v>
      </c>
      <c r="H4" s="40">
        <v>442900557.01000005</v>
      </c>
      <c r="I4" s="40">
        <v>439968593.26000005</v>
      </c>
      <c r="J4" s="40">
        <v>500175626.93999994</v>
      </c>
      <c r="K4" s="40">
        <v>562308313.26999986</v>
      </c>
    </row>
    <row r="5" spans="1:11" s="18" customFormat="1" ht="24.95" customHeight="1" x14ac:dyDescent="0.3">
      <c r="A5" s="22">
        <f>'NOVEMBER 2020'!D6</f>
        <v>836319629.88</v>
      </c>
      <c r="B5" s="22">
        <f>'NOVEMBER 2020'!E6</f>
        <v>0</v>
      </c>
      <c r="C5" s="22">
        <v>0</v>
      </c>
      <c r="D5" s="22">
        <f>'NOVEMBER 2020'!H6</f>
        <v>15426871.890000001</v>
      </c>
      <c r="E5" s="22">
        <v>0</v>
      </c>
      <c r="F5" s="40">
        <v>630493771.14999998</v>
      </c>
      <c r="G5" s="40">
        <v>610045774.8499999</v>
      </c>
      <c r="H5" s="40">
        <v>635020424.84000003</v>
      </c>
      <c r="I5" s="40">
        <v>669351189.88000011</v>
      </c>
      <c r="J5" s="40">
        <v>782830757.52999997</v>
      </c>
      <c r="K5" s="40">
        <v>844121681.11000001</v>
      </c>
    </row>
    <row r="6" spans="1:11" s="18" customFormat="1" ht="24.95" customHeight="1" x14ac:dyDescent="0.3">
      <c r="A6" s="22">
        <f>'NOVEMBER 2020'!D7</f>
        <v>499456243.17000002</v>
      </c>
      <c r="B6" s="22">
        <f>'NOVEMBER 2020'!E7</f>
        <v>0</v>
      </c>
      <c r="C6" s="22">
        <v>0</v>
      </c>
      <c r="D6" s="22">
        <f>'NOVEMBER 2020'!H7</f>
        <v>13208423.4</v>
      </c>
      <c r="E6" s="22">
        <v>0</v>
      </c>
      <c r="F6" s="40">
        <v>380182944.80999994</v>
      </c>
      <c r="G6" s="40">
        <v>377021948.37999994</v>
      </c>
      <c r="H6" s="40">
        <v>385635468.69999999</v>
      </c>
      <c r="I6" s="40">
        <v>403619060.37</v>
      </c>
      <c r="J6" s="40">
        <v>460401300.14999998</v>
      </c>
      <c r="K6" s="40">
        <v>506133026.31</v>
      </c>
    </row>
    <row r="7" spans="1:11" s="18" customFormat="1" ht="24.95" customHeight="1" x14ac:dyDescent="0.3">
      <c r="A7" s="22">
        <f>'NOVEMBER 2020'!D8</f>
        <v>305558385.42000002</v>
      </c>
      <c r="B7" s="22">
        <f>'NOVEMBER 2020'!E8</f>
        <v>37756962.090000004</v>
      </c>
      <c r="C7" s="22">
        <v>0</v>
      </c>
      <c r="D7" s="22">
        <f>'NOVEMBER 2020'!H8</f>
        <v>15153252.66</v>
      </c>
      <c r="E7" s="22">
        <v>0</v>
      </c>
      <c r="F7" s="40">
        <v>273540655.10000002</v>
      </c>
      <c r="G7" s="40">
        <v>270475452.82000005</v>
      </c>
      <c r="H7" s="40">
        <v>268197561.94</v>
      </c>
      <c r="I7" s="40">
        <v>285345972.42999995</v>
      </c>
      <c r="J7" s="40">
        <v>333566400.24999994</v>
      </c>
      <c r="K7" s="40">
        <v>349409378.30000001</v>
      </c>
    </row>
    <row r="8" spans="1:11" s="18" customFormat="1" ht="24.95" customHeight="1" x14ac:dyDescent="0.3">
      <c r="A8" s="22">
        <f>'NOVEMBER 2020'!D9</f>
        <v>136040470.21000001</v>
      </c>
      <c r="B8" s="22">
        <f>'NOVEMBER 2020'!E9</f>
        <v>0</v>
      </c>
      <c r="C8" s="22">
        <v>0</v>
      </c>
      <c r="D8" s="22">
        <f>'NOVEMBER 2020'!H9</f>
        <v>4881034.3499999996</v>
      </c>
      <c r="E8" s="22">
        <v>0</v>
      </c>
      <c r="F8" s="40">
        <v>93607000.209999993</v>
      </c>
      <c r="G8" s="40">
        <v>87310156.49000001</v>
      </c>
      <c r="H8" s="40">
        <v>92364113.49000001</v>
      </c>
      <c r="I8" s="40">
        <v>98499805.480000004</v>
      </c>
      <c r="J8" s="40">
        <v>119552184.62</v>
      </c>
      <c r="K8" s="40">
        <v>126872755.18000001</v>
      </c>
    </row>
    <row r="9" spans="1:11" s="18" customFormat="1" ht="24.95" customHeight="1" x14ac:dyDescent="0.3">
      <c r="A9" s="22">
        <f>'NOVEMBER 2020'!D10</f>
        <v>2155046218.1599998</v>
      </c>
      <c r="B9" s="22">
        <f>'NOVEMBER 2020'!E10</f>
        <v>81212526.670000002</v>
      </c>
      <c r="C9" s="22">
        <v>0</v>
      </c>
      <c r="D9" s="22">
        <f>'NOVEMBER 2020'!H10</f>
        <v>50567645.460000001</v>
      </c>
      <c r="E9" s="22">
        <v>0</v>
      </c>
      <c r="F9" s="40">
        <v>1734660743.9300001</v>
      </c>
      <c r="G9" s="40">
        <v>1676281040.6600001</v>
      </c>
      <c r="H9" s="40">
        <v>1700594761.7</v>
      </c>
      <c r="I9" s="40">
        <v>1824012054.25</v>
      </c>
      <c r="J9" s="40">
        <v>2071994606.8800001</v>
      </c>
      <c r="K9" s="40">
        <v>2247884324.3800001</v>
      </c>
    </row>
    <row r="10" spans="1:11" s="18" customFormat="1" ht="24.95" customHeight="1" x14ac:dyDescent="0.3">
      <c r="A10" s="22">
        <f>'NOVEMBER 2020'!D11</f>
        <v>165414410.5</v>
      </c>
      <c r="B10" s="22">
        <f>'NOVEMBER 2020'!E11</f>
        <v>6801254.0999999996</v>
      </c>
      <c r="C10" s="22">
        <v>0</v>
      </c>
      <c r="D10" s="22">
        <f>'NOVEMBER 2020'!H11</f>
        <v>4108852.72</v>
      </c>
      <c r="E10" s="22">
        <v>0</v>
      </c>
      <c r="F10" s="40">
        <v>111058822.06999999</v>
      </c>
      <c r="G10" s="40">
        <v>118039630.36</v>
      </c>
      <c r="H10" s="40">
        <v>115727480.5</v>
      </c>
      <c r="I10" s="40">
        <v>121812215.65000001</v>
      </c>
      <c r="J10" s="40">
        <v>136176772.75</v>
      </c>
      <c r="K10" s="40">
        <v>166351943.44</v>
      </c>
    </row>
    <row r="11" spans="1:11" s="18" customFormat="1" ht="24.95" customHeight="1" x14ac:dyDescent="0.3">
      <c r="A11" s="22">
        <f>'NOVEMBER 2020'!D12</f>
        <v>0</v>
      </c>
      <c r="B11" s="22">
        <f>'NOVEMBER 2020'!E12</f>
        <v>61711379.100000001</v>
      </c>
      <c r="C11" s="22">
        <f>'NOVEMBER 2020'!F12</f>
        <v>753518055.25</v>
      </c>
      <c r="D11" s="22">
        <f>'NOVEMBER 2020'!H12</f>
        <v>12561970.220000001</v>
      </c>
      <c r="E11" s="22">
        <v>0</v>
      </c>
      <c r="F11" s="40">
        <v>688535851.26999998</v>
      </c>
      <c r="G11" s="40">
        <v>674240979.12</v>
      </c>
      <c r="H11" s="40">
        <v>642669095.9000001</v>
      </c>
      <c r="I11" s="40">
        <v>684329035.56000006</v>
      </c>
      <c r="J11" s="40">
        <v>822430721.26999998</v>
      </c>
      <c r="K11" s="40">
        <v>819963637.3900001</v>
      </c>
    </row>
    <row r="12" spans="1:11" s="18" customFormat="1" ht="24.95" customHeight="1" x14ac:dyDescent="0.3">
      <c r="A12" s="22">
        <f>'NOVEMBER 2020'!D13</f>
        <v>672800513.36000001</v>
      </c>
      <c r="B12" s="22">
        <f>'NOVEMBER 2020'!E13</f>
        <v>0</v>
      </c>
      <c r="C12" s="22">
        <f>'NOVEMBER 2020'!F13</f>
        <v>0</v>
      </c>
      <c r="D12" s="22">
        <f>'NOVEMBER 2020'!H13</f>
        <v>13567772.300000001</v>
      </c>
      <c r="E12" s="22">
        <v>0</v>
      </c>
      <c r="F12" s="40">
        <v>543151716.30000007</v>
      </c>
      <c r="G12" s="40">
        <v>557316059.86000001</v>
      </c>
      <c r="H12" s="40">
        <v>572903695.15999997</v>
      </c>
      <c r="I12" s="40">
        <v>542694202.19000006</v>
      </c>
      <c r="J12" s="40">
        <v>620893843.13</v>
      </c>
      <c r="K12" s="40">
        <v>685139493.95999992</v>
      </c>
    </row>
    <row r="13" spans="1:11" s="18" customFormat="1" ht="24.95" customHeight="1" x14ac:dyDescent="0.3">
      <c r="A13" s="22">
        <f>'NOVEMBER 2020'!D14</f>
        <v>0</v>
      </c>
      <c r="B13" s="22">
        <f>'NOVEMBER 2020'!E14</f>
        <v>20300288.800000001</v>
      </c>
      <c r="C13" s="22"/>
      <c r="D13" s="22">
        <f>'NOVEMBER 2020'!H14</f>
        <v>117964.75</v>
      </c>
      <c r="E13" s="22">
        <f>'NOVEMBER 2020'!F14</f>
        <v>7507451398.3999996</v>
      </c>
      <c r="F13" s="40">
        <v>7049563994.1700001</v>
      </c>
      <c r="G13" s="40">
        <v>9530116464.5400009</v>
      </c>
      <c r="H13" s="40">
        <v>11131384432.459999</v>
      </c>
      <c r="I13" s="40">
        <v>12726962145.940001</v>
      </c>
      <c r="J13" s="40">
        <v>9486062740.9199982</v>
      </c>
      <c r="K13" s="40">
        <v>7505236030.7299995</v>
      </c>
    </row>
    <row r="14" spans="1:11" s="18" customFormat="1" ht="24.95" customHeight="1" x14ac:dyDescent="0.3">
      <c r="A14" s="22">
        <f>'NOVEMBER 2020'!D15</f>
        <v>153384220.55000001</v>
      </c>
      <c r="B14" s="22">
        <f>'NOVEMBER 2020'!E15</f>
        <v>0</v>
      </c>
      <c r="C14" s="22">
        <f>'NOVEMBER 2020'!F15</f>
        <v>0</v>
      </c>
      <c r="D14" s="22">
        <f>'NOVEMBER 2020'!H15</f>
        <v>350199.34</v>
      </c>
      <c r="E14" s="22"/>
      <c r="F14" s="40"/>
      <c r="G14" s="40"/>
      <c r="H14" s="40"/>
      <c r="I14" s="40"/>
      <c r="J14" s="40">
        <v>152862227.45000002</v>
      </c>
      <c r="K14" s="40">
        <v>153233517.05000001</v>
      </c>
    </row>
    <row r="15" spans="1:11" s="18" customFormat="1" ht="24.95" customHeight="1" x14ac:dyDescent="0.3">
      <c r="A15" s="22">
        <f>'NOVEMBER 2020'!D16</f>
        <v>180781663.13999999</v>
      </c>
      <c r="B15" s="22">
        <f>'NOVEMBER 2020'!E16</f>
        <v>0</v>
      </c>
      <c r="C15" s="22">
        <f>'NOVEMBER 2020'!F16</f>
        <v>0</v>
      </c>
      <c r="D15" s="22">
        <f>'NOVEMBER 2020'!H16</f>
        <v>321981.18</v>
      </c>
      <c r="E15" s="22">
        <f>'NOVEMBER 2020'!F16</f>
        <v>0</v>
      </c>
      <c r="F15" s="40"/>
      <c r="G15" s="40"/>
      <c r="H15" s="40"/>
      <c r="I15" s="40"/>
      <c r="J15" s="40">
        <v>163603748.63</v>
      </c>
      <c r="K15" s="40">
        <v>180580510.63</v>
      </c>
    </row>
    <row r="16" spans="1:11" s="18" customFormat="1" ht="24.95" customHeight="1" thickBot="1" x14ac:dyDescent="0.35">
      <c r="A16" s="28">
        <f>SUM(A4:A15)</f>
        <v>5645946017.6899996</v>
      </c>
      <c r="B16" s="28">
        <f>SUM(B4:B15)</f>
        <v>225450504.88</v>
      </c>
      <c r="C16" s="28">
        <f>SUM(C4:C15)</f>
        <v>753518055.25</v>
      </c>
      <c r="D16" s="28">
        <f>SUM(D4:D15)</f>
        <v>141335465.56</v>
      </c>
      <c r="E16" s="28">
        <f>SUM(E4:E15)</f>
        <v>7507451398.3999996</v>
      </c>
      <c r="F16" s="39">
        <f t="shared" ref="F16:K16" si="0">SUM(F4:F15)</f>
        <v>11944935776.220001</v>
      </c>
      <c r="G16" s="39">
        <f t="shared" si="0"/>
        <v>14343728259.450001</v>
      </c>
      <c r="H16" s="39">
        <f t="shared" si="0"/>
        <v>15987397591.700001</v>
      </c>
      <c r="I16" s="39">
        <f t="shared" si="0"/>
        <v>17796594275.010002</v>
      </c>
      <c r="J16" s="39">
        <f t="shared" si="0"/>
        <v>15650550930.519999</v>
      </c>
      <c r="K16" s="39">
        <f t="shared" si="0"/>
        <v>14147234611.749998</v>
      </c>
    </row>
    <row r="17" spans="1:10" ht="16.5" x14ac:dyDescent="0.3">
      <c r="E17" s="38"/>
    </row>
    <row r="18" spans="1:10" x14ac:dyDescent="0.25">
      <c r="B18" s="37">
        <v>43983</v>
      </c>
      <c r="C18" s="37">
        <v>44013</v>
      </c>
      <c r="D18" s="37">
        <v>44044</v>
      </c>
      <c r="E18" s="37">
        <v>44075</v>
      </c>
      <c r="F18" s="37">
        <v>44105</v>
      </c>
      <c r="G18" s="37">
        <v>44136</v>
      </c>
      <c r="J18" s="44"/>
    </row>
    <row r="19" spans="1:10" x14ac:dyDescent="0.25">
      <c r="A19" s="37" t="s">
        <v>35</v>
      </c>
      <c r="B19" s="36">
        <v>3864587279.2199998</v>
      </c>
      <c r="C19" s="36">
        <v>3831828644.6799998</v>
      </c>
      <c r="D19" s="36">
        <v>3913723749.54</v>
      </c>
      <c r="E19" s="36">
        <v>4141425949.9000001</v>
      </c>
      <c r="F19" s="36">
        <v>5094516142.04</v>
      </c>
      <c r="G19" s="36">
        <v>5645946017.6899996</v>
      </c>
    </row>
    <row r="20" spans="1:10" x14ac:dyDescent="0.25">
      <c r="A20" s="37" t="s">
        <v>34</v>
      </c>
      <c r="B20" s="36">
        <v>452492408.13</v>
      </c>
      <c r="C20" s="36">
        <v>272103487.33999997</v>
      </c>
      <c r="D20" s="36">
        <v>316071867.88</v>
      </c>
      <c r="E20" s="36">
        <v>349803623.88999999</v>
      </c>
      <c r="F20" s="36">
        <v>343013633.70999998</v>
      </c>
      <c r="G20" s="36">
        <v>225450504.88</v>
      </c>
    </row>
    <row r="21" spans="1:10" x14ac:dyDescent="0.25">
      <c r="A21" s="37" t="s">
        <v>33</v>
      </c>
      <c r="B21" s="36">
        <v>591048061.02999997</v>
      </c>
      <c r="C21" s="36">
        <v>625862830.11000001</v>
      </c>
      <c r="D21" s="36">
        <v>592621089.37</v>
      </c>
      <c r="E21" s="36">
        <v>626583310.45000005</v>
      </c>
      <c r="F21" s="36">
        <v>754956015.67999995</v>
      </c>
      <c r="G21" s="36">
        <v>753518055.25</v>
      </c>
    </row>
    <row r="22" spans="1:10" x14ac:dyDescent="0.25">
      <c r="A22" s="37" t="s">
        <v>42</v>
      </c>
      <c r="B22" s="36">
        <v>7051738147.2399998</v>
      </c>
      <c r="C22" s="36">
        <v>9533055643.75</v>
      </c>
      <c r="D22" s="36">
        <v>11135395115.33</v>
      </c>
      <c r="E22" s="36">
        <v>12731001529.98</v>
      </c>
      <c r="F22" s="36">
        <v>9489073502.6399994</v>
      </c>
      <c r="G22" s="36">
        <v>7507451398.3999996</v>
      </c>
    </row>
    <row r="23" spans="1:10" x14ac:dyDescent="0.25">
      <c r="A23" s="37" t="s">
        <v>32</v>
      </c>
      <c r="B23" s="36">
        <v>93622092.400000006</v>
      </c>
      <c r="C23" s="36">
        <v>191169576.22999999</v>
      </c>
      <c r="D23" s="36">
        <v>152002086.71000001</v>
      </c>
      <c r="E23" s="36">
        <v>76107936.489999995</v>
      </c>
      <c r="F23" s="36">
        <v>94333366.409999996</v>
      </c>
      <c r="G23" s="36">
        <v>141335465.56</v>
      </c>
    </row>
    <row r="24" spans="1:10" x14ac:dyDescent="0.25">
      <c r="B24" s="35">
        <f t="shared" ref="B24:G24" si="1">SUM(B19:B23)</f>
        <v>12053487988.019999</v>
      </c>
      <c r="C24" s="35">
        <f t="shared" si="1"/>
        <v>14454020182.110001</v>
      </c>
      <c r="D24" s="35">
        <f t="shared" si="1"/>
        <v>16109813908.829998</v>
      </c>
      <c r="E24" s="35">
        <f t="shared" si="1"/>
        <v>17924922350.710003</v>
      </c>
      <c r="F24" s="35">
        <f t="shared" si="1"/>
        <v>15775892660.48</v>
      </c>
      <c r="G24" s="35">
        <f t="shared" si="1"/>
        <v>14273701441.779999</v>
      </c>
    </row>
    <row r="25" spans="1:10" x14ac:dyDescent="0.25">
      <c r="D25" s="35"/>
    </row>
    <row r="26" spans="1:10" x14ac:dyDescent="0.25">
      <c r="G26" s="44"/>
    </row>
    <row r="27" spans="1:10" x14ac:dyDescent="0.25">
      <c r="A27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8" workbookViewId="0">
      <selection activeCell="N25" sqref="N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NOVEMBER 2020</vt:lpstr>
      <vt:lpstr>Trend </vt:lpstr>
      <vt:lpstr>NovCharts </vt:lpstr>
      <vt:lpstr>'NOVEMBER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2020-12-23T16:07:20Z</dcterms:modified>
</cp:coreProperties>
</file>