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23040" windowHeight="9192" activeTab="2"/>
  </bookViews>
  <sheets>
    <sheet name="MAY 2020" sheetId="9" r:id="rId1"/>
    <sheet name="Trend " sheetId="11" state="hidden" r:id="rId2"/>
    <sheet name="MayCharts " sheetId="10" r:id="rId3"/>
  </sheets>
  <definedNames>
    <definedName name="_xlnm.Print_Area" localSheetId="0">'MAY 2020'!$A$1:$U$2</definedName>
    <definedName name="_xlnm.Print_Area" localSheetId="1">'Trend '!$A$1:$F$2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9"/>
  <c r="I5" l="1"/>
  <c r="D11" i="11" l="1"/>
  <c r="C11"/>
  <c r="B11"/>
  <c r="A11"/>
  <c r="Y12" i="9"/>
  <c r="V12"/>
  <c r="I12"/>
  <c r="L12" s="1"/>
  <c r="I8"/>
  <c r="Q12" l="1"/>
  <c r="P12"/>
  <c r="B6" i="11"/>
  <c r="B5"/>
  <c r="N14" i="9" l="1"/>
  <c r="O12" s="1"/>
  <c r="B8" i="11" l="1"/>
  <c r="B4"/>
  <c r="A12" l="1"/>
  <c r="K13" l="1"/>
  <c r="I9" i="9"/>
  <c r="L9" s="1"/>
  <c r="F13" i="11" l="1"/>
  <c r="G20"/>
  <c r="J13" l="1"/>
  <c r="F20"/>
  <c r="D12"/>
  <c r="D10"/>
  <c r="D9"/>
  <c r="D8"/>
  <c r="D7"/>
  <c r="D6"/>
  <c r="D5"/>
  <c r="D4"/>
  <c r="C12"/>
  <c r="B12"/>
  <c r="B10"/>
  <c r="B9"/>
  <c r="B7"/>
  <c r="A10"/>
  <c r="A9"/>
  <c r="A8"/>
  <c r="A7"/>
  <c r="A6"/>
  <c r="A5"/>
  <c r="A4"/>
  <c r="W14" i="9" l="1"/>
  <c r="T14"/>
  <c r="S14"/>
  <c r="R14"/>
  <c r="X14"/>
  <c r="U14"/>
  <c r="K14"/>
  <c r="H14"/>
  <c r="G14"/>
  <c r="F14"/>
  <c r="E14"/>
  <c r="D14"/>
  <c r="E20" i="11" l="1"/>
  <c r="I13"/>
  <c r="G13" l="1"/>
  <c r="H13"/>
  <c r="C20"/>
  <c r="B20"/>
  <c r="A13" l="1"/>
  <c r="B13"/>
  <c r="C13"/>
  <c r="D13"/>
  <c r="D20" l="1"/>
  <c r="O6" i="9"/>
  <c r="O7"/>
  <c r="O8"/>
  <c r="O9"/>
  <c r="O10"/>
  <c r="O11"/>
  <c r="O13"/>
  <c r="O14"/>
  <c r="O5"/>
  <c r="L8" l="1"/>
  <c r="I7"/>
  <c r="L7" s="1"/>
  <c r="Q7" s="1"/>
  <c r="I6"/>
  <c r="L6" s="1"/>
  <c r="I10"/>
  <c r="L10" s="1"/>
  <c r="L5" l="1"/>
  <c r="I11"/>
  <c r="L11" s="1"/>
  <c r="I13"/>
  <c r="L13" s="1"/>
  <c r="I14" l="1"/>
  <c r="L14"/>
  <c r="M12" s="1"/>
  <c r="Y13"/>
  <c r="V13"/>
  <c r="Q13"/>
  <c r="P13"/>
  <c r="Y11"/>
  <c r="V11"/>
  <c r="Q11"/>
  <c r="P11"/>
  <c r="Y10"/>
  <c r="V10"/>
  <c r="Q10"/>
  <c r="P10"/>
  <c r="Y9"/>
  <c r="V9"/>
  <c r="Q9"/>
  <c r="P9"/>
  <c r="Y8"/>
  <c r="V8"/>
  <c r="Q8"/>
  <c r="P8"/>
  <c r="Y7"/>
  <c r="V7"/>
  <c r="P7"/>
  <c r="Y6"/>
  <c r="V6"/>
  <c r="Q6"/>
  <c r="P6"/>
  <c r="Y5"/>
  <c r="V5"/>
  <c r="Q5"/>
  <c r="P5"/>
  <c r="M13" l="1"/>
  <c r="M5"/>
  <c r="M8"/>
  <c r="M14"/>
  <c r="M10"/>
  <c r="M11"/>
  <c r="M6"/>
  <c r="M9"/>
  <c r="M7"/>
  <c r="V14"/>
  <c r="Y14"/>
  <c r="P14" l="1"/>
  <c r="Q14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<sst xmlns="http://schemas.openxmlformats.org/spreadsheetml/2006/main" count="56" uniqueCount="47">
  <si>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</si>
  <si>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</si>
  <si>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</si>
  <si>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</si>
  <si>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</si>
  <si>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</si>
  <si>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</si>
  <si>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</si>
  <si>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</si>
  <si>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</si>
  <si>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</si>
  <si>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</si>
  <si>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</si>
  <si>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</si>
  <si>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</si>
  <si>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</si>
  <si>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</si>
  <si>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</si>
  <si>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</si>
  <si>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</si>
  <si>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</si>
  <si>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</si>
  <si>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</si>
  <si>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</si>
  <si>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</si>
  <si>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</si>
  <si>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</si>
  <si>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</si>
  <si>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</si>
  <si>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</si>
  <si>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</si>
  <si>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</si>
  <si>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</si>
  <si>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</si>
  <si>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</si>
  <si>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</si>
  <si>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</si>
  <si>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</si>
  <si>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</si>
  <si>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Greenwich Asset Mgt Limited</t>
  </si>
  <si>
    <t>Greenwich Alpha ETF</t>
  </si>
  <si>
    <t>APR</t>
  </si>
  <si>
    <t>SCHEDULE OF REGISTERED EXCHANGE TRADED FUNDS(ETFs) AS AT 31ST MAY, 2020</t>
  </si>
  <si>
    <t>NET ASSET VALUE  (N) PREVIOUS (APRIL'20)</t>
  </si>
  <si>
    <t>MAY</t>
  </si>
  <si>
    <t>PREVIOUS(APRIL)</t>
  </si>
  <si>
    <t>CURRENT(MAY)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</si>
</sst>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(DEC 2019 - MAY</a:t>
            </a:r>
          </a:p>
          <a:p>
            <a:pPr>
              <a:defRPr lang="en-US" sz="1600"/>
            </a:pPr>
            <a:r>
              <a:rPr lang="en-US" sz="1600"/>
              <a:t>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84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</c:numCache>
            </c:numRef>
          </c:cat>
          <c:val>
            <c:numRef>
              <c:f>'Trend '!$F$13:$K$13</c:f>
              <c:numCache>
                <c:formatCode>_-* #,##0.00_-;\-* #,##0.00_-;_-* "-"??_-;_-@_-</c:formatCode>
                <c:ptCount val="6"/>
                <c:pt idx="0">
                  <c:v>5165913992.0600004</c:v>
                </c:pt>
                <c:pt idx="1">
                  <c:v>5464063863.0199995</c:v>
                </c:pt>
                <c:pt idx="2">
                  <c:v>5030305629.6999998</c:v>
                </c:pt>
                <c:pt idx="3">
                  <c:v>4085799334.7400002</c:v>
                </c:pt>
                <c:pt idx="4">
                  <c:v>4494025633.2300005</c:v>
                </c:pt>
                <c:pt idx="5">
                  <c:v>4952411842.71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marker val="1"/>
        <c:axId val="109456384"/>
        <c:axId val="109466368"/>
      </c:lineChart>
      <c:catAx>
        <c:axId val="1094563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9466368"/>
        <c:crosses val="autoZero"/>
        <c:lblAlgn val="ctr"/>
        <c:lblOffset val="100"/>
      </c:catAx>
      <c:valAx>
        <c:axId val="10946636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945638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Outlets(May 2020)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'!$A$13:$D$13</c:f>
              <c:numCache>
                <c:formatCode>_-* #,##0.00_-;\-* #,##0.00_-;_-* "-"??_-;_-@_-</c:formatCode>
                <c:ptCount val="4"/>
                <c:pt idx="0">
                  <c:v>4032265012.1199999</c:v>
                </c:pt>
                <c:pt idx="1">
                  <c:v>177070409.49000001</c:v>
                </c:pt>
                <c:pt idx="2">
                  <c:v>538903891.86000001</c:v>
                </c:pt>
                <c:pt idx="3">
                  <c:v>278503239.37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CatName val="1"/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Outlet(Dec'</a:t>
            </a:r>
            <a:r>
              <a:rPr lang="en-US" baseline="0"/>
              <a:t> </a:t>
            </a:r>
            <a:r>
              <a:rPr lang="en-US"/>
              <a:t>2019 - May' 2020)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'!$A$16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'!$B$15:$G$15</c:f>
              <c:numCache>
                <c:formatCode>mmm\-yy</c:formatCode>
                <c:ptCount val="6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4408225444.3299999</c:v>
                </c:pt>
                <c:pt idx="1">
                  <c:v>4620730446.1899996</c:v>
                </c:pt>
                <c:pt idx="2">
                  <c:v>4193271504.52</c:v>
                </c:pt>
                <c:pt idx="3">
                  <c:v>3274342665.3200002</c:v>
                </c:pt>
                <c:pt idx="4">
                  <c:v>3614392230.1399999</c:v>
                </c:pt>
                <c:pt idx="5">
                  <c:v>4032265012.1199999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'!$A$17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'!$B$15:$G$15</c:f>
              <c:numCache>
                <c:formatCode>mmm\-yy</c:formatCode>
                <c:ptCount val="6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171857896.38</c:v>
                </c:pt>
                <c:pt idx="1">
                  <c:v>152280847.13999999</c:v>
                </c:pt>
                <c:pt idx="2">
                  <c:v>252081379.78999999</c:v>
                </c:pt>
                <c:pt idx="3">
                  <c:v>259460908.27000001</c:v>
                </c:pt>
                <c:pt idx="4">
                  <c:v>175752553.41</c:v>
                </c:pt>
                <c:pt idx="5">
                  <c:v>177070409.49000001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'!$A$18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'!$B$15:$G$15</c:f>
              <c:numCache>
                <c:formatCode>mmm\-yy</c:formatCode>
                <c:ptCount val="6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529473292.36000001</c:v>
                </c:pt>
                <c:pt idx="1">
                  <c:v>544105837.98000002</c:v>
                </c:pt>
                <c:pt idx="2">
                  <c:v>568973079.14999998</c:v>
                </c:pt>
                <c:pt idx="3">
                  <c:v>495910824.64999998</c:v>
                </c:pt>
                <c:pt idx="4">
                  <c:v>535087967.51999998</c:v>
                </c:pt>
                <c:pt idx="5">
                  <c:v>538903891.86000001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'!$A$19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'!$B$15:$G$15</c:f>
              <c:numCache>
                <c:formatCode>mmm\-yy</c:formatCode>
                <c:ptCount val="6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151803547.97</c:v>
                </c:pt>
                <c:pt idx="1">
                  <c:v>221324761.75999999</c:v>
                </c:pt>
                <c:pt idx="2">
                  <c:v>116675921.8</c:v>
                </c:pt>
                <c:pt idx="3">
                  <c:v>150095912.88999999</c:v>
                </c:pt>
                <c:pt idx="4">
                  <c:v>260113227.03</c:v>
                </c:pt>
                <c:pt idx="5">
                  <c:v>278503239.37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shape val="box"/>
        <c:axId val="106600320"/>
        <c:axId val="106601856"/>
        <c:axId val="0"/>
      </c:bar3DChart>
      <c:dateAx>
        <c:axId val="1066003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6601856"/>
        <c:crossesAt val="0"/>
        <c:auto val="1"/>
        <c:lblOffset val="100"/>
        <c:baseTimeUnit val="months"/>
      </c:dateAx>
      <c:valAx>
        <c:axId val="106601856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6600320"/>
        <c:crosses val="autoZero"/>
        <c:crossBetween val="between"/>
        <c:dispUnits>
          <c:builtInUnit val="billions"/>
          <c:dispUnitsLbl>
            <c:layout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layout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pane ySplit="1" topLeftCell="A2" activePane="bottomLeft" state="frozen"/>
      <selection activeCell="P28" sqref="P28"/>
      <selection pane="bottomLeft" activeCell="A16" sqref="A16"/>
    </sheetView>
  </sheetViews>
  <sheetFormatPr defaultColWidth="8.88671875" defaultRowHeight="14.4"/>
  <cols>
    <col min="1" max="1" width="6.5546875" customWidth="1"/>
    <col min="2" max="2" width="34.109375" customWidth="1"/>
    <col min="3" max="3" width="42.6640625" customWidth="1"/>
    <col min="4" max="4" width="21.88671875" customWidth="1"/>
    <col min="5" max="5" width="19.6640625" customWidth="1"/>
    <col min="6" max="6" width="23.5546875" customWidth="1"/>
    <col min="7" max="9" width="21.88671875" customWidth="1"/>
    <col min="10" max="10" width="20.6640625" customWidth="1"/>
    <col min="11" max="11" width="20.33203125" customWidth="1"/>
    <col min="12" max="12" width="22.44140625" customWidth="1"/>
    <col min="13" max="13" width="11.109375" customWidth="1"/>
    <col min="14" max="14" width="22.33203125" customWidth="1"/>
    <col min="15" max="15" width="8.6640625" customWidth="1"/>
    <col min="16" max="17" width="11" customWidth="1"/>
    <col min="18" max="18" width="13.33203125" customWidth="1"/>
    <col min="19" max="19" width="12.44140625" customWidth="1"/>
    <col min="20" max="20" width="10.88671875" customWidth="1"/>
    <col min="21" max="21" width="11" customWidth="1"/>
    <col min="22" max="22" width="9.44140625" customWidth="1"/>
    <col min="23" max="23" width="20.88671875" customWidth="1"/>
    <col min="24" max="24" width="19.6640625" customWidth="1"/>
    <col min="25" max="25" width="10.6640625" customWidth="1"/>
    <col min="26" max="26" width="18.109375" customWidth="1"/>
  </cols>
  <sheetData>
    <row r="1" spans="1:26" ht="34.200000000000003" thickBot="1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3"/>
      <c r="Y1" s="4"/>
    </row>
    <row r="2" spans="1:26" ht="15" thickBot="1">
      <c r="A2" s="1"/>
      <c r="B2" s="54"/>
      <c r="C2" s="54"/>
    </row>
    <row r="3" spans="1:26" ht="48.6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3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7" t="s">
        <v>19</v>
      </c>
      <c r="U3" s="57"/>
      <c r="V3" s="57"/>
      <c r="W3" s="57" t="s">
        <v>20</v>
      </c>
      <c r="X3" s="57"/>
      <c r="Y3" s="58"/>
      <c r="Z3" s="6"/>
    </row>
    <row r="4" spans="1:26" s="18" customFormat="1" ht="24.9" customHeight="1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46</v>
      </c>
      <c r="X4" s="12" t="s">
        <v>45</v>
      </c>
      <c r="Y4" s="17" t="s">
        <v>31</v>
      </c>
      <c r="Z4" s="24"/>
    </row>
    <row r="5" spans="1:26" s="18" customFormat="1" ht="24.9" customHeight="1">
      <c r="A5" s="19">
        <v>1</v>
      </c>
      <c r="B5" s="20" t="s">
        <v>2</v>
      </c>
      <c r="C5" s="21" t="s">
        <v>32</v>
      </c>
      <c r="D5" s="22">
        <v>399334968.88</v>
      </c>
      <c r="E5" s="22">
        <v>0</v>
      </c>
      <c r="F5" s="22">
        <v>0</v>
      </c>
      <c r="G5" s="22">
        <v>418879621.13</v>
      </c>
      <c r="H5" s="22">
        <v>17037398.559999999</v>
      </c>
      <c r="I5" s="23">
        <f>G5+H5</f>
        <v>435917019.69</v>
      </c>
      <c r="J5" s="22">
        <v>6843295.25</v>
      </c>
      <c r="K5" s="22">
        <v>2661655.71</v>
      </c>
      <c r="L5" s="23">
        <f t="shared" ref="L5:L8" si="0">I5-J5</f>
        <v>429073724.44</v>
      </c>
      <c r="M5" s="14">
        <f t="shared" ref="M5:M14" si="1">(L5/L$14)</f>
        <v>8.6639346255421149E-2</v>
      </c>
      <c r="N5" s="23">
        <v>373844764.72000003</v>
      </c>
      <c r="O5" s="14">
        <f t="shared" ref="O5:O14" si="2">(N5/N$14)</f>
        <v>8.3187056601478654E-2</v>
      </c>
      <c r="P5" s="15">
        <f t="shared" ref="P5:P14" si="3">((L5-N5)/N5)</f>
        <v>0.14773233419856774</v>
      </c>
      <c r="Q5" s="16">
        <f t="shared" ref="Q5:Q13" si="4">(K5/L5)</f>
        <v>6.2032596227462435E-3</v>
      </c>
      <c r="R5" s="22">
        <v>8.85</v>
      </c>
      <c r="S5" s="22">
        <v>8.9499999999999993</v>
      </c>
      <c r="T5" s="22">
        <v>20</v>
      </c>
      <c r="U5" s="49">
        <v>20</v>
      </c>
      <c r="V5" s="52">
        <f t="shared" ref="V5:V14" si="5">((T5-U5)/U5)</f>
        <v>0</v>
      </c>
      <c r="W5" s="22">
        <v>48200000</v>
      </c>
      <c r="X5" s="49">
        <v>48200000</v>
      </c>
      <c r="Y5" s="50">
        <f t="shared" ref="Y5:Y13" si="6">((W5-X5)/X5)</f>
        <v>0</v>
      </c>
      <c r="Z5" s="24"/>
    </row>
    <row r="6" spans="1:26" s="18" customFormat="1" ht="24.9" customHeight="1">
      <c r="A6" s="19">
        <v>2</v>
      </c>
      <c r="B6" s="20" t="s">
        <v>1</v>
      </c>
      <c r="C6" s="21" t="s">
        <v>22</v>
      </c>
      <c r="D6" s="22">
        <v>660066982.99000001</v>
      </c>
      <c r="E6" s="22">
        <v>0</v>
      </c>
      <c r="F6" s="22">
        <v>0</v>
      </c>
      <c r="G6" s="22">
        <v>660066982.99000001</v>
      </c>
      <c r="H6" s="22">
        <v>28480685.870000001</v>
      </c>
      <c r="I6" s="23">
        <f t="shared" ref="I6:I13" si="7">G6+H6</f>
        <v>688547668.86000001</v>
      </c>
      <c r="J6" s="22">
        <v>6777216.3799999999</v>
      </c>
      <c r="K6" s="22">
        <v>1975960.31</v>
      </c>
      <c r="L6" s="23">
        <f t="shared" si="0"/>
        <v>681770452.48000002</v>
      </c>
      <c r="M6" s="14">
        <f t="shared" si="1"/>
        <v>0.13766432884283905</v>
      </c>
      <c r="N6" s="23">
        <v>591118846.8499999</v>
      </c>
      <c r="O6" s="14">
        <f t="shared" si="2"/>
        <v>0.13153437365357076</v>
      </c>
      <c r="P6" s="15">
        <f t="shared" si="3"/>
        <v>0.15335597251393937</v>
      </c>
      <c r="Q6" s="16">
        <f t="shared" si="4"/>
        <v>2.8982780095738537E-3</v>
      </c>
      <c r="R6" s="22">
        <v>92.89</v>
      </c>
      <c r="S6" s="22">
        <v>94.8</v>
      </c>
      <c r="T6" s="22">
        <v>28</v>
      </c>
      <c r="U6" s="49">
        <v>28</v>
      </c>
      <c r="V6" s="52">
        <f t="shared" si="5"/>
        <v>0</v>
      </c>
      <c r="W6" s="22">
        <v>7265231.9500000002</v>
      </c>
      <c r="X6" s="49">
        <v>7265231.9500000002</v>
      </c>
      <c r="Y6" s="51">
        <f t="shared" si="6"/>
        <v>0</v>
      </c>
    </row>
    <row r="7" spans="1:26" s="18" customFormat="1" ht="24.9" customHeight="1">
      <c r="A7" s="19">
        <v>3</v>
      </c>
      <c r="B7" s="20" t="s">
        <v>1</v>
      </c>
      <c r="C7" s="21" t="s">
        <v>23</v>
      </c>
      <c r="D7" s="22">
        <v>386084351.39999998</v>
      </c>
      <c r="E7" s="22">
        <v>0</v>
      </c>
      <c r="F7" s="22">
        <v>0</v>
      </c>
      <c r="G7" s="22">
        <v>386084351.39999998</v>
      </c>
      <c r="H7" s="22">
        <v>17274515.120000001</v>
      </c>
      <c r="I7" s="23">
        <f t="shared" si="7"/>
        <v>403358866.51999998</v>
      </c>
      <c r="J7" s="22">
        <v>5874745.9100000001</v>
      </c>
      <c r="K7" s="22">
        <v>1804317.68</v>
      </c>
      <c r="L7" s="23">
        <f t="shared" si="0"/>
        <v>397484120.60999995</v>
      </c>
      <c r="M7" s="14">
        <f t="shared" si="1"/>
        <v>8.0260716037802993E-2</v>
      </c>
      <c r="N7" s="23">
        <v>353290627.05000001</v>
      </c>
      <c r="O7" s="14">
        <f t="shared" si="2"/>
        <v>7.8613398294321415E-2</v>
      </c>
      <c r="P7" s="15">
        <f t="shared" si="3"/>
        <v>0.12509104452902847</v>
      </c>
      <c r="Q7" s="16">
        <f t="shared" si="4"/>
        <v>4.5393453132945277E-3</v>
      </c>
      <c r="R7" s="22">
        <v>69.63</v>
      </c>
      <c r="S7" s="22">
        <v>70.86</v>
      </c>
      <c r="T7" s="22">
        <v>17</v>
      </c>
      <c r="U7" s="49">
        <v>17</v>
      </c>
      <c r="V7" s="52">
        <f t="shared" si="5"/>
        <v>0</v>
      </c>
      <c r="W7" s="22">
        <v>5658377.8700000001</v>
      </c>
      <c r="X7" s="49">
        <v>5658337.8700000001</v>
      </c>
      <c r="Y7" s="50">
        <f t="shared" si="6"/>
        <v>7.0692137724889866E-6</v>
      </c>
      <c r="Z7" s="43"/>
    </row>
    <row r="8" spans="1:26" s="18" customFormat="1" ht="24.9" customHeight="1">
      <c r="A8" s="19">
        <v>4</v>
      </c>
      <c r="B8" s="20" t="s">
        <v>24</v>
      </c>
      <c r="C8" s="21" t="s">
        <v>25</v>
      </c>
      <c r="D8" s="22">
        <v>235886890.56</v>
      </c>
      <c r="E8" s="22">
        <v>26215222.07</v>
      </c>
      <c r="F8" s="22">
        <v>0</v>
      </c>
      <c r="G8" s="22">
        <v>262102112.63</v>
      </c>
      <c r="H8" s="22">
        <v>36754475.82</v>
      </c>
      <c r="I8" s="23">
        <f>G8+H8</f>
        <v>298856588.44999999</v>
      </c>
      <c r="J8" s="22">
        <v>7108007.0199999996</v>
      </c>
      <c r="K8" s="22">
        <v>692656.95</v>
      </c>
      <c r="L8" s="23">
        <f t="shared" si="0"/>
        <v>291748581.43000001</v>
      </c>
      <c r="M8" s="14">
        <f t="shared" si="1"/>
        <v>5.8910403798395086E-2</v>
      </c>
      <c r="N8" s="23">
        <v>266155070.18999997</v>
      </c>
      <c r="O8" s="14">
        <f t="shared" si="2"/>
        <v>5.9224199395299347E-2</v>
      </c>
      <c r="P8" s="15">
        <f t="shared" si="3"/>
        <v>9.6160149125581615E-2</v>
      </c>
      <c r="Q8" s="16">
        <f t="shared" si="4"/>
        <v>2.3741570451001181E-3</v>
      </c>
      <c r="R8" s="22">
        <v>3.02</v>
      </c>
      <c r="S8" s="22">
        <v>3.06</v>
      </c>
      <c r="T8" s="22">
        <v>68</v>
      </c>
      <c r="U8" s="49">
        <v>66</v>
      </c>
      <c r="V8" s="52">
        <f t="shared" si="5"/>
        <v>3.0303030303030304E-2</v>
      </c>
      <c r="W8" s="22">
        <v>85204193</v>
      </c>
      <c r="X8" s="49">
        <v>85204193</v>
      </c>
      <c r="Y8" s="50">
        <f t="shared" si="6"/>
        <v>0</v>
      </c>
      <c r="Z8" s="31"/>
    </row>
    <row r="9" spans="1:26" s="18" customFormat="1" ht="24.9" customHeight="1">
      <c r="A9" s="19">
        <v>5</v>
      </c>
      <c r="B9" s="20" t="s">
        <v>24</v>
      </c>
      <c r="C9" s="21" t="s">
        <v>26</v>
      </c>
      <c r="D9" s="22">
        <v>98807661.930000007</v>
      </c>
      <c r="E9" s="22">
        <v>1640554.23</v>
      </c>
      <c r="F9" s="22">
        <v>0</v>
      </c>
      <c r="G9" s="22">
        <v>100448216.16</v>
      </c>
      <c r="H9" s="22">
        <v>1365771.99</v>
      </c>
      <c r="I9" s="23">
        <f t="shared" si="7"/>
        <v>101813988.14999999</v>
      </c>
      <c r="J9" s="22">
        <v>12745497.050000001</v>
      </c>
      <c r="K9" s="22">
        <v>565726.46</v>
      </c>
      <c r="L9" s="23">
        <f>I9-J9</f>
        <v>89068491.099999994</v>
      </c>
      <c r="M9" s="14">
        <f t="shared" si="1"/>
        <v>1.7984871599705445E-2</v>
      </c>
      <c r="N9" s="23">
        <v>75035038.219999984</v>
      </c>
      <c r="O9" s="14">
        <f t="shared" si="2"/>
        <v>1.6696619989252242E-2</v>
      </c>
      <c r="P9" s="15">
        <f t="shared" si="3"/>
        <v>0.18702533127063173</v>
      </c>
      <c r="Q9" s="16">
        <f t="shared" si="4"/>
        <v>6.3515891311647019E-3</v>
      </c>
      <c r="R9" s="22">
        <v>4.29</v>
      </c>
      <c r="S9" s="22">
        <v>4.3099999999999996</v>
      </c>
      <c r="T9" s="22">
        <v>49</v>
      </c>
      <c r="U9" s="49">
        <v>47</v>
      </c>
      <c r="V9" s="52">
        <f t="shared" si="5"/>
        <v>4.2553191489361701E-2</v>
      </c>
      <c r="W9" s="22">
        <v>25681216</v>
      </c>
      <c r="X9" s="49">
        <v>25681216</v>
      </c>
      <c r="Y9" s="50">
        <f t="shared" si="6"/>
        <v>0</v>
      </c>
      <c r="Z9" s="24"/>
    </row>
    <row r="10" spans="1:26" s="18" customFormat="1" ht="24.9" customHeight="1">
      <c r="A10" s="19">
        <v>6</v>
      </c>
      <c r="B10" s="20" t="s">
        <v>24</v>
      </c>
      <c r="C10" s="21" t="s">
        <v>27</v>
      </c>
      <c r="D10" s="22">
        <v>1587513422.4000001</v>
      </c>
      <c r="E10" s="22">
        <v>110443922.40000001</v>
      </c>
      <c r="F10" s="22">
        <v>0</v>
      </c>
      <c r="G10" s="22">
        <v>1697957344.8</v>
      </c>
      <c r="H10" s="22">
        <v>94937268.579999998</v>
      </c>
      <c r="I10" s="23">
        <f t="shared" si="7"/>
        <v>1792894613.3799999</v>
      </c>
      <c r="J10" s="22">
        <v>38785999.049999997</v>
      </c>
      <c r="K10" s="22">
        <v>1540015.87</v>
      </c>
      <c r="L10" s="23">
        <f t="shared" ref="L10:L12" si="8">I10-J10</f>
        <v>1754108614.3299999</v>
      </c>
      <c r="M10" s="14">
        <f t="shared" si="1"/>
        <v>0.35419279939572584</v>
      </c>
      <c r="N10" s="23">
        <v>1593085968.0699999</v>
      </c>
      <c r="O10" s="14">
        <f t="shared" si="2"/>
        <v>0.35448973772875386</v>
      </c>
      <c r="P10" s="15">
        <f t="shared" si="3"/>
        <v>0.10107593029337679</v>
      </c>
      <c r="Q10" s="16">
        <f t="shared" si="4"/>
        <v>8.7794784052652589E-4</v>
      </c>
      <c r="R10" s="22">
        <v>11.71</v>
      </c>
      <c r="S10" s="22">
        <v>11.81</v>
      </c>
      <c r="T10" s="22">
        <v>144</v>
      </c>
      <c r="U10" s="49">
        <v>145</v>
      </c>
      <c r="V10" s="52">
        <f t="shared" si="5"/>
        <v>-6.8965517241379309E-3</v>
      </c>
      <c r="W10" s="22">
        <v>149900000</v>
      </c>
      <c r="X10" s="49">
        <v>149900000</v>
      </c>
      <c r="Y10" s="50">
        <f t="shared" si="6"/>
        <v>0</v>
      </c>
      <c r="Z10" s="47"/>
    </row>
    <row r="11" spans="1:26" s="18" customFormat="1" ht="24.9" customHeight="1">
      <c r="A11" s="19">
        <v>7</v>
      </c>
      <c r="B11" s="20" t="s">
        <v>24</v>
      </c>
      <c r="C11" s="21" t="s">
        <v>28</v>
      </c>
      <c r="D11" s="22">
        <v>120861196.34</v>
      </c>
      <c r="E11" s="22">
        <v>2711335.13</v>
      </c>
      <c r="F11" s="22">
        <v>0</v>
      </c>
      <c r="G11" s="22">
        <v>123572531.47</v>
      </c>
      <c r="H11" s="22">
        <v>71674.259999999995</v>
      </c>
      <c r="I11" s="23">
        <f t="shared" si="7"/>
        <v>123644205.73</v>
      </c>
      <c r="J11" s="22">
        <v>8333759.6299999999</v>
      </c>
      <c r="K11" s="22">
        <v>547384.67000000004</v>
      </c>
      <c r="L11" s="23">
        <f t="shared" si="8"/>
        <v>115310446.10000001</v>
      </c>
      <c r="M11" s="14">
        <f t="shared" si="1"/>
        <v>2.3283694846529805E-2</v>
      </c>
      <c r="N11" s="23">
        <v>102223537.75</v>
      </c>
      <c r="O11" s="14">
        <f t="shared" si="2"/>
        <v>2.274654087287185E-2</v>
      </c>
      <c r="P11" s="15">
        <f t="shared" si="3"/>
        <v>0.12802245586535679</v>
      </c>
      <c r="Q11" s="16">
        <f t="shared" si="4"/>
        <v>4.747051880497408E-3</v>
      </c>
      <c r="R11" s="22">
        <v>11.95</v>
      </c>
      <c r="S11" s="22">
        <v>12.15</v>
      </c>
      <c r="T11" s="22">
        <v>37</v>
      </c>
      <c r="U11" s="49">
        <v>38</v>
      </c>
      <c r="V11" s="52">
        <f t="shared" si="5"/>
        <v>-2.6315789473684209E-2</v>
      </c>
      <c r="W11" s="22">
        <v>10526523</v>
      </c>
      <c r="X11" s="49">
        <v>10526523</v>
      </c>
      <c r="Y11" s="50">
        <f t="shared" si="6"/>
        <v>0</v>
      </c>
      <c r="Z11" s="24"/>
    </row>
    <row r="12" spans="1:26" s="18" customFormat="1" ht="24.9" customHeight="1">
      <c r="A12" s="19">
        <v>8</v>
      </c>
      <c r="B12" s="20" t="s">
        <v>24</v>
      </c>
      <c r="C12" s="21" t="s">
        <v>29</v>
      </c>
      <c r="D12" s="22">
        <v>0</v>
      </c>
      <c r="E12" s="22">
        <v>36059375.659999996</v>
      </c>
      <c r="F12" s="22">
        <v>538903891.86000001</v>
      </c>
      <c r="G12" s="22">
        <v>574963267.51999998</v>
      </c>
      <c r="H12" s="22">
        <v>67433077.799999997</v>
      </c>
      <c r="I12" s="23">
        <f t="shared" si="7"/>
        <v>642396345.31999993</v>
      </c>
      <c r="J12" s="22">
        <v>5374239.5199999996</v>
      </c>
      <c r="K12" s="22">
        <v>962351.54</v>
      </c>
      <c r="L12" s="23">
        <f t="shared" si="8"/>
        <v>637022105.79999995</v>
      </c>
      <c r="M12" s="14">
        <f t="shared" si="1"/>
        <v>0.12862866135370041</v>
      </c>
      <c r="N12" s="23">
        <v>633842480.13</v>
      </c>
      <c r="O12" s="14">
        <f t="shared" si="2"/>
        <v>0.14104113591235506</v>
      </c>
      <c r="P12" s="15">
        <f t="shared" si="3"/>
        <v>5.0164287968642012E-3</v>
      </c>
      <c r="Q12" s="16">
        <f t="shared" si="4"/>
        <v>1.5107035238462209E-3</v>
      </c>
      <c r="R12" s="22">
        <v>198.46</v>
      </c>
      <c r="S12" s="22">
        <v>196.46</v>
      </c>
      <c r="T12" s="22">
        <v>39</v>
      </c>
      <c r="U12" s="49">
        <v>39</v>
      </c>
      <c r="V12" s="52">
        <f t="shared" si="5"/>
        <v>0</v>
      </c>
      <c r="W12" s="22">
        <v>3520359</v>
      </c>
      <c r="X12" s="49">
        <v>3520359</v>
      </c>
      <c r="Y12" s="50">
        <f t="shared" si="6"/>
        <v>0</v>
      </c>
      <c r="Z12" s="24"/>
    </row>
    <row r="13" spans="1:26" s="18" customFormat="1" ht="24.9" customHeight="1">
      <c r="A13" s="19">
        <v>9</v>
      </c>
      <c r="B13" s="20" t="s">
        <v>39</v>
      </c>
      <c r="C13" s="21" t="s">
        <v>40</v>
      </c>
      <c r="D13" s="22">
        <v>543709537.62</v>
      </c>
      <c r="E13" s="22">
        <v>0</v>
      </c>
      <c r="F13" s="22">
        <v>0</v>
      </c>
      <c r="G13" s="22">
        <v>543709537.62</v>
      </c>
      <c r="H13" s="22">
        <v>15148371.369999999</v>
      </c>
      <c r="I13" s="23">
        <f t="shared" si="7"/>
        <v>558857908.99000001</v>
      </c>
      <c r="J13" s="22">
        <v>2032602.57</v>
      </c>
      <c r="K13" s="22">
        <v>1068892.3700000001</v>
      </c>
      <c r="L13" s="23">
        <f>I13-J13</f>
        <v>556825306.41999996</v>
      </c>
      <c r="M13" s="14">
        <f t="shared" si="1"/>
        <v>0.11243517786988019</v>
      </c>
      <c r="N13" s="23">
        <v>505429300.25000006</v>
      </c>
      <c r="O13" s="14">
        <f t="shared" si="2"/>
        <v>0.11246693755209665</v>
      </c>
      <c r="P13" s="15">
        <f t="shared" si="3"/>
        <v>0.10168782487397927</v>
      </c>
      <c r="Q13" s="16">
        <f t="shared" si="4"/>
        <v>1.9196188780862633E-3</v>
      </c>
      <c r="R13" s="22">
        <v>85.1</v>
      </c>
      <c r="S13" s="22">
        <v>85.41</v>
      </c>
      <c r="T13" s="22">
        <v>98</v>
      </c>
      <c r="U13" s="49">
        <v>98</v>
      </c>
      <c r="V13" s="52">
        <f t="shared" si="5"/>
        <v>0</v>
      </c>
      <c r="W13" s="22">
        <v>6543500</v>
      </c>
      <c r="X13" s="49">
        <v>6543500</v>
      </c>
      <c r="Y13" s="50">
        <f t="shared" si="6"/>
        <v>0</v>
      </c>
      <c r="Z13" s="24"/>
    </row>
    <row r="14" spans="1:26" s="18" customFormat="1" ht="24.9" customHeight="1" thickBot="1">
      <c r="A14" s="25"/>
      <c r="B14" s="26"/>
      <c r="C14" s="27" t="s">
        <v>12</v>
      </c>
      <c r="D14" s="28">
        <f t="shared" ref="D14:L14" si="9">SUM(D5:D13)</f>
        <v>4032265012.1199999</v>
      </c>
      <c r="E14" s="28">
        <f t="shared" si="9"/>
        <v>177070409.49000001</v>
      </c>
      <c r="F14" s="28">
        <f t="shared" si="9"/>
        <v>538903891.86000001</v>
      </c>
      <c r="G14" s="28">
        <f t="shared" si="9"/>
        <v>4767783965.7200003</v>
      </c>
      <c r="H14" s="28">
        <f t="shared" si="9"/>
        <v>278503239.37</v>
      </c>
      <c r="I14" s="28">
        <f t="shared" si="9"/>
        <v>5046287205.0900002</v>
      </c>
      <c r="J14" s="28">
        <f t="shared" si="9"/>
        <v>93875362.37999998</v>
      </c>
      <c r="K14" s="28">
        <f t="shared" si="9"/>
        <v>11818961.560000002</v>
      </c>
      <c r="L14" s="29">
        <f t="shared" si="9"/>
        <v>4952411842.71</v>
      </c>
      <c r="M14" s="34">
        <f t="shared" si="1"/>
        <v>1</v>
      </c>
      <c r="N14" s="29">
        <f>SUM(N5:N13)</f>
        <v>4494025633.2300005</v>
      </c>
      <c r="O14" s="34">
        <f t="shared" si="2"/>
        <v>1</v>
      </c>
      <c r="P14" s="33">
        <f t="shared" si="3"/>
        <v>0.10199901978541735</v>
      </c>
      <c r="Q14" s="32">
        <f>(K14/L14)</f>
        <v>2.3865061984692636E-3</v>
      </c>
      <c r="R14" s="28">
        <f>SUM(R5:R13)</f>
        <v>485.9</v>
      </c>
      <c r="S14" s="28">
        <f>SUM(S5:S13)</f>
        <v>487.81000000000006</v>
      </c>
      <c r="T14" s="28">
        <f>SUM(T5:T13)</f>
        <v>500</v>
      </c>
      <c r="U14" s="28">
        <f>SUM(U5:U13)</f>
        <v>498</v>
      </c>
      <c r="V14" s="48">
        <f t="shared" si="5"/>
        <v>4.0160642570281121E-3</v>
      </c>
      <c r="W14" s="28">
        <f>SUM(W5:W13)</f>
        <v>342499400.81999999</v>
      </c>
      <c r="X14" s="28">
        <f>SUM(X5:X13)</f>
        <v>342499360.81999999</v>
      </c>
      <c r="Y14" s="30">
        <f t="shared" ref="Y14" si="10">((W14-X14)/X14)</f>
        <v>1.1678853912087135E-7</v>
      </c>
      <c r="Z14" s="24"/>
    </row>
    <row r="15" spans="1:26">
      <c r="M15" s="7"/>
      <c r="O15" s="7"/>
      <c r="P15" s="7"/>
      <c r="V15" s="7"/>
    </row>
    <row r="16" spans="1:26" ht="18">
      <c r="B16" s="44"/>
      <c r="E16" s="36"/>
      <c r="N16" s="46"/>
      <c r="W16" s="36"/>
    </row>
    <row r="17" spans="2:5" ht="18">
      <c r="B17" s="45"/>
      <c r="E17" s="36"/>
    </row>
    <row r="18" spans="2:5">
      <c r="E18" s="36"/>
    </row>
    <row r="19" spans="2:5">
      <c r="E19" s="36"/>
    </row>
    <row r="20" spans="2:5">
      <c r="E20" s="36"/>
    </row>
    <row r="21" spans="2:5">
      <c r="E21" s="36"/>
    </row>
    <row r="22" spans="2:5">
      <c r="E22" s="36"/>
    </row>
    <row r="23" spans="2:5">
      <c r="E23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opLeftCell="D1" workbookViewId="0">
      <pane ySplit="1" topLeftCell="A2" activePane="bottomLeft" state="frozen"/>
      <selection pane="bottomLeft" activeCell="I18" sqref="I18"/>
    </sheetView>
  </sheetViews>
  <sheetFormatPr defaultColWidth="8.88671875" defaultRowHeight="14.4"/>
  <cols>
    <col min="1" max="1" width="21.88671875" customWidth="1"/>
    <col min="2" max="2" width="19.6640625" customWidth="1"/>
    <col min="3" max="3" width="19.5546875" customWidth="1"/>
    <col min="4" max="4" width="21.88671875" customWidth="1"/>
    <col min="5" max="5" width="20.33203125" customWidth="1"/>
    <col min="6" max="6" width="22.33203125" customWidth="1"/>
    <col min="7" max="7" width="21.6640625" customWidth="1"/>
    <col min="8" max="8" width="22.109375" customWidth="1"/>
    <col min="9" max="9" width="22.44140625" customWidth="1"/>
    <col min="10" max="10" width="21.5546875" customWidth="1"/>
    <col min="11" max="11" width="21.6640625" customWidth="1"/>
  </cols>
  <sheetData>
    <row r="1" spans="1:11" ht="34.200000000000003" thickBot="1">
      <c r="A1" s="56"/>
      <c r="B1" s="56"/>
      <c r="C1" s="56"/>
      <c r="D1" s="56"/>
      <c r="E1" s="56"/>
      <c r="F1" s="56"/>
    </row>
    <row r="3" spans="1:11" s="18" customFormat="1" ht="24.9" customHeight="1">
      <c r="A3" s="12" t="s">
        <v>36</v>
      </c>
      <c r="B3" s="12" t="s">
        <v>35</v>
      </c>
      <c r="C3" s="12" t="s">
        <v>38</v>
      </c>
      <c r="D3" s="12" t="s">
        <v>37</v>
      </c>
      <c r="E3" s="40"/>
      <c r="F3" s="42">
        <v>43800</v>
      </c>
      <c r="G3" s="42">
        <v>43831</v>
      </c>
      <c r="H3" s="42">
        <v>43862</v>
      </c>
      <c r="I3" s="42">
        <v>43891</v>
      </c>
      <c r="J3" s="42">
        <v>43922</v>
      </c>
      <c r="K3" s="42">
        <v>43952</v>
      </c>
    </row>
    <row r="4" spans="1:11" s="18" customFormat="1" ht="24.9" customHeight="1">
      <c r="A4" s="22">
        <f>'MAY 2020'!D5</f>
        <v>399334968.88</v>
      </c>
      <c r="B4" s="22">
        <f>'MAY 2020'!E5</f>
        <v>0</v>
      </c>
      <c r="C4" s="22">
        <v>0</v>
      </c>
      <c r="D4" s="22">
        <f>'MAY 2020'!H5</f>
        <v>17037398.559999999</v>
      </c>
      <c r="E4" s="40"/>
      <c r="F4" s="41">
        <v>422016821.86999995</v>
      </c>
      <c r="G4" s="41">
        <v>478327837.30000001</v>
      </c>
      <c r="H4" s="41">
        <v>433347833.76000005</v>
      </c>
      <c r="I4" s="41">
        <v>339853926.64999998</v>
      </c>
      <c r="J4" s="41">
        <v>373844764.72000003</v>
      </c>
      <c r="K4" s="41">
        <v>429073724.44</v>
      </c>
    </row>
    <row r="5" spans="1:11" s="18" customFormat="1" ht="24.9" customHeight="1">
      <c r="A5" s="22">
        <f>'MAY 2020'!D6</f>
        <v>660066982.99000001</v>
      </c>
      <c r="B5" s="22">
        <f>'MAY 2020'!E6</f>
        <v>0</v>
      </c>
      <c r="C5" s="22">
        <v>0</v>
      </c>
      <c r="D5" s="22">
        <f>'MAY 2020'!H6</f>
        <v>28480685.870000001</v>
      </c>
      <c r="E5" s="40"/>
      <c r="F5" s="41">
        <v>684348086.13</v>
      </c>
      <c r="G5" s="41">
        <v>732652006.31999993</v>
      </c>
      <c r="H5" s="41">
        <v>658894459.64999998</v>
      </c>
      <c r="I5" s="41">
        <v>542727620.45000005</v>
      </c>
      <c r="J5" s="41">
        <v>591118846.8499999</v>
      </c>
      <c r="K5" s="41">
        <v>681770452.48000002</v>
      </c>
    </row>
    <row r="6" spans="1:11" s="18" customFormat="1" ht="24.9" customHeight="1">
      <c r="A6" s="22">
        <f>'MAY 2020'!D7</f>
        <v>386084351.39999998</v>
      </c>
      <c r="B6" s="22">
        <f>'MAY 2020'!E7</f>
        <v>0</v>
      </c>
      <c r="C6" s="22">
        <v>0</v>
      </c>
      <c r="D6" s="22">
        <f>'MAY 2020'!H7</f>
        <v>17274515.120000001</v>
      </c>
      <c r="E6" s="40"/>
      <c r="F6" s="41">
        <v>425013873.95999998</v>
      </c>
      <c r="G6" s="41">
        <v>444326309.81</v>
      </c>
      <c r="H6" s="41">
        <v>397180468.62</v>
      </c>
      <c r="I6" s="41">
        <v>312715269.06000006</v>
      </c>
      <c r="J6" s="41">
        <v>353290627.05000001</v>
      </c>
      <c r="K6" s="41">
        <v>397484120.60999995</v>
      </c>
    </row>
    <row r="7" spans="1:11" s="18" customFormat="1" ht="24.9" customHeight="1">
      <c r="A7" s="22">
        <f>'MAY 2020'!D8</f>
        <v>235886890.56</v>
      </c>
      <c r="B7" s="22">
        <f>'MAY 2020'!E8</f>
        <v>26215222.07</v>
      </c>
      <c r="C7" s="22">
        <v>0</v>
      </c>
      <c r="D7" s="22">
        <f>'MAY 2020'!H8</f>
        <v>36754475.82</v>
      </c>
      <c r="E7" s="40"/>
      <c r="F7" s="41">
        <v>314802716.57999998</v>
      </c>
      <c r="G7" s="41">
        <v>327594215.71999997</v>
      </c>
      <c r="H7" s="41">
        <v>281360326.74000001</v>
      </c>
      <c r="I7" s="41">
        <v>234192772.38</v>
      </c>
      <c r="J7" s="41">
        <v>266155070.18999997</v>
      </c>
      <c r="K7" s="41">
        <v>291748581.43000001</v>
      </c>
    </row>
    <row r="8" spans="1:11" s="18" customFormat="1" ht="24.9" customHeight="1">
      <c r="A8" s="22">
        <f>'MAY 2020'!D9</f>
        <v>98807661.930000007</v>
      </c>
      <c r="B8" s="22">
        <f>'MAY 2020'!E9</f>
        <v>1640554.23</v>
      </c>
      <c r="C8" s="22">
        <v>0</v>
      </c>
      <c r="D8" s="22">
        <f>'MAY 2020'!H9</f>
        <v>1365771.99</v>
      </c>
      <c r="E8" s="40"/>
      <c r="F8" s="41">
        <v>127291917.71000001</v>
      </c>
      <c r="G8" s="41">
        <v>119181204.28999999</v>
      </c>
      <c r="H8" s="41">
        <v>96153756.769999996</v>
      </c>
      <c r="I8" s="41">
        <v>65590745.729999997</v>
      </c>
      <c r="J8" s="41">
        <v>75035038.219999984</v>
      </c>
      <c r="K8" s="41">
        <v>89068491.099999994</v>
      </c>
    </row>
    <row r="9" spans="1:11" s="18" customFormat="1" ht="24.9" customHeight="1">
      <c r="A9" s="22">
        <f>'MAY 2020'!D10</f>
        <v>1587513422.4000001</v>
      </c>
      <c r="B9" s="22">
        <f>'MAY 2020'!E10</f>
        <v>110443922.40000001</v>
      </c>
      <c r="C9" s="22">
        <v>0</v>
      </c>
      <c r="D9" s="22">
        <f>'MAY 2020'!H10</f>
        <v>94937268.579999998</v>
      </c>
      <c r="E9" s="40"/>
      <c r="F9" s="41">
        <v>1889942269.1399999</v>
      </c>
      <c r="G9" s="41">
        <v>1976684978.25</v>
      </c>
      <c r="H9" s="41">
        <v>1796050418.1300001</v>
      </c>
      <c r="I9" s="41">
        <v>1462098823.0800002</v>
      </c>
      <c r="J9" s="41">
        <v>1593085968.0699999</v>
      </c>
      <c r="K9" s="41">
        <v>1754108614.3299999</v>
      </c>
    </row>
    <row r="10" spans="1:11" s="18" customFormat="1" ht="24.9" customHeight="1">
      <c r="A10" s="22">
        <f>'MAY 2020'!D11</f>
        <v>120861196.34</v>
      </c>
      <c r="B10" s="22">
        <f>'MAY 2020'!E11</f>
        <v>2711335.13</v>
      </c>
      <c r="C10" s="22">
        <v>0</v>
      </c>
      <c r="D10" s="22">
        <f>'MAY 2020'!H11</f>
        <v>71674.259999999995</v>
      </c>
      <c r="E10" s="40"/>
      <c r="F10" s="41">
        <v>93057347.989999995</v>
      </c>
      <c r="G10" s="41">
        <v>128553190.70999999</v>
      </c>
      <c r="H10" s="41">
        <v>125809803.33000001</v>
      </c>
      <c r="I10" s="41">
        <v>102187894.21000001</v>
      </c>
      <c r="J10" s="41">
        <v>102223537.75</v>
      </c>
      <c r="K10" s="41">
        <v>115310446.10000001</v>
      </c>
    </row>
    <row r="11" spans="1:11" s="18" customFormat="1" ht="24.9" customHeight="1">
      <c r="A11" s="22">
        <f>'MAY 2020'!D12</f>
        <v>0</v>
      </c>
      <c r="B11" s="22">
        <f>'MAY 2020'!E12</f>
        <v>36059375.659999996</v>
      </c>
      <c r="C11" s="22">
        <f>'MAY 2020'!F12</f>
        <v>538903891.86000001</v>
      </c>
      <c r="D11" s="22">
        <f>'MAY 2020'!H12</f>
        <v>67433077.799999997</v>
      </c>
      <c r="E11" s="40"/>
      <c r="F11" s="41">
        <v>572089814.65999997</v>
      </c>
      <c r="G11" s="41">
        <v>622825373.79000008</v>
      </c>
      <c r="H11" s="41">
        <v>650505864.3599999</v>
      </c>
      <c r="I11" s="41">
        <v>584387352.73000002</v>
      </c>
      <c r="J11" s="41">
        <v>633842480.13</v>
      </c>
      <c r="K11" s="41">
        <v>637022105.79999995</v>
      </c>
    </row>
    <row r="12" spans="1:11" s="18" customFormat="1" ht="24.9" customHeight="1">
      <c r="A12" s="22">
        <f>'MAY 2020'!D13</f>
        <v>543709537.62</v>
      </c>
      <c r="B12" s="22">
        <f>'MAY 2020'!E13</f>
        <v>0</v>
      </c>
      <c r="C12" s="22">
        <f>'MAY 2020'!F13</f>
        <v>0</v>
      </c>
      <c r="D12" s="22">
        <f>'MAY 2020'!H13</f>
        <v>15148371.369999999</v>
      </c>
      <c r="E12" s="40"/>
      <c r="F12" s="41">
        <v>637351144.0200001</v>
      </c>
      <c r="G12" s="41">
        <v>633918746.83000004</v>
      </c>
      <c r="H12" s="41">
        <v>591002698.34000003</v>
      </c>
      <c r="I12" s="41">
        <v>442044930.44999999</v>
      </c>
      <c r="J12" s="41">
        <v>505429300.25000006</v>
      </c>
      <c r="K12" s="41">
        <v>556825306.41999996</v>
      </c>
    </row>
    <row r="13" spans="1:11" s="18" customFormat="1" ht="24.9" customHeight="1" thickBot="1">
      <c r="A13" s="28">
        <f>SUM(A4:A12)</f>
        <v>4032265012.1199999</v>
      </c>
      <c r="B13" s="28">
        <f>SUM(B4:B12)</f>
        <v>177070409.49000001</v>
      </c>
      <c r="C13" s="28">
        <f>SUM(C4:C12)</f>
        <v>538903891.86000001</v>
      </c>
      <c r="D13" s="28">
        <f>SUM(D4:D12)</f>
        <v>278503239.37</v>
      </c>
      <c r="E13" s="40"/>
      <c r="F13" s="39">
        <f t="shared" ref="F13:K13" si="0">SUM(F4:F12)</f>
        <v>5165913992.0600004</v>
      </c>
      <c r="G13" s="39">
        <f t="shared" si="0"/>
        <v>5464063863.0199995</v>
      </c>
      <c r="H13" s="39">
        <f t="shared" si="0"/>
        <v>5030305629.6999998</v>
      </c>
      <c r="I13" s="39">
        <f t="shared" si="0"/>
        <v>4085799334.7400002</v>
      </c>
      <c r="J13" s="39">
        <f t="shared" si="0"/>
        <v>4494025633.2300005</v>
      </c>
      <c r="K13" s="39">
        <f t="shared" si="0"/>
        <v>4952411842.71</v>
      </c>
    </row>
    <row r="14" spans="1:11">
      <c r="E14" s="38"/>
    </row>
    <row r="15" spans="1:11">
      <c r="B15" s="37">
        <v>43800</v>
      </c>
      <c r="C15" s="37">
        <v>43831</v>
      </c>
      <c r="D15" s="37">
        <v>43862</v>
      </c>
      <c r="E15" s="37">
        <v>43891</v>
      </c>
      <c r="F15" s="37">
        <v>43922</v>
      </c>
      <c r="G15" s="37">
        <v>43952</v>
      </c>
      <c r="J15" s="46"/>
    </row>
    <row r="16" spans="1:11">
      <c r="A16" s="37" t="s">
        <v>36</v>
      </c>
      <c r="B16" s="36">
        <v>4408225444.3299999</v>
      </c>
      <c r="C16" s="36">
        <v>4620730446.1899996</v>
      </c>
      <c r="D16" s="36">
        <v>4193271504.52</v>
      </c>
      <c r="E16" s="36">
        <v>3274342665.3200002</v>
      </c>
      <c r="F16" s="36">
        <v>3614392230.1399999</v>
      </c>
      <c r="G16" s="36">
        <v>4032265012.1199999</v>
      </c>
    </row>
    <row r="17" spans="1:7">
      <c r="A17" s="37" t="s">
        <v>35</v>
      </c>
      <c r="B17" s="36">
        <v>171857896.38</v>
      </c>
      <c r="C17" s="36">
        <v>152280847.13999999</v>
      </c>
      <c r="D17" s="36">
        <v>252081379.78999999</v>
      </c>
      <c r="E17" s="36">
        <v>259460908.27000001</v>
      </c>
      <c r="F17" s="36">
        <v>175752553.41</v>
      </c>
      <c r="G17" s="36">
        <v>177070409.49000001</v>
      </c>
    </row>
    <row r="18" spans="1:7">
      <c r="A18" s="37" t="s">
        <v>34</v>
      </c>
      <c r="B18" s="36">
        <v>529473292.36000001</v>
      </c>
      <c r="C18" s="36">
        <v>544105837.98000002</v>
      </c>
      <c r="D18" s="36">
        <v>568973079.14999998</v>
      </c>
      <c r="E18" s="36">
        <v>495910824.64999998</v>
      </c>
      <c r="F18" s="36">
        <v>535087967.51999998</v>
      </c>
      <c r="G18" s="36">
        <v>538903891.86000001</v>
      </c>
    </row>
    <row r="19" spans="1:7">
      <c r="A19" s="37" t="s">
        <v>33</v>
      </c>
      <c r="B19" s="36">
        <v>151803547.97</v>
      </c>
      <c r="C19" s="36">
        <v>221324761.75999999</v>
      </c>
      <c r="D19" s="36">
        <v>116675921.8</v>
      </c>
      <c r="E19" s="36">
        <v>150095912.88999999</v>
      </c>
      <c r="F19" s="36">
        <v>260113227.03</v>
      </c>
      <c r="G19" s="36">
        <v>278503239.37</v>
      </c>
    </row>
    <row r="20" spans="1:7">
      <c r="B20" s="35">
        <f t="shared" ref="B20:G20" si="1">SUM(B16:B19)</f>
        <v>5261360181.04</v>
      </c>
      <c r="C20" s="35">
        <f t="shared" si="1"/>
        <v>5538441893.0699997</v>
      </c>
      <c r="D20" s="35">
        <f t="shared" si="1"/>
        <v>5131001885.2600002</v>
      </c>
      <c r="E20" s="35">
        <f t="shared" si="1"/>
        <v>4179810311.1300001</v>
      </c>
      <c r="F20" s="35">
        <f t="shared" si="1"/>
        <v>4585345978.0999994</v>
      </c>
      <c r="G20" s="35">
        <f t="shared" si="1"/>
        <v>5026742552.8399992</v>
      </c>
    </row>
    <row r="21" spans="1:7">
      <c r="D21" s="35"/>
    </row>
    <row r="22" spans="1:7">
      <c r="G22" s="46"/>
    </row>
    <row r="23" spans="1:7">
      <c r="A23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tabSelected="1" topLeftCell="A11" workbookViewId="0">
      <selection activeCell="N28" sqref="N28"/>
    </sheetView>
  </sheetViews>
  <sheetFormatPr defaultRowHeight="14.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MAY 2020</vt:lpstr>
      <vt:lpstr>Trend </vt:lpstr>
      <vt:lpstr>MayCharts </vt:lpstr>
      <vt:lpstr>'MAY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2017-06-29T16:01:28Z</cp:lastPrinted>
  <dcterms:created xsi:type="dcterms:W3CDTF">2016-02-10T12:36:33Z</dcterms:created>
  <dcterms:modified xsi:type="dcterms:W3CDTF">2020-06-16T20:26:51Z</dcterms:modified>
</cp:coreProperties>
</file>