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OVID Work from Home\ETF Monthly Summary\"/>
    </mc:Choice>
  </mc:AlternateContent>
  <bookViews>
    <workbookView xWindow="0" yWindow="0" windowWidth="23040" windowHeight="9192"/>
  </bookViews>
  <sheets>
    <sheet name="MAR 2020" sheetId="9" r:id="rId1"/>
    <sheet name="Trend " sheetId="11" state="hidden" r:id="rId2"/>
    <sheet name="MarCharts " sheetId="10" r:id="rId3"/>
  </sheets>
  <definedNames>
    <definedName name="_xlnm.Print_Area" localSheetId="0">'MAR 2020'!$A$1:$U$2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9" l="1"/>
  <c r="I5" i="9" l="1"/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4" i="9" l="1"/>
  <c r="O12" i="9" s="1"/>
  <c r="B8" i="11" l="1"/>
  <c r="B4" i="11"/>
  <c r="A12" i="11" l="1"/>
  <c r="K13" i="11" l="1"/>
  <c r="I9" i="9"/>
  <c r="L9" i="9" s="1"/>
  <c r="F13" i="11" l="1"/>
  <c r="G20" i="11"/>
  <c r="J13" i="11" l="1"/>
  <c r="F20" i="11"/>
  <c r="D12" i="11"/>
  <c r="D10" i="11"/>
  <c r="D9" i="11"/>
  <c r="D8" i="11"/>
  <c r="D7" i="11"/>
  <c r="D6" i="11"/>
  <c r="D5" i="11"/>
  <c r="D4" i="11"/>
  <c r="C12" i="11"/>
  <c r="B12" i="11"/>
  <c r="B10" i="11"/>
  <c r="B9" i="11"/>
  <c r="B7" i="11"/>
  <c r="A10" i="11"/>
  <c r="A9" i="11"/>
  <c r="A8" i="11"/>
  <c r="A7" i="11"/>
  <c r="A6" i="11"/>
  <c r="A5" i="11"/>
  <c r="A4" i="11"/>
  <c r="W14" i="9" l="1"/>
  <c r="T14" i="9"/>
  <c r="S14" i="9"/>
  <c r="R14" i="9"/>
  <c r="X14" i="9"/>
  <c r="U14" i="9"/>
  <c r="K14" i="9"/>
  <c r="H14" i="9"/>
  <c r="G14" i="9"/>
  <c r="F14" i="9"/>
  <c r="E14" i="9"/>
  <c r="D14" i="9"/>
  <c r="E20" i="11" l="1"/>
  <c r="I13" i="11"/>
  <c r="G13" i="11" l="1"/>
  <c r="H13" i="11"/>
  <c r="C20" i="11"/>
  <c r="B20" i="11"/>
  <c r="A13" i="11" l="1"/>
  <c r="B13" i="11"/>
  <c r="C13" i="11"/>
  <c r="D13" i="11"/>
  <c r="D20" i="11" l="1"/>
  <c r="O6" i="9"/>
  <c r="O7" i="9"/>
  <c r="O8" i="9"/>
  <c r="O9" i="9"/>
  <c r="O10" i="9"/>
  <c r="O11" i="9"/>
  <c r="O13" i="9"/>
  <c r="O14" i="9"/>
  <c r="O5" i="9"/>
  <c r="L8" i="9" l="1"/>
  <c r="I7" i="9"/>
  <c r="L7" i="9" s="1"/>
  <c r="Q7" i="9" s="1"/>
  <c r="I6" i="9"/>
  <c r="L6" i="9" s="1"/>
  <c r="I10" i="9"/>
  <c r="L10" i="9" s="1"/>
  <c r="L5" i="9" l="1"/>
  <c r="I11" i="9"/>
  <c r="L11" i="9" s="1"/>
  <c r="I13" i="9"/>
  <c r="L13" i="9" s="1"/>
  <c r="I14" i="9" l="1"/>
  <c r="L14" i="9"/>
  <c r="M12" i="9" s="1"/>
  <c r="Y13" i="9"/>
  <c r="V13" i="9"/>
  <c r="Q13" i="9"/>
  <c r="P13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3" i="9" l="1"/>
  <c r="M5" i="9"/>
  <c r="M8" i="9"/>
  <c r="M14" i="9"/>
  <c r="M10" i="9"/>
  <c r="M11" i="9"/>
  <c r="M6" i="9"/>
  <c r="M9" i="9"/>
  <c r="M7" i="9"/>
  <c r="V14" i="9"/>
  <c r="Y14" i="9"/>
  <c r="P14" i="9" l="1"/>
  <c r="Q14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<sst xmlns="http://schemas.openxmlformats.org/spreadsheetml/2006/main" count="56" uniqueCount="47">
  <si>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</si>
  <si>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</si>
  <si>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</si>
  <si>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</si>
  <si>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</si>
  <si>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</si>
  <si>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</si>
  <si>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</si>
  <si>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</si>
  <si>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</si>
  <si>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</si>
  <si>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</si>
  <si>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</si>
  <si>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</si>
  <si>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</si>
  <si>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</si>
  <si>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</si>
  <si>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</si>
  <si>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</si>
  <si>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</si>
  <si>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</si>
  <si>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</si>
  <si>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</si>
  <si>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</si>
  <si>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</si>
  <si>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</si>
  <si>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</si>
  <si>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</si>
  <si>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</si>
  <si>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</si>
  <si>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</si>
  <si>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</si>
  <si>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</si>
  <si>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</si>
  <si>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</si>
  <si>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</si>
  <si>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</si>
  <si>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</si>
  <si>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</si>
  <si>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</si>
  <si>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</si>
  <si>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FEB</t>
  </si>
  <si>
    <t>SCHEDULE OF REGISTERED EXCHANGE TRADED FUNDS(ETFs) AS AT 31ST MARCH, 2020</t>
  </si>
  <si>
    <t>NET ASSET VALUE  (N) PREVIOUS (FEB'20)</t>
  </si>
  <si>
    <t>MAR</t>
  </si>
  <si>
    <t>CURRENT(MAR)</t>
  </si>
  <si>
    <t>PREVIOUS(FEB)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</si>
</sst>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(OCT 2019 - MAR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8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4728711300.6800003</c:v>
                </c:pt>
                <c:pt idx="1">
                  <c:v>5005279567.0199995</c:v>
                </c:pt>
                <c:pt idx="2">
                  <c:v>5165913992.0600004</c:v>
                </c:pt>
                <c:pt idx="3">
                  <c:v>5464063863.0199995</c:v>
                </c:pt>
                <c:pt idx="4">
                  <c:v>5030305629.6999998</c:v>
                </c:pt>
                <c:pt idx="5">
                  <c:v>4085799334.7400002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9584"/>
        <c:axId val="82673664"/>
      </c:lineChart>
      <c:catAx>
        <c:axId val="8265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673664"/>
        <c:crosses val="autoZero"/>
        <c:auto val="0"/>
        <c:lblAlgn val="ctr"/>
        <c:lblOffset val="100"/>
        <c:noMultiLvlLbl val="0"/>
      </c:catAx>
      <c:valAx>
        <c:axId val="8267366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2659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Outlets(March 2020)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3274342665.3199997</c:v>
                </c:pt>
                <c:pt idx="1">
                  <c:v>259460908.26999998</c:v>
                </c:pt>
                <c:pt idx="2">
                  <c:v>495910824.64999998</c:v>
                </c:pt>
                <c:pt idx="3">
                  <c:v>150095912.88999999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Outlet(Oct'</a:t>
            </a:r>
            <a:r>
              <a:rPr lang="en-US" baseline="0"/>
              <a:t> </a:t>
            </a:r>
            <a:r>
              <a:rPr lang="en-US"/>
              <a:t>2019 - Mar' 2020)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3998481766.5700002</c:v>
                </c:pt>
                <c:pt idx="1">
                  <c:v>4258053610.0799999</c:v>
                </c:pt>
                <c:pt idx="2">
                  <c:v>4408225444.3299999</c:v>
                </c:pt>
                <c:pt idx="3">
                  <c:v>4620730446.1899996</c:v>
                </c:pt>
                <c:pt idx="4">
                  <c:v>4193271504.52</c:v>
                </c:pt>
                <c:pt idx="5">
                  <c:v>3274342665.3200002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276775288.50999999</c:v>
                </c:pt>
                <c:pt idx="1">
                  <c:v>285466996.89999998</c:v>
                </c:pt>
                <c:pt idx="2">
                  <c:v>171857896.38</c:v>
                </c:pt>
                <c:pt idx="3">
                  <c:v>152280847.13999999</c:v>
                </c:pt>
                <c:pt idx="4">
                  <c:v>252081379.78999999</c:v>
                </c:pt>
                <c:pt idx="5">
                  <c:v>259460908.27000001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488154889.64999998</c:v>
                </c:pt>
                <c:pt idx="1">
                  <c:v>503321320.85000002</c:v>
                </c:pt>
                <c:pt idx="2">
                  <c:v>529473292.36000001</c:v>
                </c:pt>
                <c:pt idx="3">
                  <c:v>544105837.98000002</c:v>
                </c:pt>
                <c:pt idx="4">
                  <c:v>568973079.14999998</c:v>
                </c:pt>
                <c:pt idx="5">
                  <c:v>495910824.64999998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50379881.560000002</c:v>
                </c:pt>
                <c:pt idx="1">
                  <c:v>44585809.670000002</c:v>
                </c:pt>
                <c:pt idx="2">
                  <c:v>151803547.97</c:v>
                </c:pt>
                <c:pt idx="3">
                  <c:v>221324761.75999999</c:v>
                </c:pt>
                <c:pt idx="4">
                  <c:v>116675921.8</c:v>
                </c:pt>
                <c:pt idx="5">
                  <c:v>150095912.88999999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44864"/>
        <c:axId val="81446400"/>
        <c:axId val="0"/>
      </c:bar3DChart>
      <c:dateAx>
        <c:axId val="81444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446400"/>
        <c:crossesAt val="0"/>
        <c:auto val="1"/>
        <c:lblOffset val="100"/>
        <c:baseTimeUnit val="months"/>
      </c:dateAx>
      <c:valAx>
        <c:axId val="814464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1444864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F1" workbookViewId="0">
      <pane ySplit="1" topLeftCell="A3" activePane="bottomLeft" state="frozen"/>
      <selection activeCell="P28" sqref="P28"/>
      <selection pane="bottomLeft" activeCell="K18" sqref="K18"/>
    </sheetView>
  </sheetViews>
  <sheetFormatPr defaultColWidth="8.88671875" defaultRowHeight="14.4" x14ac:dyDescent="0.3"/>
  <cols>
    <col min="1" max="1" width="6.5546875" customWidth="1"/>
    <col min="2" max="2" width="34.109375" customWidth="1"/>
    <col min="3" max="3" width="42.6640625" customWidth="1"/>
    <col min="4" max="4" width="21.88671875" customWidth="1"/>
    <col min="5" max="5" width="19.6640625" customWidth="1"/>
    <col min="6" max="6" width="23.5546875" customWidth="1"/>
    <col min="7" max="9" width="21.88671875" customWidth="1"/>
    <col min="10" max="10" width="20.6640625" customWidth="1"/>
    <col min="11" max="11" width="20.33203125" customWidth="1"/>
    <col min="12" max="12" width="22.44140625" customWidth="1"/>
    <col min="13" max="13" width="11.109375" customWidth="1"/>
    <col min="14" max="14" width="22.33203125" customWidth="1"/>
    <col min="15" max="15" width="8.6640625" customWidth="1"/>
    <col min="16" max="17" width="11" customWidth="1"/>
    <col min="18" max="18" width="13.33203125" customWidth="1"/>
    <col min="19" max="19" width="12.44140625" customWidth="1"/>
    <col min="20" max="20" width="10.88671875" customWidth="1"/>
    <col min="21" max="21" width="11" customWidth="1"/>
    <col min="22" max="22" width="9.44140625" customWidth="1"/>
    <col min="23" max="23" width="20.88671875" customWidth="1"/>
    <col min="24" max="24" width="19.6640625" customWidth="1"/>
    <col min="25" max="25" width="10.6640625" customWidth="1"/>
    <col min="26" max="26" width="18.109375" customWidth="1"/>
  </cols>
  <sheetData>
    <row r="1" spans="1:26" ht="34.200000000000003" thickBot="1" x14ac:dyDescent="0.7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" thickBot="1" x14ac:dyDescent="0.35">
      <c r="A2" s="1"/>
      <c r="B2" s="54"/>
      <c r="C2" s="54"/>
    </row>
    <row r="3" spans="1:26" ht="48.6" x14ac:dyDescent="0.3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45</v>
      </c>
      <c r="X4" s="12" t="s">
        <v>46</v>
      </c>
      <c r="Y4" s="17" t="s">
        <v>31</v>
      </c>
      <c r="Z4" s="24"/>
    </row>
    <row r="5" spans="1:26" s="18" customFormat="1" ht="24.9" customHeight="1" x14ac:dyDescent="0.3">
      <c r="A5" s="19">
        <v>1</v>
      </c>
      <c r="B5" s="20" t="s">
        <v>2</v>
      </c>
      <c r="C5" s="21" t="s">
        <v>32</v>
      </c>
      <c r="D5" s="22">
        <v>328487978.79000002</v>
      </c>
      <c r="E5" s="22">
        <v>0</v>
      </c>
      <c r="F5" s="22">
        <v>0</v>
      </c>
      <c r="G5" s="22">
        <v>328984353.76999998</v>
      </c>
      <c r="H5" s="22">
        <v>18379773.5</v>
      </c>
      <c r="I5" s="23">
        <f>G5+H5</f>
        <v>347364127.26999998</v>
      </c>
      <c r="J5" s="22">
        <v>7510200.6200000001</v>
      </c>
      <c r="K5" s="22">
        <v>595467.24</v>
      </c>
      <c r="L5" s="23">
        <f t="shared" ref="L5:L8" si="0">I5-J5</f>
        <v>339853926.64999998</v>
      </c>
      <c r="M5" s="14">
        <f t="shared" ref="M5:M14" si="1">(L5/L$14)</f>
        <v>8.3179299521724204E-2</v>
      </c>
      <c r="N5" s="23">
        <v>433347833.76000005</v>
      </c>
      <c r="O5" s="14">
        <f t="shared" ref="O5:O14" si="2">(N5/N$14)</f>
        <v>8.6147416411722938E-2</v>
      </c>
      <c r="P5" s="15">
        <f t="shared" ref="P5:P14" si="3">((L5-N5)/N5)</f>
        <v>-0.21574795078306441</v>
      </c>
      <c r="Q5" s="16">
        <f t="shared" ref="Q5:Q13" si="4">(K5/L5)</f>
        <v>1.7521269972356225E-3</v>
      </c>
      <c r="R5" s="22">
        <v>7</v>
      </c>
      <c r="S5" s="22">
        <v>7.1</v>
      </c>
      <c r="T5" s="22">
        <v>20</v>
      </c>
      <c r="U5" s="50">
        <v>20</v>
      </c>
      <c r="V5" s="53">
        <f t="shared" ref="V5:V14" si="5">((T5-U5)/U5)</f>
        <v>0</v>
      </c>
      <c r="W5" s="22">
        <v>48200000</v>
      </c>
      <c r="X5" s="50">
        <v>48200000</v>
      </c>
      <c r="Y5" s="51">
        <f t="shared" ref="Y5:Y13" si="6">((W5-X5)/X5)</f>
        <v>0</v>
      </c>
      <c r="Z5" s="24"/>
    </row>
    <row r="6" spans="1:26" s="18" customFormat="1" ht="24.9" customHeight="1" x14ac:dyDescent="0.3">
      <c r="A6" s="19">
        <v>2</v>
      </c>
      <c r="B6" s="20" t="s">
        <v>1</v>
      </c>
      <c r="C6" s="21" t="s">
        <v>22</v>
      </c>
      <c r="D6" s="22">
        <v>533075509.56</v>
      </c>
      <c r="E6" s="22">
        <v>0</v>
      </c>
      <c r="F6" s="22">
        <v>0</v>
      </c>
      <c r="G6" s="22">
        <v>533075509.56</v>
      </c>
      <c r="H6" s="22">
        <v>20020544.789999999</v>
      </c>
      <c r="I6" s="23">
        <f t="shared" ref="I6:I13" si="7">G6+H6</f>
        <v>553096054.35000002</v>
      </c>
      <c r="J6" s="22">
        <v>10368433.9</v>
      </c>
      <c r="K6" s="22">
        <v>320992.09000000003</v>
      </c>
      <c r="L6" s="23">
        <f t="shared" si="0"/>
        <v>542727620.45000005</v>
      </c>
      <c r="M6" s="14">
        <f t="shared" si="1"/>
        <v>0.13283266650796899</v>
      </c>
      <c r="N6" s="23">
        <v>658894459.64999998</v>
      </c>
      <c r="O6" s="14">
        <f t="shared" si="2"/>
        <v>0.13098497549726326</v>
      </c>
      <c r="P6" s="15">
        <f t="shared" si="3"/>
        <v>-0.17630568522568382</v>
      </c>
      <c r="Q6" s="16">
        <f t="shared" si="4"/>
        <v>5.9144233295856758E-4</v>
      </c>
      <c r="R6" s="22">
        <v>73.930000000000007</v>
      </c>
      <c r="S6" s="22">
        <v>75.48</v>
      </c>
      <c r="T6" s="22">
        <v>28</v>
      </c>
      <c r="U6" s="50">
        <v>28</v>
      </c>
      <c r="V6" s="53">
        <f t="shared" si="5"/>
        <v>0</v>
      </c>
      <c r="W6" s="22">
        <v>7265231.9500000002</v>
      </c>
      <c r="X6" s="50">
        <v>7265231.9500000002</v>
      </c>
      <c r="Y6" s="52">
        <f t="shared" si="6"/>
        <v>0</v>
      </c>
    </row>
    <row r="7" spans="1:26" s="18" customFormat="1" ht="24.9" customHeight="1" x14ac:dyDescent="0.3">
      <c r="A7" s="19">
        <v>3</v>
      </c>
      <c r="B7" s="20" t="s">
        <v>1</v>
      </c>
      <c r="C7" s="21" t="s">
        <v>23</v>
      </c>
      <c r="D7" s="22">
        <v>303769902.66000003</v>
      </c>
      <c r="E7" s="22">
        <v>0</v>
      </c>
      <c r="F7" s="22">
        <v>0</v>
      </c>
      <c r="G7" s="22">
        <v>303769902.66000003</v>
      </c>
      <c r="H7" s="22">
        <v>18168103.530000001</v>
      </c>
      <c r="I7" s="23">
        <f t="shared" si="7"/>
        <v>321938006.19000006</v>
      </c>
      <c r="J7" s="22">
        <v>9222737.1300000008</v>
      </c>
      <c r="K7" s="22">
        <v>197850.8</v>
      </c>
      <c r="L7" s="23">
        <f t="shared" si="0"/>
        <v>312715269.06000006</v>
      </c>
      <c r="M7" s="14">
        <f t="shared" si="1"/>
        <v>7.6537109006088691E-2</v>
      </c>
      <c r="N7" s="23">
        <v>397180468.62</v>
      </c>
      <c r="O7" s="14">
        <f t="shared" si="2"/>
        <v>7.8957522237806305E-2</v>
      </c>
      <c r="P7" s="15">
        <f t="shared" si="3"/>
        <v>-0.21266201697549109</v>
      </c>
      <c r="Q7" s="16">
        <f t="shared" si="4"/>
        <v>6.3268672679375542E-4</v>
      </c>
      <c r="R7" s="22">
        <v>54.76</v>
      </c>
      <c r="S7" s="22">
        <v>55.77</v>
      </c>
      <c r="T7" s="22">
        <v>139</v>
      </c>
      <c r="U7" s="50">
        <v>139</v>
      </c>
      <c r="V7" s="53">
        <f t="shared" si="5"/>
        <v>0</v>
      </c>
      <c r="W7" s="22">
        <v>5658337.8700000001</v>
      </c>
      <c r="X7" s="50">
        <v>5658337.8700000001</v>
      </c>
      <c r="Y7" s="51">
        <f t="shared" si="6"/>
        <v>0</v>
      </c>
      <c r="Z7" s="43"/>
    </row>
    <row r="8" spans="1:26" s="18" customFormat="1" ht="24.9" customHeight="1" x14ac:dyDescent="0.3">
      <c r="A8" s="19">
        <v>4</v>
      </c>
      <c r="B8" s="20" t="s">
        <v>24</v>
      </c>
      <c r="C8" s="21" t="s">
        <v>25</v>
      </c>
      <c r="D8" s="22">
        <v>182953855.50999999</v>
      </c>
      <c r="E8" s="22">
        <v>36851297.590000004</v>
      </c>
      <c r="F8" s="22">
        <v>0</v>
      </c>
      <c r="G8" s="22">
        <v>219805153.09999999</v>
      </c>
      <c r="H8" s="22">
        <v>20144490.800000001</v>
      </c>
      <c r="I8" s="23">
        <f>G8+H8</f>
        <v>239949643.90000001</v>
      </c>
      <c r="J8" s="22">
        <v>5756871.5199999996</v>
      </c>
      <c r="K8" s="22">
        <v>675055.35</v>
      </c>
      <c r="L8" s="23">
        <f t="shared" si="0"/>
        <v>234192772.38</v>
      </c>
      <c r="M8" s="14">
        <f t="shared" si="1"/>
        <v>5.7318716166197339E-2</v>
      </c>
      <c r="N8" s="23">
        <v>281360326.74000001</v>
      </c>
      <c r="O8" s="14">
        <f t="shared" si="2"/>
        <v>5.5933048099262299E-2</v>
      </c>
      <c r="P8" s="15">
        <f t="shared" si="3"/>
        <v>-0.16764109889446743</v>
      </c>
      <c r="Q8" s="16">
        <f t="shared" si="4"/>
        <v>2.8824772991057923E-3</v>
      </c>
      <c r="R8" s="22">
        <v>2.34</v>
      </c>
      <c r="S8" s="22">
        <v>2.38</v>
      </c>
      <c r="T8" s="22">
        <v>66</v>
      </c>
      <c r="U8" s="50">
        <v>66</v>
      </c>
      <c r="V8" s="53">
        <f t="shared" si="5"/>
        <v>0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" customHeight="1" x14ac:dyDescent="0.3">
      <c r="A9" s="19">
        <v>5</v>
      </c>
      <c r="B9" s="20" t="s">
        <v>24</v>
      </c>
      <c r="C9" s="21" t="s">
        <v>26</v>
      </c>
      <c r="D9" s="22">
        <v>74257493.870000005</v>
      </c>
      <c r="E9" s="22">
        <v>1610617.69</v>
      </c>
      <c r="F9" s="22">
        <v>0</v>
      </c>
      <c r="G9" s="22">
        <v>75868111.560000002</v>
      </c>
      <c r="H9" s="22">
        <v>1363142.21</v>
      </c>
      <c r="I9" s="23">
        <f t="shared" si="7"/>
        <v>77231253.769999996</v>
      </c>
      <c r="J9" s="22">
        <v>11640508.039999999</v>
      </c>
      <c r="K9" s="22">
        <v>555379.88</v>
      </c>
      <c r="L9" s="23">
        <f>I9-J9</f>
        <v>65590745.729999997</v>
      </c>
      <c r="M9" s="14">
        <f t="shared" si="1"/>
        <v>1.605334485526658E-2</v>
      </c>
      <c r="N9" s="23">
        <v>96153756.769999996</v>
      </c>
      <c r="O9" s="14">
        <f t="shared" si="2"/>
        <v>1.9114893576701913E-2</v>
      </c>
      <c r="P9" s="15">
        <f t="shared" si="3"/>
        <v>-0.31785561029203246</v>
      </c>
      <c r="Q9" s="16">
        <f t="shared" si="4"/>
        <v>8.4673512066196794E-3</v>
      </c>
      <c r="R9" s="22">
        <v>3.22</v>
      </c>
      <c r="S9" s="22">
        <v>3.3</v>
      </c>
      <c r="T9" s="22">
        <v>48</v>
      </c>
      <c r="U9" s="50">
        <v>49</v>
      </c>
      <c r="V9" s="53">
        <f t="shared" si="5"/>
        <v>-2.0408163265306121E-2</v>
      </c>
      <c r="W9" s="22">
        <v>25671216</v>
      </c>
      <c r="X9" s="50">
        <v>25681216</v>
      </c>
      <c r="Y9" s="51">
        <f t="shared" si="6"/>
        <v>-3.8938966129952726E-4</v>
      </c>
      <c r="Z9" s="24"/>
    </row>
    <row r="10" spans="1:26" s="18" customFormat="1" ht="24.9" customHeight="1" x14ac:dyDescent="0.3">
      <c r="A10" s="19">
        <v>6</v>
      </c>
      <c r="B10" s="20" t="s">
        <v>24</v>
      </c>
      <c r="C10" s="21" t="s">
        <v>27</v>
      </c>
      <c r="D10" s="22">
        <v>1304206933.5999999</v>
      </c>
      <c r="E10" s="22">
        <v>140248731.63</v>
      </c>
      <c r="F10" s="22">
        <v>0</v>
      </c>
      <c r="G10" s="22">
        <v>1444455665.23</v>
      </c>
      <c r="H10" s="22">
        <v>53530323.640000001</v>
      </c>
      <c r="I10" s="23">
        <f t="shared" si="7"/>
        <v>1497985988.8700001</v>
      </c>
      <c r="J10" s="22">
        <v>35887165.789999999</v>
      </c>
      <c r="K10" s="22">
        <v>1232767.68</v>
      </c>
      <c r="L10" s="23">
        <f t="shared" ref="L10:L12" si="8">I10-J10</f>
        <v>1462098823.0800002</v>
      </c>
      <c r="M10" s="14">
        <f t="shared" si="1"/>
        <v>0.35784890624665022</v>
      </c>
      <c r="N10" s="23">
        <v>1796050418.1300001</v>
      </c>
      <c r="O10" s="14">
        <f t="shared" si="2"/>
        <v>0.35704598295692702</v>
      </c>
      <c r="P10" s="15">
        <f t="shared" si="3"/>
        <v>-0.1859366483696496</v>
      </c>
      <c r="Q10" s="16">
        <f t="shared" si="4"/>
        <v>8.4314935525568637E-4</v>
      </c>
      <c r="R10" s="22">
        <v>9.4700000000000006</v>
      </c>
      <c r="S10" s="22">
        <v>9.57</v>
      </c>
      <c r="T10" s="22">
        <v>144</v>
      </c>
      <c r="U10" s="50">
        <v>143</v>
      </c>
      <c r="V10" s="53">
        <f t="shared" si="5"/>
        <v>6.993006993006993E-3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" customHeight="1" x14ac:dyDescent="0.3">
      <c r="A11" s="19">
        <v>7</v>
      </c>
      <c r="B11" s="20" t="s">
        <v>24</v>
      </c>
      <c r="C11" s="21" t="s">
        <v>28</v>
      </c>
      <c r="D11" s="22">
        <v>106719905.87</v>
      </c>
      <c r="E11" s="22">
        <v>2661859.17</v>
      </c>
      <c r="F11" s="22">
        <v>0</v>
      </c>
      <c r="G11" s="22">
        <v>109381765.04000001</v>
      </c>
      <c r="H11" s="22">
        <v>71676.33</v>
      </c>
      <c r="I11" s="23">
        <f t="shared" si="7"/>
        <v>109453441.37</v>
      </c>
      <c r="J11" s="22">
        <v>7265547.1600000001</v>
      </c>
      <c r="K11" s="22">
        <v>551826.03</v>
      </c>
      <c r="L11" s="23">
        <f t="shared" si="8"/>
        <v>102187894.21000001</v>
      </c>
      <c r="M11" s="14">
        <f t="shared" si="1"/>
        <v>2.5010502434893254E-2</v>
      </c>
      <c r="N11" s="23">
        <v>125809803.33000001</v>
      </c>
      <c r="O11" s="14">
        <f t="shared" si="2"/>
        <v>2.5010369665650539E-2</v>
      </c>
      <c r="P11" s="15">
        <f t="shared" si="3"/>
        <v>-0.18775889076020227</v>
      </c>
      <c r="Q11" s="16">
        <f t="shared" si="4"/>
        <v>5.4001115715916074E-3</v>
      </c>
      <c r="R11" s="22">
        <v>10.3</v>
      </c>
      <c r="S11" s="22">
        <v>10.5</v>
      </c>
      <c r="T11" s="22">
        <v>38</v>
      </c>
      <c r="U11" s="50">
        <v>38</v>
      </c>
      <c r="V11" s="53">
        <f t="shared" si="5"/>
        <v>0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" customHeight="1" x14ac:dyDescent="0.3">
      <c r="A12" s="19">
        <v>8</v>
      </c>
      <c r="B12" s="20" t="s">
        <v>24</v>
      </c>
      <c r="C12" s="21" t="s">
        <v>29</v>
      </c>
      <c r="D12" s="22">
        <v>0</v>
      </c>
      <c r="E12" s="22">
        <v>78088402.189999998</v>
      </c>
      <c r="F12" s="22">
        <v>495910824.64999998</v>
      </c>
      <c r="G12" s="22">
        <v>573999226.84000003</v>
      </c>
      <c r="H12" s="22">
        <v>13873855.800000001</v>
      </c>
      <c r="I12" s="23">
        <f t="shared" si="7"/>
        <v>587873082.63999999</v>
      </c>
      <c r="J12" s="22">
        <v>3485729.91</v>
      </c>
      <c r="K12" s="22">
        <v>944332.66</v>
      </c>
      <c r="L12" s="23">
        <f t="shared" si="8"/>
        <v>584387352.73000002</v>
      </c>
      <c r="M12" s="14">
        <f t="shared" si="1"/>
        <v>0.14302889223197435</v>
      </c>
      <c r="N12" s="23">
        <v>650505864.3599999</v>
      </c>
      <c r="O12" s="14">
        <f t="shared" si="2"/>
        <v>0.1293173640423107</v>
      </c>
      <c r="P12" s="15">
        <f t="shared" si="3"/>
        <v>-0.10164168419150313</v>
      </c>
      <c r="Q12" s="16">
        <f t="shared" si="4"/>
        <v>1.6159361690298297E-3</v>
      </c>
      <c r="R12" s="22">
        <v>194.78</v>
      </c>
      <c r="S12" s="22">
        <v>196.78</v>
      </c>
      <c r="T12" s="22">
        <v>38</v>
      </c>
      <c r="U12" s="50">
        <v>38</v>
      </c>
      <c r="V12" s="53">
        <f t="shared" si="5"/>
        <v>0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" customHeight="1" x14ac:dyDescent="0.3">
      <c r="A13" s="19">
        <v>9</v>
      </c>
      <c r="B13" s="20" t="s">
        <v>39</v>
      </c>
      <c r="C13" s="21" t="s">
        <v>40</v>
      </c>
      <c r="D13" s="22">
        <v>440871085.45999998</v>
      </c>
      <c r="E13" s="22">
        <v>0</v>
      </c>
      <c r="F13" s="22">
        <v>0</v>
      </c>
      <c r="G13" s="22">
        <v>440871085.45999998</v>
      </c>
      <c r="H13" s="22">
        <v>4544002.29</v>
      </c>
      <c r="I13" s="23">
        <f t="shared" si="7"/>
        <v>445415087.75</v>
      </c>
      <c r="J13" s="22">
        <v>3370157.3</v>
      </c>
      <c r="K13" s="22">
        <v>1168845.83</v>
      </c>
      <c r="L13" s="23">
        <f>I13-J13</f>
        <v>442044930.44999999</v>
      </c>
      <c r="M13" s="14">
        <f t="shared" si="1"/>
        <v>0.10819056302923637</v>
      </c>
      <c r="N13" s="23">
        <v>591002698.34000003</v>
      </c>
      <c r="O13" s="14">
        <f t="shared" si="2"/>
        <v>0.11748842751235507</v>
      </c>
      <c r="P13" s="15">
        <f t="shared" si="3"/>
        <v>-0.25204244973566198</v>
      </c>
      <c r="Q13" s="16">
        <f t="shared" si="4"/>
        <v>2.6441787915317109E-3</v>
      </c>
      <c r="R13" s="22">
        <v>67.56</v>
      </c>
      <c r="S13" s="22">
        <v>68.069999999999993</v>
      </c>
      <c r="T13" s="22">
        <v>98</v>
      </c>
      <c r="U13" s="50">
        <v>97</v>
      </c>
      <c r="V13" s="53">
        <f t="shared" si="5"/>
        <v>1.0309278350515464E-2</v>
      </c>
      <c r="W13" s="22">
        <v>6543500</v>
      </c>
      <c r="X13" s="50">
        <v>6670098</v>
      </c>
      <c r="Y13" s="51">
        <f t="shared" si="6"/>
        <v>-1.8979931029499117E-2</v>
      </c>
      <c r="Z13" s="24"/>
    </row>
    <row r="14" spans="1:26" s="18" customFormat="1" ht="24.9" customHeight="1" thickBot="1" x14ac:dyDescent="0.4">
      <c r="A14" s="25"/>
      <c r="B14" s="26"/>
      <c r="C14" s="27" t="s">
        <v>12</v>
      </c>
      <c r="D14" s="28">
        <f t="shared" ref="D14:L14" si="9">SUM(D5:D13)</f>
        <v>3274342665.3199997</v>
      </c>
      <c r="E14" s="28">
        <f t="shared" si="9"/>
        <v>259460908.26999998</v>
      </c>
      <c r="F14" s="28">
        <f t="shared" si="9"/>
        <v>495910824.64999998</v>
      </c>
      <c r="G14" s="28">
        <f t="shared" si="9"/>
        <v>4030210773.2200003</v>
      </c>
      <c r="H14" s="28">
        <f t="shared" si="9"/>
        <v>150095912.88999999</v>
      </c>
      <c r="I14" s="28">
        <f t="shared" si="9"/>
        <v>4180306686.1100001</v>
      </c>
      <c r="J14" s="28">
        <f t="shared" si="9"/>
        <v>94507351.36999999</v>
      </c>
      <c r="K14" s="28">
        <f t="shared" si="9"/>
        <v>6242517.5600000005</v>
      </c>
      <c r="L14" s="29">
        <f t="shared" si="9"/>
        <v>4085799334.7400002</v>
      </c>
      <c r="M14" s="34">
        <f t="shared" si="1"/>
        <v>1</v>
      </c>
      <c r="N14" s="29">
        <f>SUM(N5:N13)</f>
        <v>5030305629.6999998</v>
      </c>
      <c r="O14" s="34">
        <f t="shared" si="2"/>
        <v>1</v>
      </c>
      <c r="P14" s="33">
        <f t="shared" si="3"/>
        <v>-0.18776320257429935</v>
      </c>
      <c r="Q14" s="32">
        <f>(K14/L14)</f>
        <v>1.5278571091150376E-3</v>
      </c>
      <c r="R14" s="28">
        <f>SUM(R5:R13)</f>
        <v>423.36</v>
      </c>
      <c r="S14" s="28">
        <f>SUM(S5:S13)</f>
        <v>428.95</v>
      </c>
      <c r="T14" s="28">
        <f>SUM(T5:T13)</f>
        <v>619</v>
      </c>
      <c r="U14" s="28">
        <f>SUM(U5:U13)</f>
        <v>618</v>
      </c>
      <c r="V14" s="49">
        <f t="shared" si="5"/>
        <v>1.6181229773462784E-3</v>
      </c>
      <c r="W14" s="28">
        <f>SUM(W5:W13)</f>
        <v>342489360.81999999</v>
      </c>
      <c r="X14" s="28">
        <f>SUM(X5:X13)</f>
        <v>342625958.81999999</v>
      </c>
      <c r="Y14" s="30">
        <f t="shared" ref="Y14" si="10">((W14-X14)/X14)</f>
        <v>-3.9867965775401839E-4</v>
      </c>
      <c r="Z14" s="24"/>
    </row>
    <row r="15" spans="1:26" x14ac:dyDescent="0.3">
      <c r="M15" s="7"/>
      <c r="O15" s="7"/>
      <c r="P15" s="7"/>
      <c r="V15" s="7"/>
    </row>
    <row r="16" spans="1:26" ht="18" x14ac:dyDescent="0.35">
      <c r="B16" s="44"/>
      <c r="E16" s="36"/>
      <c r="N16" s="46"/>
      <c r="W16" s="36"/>
    </row>
    <row r="17" spans="2:5" ht="18" x14ac:dyDescent="0.35">
      <c r="B17" s="45"/>
      <c r="E17" s="36"/>
    </row>
    <row r="18" spans="2:5" x14ac:dyDescent="0.3">
      <c r="E18" s="36"/>
    </row>
    <row r="19" spans="2:5" x14ac:dyDescent="0.3">
      <c r="E19" s="36"/>
    </row>
    <row r="20" spans="2:5" x14ac:dyDescent="0.3">
      <c r="E20" s="36"/>
    </row>
    <row r="21" spans="2:5" x14ac:dyDescent="0.3">
      <c r="E21" s="36"/>
    </row>
    <row r="22" spans="2:5" x14ac:dyDescent="0.3">
      <c r="E22" s="36"/>
    </row>
    <row r="23" spans="2:5" x14ac:dyDescent="0.3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C1" workbookViewId="0">
      <pane ySplit="1" topLeftCell="A2" activePane="bottomLeft" state="frozen"/>
      <selection pane="bottomLeft" activeCell="I16" sqref="I16"/>
    </sheetView>
  </sheetViews>
  <sheetFormatPr defaultColWidth="8.88671875" defaultRowHeight="14.4" x14ac:dyDescent="0.3"/>
  <cols>
    <col min="1" max="1" width="21.88671875" customWidth="1"/>
    <col min="2" max="2" width="19.6640625" customWidth="1"/>
    <col min="3" max="3" width="19.5546875" customWidth="1"/>
    <col min="4" max="4" width="21.88671875" customWidth="1"/>
    <col min="5" max="5" width="20.33203125" customWidth="1"/>
    <col min="6" max="6" width="22.33203125" customWidth="1"/>
    <col min="7" max="7" width="21.6640625" customWidth="1"/>
    <col min="8" max="8" width="22.109375" customWidth="1"/>
    <col min="9" max="9" width="22.44140625" customWidth="1"/>
    <col min="10" max="10" width="21.5546875" customWidth="1"/>
    <col min="11" max="11" width="21.6640625" customWidth="1"/>
  </cols>
  <sheetData>
    <row r="1" spans="1:11" ht="34.200000000000003" thickBot="1" x14ac:dyDescent="0.7">
      <c r="A1" s="56"/>
      <c r="B1" s="56"/>
      <c r="C1" s="56"/>
      <c r="D1" s="56"/>
      <c r="E1" s="56"/>
      <c r="F1" s="56"/>
    </row>
    <row r="3" spans="1:11" s="18" customFormat="1" ht="24.9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43739</v>
      </c>
      <c r="G3" s="42">
        <v>43770</v>
      </c>
      <c r="H3" s="42">
        <v>43800</v>
      </c>
      <c r="I3" s="42">
        <v>43831</v>
      </c>
      <c r="J3" s="42">
        <v>43862</v>
      </c>
      <c r="K3" s="42">
        <v>43891</v>
      </c>
    </row>
    <row r="4" spans="1:11" s="18" customFormat="1" ht="24.9" customHeight="1" x14ac:dyDescent="0.3">
      <c r="A4" s="22">
        <f>'MAR 2020'!D5</f>
        <v>328487978.79000002</v>
      </c>
      <c r="B4" s="22">
        <f>'MAR 2020'!E5</f>
        <v>0</v>
      </c>
      <c r="C4" s="22">
        <v>0</v>
      </c>
      <c r="D4" s="22">
        <f>'MAR 2020'!H5</f>
        <v>18379773.5</v>
      </c>
      <c r="E4" s="40"/>
      <c r="F4" s="41">
        <v>390526133.92000002</v>
      </c>
      <c r="G4" s="41">
        <v>406031466.87999994</v>
      </c>
      <c r="H4" s="41">
        <v>422016821.86999995</v>
      </c>
      <c r="I4" s="41">
        <v>478327837.30000001</v>
      </c>
      <c r="J4" s="41">
        <v>433347833.76000005</v>
      </c>
      <c r="K4" s="41">
        <v>339853926.64999998</v>
      </c>
    </row>
    <row r="5" spans="1:11" s="18" customFormat="1" ht="24.9" customHeight="1" x14ac:dyDescent="0.3">
      <c r="A5" s="22">
        <f>'MAR 2020'!D6</f>
        <v>533075509.56</v>
      </c>
      <c r="B5" s="22">
        <f>'MAR 2020'!E6</f>
        <v>0</v>
      </c>
      <c r="C5" s="22">
        <v>0</v>
      </c>
      <c r="D5" s="22">
        <f>'MAR 2020'!H6</f>
        <v>20020544.789999999</v>
      </c>
      <c r="E5" s="40"/>
      <c r="F5" s="41">
        <v>613778744.15999997</v>
      </c>
      <c r="G5" s="41">
        <v>657114803.85000002</v>
      </c>
      <c r="H5" s="41">
        <v>684348086.13</v>
      </c>
      <c r="I5" s="41">
        <v>732652006.31999993</v>
      </c>
      <c r="J5" s="41">
        <v>658894459.64999998</v>
      </c>
      <c r="K5" s="41">
        <v>542727620.45000005</v>
      </c>
    </row>
    <row r="6" spans="1:11" s="18" customFormat="1" ht="24.9" customHeight="1" x14ac:dyDescent="0.3">
      <c r="A6" s="22">
        <f>'MAR 2020'!D7</f>
        <v>303769902.66000003</v>
      </c>
      <c r="B6" s="22">
        <f>'MAR 2020'!E7</f>
        <v>0</v>
      </c>
      <c r="C6" s="22">
        <v>0</v>
      </c>
      <c r="D6" s="22">
        <f>'MAR 2020'!H7</f>
        <v>18168103.530000001</v>
      </c>
      <c r="E6" s="40"/>
      <c r="F6" s="41">
        <v>386567362.27999997</v>
      </c>
      <c r="G6" s="41">
        <v>409401298.81999993</v>
      </c>
      <c r="H6" s="41">
        <v>425013873.95999998</v>
      </c>
      <c r="I6" s="41">
        <v>444326309.81</v>
      </c>
      <c r="J6" s="41">
        <v>397180468.62</v>
      </c>
      <c r="K6" s="41">
        <v>312715269.06000006</v>
      </c>
    </row>
    <row r="7" spans="1:11" s="18" customFormat="1" ht="24.9" customHeight="1" x14ac:dyDescent="0.3">
      <c r="A7" s="22">
        <f>'MAR 2020'!D8</f>
        <v>182953855.50999999</v>
      </c>
      <c r="B7" s="22">
        <f>'MAR 2020'!E8</f>
        <v>36851297.590000004</v>
      </c>
      <c r="C7" s="22">
        <v>0</v>
      </c>
      <c r="D7" s="22">
        <f>'MAR 2020'!H8</f>
        <v>20144490.800000001</v>
      </c>
      <c r="E7" s="40"/>
      <c r="F7" s="41">
        <v>281362270.12</v>
      </c>
      <c r="G7" s="41">
        <v>317845011.94999999</v>
      </c>
      <c r="H7" s="41">
        <v>314802716.57999998</v>
      </c>
      <c r="I7" s="41">
        <v>327594215.71999997</v>
      </c>
      <c r="J7" s="41">
        <v>281360326.74000001</v>
      </c>
      <c r="K7" s="41">
        <v>234192772.38</v>
      </c>
    </row>
    <row r="8" spans="1:11" s="18" customFormat="1" ht="24.9" customHeight="1" x14ac:dyDescent="0.3">
      <c r="A8" s="22">
        <f>'MAR 2020'!D9</f>
        <v>74257493.870000005</v>
      </c>
      <c r="B8" s="22">
        <f>'MAR 2020'!E9</f>
        <v>1610617.69</v>
      </c>
      <c r="C8" s="22">
        <v>0</v>
      </c>
      <c r="D8" s="22">
        <f>'MAR 2020'!H9</f>
        <v>1363142.21</v>
      </c>
      <c r="E8" s="40"/>
      <c r="F8" s="41">
        <v>109296898.88000001</v>
      </c>
      <c r="G8" s="41">
        <v>113738103.32000001</v>
      </c>
      <c r="H8" s="41">
        <v>127291917.71000001</v>
      </c>
      <c r="I8" s="41">
        <v>119181204.28999999</v>
      </c>
      <c r="J8" s="41">
        <v>96153756.769999996</v>
      </c>
      <c r="K8" s="41">
        <v>65590745.729999997</v>
      </c>
    </row>
    <row r="9" spans="1:11" s="18" customFormat="1" ht="24.9" customHeight="1" x14ac:dyDescent="0.3">
      <c r="A9" s="22">
        <f>'MAR 2020'!D10</f>
        <v>1304206933.5999999</v>
      </c>
      <c r="B9" s="22">
        <f>'MAR 2020'!E10</f>
        <v>140248731.63</v>
      </c>
      <c r="C9" s="22">
        <v>0</v>
      </c>
      <c r="D9" s="22">
        <f>'MAR 2020'!H10</f>
        <v>53530323.640000001</v>
      </c>
      <c r="E9" s="40"/>
      <c r="F9" s="41">
        <v>1721446617.3400002</v>
      </c>
      <c r="G9" s="41">
        <v>1820996558.4799998</v>
      </c>
      <c r="H9" s="41">
        <v>1889942269.1399999</v>
      </c>
      <c r="I9" s="41">
        <v>1976684978.25</v>
      </c>
      <c r="J9" s="41">
        <v>1796050418.1300001</v>
      </c>
      <c r="K9" s="41">
        <v>1462098823.0800002</v>
      </c>
    </row>
    <row r="10" spans="1:11" s="18" customFormat="1" ht="24.9" customHeight="1" x14ac:dyDescent="0.3">
      <c r="A10" s="22">
        <f>'MAR 2020'!D11</f>
        <v>106719905.87</v>
      </c>
      <c r="B10" s="22">
        <f>'MAR 2020'!E11</f>
        <v>2661859.17</v>
      </c>
      <c r="C10" s="22">
        <v>0</v>
      </c>
      <c r="D10" s="22">
        <f>'MAR 2020'!H11</f>
        <v>71676.33</v>
      </c>
      <c r="E10" s="40"/>
      <c r="F10" s="41">
        <v>90453170.110000014</v>
      </c>
      <c r="G10" s="41">
        <v>95341102.950000003</v>
      </c>
      <c r="H10" s="41">
        <v>93057347.989999995</v>
      </c>
      <c r="I10" s="41">
        <v>128553190.70999999</v>
      </c>
      <c r="J10" s="41">
        <v>125809803.33000001</v>
      </c>
      <c r="K10" s="41">
        <v>102187894.21000001</v>
      </c>
    </row>
    <row r="11" spans="1:11" s="18" customFormat="1" ht="24.9" customHeight="1" x14ac:dyDescent="0.3">
      <c r="A11" s="22">
        <f>'MAR 2020'!D12</f>
        <v>0</v>
      </c>
      <c r="B11" s="22">
        <f>'MAR 2020'!E12</f>
        <v>78088402.189999998</v>
      </c>
      <c r="C11" s="22">
        <f>'MAR 2020'!F12</f>
        <v>495910824.64999998</v>
      </c>
      <c r="D11" s="22">
        <f>'MAR 2020'!H12</f>
        <v>13873855.800000001</v>
      </c>
      <c r="E11" s="40"/>
      <c r="F11" s="41">
        <v>557442328.37</v>
      </c>
      <c r="G11" s="41">
        <v>572435235.59000003</v>
      </c>
      <c r="H11" s="41">
        <v>572089814.65999997</v>
      </c>
      <c r="I11" s="41">
        <v>622825373.79000008</v>
      </c>
      <c r="J11" s="41">
        <v>650505864.3599999</v>
      </c>
      <c r="K11" s="41">
        <v>584387352.73000002</v>
      </c>
    </row>
    <row r="12" spans="1:11" s="18" customFormat="1" ht="24.9" customHeight="1" x14ac:dyDescent="0.3">
      <c r="A12" s="22">
        <f>'MAR 2020'!D13</f>
        <v>440871085.45999998</v>
      </c>
      <c r="B12" s="22">
        <f>'MAR 2020'!E13</f>
        <v>0</v>
      </c>
      <c r="C12" s="22">
        <f>'MAR 2020'!F13</f>
        <v>0</v>
      </c>
      <c r="D12" s="22">
        <f>'MAR 2020'!H13</f>
        <v>4544002.29</v>
      </c>
      <c r="E12" s="40"/>
      <c r="F12" s="41">
        <v>577837775.5</v>
      </c>
      <c r="G12" s="41">
        <v>612375985.17999995</v>
      </c>
      <c r="H12" s="41">
        <v>637351144.0200001</v>
      </c>
      <c r="I12" s="41">
        <v>633918746.83000004</v>
      </c>
      <c r="J12" s="41">
        <v>591002698.34000003</v>
      </c>
      <c r="K12" s="41">
        <v>442044930.44999999</v>
      </c>
    </row>
    <row r="13" spans="1:11" s="18" customFormat="1" ht="24.9" customHeight="1" thickBot="1" x14ac:dyDescent="0.35">
      <c r="A13" s="28">
        <f>SUM(A4:A12)</f>
        <v>3274342665.3199997</v>
      </c>
      <c r="B13" s="28">
        <f>SUM(B4:B12)</f>
        <v>259460908.26999998</v>
      </c>
      <c r="C13" s="28">
        <f>SUM(C4:C12)</f>
        <v>495910824.64999998</v>
      </c>
      <c r="D13" s="28">
        <f>SUM(D4:D12)</f>
        <v>150095912.88999999</v>
      </c>
      <c r="E13" s="40"/>
      <c r="F13" s="39">
        <f t="shared" ref="F13:K13" si="0">SUM(F4:F12)</f>
        <v>4728711300.6800003</v>
      </c>
      <c r="G13" s="39">
        <f t="shared" si="0"/>
        <v>5005279567.0199995</v>
      </c>
      <c r="H13" s="39">
        <f t="shared" si="0"/>
        <v>5165913992.0600004</v>
      </c>
      <c r="I13" s="39">
        <f t="shared" si="0"/>
        <v>5464063863.0199995</v>
      </c>
      <c r="J13" s="39">
        <f t="shared" si="0"/>
        <v>5030305629.6999998</v>
      </c>
      <c r="K13" s="39">
        <f t="shared" si="0"/>
        <v>4085799334.7400002</v>
      </c>
    </row>
    <row r="14" spans="1:11" x14ac:dyDescent="0.3">
      <c r="E14" s="38"/>
    </row>
    <row r="15" spans="1:11" x14ac:dyDescent="0.3">
      <c r="B15" s="37">
        <v>43739</v>
      </c>
      <c r="C15" s="37">
        <v>43770</v>
      </c>
      <c r="D15" s="37">
        <v>43800</v>
      </c>
      <c r="E15" s="37">
        <v>43831</v>
      </c>
      <c r="F15" s="37">
        <v>43862</v>
      </c>
      <c r="G15" s="37">
        <v>43891</v>
      </c>
      <c r="J15" s="46"/>
    </row>
    <row r="16" spans="1:11" x14ac:dyDescent="0.3">
      <c r="A16" s="37" t="s">
        <v>36</v>
      </c>
      <c r="B16" s="36">
        <v>3998481766.5700002</v>
      </c>
      <c r="C16" s="36">
        <v>4258053610.0799999</v>
      </c>
      <c r="D16" s="36">
        <v>4408225444.3299999</v>
      </c>
      <c r="E16" s="36">
        <v>4620730446.1899996</v>
      </c>
      <c r="F16" s="36">
        <v>4193271504.52</v>
      </c>
      <c r="G16" s="36">
        <v>3274342665.3200002</v>
      </c>
    </row>
    <row r="17" spans="1:7" x14ac:dyDescent="0.3">
      <c r="A17" s="37" t="s">
        <v>35</v>
      </c>
      <c r="B17" s="36">
        <v>276775288.50999999</v>
      </c>
      <c r="C17" s="36">
        <v>285466996.89999998</v>
      </c>
      <c r="D17" s="36">
        <v>171857896.38</v>
      </c>
      <c r="E17" s="36">
        <v>152280847.13999999</v>
      </c>
      <c r="F17" s="36">
        <v>252081379.78999999</v>
      </c>
      <c r="G17" s="36">
        <v>259460908.27000001</v>
      </c>
    </row>
    <row r="18" spans="1:7" x14ac:dyDescent="0.3">
      <c r="A18" s="37" t="s">
        <v>34</v>
      </c>
      <c r="B18" s="36">
        <v>488154889.64999998</v>
      </c>
      <c r="C18" s="36">
        <v>503321320.85000002</v>
      </c>
      <c r="D18" s="36">
        <v>529473292.36000001</v>
      </c>
      <c r="E18" s="36">
        <v>544105837.98000002</v>
      </c>
      <c r="F18" s="36">
        <v>568973079.14999998</v>
      </c>
      <c r="G18" s="36">
        <v>495910824.64999998</v>
      </c>
    </row>
    <row r="19" spans="1:7" x14ac:dyDescent="0.3">
      <c r="A19" s="37" t="s">
        <v>33</v>
      </c>
      <c r="B19" s="36">
        <v>50379881.560000002</v>
      </c>
      <c r="C19" s="36">
        <v>44585809.670000002</v>
      </c>
      <c r="D19" s="36">
        <v>151803547.97</v>
      </c>
      <c r="E19" s="36">
        <v>221324761.75999999</v>
      </c>
      <c r="F19" s="36">
        <v>116675921.8</v>
      </c>
      <c r="G19" s="36">
        <v>150095912.88999999</v>
      </c>
    </row>
    <row r="20" spans="1:7" x14ac:dyDescent="0.3">
      <c r="B20" s="35">
        <f t="shared" ref="B20:G20" si="1">SUM(B16:B19)</f>
        <v>4813791826.29</v>
      </c>
      <c r="C20" s="35">
        <f t="shared" si="1"/>
        <v>5091427737.5</v>
      </c>
      <c r="D20" s="35">
        <f t="shared" si="1"/>
        <v>5261360181.04</v>
      </c>
      <c r="E20" s="35">
        <f t="shared" si="1"/>
        <v>5538441893.0699997</v>
      </c>
      <c r="F20" s="35">
        <f t="shared" si="1"/>
        <v>5131001885.2600002</v>
      </c>
      <c r="G20" s="35">
        <f t="shared" si="1"/>
        <v>4179810311.1300001</v>
      </c>
    </row>
    <row r="21" spans="1:7" x14ac:dyDescent="0.3">
      <c r="D21" s="35"/>
    </row>
    <row r="22" spans="1:7" x14ac:dyDescent="0.3">
      <c r="G22" s="46"/>
    </row>
    <row r="23" spans="1:7" x14ac:dyDescent="0.3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P43" sqref="P4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 2020</vt:lpstr>
      <vt:lpstr>Trend </vt:lpstr>
      <vt:lpstr>MarCharts </vt:lpstr>
      <vt:lpstr>'MAR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2017-06-29T16:01:28Z</cp:lastPrinted>
  <dcterms:created xsi:type="dcterms:W3CDTF">2016-02-10T12:36:33Z</dcterms:created>
  <dcterms:modified xsi:type="dcterms:W3CDTF">2020-05-10T17:39:03Z</dcterms:modified>
</cp:coreProperties>
</file>