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-120" yWindow="-120" windowWidth="20730" windowHeight="11160"/>
  </bookViews>
  <sheets>
    <sheet name="JAN 2020" sheetId="9" r:id="rId1"/>
    <sheet name="Trend " sheetId="11" state="hidden" r:id="rId2"/>
    <sheet name="JanCharts " sheetId="10" r:id="rId3"/>
  </sheets>
  <definedNames>
    <definedName name="_xlnm.Print_Area" localSheetId="0">'JAN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J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10" i="9"/>
  <c r="L10" i="9" s="1"/>
  <c r="L9" i="9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<sst xmlns="http://schemas.openxmlformats.org/spreadsheetml/2006/main" count="56" uniqueCount="47">
  <si>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</si>
  <si>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</si>
  <si>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</si>
  <si>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</si>
  <si>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</si>
  <si>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</si>
  <si>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</si>
  <si>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</si>
  <si>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</si>
  <si>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</si>
  <si>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</si>
  <si>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</si>
  <si>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</si>
  <si>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</si>
  <si>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</si>
  <si>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</si>
  <si>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</si>
  <si>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</si>
  <si>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</si>
  <si>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</si>
  <si>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</si>
  <si>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</si>
  <si>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</si>
  <si>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</si>
  <si>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</si>
  <si>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</si>
  <si>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</si>
  <si>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</si>
  <si>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</si>
  <si>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</si>
  <si>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</si>
  <si>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</si>
  <si>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</si>
  <si>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</si>
  <si>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</si>
  <si>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</si>
  <si>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</si>
  <si>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</si>
  <si>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</si>
  <si>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</si>
  <si>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</si>
  <si>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DEC</t>
  </si>
  <si>
    <t>SCHEDULE OF REGISTERED EXCHANGE TRADED FUNDS(ETFs) AS AT 31ST JANUARY, 2020</t>
  </si>
  <si>
    <t>NET ASSET VALUE  (N) PREVIOUS (DEC'19)</t>
  </si>
  <si>
    <t>JAN</t>
  </si>
  <si>
    <t>CURRENT(JAN)</t>
  </si>
  <si>
    <t>PREVIOUS(DEC)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</si>
</sst>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(AUG 2019 - JAN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4217039446.3800001</c:v>
                </c:pt>
                <c:pt idx="1">
                  <c:v>4964397793.0599995</c:v>
                </c:pt>
                <c:pt idx="2">
                  <c:v>4728711300.6800003</c:v>
                </c:pt>
                <c:pt idx="3">
                  <c:v>5005279567.0199995</c:v>
                </c:pt>
                <c:pt idx="4">
                  <c:v>5165913992.0600004</c:v>
                </c:pt>
                <c:pt idx="5">
                  <c:v>5464063863.0199995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Outlets(January 2020)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4620730446.1899996</c:v>
                </c:pt>
                <c:pt idx="1">
                  <c:v>152280847.14000002</c:v>
                </c:pt>
                <c:pt idx="2">
                  <c:v>544105837.98000002</c:v>
                </c:pt>
                <c:pt idx="3">
                  <c:v>221324761.76000002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Outlet(Aug"2019 - Jan'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3470989519.0700002</c:v>
                </c:pt>
                <c:pt idx="1">
                  <c:v>4275169260.79</c:v>
                </c:pt>
                <c:pt idx="2">
                  <c:v>3998481766.5700002</c:v>
                </c:pt>
                <c:pt idx="3">
                  <c:v>4258053610.0799999</c:v>
                </c:pt>
                <c:pt idx="4">
                  <c:v>4408225444.3299999</c:v>
                </c:pt>
                <c:pt idx="5">
                  <c:v>4620730446.1899996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248600081.58000001</c:v>
                </c:pt>
                <c:pt idx="1">
                  <c:v>268651365.85000002</c:v>
                </c:pt>
                <c:pt idx="2">
                  <c:v>276775288.50999999</c:v>
                </c:pt>
                <c:pt idx="3">
                  <c:v>285466996.89999998</c:v>
                </c:pt>
                <c:pt idx="4">
                  <c:v>171857896.38</c:v>
                </c:pt>
                <c:pt idx="5">
                  <c:v>152280847.13999999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468259884.70999998</c:v>
                </c:pt>
                <c:pt idx="1">
                  <c:v>465259955.13999999</c:v>
                </c:pt>
                <c:pt idx="2">
                  <c:v>488154889.64999998</c:v>
                </c:pt>
                <c:pt idx="3">
                  <c:v>503321320.85000002</c:v>
                </c:pt>
                <c:pt idx="4">
                  <c:v>529473292.36000001</c:v>
                </c:pt>
                <c:pt idx="5">
                  <c:v>544105837.98000002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98425220.25</c:v>
                </c:pt>
                <c:pt idx="1">
                  <c:v>35225532.289999999</c:v>
                </c:pt>
                <c:pt idx="2">
                  <c:v>50379881.560000002</c:v>
                </c:pt>
                <c:pt idx="3">
                  <c:v>44585809.670000002</c:v>
                </c:pt>
                <c:pt idx="4">
                  <c:v>151803547.97</c:v>
                </c:pt>
                <c:pt idx="5">
                  <c:v>221324761.75999999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D1" workbookViewId="0">
      <pane ySplit="1" topLeftCell="A2" activePane="bottomLeft" state="frozen"/>
      <selection activeCell="P28" sqref="P28"/>
      <selection pane="bottomLeft" activeCell="L5" sqref="L5:L13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466555866.5</v>
      </c>
      <c r="E5" s="22">
        <v>0</v>
      </c>
      <c r="F5" s="22">
        <v>0</v>
      </c>
      <c r="G5" s="22">
        <v>467052241.48000002</v>
      </c>
      <c r="H5" s="22">
        <v>18381975</v>
      </c>
      <c r="I5" s="23">
        <f>G5+H5</f>
        <v>485434216.48000002</v>
      </c>
      <c r="J5" s="22">
        <v>7106379.1799999997</v>
      </c>
      <c r="K5" s="22">
        <v>1235537.44</v>
      </c>
      <c r="L5" s="23">
        <f t="shared" ref="L5:L9" si="0">I5-J5</f>
        <v>478327837.30000001</v>
      </c>
      <c r="M5" s="14">
        <f t="shared" ref="M5:M14" si="1">(L5/L$14)</f>
        <v>8.7540674723305165E-2</v>
      </c>
      <c r="N5" s="23">
        <v>422016821.86999995</v>
      </c>
      <c r="O5" s="14">
        <f t="shared" ref="O5:O14" si="2">(N5/N$14)</f>
        <v>8.1692576089853405E-2</v>
      </c>
      <c r="P5" s="15">
        <f t="shared" ref="P5:P14" si="3">((L5-N5)/N5)</f>
        <v>0.13343310624557611</v>
      </c>
      <c r="Q5" s="16">
        <f t="shared" ref="Q5:Q13" si="4">(K5/L5)</f>
        <v>2.5830347800249172E-3</v>
      </c>
      <c r="R5" s="22">
        <v>9.8699999999999992</v>
      </c>
      <c r="S5" s="22">
        <v>9.9700000000000006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724787656.29999995</v>
      </c>
      <c r="E6" s="22">
        <v>0</v>
      </c>
      <c r="F6" s="22">
        <v>0</v>
      </c>
      <c r="G6" s="22">
        <v>724787656.29999995</v>
      </c>
      <c r="H6" s="22">
        <v>16128138.119999999</v>
      </c>
      <c r="I6" s="23">
        <f t="shared" ref="I6:I13" si="7">G6+H6</f>
        <v>740915794.41999996</v>
      </c>
      <c r="J6" s="22">
        <v>8263788.0999999996</v>
      </c>
      <c r="K6" s="22">
        <v>2078594.5</v>
      </c>
      <c r="L6" s="23">
        <f t="shared" si="0"/>
        <v>732652006.31999993</v>
      </c>
      <c r="M6" s="14">
        <f t="shared" si="1"/>
        <v>0.1340855496361387</v>
      </c>
      <c r="N6" s="23">
        <v>684348086.13</v>
      </c>
      <c r="O6" s="14">
        <f t="shared" si="2"/>
        <v>0.13247376692330567</v>
      </c>
      <c r="P6" s="15">
        <f t="shared" si="3"/>
        <v>7.0583846391913535E-2</v>
      </c>
      <c r="Q6" s="16">
        <f t="shared" si="4"/>
        <v>2.8370829289616844E-3</v>
      </c>
      <c r="R6" s="22">
        <v>100.06</v>
      </c>
      <c r="S6" s="22">
        <v>102.21</v>
      </c>
      <c r="T6" s="22">
        <v>28</v>
      </c>
      <c r="U6" s="50">
        <v>28</v>
      </c>
      <c r="V6" s="53">
        <f t="shared" si="5"/>
        <v>0</v>
      </c>
      <c r="W6" s="22">
        <v>7244575.0599999996</v>
      </c>
      <c r="X6" s="50">
        <v>7244575</v>
      </c>
      <c r="Y6" s="52">
        <f t="shared" si="6"/>
        <v>8.282059277489441E-9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430488458.42000002</v>
      </c>
      <c r="E7" s="22">
        <v>0</v>
      </c>
      <c r="F7" s="22">
        <v>0</v>
      </c>
      <c r="G7" s="22">
        <v>430488458.42000002</v>
      </c>
      <c r="H7" s="22">
        <v>21896754.18</v>
      </c>
      <c r="I7" s="23">
        <f t="shared" si="7"/>
        <v>452385212.60000002</v>
      </c>
      <c r="J7" s="22">
        <v>8058902.79</v>
      </c>
      <c r="K7" s="22">
        <v>2469805.11</v>
      </c>
      <c r="L7" s="23">
        <f t="shared" si="0"/>
        <v>444326309.81</v>
      </c>
      <c r="M7" s="14">
        <f t="shared" si="1"/>
        <v>8.131792031515897E-2</v>
      </c>
      <c r="N7" s="23">
        <v>425013873.95999998</v>
      </c>
      <c r="O7" s="14">
        <f t="shared" si="2"/>
        <v>8.22727352048922E-2</v>
      </c>
      <c r="P7" s="15">
        <f t="shared" si="3"/>
        <v>4.5439542173198816E-2</v>
      </c>
      <c r="Q7" s="16">
        <f t="shared" si="4"/>
        <v>5.5585389734317606E-3</v>
      </c>
      <c r="R7" s="22">
        <v>77.81</v>
      </c>
      <c r="S7" s="22">
        <v>79.239999999999995</v>
      </c>
      <c r="T7" s="22">
        <v>139</v>
      </c>
      <c r="U7" s="50">
        <v>139</v>
      </c>
      <c r="V7" s="53">
        <f t="shared" si="5"/>
        <v>0</v>
      </c>
      <c r="W7" s="22">
        <v>5658337.8700000001</v>
      </c>
      <c r="X7" s="50">
        <v>5658337.8700000001</v>
      </c>
      <c r="Y7" s="51">
        <f t="shared" si="6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289940434.29000002</v>
      </c>
      <c r="E8" s="22">
        <v>14695437.98</v>
      </c>
      <c r="F8" s="22">
        <v>0</v>
      </c>
      <c r="G8" s="22">
        <v>304635872.26999998</v>
      </c>
      <c r="H8" s="22">
        <v>32304787.370000001</v>
      </c>
      <c r="I8" s="23">
        <f>G8+H8</f>
        <v>336940659.63999999</v>
      </c>
      <c r="J8" s="22">
        <v>9346443.9199999999</v>
      </c>
      <c r="K8" s="22">
        <v>696785.2</v>
      </c>
      <c r="L8" s="23">
        <f t="shared" si="0"/>
        <v>327594215.71999997</v>
      </c>
      <c r="M8" s="14">
        <f t="shared" si="1"/>
        <v>5.9954316774573344E-2</v>
      </c>
      <c r="N8" s="23">
        <v>314802716.57999998</v>
      </c>
      <c r="O8" s="14">
        <f t="shared" si="2"/>
        <v>6.0938435495413036E-2</v>
      </c>
      <c r="P8" s="15">
        <f t="shared" si="3"/>
        <v>4.0633382325813941E-2</v>
      </c>
      <c r="Q8" s="16">
        <f t="shared" si="4"/>
        <v>2.1269765049684317E-3</v>
      </c>
      <c r="R8" s="22">
        <v>3.72</v>
      </c>
      <c r="S8" s="22">
        <v>3.76</v>
      </c>
      <c r="T8" s="22">
        <v>66</v>
      </c>
      <c r="U8" s="50">
        <v>61</v>
      </c>
      <c r="V8" s="53">
        <f t="shared" si="5"/>
        <v>8.1967213114754092E-2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126854837.23</v>
      </c>
      <c r="E9" s="22">
        <v>1581151.32</v>
      </c>
      <c r="F9" s="22">
        <v>0</v>
      </c>
      <c r="G9" s="22">
        <v>128435988.55</v>
      </c>
      <c r="H9" s="22">
        <v>1326965.67</v>
      </c>
      <c r="I9" s="23">
        <f t="shared" si="7"/>
        <v>129762954.22</v>
      </c>
      <c r="J9" s="22">
        <v>10581749.93</v>
      </c>
      <c r="K9" s="22">
        <v>550414.91</v>
      </c>
      <c r="L9" s="23">
        <f t="shared" si="0"/>
        <v>119181204.28999999</v>
      </c>
      <c r="M9" s="14">
        <f t="shared" si="1"/>
        <v>2.1811824912333345E-2</v>
      </c>
      <c r="N9" s="23">
        <v>127291917.71000001</v>
      </c>
      <c r="O9" s="14">
        <f t="shared" si="2"/>
        <v>2.4640734999778827E-2</v>
      </c>
      <c r="P9" s="15">
        <f t="shared" si="3"/>
        <v>-6.3717426572817218E-2</v>
      </c>
      <c r="Q9" s="16">
        <f t="shared" si="4"/>
        <v>4.6183029721758159E-3</v>
      </c>
      <c r="R9" s="22">
        <v>5.55</v>
      </c>
      <c r="S9" s="22">
        <v>5.63</v>
      </c>
      <c r="T9" s="22">
        <v>49</v>
      </c>
      <c r="U9" s="50">
        <v>49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1837804866.9300001</v>
      </c>
      <c r="E10" s="22">
        <v>107152146.73</v>
      </c>
      <c r="F10" s="22">
        <v>0</v>
      </c>
      <c r="G10" s="22">
        <v>1944957013.6600001</v>
      </c>
      <c r="H10" s="22">
        <v>71738192.739999995</v>
      </c>
      <c r="I10" s="23">
        <f t="shared" si="7"/>
        <v>2016695206.4000001</v>
      </c>
      <c r="J10" s="22">
        <v>40010228.149999999</v>
      </c>
      <c r="K10" s="22">
        <v>1493726.53</v>
      </c>
      <c r="L10" s="23">
        <f t="shared" ref="L10:L12" si="8">I10-J10</f>
        <v>1976684978.25</v>
      </c>
      <c r="M10" s="14">
        <f t="shared" si="1"/>
        <v>0.3617609581081071</v>
      </c>
      <c r="N10" s="23">
        <v>1889942269.1399999</v>
      </c>
      <c r="O10" s="14">
        <f t="shared" si="2"/>
        <v>0.36584857433647511</v>
      </c>
      <c r="P10" s="15">
        <f t="shared" si="3"/>
        <v>4.5897015229714698E-2</v>
      </c>
      <c r="Q10" s="16">
        <f t="shared" si="4"/>
        <v>7.5567252568612471E-4</v>
      </c>
      <c r="R10" s="22">
        <v>13.5</v>
      </c>
      <c r="S10" s="22">
        <v>13.6</v>
      </c>
      <c r="T10" s="22">
        <v>143</v>
      </c>
      <c r="U10" s="50">
        <v>144</v>
      </c>
      <c r="V10" s="53">
        <f t="shared" si="5"/>
        <v>-6.9444444444444441E-3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131747881.91</v>
      </c>
      <c r="E11" s="22">
        <v>2613160.2599999998</v>
      </c>
      <c r="F11" s="22">
        <v>0</v>
      </c>
      <c r="G11" s="22">
        <v>134361042.16999999</v>
      </c>
      <c r="H11" s="22">
        <v>410989.58</v>
      </c>
      <c r="I11" s="23">
        <f t="shared" si="7"/>
        <v>134772031.75</v>
      </c>
      <c r="J11" s="22">
        <v>6218841.04</v>
      </c>
      <c r="K11" s="22">
        <v>532474.88</v>
      </c>
      <c r="L11" s="23">
        <f t="shared" si="8"/>
        <v>128553190.70999999</v>
      </c>
      <c r="M11" s="14">
        <f t="shared" si="1"/>
        <v>2.3527029319702786E-2</v>
      </c>
      <c r="N11" s="23">
        <v>93057347.989999995</v>
      </c>
      <c r="O11" s="14">
        <f t="shared" si="2"/>
        <v>1.80137238314515E-2</v>
      </c>
      <c r="P11" s="15">
        <f t="shared" si="3"/>
        <v>0.38144051476530799</v>
      </c>
      <c r="Q11" s="16">
        <f t="shared" si="4"/>
        <v>4.142058840073422E-3</v>
      </c>
      <c r="R11" s="22">
        <v>12.2</v>
      </c>
      <c r="S11" s="22">
        <v>12.4</v>
      </c>
      <c r="T11" s="22">
        <v>38</v>
      </c>
      <c r="U11" s="50">
        <v>36</v>
      </c>
      <c r="V11" s="53">
        <f t="shared" si="5"/>
        <v>5.5555555555555552E-2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26238950.850000001</v>
      </c>
      <c r="F12" s="22">
        <v>544105837.98000002</v>
      </c>
      <c r="G12" s="22">
        <v>570344788.83000004</v>
      </c>
      <c r="H12" s="22">
        <v>56711744.950000003</v>
      </c>
      <c r="I12" s="23">
        <f t="shared" si="7"/>
        <v>627056533.78000009</v>
      </c>
      <c r="J12" s="22">
        <v>4231159.99</v>
      </c>
      <c r="K12" s="22">
        <v>639474.48</v>
      </c>
      <c r="L12" s="23">
        <f t="shared" si="8"/>
        <v>622825373.79000008</v>
      </c>
      <c r="M12" s="14">
        <f t="shared" si="1"/>
        <v>0.11398574200517547</v>
      </c>
      <c r="N12" s="23">
        <v>572089814.65999997</v>
      </c>
      <c r="O12" s="14">
        <f t="shared" si="2"/>
        <v>0.11074319385481464</v>
      </c>
      <c r="P12" s="15">
        <f t="shared" si="3"/>
        <v>8.8684604811838652E-2</v>
      </c>
      <c r="Q12" s="16">
        <f t="shared" si="4"/>
        <v>1.0267315798466706E-3</v>
      </c>
      <c r="R12" s="22">
        <v>210.54</v>
      </c>
      <c r="S12" s="22">
        <v>212.54</v>
      </c>
      <c r="T12" s="22">
        <v>40</v>
      </c>
      <c r="U12" s="50">
        <v>40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39</v>
      </c>
      <c r="C13" s="21" t="s">
        <v>40</v>
      </c>
      <c r="D13" s="22">
        <v>612550444.61000001</v>
      </c>
      <c r="E13" s="22">
        <v>0</v>
      </c>
      <c r="F13" s="22">
        <v>0</v>
      </c>
      <c r="G13" s="22">
        <v>632723599.58000004</v>
      </c>
      <c r="H13" s="22">
        <v>2425214.15</v>
      </c>
      <c r="I13" s="23">
        <f t="shared" si="7"/>
        <v>635148813.73000002</v>
      </c>
      <c r="J13" s="22">
        <v>1230066.8999999999</v>
      </c>
      <c r="K13" s="22">
        <v>1230066.8999999999</v>
      </c>
      <c r="L13" s="23">
        <f>I13-J13</f>
        <v>633918746.83000004</v>
      </c>
      <c r="M13" s="14">
        <f t="shared" si="1"/>
        <v>0.11601598420550521</v>
      </c>
      <c r="N13" s="23">
        <v>637351144.0200001</v>
      </c>
      <c r="O13" s="14">
        <f t="shared" si="2"/>
        <v>0.12337625926401553</v>
      </c>
      <c r="P13" s="15">
        <f t="shared" si="3"/>
        <v>-5.3854099458435249E-3</v>
      </c>
      <c r="Q13" s="16">
        <f t="shared" si="4"/>
        <v>1.9404172950415533E-3</v>
      </c>
      <c r="R13" s="22">
        <v>91.88</v>
      </c>
      <c r="S13" s="22">
        <v>91.88</v>
      </c>
      <c r="T13" s="22">
        <v>97</v>
      </c>
      <c r="U13" s="50">
        <v>97</v>
      </c>
      <c r="V13" s="53">
        <f t="shared" si="5"/>
        <v>0</v>
      </c>
      <c r="W13" s="22">
        <v>6670098</v>
      </c>
      <c r="X13" s="50">
        <v>6670098</v>
      </c>
      <c r="Y13" s="51">
        <f t="shared" si="6"/>
        <v>0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9">SUM(D5:D13)</f>
        <v>4620730446.1899996</v>
      </c>
      <c r="E14" s="28">
        <f t="shared" si="9"/>
        <v>152280847.14000002</v>
      </c>
      <c r="F14" s="28">
        <f t="shared" si="9"/>
        <v>544105837.98000002</v>
      </c>
      <c r="G14" s="28">
        <f t="shared" si="9"/>
        <v>5337786661.2600002</v>
      </c>
      <c r="H14" s="28">
        <f t="shared" si="9"/>
        <v>221324761.76000002</v>
      </c>
      <c r="I14" s="28">
        <f t="shared" si="9"/>
        <v>5559111423.0200005</v>
      </c>
      <c r="J14" s="28">
        <f t="shared" si="9"/>
        <v>95047560</v>
      </c>
      <c r="K14" s="28">
        <f t="shared" si="9"/>
        <v>10926879.950000001</v>
      </c>
      <c r="L14" s="29">
        <f t="shared" si="9"/>
        <v>5464063863.0199995</v>
      </c>
      <c r="M14" s="34">
        <f t="shared" si="1"/>
        <v>1</v>
      </c>
      <c r="N14" s="29">
        <f>SUM(N5:N13)</f>
        <v>5165913992.0600004</v>
      </c>
      <c r="O14" s="34">
        <f t="shared" si="2"/>
        <v>1</v>
      </c>
      <c r="P14" s="33">
        <f t="shared" si="3"/>
        <v>5.7714834474258542E-2</v>
      </c>
      <c r="Q14" s="32">
        <f>(K14/L14)</f>
        <v>1.9997716395577948E-3</v>
      </c>
      <c r="R14" s="28">
        <f>SUM(R5:R13)</f>
        <v>525.13</v>
      </c>
      <c r="S14" s="28">
        <f>SUM(S5:S13)</f>
        <v>531.23</v>
      </c>
      <c r="T14" s="28">
        <f>SUM(T5:T13)</f>
        <v>620</v>
      </c>
      <c r="U14" s="28">
        <f>SUM(U5:U13)</f>
        <v>614</v>
      </c>
      <c r="V14" s="49">
        <f t="shared" si="5"/>
        <v>9.7719869706840382E-3</v>
      </c>
      <c r="W14" s="28">
        <f>SUM(W5:W13)</f>
        <v>342605301.93000001</v>
      </c>
      <c r="X14" s="28">
        <f>SUM(X5:X13)</f>
        <v>342605301.87</v>
      </c>
      <c r="Y14" s="30">
        <f t="shared" ref="Y14" si="10">((W14-X14)/X14)</f>
        <v>1.7512864528568363E-10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1" topLeftCell="A6" activePane="bottomLeft" state="frozen"/>
      <selection pane="bottomLeft" activeCell="A15" sqref="A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43678</v>
      </c>
      <c r="G3" s="42">
        <v>43709</v>
      </c>
      <c r="H3" s="42">
        <v>43739</v>
      </c>
      <c r="I3" s="42">
        <v>43770</v>
      </c>
      <c r="J3" s="42">
        <v>43800</v>
      </c>
      <c r="K3" s="42">
        <v>43831</v>
      </c>
    </row>
    <row r="4" spans="1:11" s="18" customFormat="1" ht="24.95" customHeight="1" x14ac:dyDescent="0.3">
      <c r="A4" s="22">
        <f>'JAN 2020'!D5</f>
        <v>466555866.5</v>
      </c>
      <c r="B4" s="22">
        <f>'JAN 2020'!E5</f>
        <v>0</v>
      </c>
      <c r="C4" s="22">
        <v>0</v>
      </c>
      <c r="D4" s="22">
        <f>'JAN 2020'!H5</f>
        <v>18381975</v>
      </c>
      <c r="E4" s="40"/>
      <c r="F4" s="41">
        <v>423340088.97000003</v>
      </c>
      <c r="G4" s="41">
        <v>410891115.75</v>
      </c>
      <c r="H4" s="41">
        <v>390526133.92000002</v>
      </c>
      <c r="I4" s="41">
        <v>406031466.87999994</v>
      </c>
      <c r="J4" s="41">
        <v>422016821.86999995</v>
      </c>
      <c r="K4" s="41">
        <v>478327837.30000001</v>
      </c>
    </row>
    <row r="5" spans="1:11" s="18" customFormat="1" ht="24.95" customHeight="1" x14ac:dyDescent="0.3">
      <c r="A5" s="22">
        <f>'JAN 2020'!D6</f>
        <v>724787656.29999995</v>
      </c>
      <c r="B5" s="22">
        <f>'JAN 2020'!E6</f>
        <v>0</v>
      </c>
      <c r="C5" s="22">
        <v>0</v>
      </c>
      <c r="D5" s="22">
        <f>'JAN 2020'!H6</f>
        <v>16128138.119999999</v>
      </c>
      <c r="E5" s="40"/>
      <c r="F5" s="41">
        <v>630144429.85000002</v>
      </c>
      <c r="G5" s="41">
        <v>647301315.18000007</v>
      </c>
      <c r="H5" s="41">
        <v>613778744.15999997</v>
      </c>
      <c r="I5" s="41">
        <v>657114803.85000002</v>
      </c>
      <c r="J5" s="41">
        <v>684348086.13</v>
      </c>
      <c r="K5" s="41">
        <v>732652006.31999993</v>
      </c>
    </row>
    <row r="6" spans="1:11" s="18" customFormat="1" ht="24.95" customHeight="1" x14ac:dyDescent="0.3">
      <c r="A6" s="22">
        <f>'JAN 2020'!D7</f>
        <v>430488458.42000002</v>
      </c>
      <c r="B6" s="22">
        <f>'JAN 2020'!E7</f>
        <v>0</v>
      </c>
      <c r="C6" s="22">
        <v>0</v>
      </c>
      <c r="D6" s="22">
        <f>'JAN 2020'!H7</f>
        <v>21896754.18</v>
      </c>
      <c r="E6" s="40"/>
      <c r="F6" s="41">
        <v>410904483.88999999</v>
      </c>
      <c r="G6" s="41">
        <v>414033398.25</v>
      </c>
      <c r="H6" s="41">
        <v>386567362.27999997</v>
      </c>
      <c r="I6" s="41">
        <v>409401298.81999993</v>
      </c>
      <c r="J6" s="41">
        <v>425013873.95999998</v>
      </c>
      <c r="K6" s="41">
        <v>444326309.81</v>
      </c>
    </row>
    <row r="7" spans="1:11" s="18" customFormat="1" ht="24.95" customHeight="1" x14ac:dyDescent="0.3">
      <c r="A7" s="22">
        <f>'JAN 2020'!D8</f>
        <v>289940434.29000002</v>
      </c>
      <c r="B7" s="22">
        <f>'JAN 2020'!E8</f>
        <v>14695437.98</v>
      </c>
      <c r="C7" s="22">
        <v>0</v>
      </c>
      <c r="D7" s="22">
        <f>'JAN 2020'!H8</f>
        <v>32304787.370000001</v>
      </c>
      <c r="E7" s="40"/>
      <c r="F7" s="41">
        <v>284814421.44</v>
      </c>
      <c r="G7" s="41">
        <v>304756310.03999996</v>
      </c>
      <c r="H7" s="41">
        <v>281362270.12</v>
      </c>
      <c r="I7" s="41">
        <v>317845011.94999999</v>
      </c>
      <c r="J7" s="41">
        <v>314802716.57999998</v>
      </c>
      <c r="K7" s="41">
        <v>327594215.71999997</v>
      </c>
    </row>
    <row r="8" spans="1:11" s="18" customFormat="1" ht="24.95" customHeight="1" x14ac:dyDescent="0.3">
      <c r="A8" s="22">
        <f>'JAN 2020'!D9</f>
        <v>126854837.23</v>
      </c>
      <c r="B8" s="22">
        <f>'JAN 2020'!E9</f>
        <v>1581151.32</v>
      </c>
      <c r="C8" s="22">
        <v>0</v>
      </c>
      <c r="D8" s="22">
        <f>'JAN 2020'!H9</f>
        <v>1326965.67</v>
      </c>
      <c r="E8" s="40"/>
      <c r="F8" s="41">
        <v>112062102.2</v>
      </c>
      <c r="G8" s="41">
        <v>121175115.64</v>
      </c>
      <c r="H8" s="41">
        <v>109296898.88000001</v>
      </c>
      <c r="I8" s="41">
        <v>113738103.32000001</v>
      </c>
      <c r="J8" s="41">
        <v>127291917.71000001</v>
      </c>
      <c r="K8" s="41">
        <v>119181204.28999999</v>
      </c>
    </row>
    <row r="9" spans="1:11" s="18" customFormat="1" ht="24.95" customHeight="1" x14ac:dyDescent="0.3">
      <c r="A9" s="22">
        <f>'JAN 2020'!D10</f>
        <v>1837804866.9300001</v>
      </c>
      <c r="B9" s="22">
        <f>'JAN 2020'!E10</f>
        <v>107152146.73</v>
      </c>
      <c r="C9" s="22">
        <v>0</v>
      </c>
      <c r="D9" s="22">
        <f>'JAN 2020'!H10</f>
        <v>71738192.739999995</v>
      </c>
      <c r="E9" s="40"/>
      <c r="F9" s="41">
        <v>1737173109.4799998</v>
      </c>
      <c r="G9" s="41">
        <v>1831755475.02</v>
      </c>
      <c r="H9" s="41">
        <v>1721446617.3400002</v>
      </c>
      <c r="I9" s="41">
        <v>1820996558.4799998</v>
      </c>
      <c r="J9" s="41">
        <v>1889942269.1399999</v>
      </c>
      <c r="K9" s="41">
        <v>1976684978.25</v>
      </c>
    </row>
    <row r="10" spans="1:11" s="18" customFormat="1" ht="24.95" customHeight="1" x14ac:dyDescent="0.3">
      <c r="A10" s="22">
        <f>'JAN 2020'!D11</f>
        <v>131747881.91</v>
      </c>
      <c r="B10" s="22">
        <f>'JAN 2020'!E11</f>
        <v>2613160.2599999998</v>
      </c>
      <c r="C10" s="22">
        <v>0</v>
      </c>
      <c r="D10" s="22">
        <f>'JAN 2020'!H11</f>
        <v>410989.58</v>
      </c>
      <c r="E10" s="40"/>
      <c r="F10" s="41">
        <v>96122554.359999999</v>
      </c>
      <c r="G10" s="41">
        <v>94869882.370000005</v>
      </c>
      <c r="H10" s="41">
        <v>90453170.110000014</v>
      </c>
      <c r="I10" s="41">
        <v>95341102.950000003</v>
      </c>
      <c r="J10" s="41">
        <v>93057347.989999995</v>
      </c>
      <c r="K10" s="41">
        <v>128553190.70999999</v>
      </c>
    </row>
    <row r="11" spans="1:11" s="18" customFormat="1" ht="24.95" customHeight="1" x14ac:dyDescent="0.3">
      <c r="A11" s="22">
        <f>'JAN 2020'!D12</f>
        <v>0</v>
      </c>
      <c r="B11" s="22">
        <f>'JAN 2020'!E12</f>
        <v>26238950.850000001</v>
      </c>
      <c r="C11" s="22">
        <f>'JAN 2020'!F12</f>
        <v>544105837.98000002</v>
      </c>
      <c r="D11" s="22">
        <f>'JAN 2020'!H12</f>
        <v>56711744.950000003</v>
      </c>
      <c r="E11" s="40"/>
      <c r="F11" s="41">
        <v>522478256.18999994</v>
      </c>
      <c r="G11" s="41">
        <v>527582195.87</v>
      </c>
      <c r="H11" s="41">
        <v>557442328.37</v>
      </c>
      <c r="I11" s="41">
        <v>572435235.59000003</v>
      </c>
      <c r="J11" s="41">
        <v>572089814.65999997</v>
      </c>
      <c r="K11" s="41">
        <v>622825373.79000008</v>
      </c>
    </row>
    <row r="12" spans="1:11" s="18" customFormat="1" ht="24.95" customHeight="1" x14ac:dyDescent="0.3">
      <c r="A12" s="22">
        <f>'JAN 2020'!D13</f>
        <v>612550444.61000001</v>
      </c>
      <c r="B12" s="22">
        <f>'JAN 2020'!E13</f>
        <v>0</v>
      </c>
      <c r="C12" s="22">
        <f>'JAN 2020'!F13</f>
        <v>0</v>
      </c>
      <c r="D12" s="22">
        <f>'JAN 2020'!H13</f>
        <v>2425214.15</v>
      </c>
      <c r="E12" s="40"/>
      <c r="F12" s="23">
        <v>0</v>
      </c>
      <c r="G12" s="41">
        <v>612032984.94000006</v>
      </c>
      <c r="H12" s="41">
        <v>577837775.5</v>
      </c>
      <c r="I12" s="41">
        <v>612375985.17999995</v>
      </c>
      <c r="J12" s="41">
        <v>637351144.0200001</v>
      </c>
      <c r="K12" s="41">
        <v>633918746.83000004</v>
      </c>
    </row>
    <row r="13" spans="1:11" s="18" customFormat="1" ht="24.95" customHeight="1" thickBot="1" x14ac:dyDescent="0.35">
      <c r="A13" s="28">
        <f>SUM(A4:A12)</f>
        <v>4620730446.1899996</v>
      </c>
      <c r="B13" s="28">
        <f>SUM(B4:B12)</f>
        <v>152280847.14000002</v>
      </c>
      <c r="C13" s="28">
        <f>SUM(C4:C12)</f>
        <v>544105837.98000002</v>
      </c>
      <c r="D13" s="28">
        <f>SUM(D4:D12)</f>
        <v>221324761.76000002</v>
      </c>
      <c r="E13" s="40"/>
      <c r="F13" s="39">
        <f t="shared" ref="F13:K13" si="0">SUM(F4:F12)</f>
        <v>4217039446.3800001</v>
      </c>
      <c r="G13" s="39">
        <f t="shared" si="0"/>
        <v>4964397793.0599995</v>
      </c>
      <c r="H13" s="39">
        <f t="shared" si="0"/>
        <v>4728711300.6800003</v>
      </c>
      <c r="I13" s="39">
        <f t="shared" si="0"/>
        <v>5005279567.0199995</v>
      </c>
      <c r="J13" s="39">
        <f t="shared" si="0"/>
        <v>5165913992.0600004</v>
      </c>
      <c r="K13" s="39">
        <f t="shared" si="0"/>
        <v>5464063863.0199995</v>
      </c>
    </row>
    <row r="14" spans="1:11" ht="16.5" x14ac:dyDescent="0.3">
      <c r="E14" s="38"/>
    </row>
    <row r="15" spans="1:11" x14ac:dyDescent="0.25">
      <c r="B15" s="37">
        <v>43678</v>
      </c>
      <c r="C15" s="37">
        <v>43709</v>
      </c>
      <c r="D15" s="37">
        <v>43739</v>
      </c>
      <c r="E15" s="37">
        <v>43770</v>
      </c>
      <c r="F15" s="37">
        <v>43800</v>
      </c>
      <c r="G15" s="37">
        <v>43831</v>
      </c>
      <c r="J15" s="46"/>
    </row>
    <row r="16" spans="1:11" x14ac:dyDescent="0.25">
      <c r="A16" s="37" t="s">
        <v>36</v>
      </c>
      <c r="B16" s="36">
        <v>3470989519.0700002</v>
      </c>
      <c r="C16" s="36">
        <v>4275169260.79</v>
      </c>
      <c r="D16" s="36">
        <v>3998481766.5700002</v>
      </c>
      <c r="E16" s="36">
        <v>4258053610.0799999</v>
      </c>
      <c r="F16" s="36">
        <v>4408225444.3299999</v>
      </c>
      <c r="G16" s="36">
        <v>4620730446.1899996</v>
      </c>
    </row>
    <row r="17" spans="1:7" x14ac:dyDescent="0.25">
      <c r="A17" s="37" t="s">
        <v>35</v>
      </c>
      <c r="B17" s="36">
        <v>248600081.58000001</v>
      </c>
      <c r="C17" s="36">
        <v>268651365.85000002</v>
      </c>
      <c r="D17" s="36">
        <v>276775288.50999999</v>
      </c>
      <c r="E17" s="36">
        <v>285466996.89999998</v>
      </c>
      <c r="F17" s="36">
        <v>171857896.38</v>
      </c>
      <c r="G17" s="36">
        <v>152280847.13999999</v>
      </c>
    </row>
    <row r="18" spans="1:7" x14ac:dyDescent="0.25">
      <c r="A18" s="37" t="s">
        <v>34</v>
      </c>
      <c r="B18" s="36">
        <v>468259884.70999998</v>
      </c>
      <c r="C18" s="36">
        <v>465259955.13999999</v>
      </c>
      <c r="D18" s="36">
        <v>488154889.64999998</v>
      </c>
      <c r="E18" s="36">
        <v>503321320.85000002</v>
      </c>
      <c r="F18" s="36">
        <v>529473292.36000001</v>
      </c>
      <c r="G18" s="36">
        <v>544105837.98000002</v>
      </c>
    </row>
    <row r="19" spans="1:7" x14ac:dyDescent="0.25">
      <c r="A19" s="37" t="s">
        <v>33</v>
      </c>
      <c r="B19" s="36">
        <v>98425220.25</v>
      </c>
      <c r="C19" s="36">
        <v>35225532.289999999</v>
      </c>
      <c r="D19" s="36">
        <v>50379881.560000002</v>
      </c>
      <c r="E19" s="36">
        <v>44585809.670000002</v>
      </c>
      <c r="F19" s="36">
        <v>151803547.97</v>
      </c>
      <c r="G19" s="36">
        <v>221324761.75999999</v>
      </c>
    </row>
    <row r="20" spans="1:7" x14ac:dyDescent="0.25">
      <c r="B20" s="35">
        <f t="shared" ref="B20:G20" si="1">SUM(B16:B19)</f>
        <v>4286274705.6100001</v>
      </c>
      <c r="C20" s="35">
        <f t="shared" si="1"/>
        <v>5044306114.0700006</v>
      </c>
      <c r="D20" s="35">
        <f t="shared" si="1"/>
        <v>4813791826.29</v>
      </c>
      <c r="E20" s="35">
        <f t="shared" si="1"/>
        <v>5091427737.5</v>
      </c>
      <c r="F20" s="35">
        <f t="shared" si="1"/>
        <v>5261360181.04</v>
      </c>
      <c r="G20" s="35">
        <f t="shared" si="1"/>
        <v>5538441893.0699997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P34" sqref="P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 2020</vt:lpstr>
      <vt:lpstr>Trend </vt:lpstr>
      <vt:lpstr>JanCharts </vt:lpstr>
      <vt:lpstr>'JAN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2020-02-21T11:24:53Z</dcterms:modified>
</cp:coreProperties>
</file>