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9\"/>
    </mc:Choice>
  </mc:AlternateContent>
  <bookViews>
    <workbookView xWindow="0" yWindow="0" windowWidth="16815" windowHeight="7755"/>
  </bookViews>
  <sheets>
    <sheet name="SEP 2019" sheetId="9" r:id="rId1"/>
    <sheet name="Trend " sheetId="11" state="hidden" r:id="rId2"/>
    <sheet name="SepCharts " sheetId="10" r:id="rId3"/>
  </sheets>
  <definedNames>
    <definedName name="_xlnm.Print_Area" localSheetId="0">'SEP 2019'!$A$1:$U$2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D11" i="11" l="1"/>
  <c r="C11" i="11"/>
  <c r="B11" i="11"/>
  <c r="A11" i="11"/>
  <c r="L13" i="9"/>
  <c r="Y12" i="9"/>
  <c r="V12" i="9"/>
  <c r="Q12" i="9"/>
  <c r="L12" i="9"/>
  <c r="P12" i="9"/>
  <c r="I12" i="9"/>
  <c r="I8" i="9"/>
  <c r="B6" i="11" l="1"/>
  <c r="B5" i="11"/>
  <c r="N14" i="9" l="1"/>
  <c r="O12" i="9" s="1"/>
  <c r="B8" i="11" l="1"/>
  <c r="B4" i="11"/>
  <c r="A12" i="11" l="1"/>
  <c r="K13" i="11" l="1"/>
  <c r="I9" i="9"/>
  <c r="F13" i="11" l="1"/>
  <c r="G20" i="11"/>
  <c r="J13" i="11" l="1"/>
  <c r="F20" i="11"/>
  <c r="D12" i="11"/>
  <c r="D10" i="11"/>
  <c r="D9" i="11"/>
  <c r="D8" i="11"/>
  <c r="D7" i="11"/>
  <c r="D6" i="11"/>
  <c r="D5" i="11"/>
  <c r="D4" i="11"/>
  <c r="C12" i="11"/>
  <c r="B12" i="11"/>
  <c r="B10" i="11"/>
  <c r="B9" i="11"/>
  <c r="B7" i="11"/>
  <c r="A10" i="11"/>
  <c r="A9" i="11"/>
  <c r="A8" i="11"/>
  <c r="A7" i="11"/>
  <c r="A6" i="11"/>
  <c r="A5" i="11"/>
  <c r="A4" i="11"/>
  <c r="W14" i="9" l="1"/>
  <c r="T14" i="9"/>
  <c r="S14" i="9"/>
  <c r="R14" i="9"/>
  <c r="X14" i="9"/>
  <c r="U14" i="9"/>
  <c r="K14" i="9"/>
  <c r="J14" i="9"/>
  <c r="H14" i="9"/>
  <c r="G14" i="9"/>
  <c r="F14" i="9"/>
  <c r="E14" i="9"/>
  <c r="D14" i="9"/>
  <c r="E20" i="11" l="1"/>
  <c r="I13" i="11"/>
  <c r="G13" i="11" l="1"/>
  <c r="H13" i="11"/>
  <c r="C20" i="11"/>
  <c r="B20" i="11"/>
  <c r="A13" i="11" l="1"/>
  <c r="B13" i="11"/>
  <c r="C13" i="11"/>
  <c r="D13" i="11"/>
  <c r="D20" i="11" l="1"/>
  <c r="O6" i="9"/>
  <c r="O7" i="9"/>
  <c r="O8" i="9"/>
  <c r="O9" i="9"/>
  <c r="O10" i="9"/>
  <c r="O11" i="9"/>
  <c r="O13" i="9"/>
  <c r="O14" i="9"/>
  <c r="O5" i="9"/>
  <c r="L8" i="9" l="1"/>
  <c r="I7" i="9"/>
  <c r="L7" i="9" s="1"/>
  <c r="Q7" i="9" s="1"/>
  <c r="I6" i="9"/>
  <c r="L6" i="9" s="1"/>
  <c r="I5" i="9"/>
  <c r="I10" i="9"/>
  <c r="L10" i="9" s="1"/>
  <c r="L9" i="9"/>
  <c r="L5" i="9" l="1"/>
  <c r="I11" i="9"/>
  <c r="L11" i="9" s="1"/>
  <c r="I13" i="9"/>
  <c r="I14" i="9" l="1"/>
  <c r="L14" i="9"/>
  <c r="M12" i="9" s="1"/>
  <c r="Y13" i="9"/>
  <c r="V13" i="9"/>
  <c r="Q13" i="9"/>
  <c r="P13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3" i="9" l="1"/>
  <c r="M5" i="9"/>
  <c r="M8" i="9"/>
  <c r="M14" i="9"/>
  <c r="M10" i="9"/>
  <c r="M11" i="9"/>
  <c r="M6" i="9"/>
  <c r="M9" i="9"/>
  <c r="M7" i="9"/>
  <c r="V14" i="9"/>
  <c r="Y14" i="9"/>
  <c r="P14" i="9" l="1"/>
  <c r="Q14" i="9"/>
  <c r="N2" i="9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<sst xmlns="http://schemas.openxmlformats.org/spreadsheetml/2006/main" count="56" uniqueCount="47">
  <si>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</si>
  <si>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</si>
  <si>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</si>
  <si>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</si>
  <si>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</si>
  <si>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</si>
  <si>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</si>
  <si>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</si>
  <si>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</si>
  <si>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</si>
  <si>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</si>
  <si>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</si>
  <si>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</si>
  <si>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</si>
  <si>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</si>
  <si>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</si>
  <si>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</si>
  <si>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</si>
  <si>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</si>
  <si>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</si>
  <si>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</si>
  <si>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</si>
  <si>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</si>
  <si>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</si>
  <si>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</si>
  <si>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</si>
  <si>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</si>
  <si>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</si>
  <si>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</si>
  <si>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</si>
  <si>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</si>
  <si>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</si>
  <si>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</si>
  <si>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</si>
  <si>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</si>
  <si>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</si>
  <si>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</si>
  <si>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</si>
  <si>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</si>
  <si>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AUG</t>
  </si>
  <si>
    <t>CURRENT(AUG)</t>
  </si>
  <si>
    <t>SCHEDULE OF REGISTERED EXCHANGE TRADED FUNDS(ETFs) AS AT 3OTH SEPTEMBER, 2019</t>
  </si>
  <si>
    <t>Greenwich Asset Mgt Limited</t>
  </si>
  <si>
    <t>Greenwich Alpha ETF</t>
  </si>
  <si>
    <t>NET ASSET VALUE  (N) PREVIOUS (AUG'19)</t>
  </si>
  <si>
    <t>SEP</t>
  </si>
  <si>
    <t>PREVIOUS(AUG)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</si>
</sst>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(APR - SEP </a:t>
            </a:r>
            <a:r>
              <a:rPr lang="en-US" sz="1600" baseline="0"/>
              <a:t>2019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</c:numCache>
            </c:numRef>
          </c:cat>
          <c:val>
            <c:numRef>
              <c:f>'Trend '!$F$13:$K$13</c:f>
              <c:numCache>
                <c:formatCode>_-* #,##0.00_-;\-* #,##0.00_-;_-* "-"??_-;_-@_-</c:formatCode>
                <c:ptCount val="6"/>
                <c:pt idx="0">
                  <c:v>4900686319.2600002</c:v>
                </c:pt>
                <c:pt idx="1">
                  <c:v>4806926836.4099998</c:v>
                </c:pt>
                <c:pt idx="2">
                  <c:v>4798796600.7999992</c:v>
                </c:pt>
                <c:pt idx="3">
                  <c:v>4409094037.9099998</c:v>
                </c:pt>
                <c:pt idx="4">
                  <c:v>4217039446.3800001</c:v>
                </c:pt>
                <c:pt idx="5">
                  <c:v>4964397793.0599995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Outlets(September 2019)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'!$A$13:$D$13</c:f>
              <c:numCache>
                <c:formatCode>_-* #,##0.00_-;\-* #,##0.00_-;_-* "-"??_-;_-@_-</c:formatCode>
                <c:ptCount val="4"/>
                <c:pt idx="0">
                  <c:v>4275169260.7900004</c:v>
                </c:pt>
                <c:pt idx="1">
                  <c:v>268651365.85000002</c:v>
                </c:pt>
                <c:pt idx="2">
                  <c:v>465259955.13999999</c:v>
                </c:pt>
                <c:pt idx="3">
                  <c:v>35225532.289999992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Outlet(Apr</a:t>
            </a:r>
            <a:r>
              <a:rPr lang="en-US" baseline="0"/>
              <a:t> </a:t>
            </a:r>
            <a:r>
              <a:rPr lang="en-US"/>
              <a:t>- Sep' 2019)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'!$A$16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4191729465.7199998</c:v>
                </c:pt>
                <c:pt idx="1">
                  <c:v>4099532871.3800001</c:v>
                </c:pt>
                <c:pt idx="2">
                  <c:v>3972247152.8899999</c:v>
                </c:pt>
                <c:pt idx="3">
                  <c:v>3626542879.4199996</c:v>
                </c:pt>
                <c:pt idx="4">
                  <c:v>3470989519.0700002</c:v>
                </c:pt>
                <c:pt idx="5">
                  <c:v>4275169260.79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'!$A$17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263468874.03</c:v>
                </c:pt>
                <c:pt idx="1">
                  <c:v>172710343.84</c:v>
                </c:pt>
                <c:pt idx="2">
                  <c:v>229299651.50999999</c:v>
                </c:pt>
                <c:pt idx="3">
                  <c:v>289258119.71000004</c:v>
                </c:pt>
                <c:pt idx="4">
                  <c:v>248600081.58000001</c:v>
                </c:pt>
                <c:pt idx="5">
                  <c:v>268651365.85000002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'!$A$18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460460354.97000003</c:v>
                </c:pt>
                <c:pt idx="1">
                  <c:v>468805980.48000002</c:v>
                </c:pt>
                <c:pt idx="2">
                  <c:v>475230363.37</c:v>
                </c:pt>
                <c:pt idx="3">
                  <c:v>479657875.88999999</c:v>
                </c:pt>
                <c:pt idx="4">
                  <c:v>468259884.70999998</c:v>
                </c:pt>
                <c:pt idx="5">
                  <c:v>465259955.13999999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'!$A$19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43556</c:v>
                </c:pt>
                <c:pt idx="1">
                  <c:v>43586</c:v>
                </c:pt>
                <c:pt idx="2">
                  <c:v>43617</c:v>
                </c:pt>
                <c:pt idx="3">
                  <c:v>43647</c:v>
                </c:pt>
                <c:pt idx="4">
                  <c:v>43678</c:v>
                </c:pt>
                <c:pt idx="5">
                  <c:v>43709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63029070.210000001</c:v>
                </c:pt>
                <c:pt idx="1">
                  <c:v>125439511.89</c:v>
                </c:pt>
                <c:pt idx="2">
                  <c:v>192975483.86000001</c:v>
                </c:pt>
                <c:pt idx="3">
                  <c:v>61469802.890000001</c:v>
                </c:pt>
                <c:pt idx="4">
                  <c:v>98425220.25</c:v>
                </c:pt>
                <c:pt idx="5">
                  <c:v>35225532.289999999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workbookViewId="0">
      <pane ySplit="1" topLeftCell="A3" activePane="bottomLeft" state="frozen"/>
      <selection activeCell="P28" sqref="P28"/>
      <selection pane="bottomLeft" activeCell="A6" sqref="A6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3"/>
      <c r="Y1" s="4"/>
    </row>
    <row r="2" spans="1:26" ht="15.75" thickBot="1" x14ac:dyDescent="0.3">
      <c r="A2" s="1"/>
      <c r="B2" s="54"/>
      <c r="C2" s="54"/>
      <c r="N2">
        <f ca="1">N2:P2</f>
        <v>0</v>
      </c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47" t="s">
        <v>44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7" t="s">
        <v>19</v>
      </c>
      <c r="U3" s="57"/>
      <c r="V3" s="57"/>
      <c r="W3" s="57" t="s">
        <v>20</v>
      </c>
      <c r="X3" s="57"/>
      <c r="Y3" s="58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45</v>
      </c>
      <c r="U4" s="12" t="s">
        <v>39</v>
      </c>
      <c r="V4" s="17" t="s">
        <v>31</v>
      </c>
      <c r="W4" s="12" t="s">
        <v>40</v>
      </c>
      <c r="X4" s="12" t="s">
        <v>46</v>
      </c>
      <c r="Y4" s="17" t="s">
        <v>31</v>
      </c>
      <c r="Z4" s="24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400740171.70999998</v>
      </c>
      <c r="E5" s="22">
        <v>0</v>
      </c>
      <c r="F5" s="22">
        <v>0</v>
      </c>
      <c r="G5" s="22">
        <v>401229962.5</v>
      </c>
      <c r="H5" s="22">
        <v>18153107.960000001</v>
      </c>
      <c r="I5" s="23">
        <f>G5+H5</f>
        <v>419383070.45999998</v>
      </c>
      <c r="J5" s="22">
        <v>8491954.7100000009</v>
      </c>
      <c r="K5" s="22">
        <v>526044.27</v>
      </c>
      <c r="L5" s="23">
        <f t="shared" ref="L5:L9" si="0">I5-J5</f>
        <v>410891115.75</v>
      </c>
      <c r="M5" s="14">
        <f>(L5/L$14)</f>
        <v>8.2767564743584196E-2</v>
      </c>
      <c r="N5" s="23">
        <v>423340088.97000003</v>
      </c>
      <c r="O5" s="14">
        <f>(N5/N$14)</f>
        <v>0.10038798411843278</v>
      </c>
      <c r="P5" s="15">
        <f t="shared" ref="P5:P14" si="1">((L5-N5)/N5)</f>
        <v>-2.9406554078752093E-2</v>
      </c>
      <c r="Q5" s="16">
        <f t="shared" ref="Q5:Q13" si="2">(K5/L5)</f>
        <v>1.2802522367508745E-3</v>
      </c>
      <c r="R5" s="22">
        <v>8.4700000000000006</v>
      </c>
      <c r="S5" s="22">
        <v>8.57</v>
      </c>
      <c r="T5" s="22">
        <v>20</v>
      </c>
      <c r="U5" s="50">
        <v>20</v>
      </c>
      <c r="V5" s="53">
        <f t="shared" ref="V5:V14" si="3">((T5-U5)/U5)</f>
        <v>0</v>
      </c>
      <c r="W5" s="22">
        <v>48200000</v>
      </c>
      <c r="X5" s="50">
        <v>48200000</v>
      </c>
      <c r="Y5" s="51">
        <f t="shared" ref="Y5:Y13" si="4">((W5-X5)/X5)</f>
        <v>0</v>
      </c>
      <c r="Z5" s="24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640236781.26999998</v>
      </c>
      <c r="E6" s="22">
        <v>0</v>
      </c>
      <c r="F6" s="22">
        <v>0</v>
      </c>
      <c r="G6" s="22">
        <v>640236781.26999998</v>
      </c>
      <c r="H6" s="22">
        <v>11904790.08</v>
      </c>
      <c r="I6" s="23">
        <f t="shared" ref="I6:I13" si="5">G6+H6</f>
        <v>652141571.35000002</v>
      </c>
      <c r="J6" s="22">
        <v>4840256.17</v>
      </c>
      <c r="K6" s="22">
        <v>468997.55</v>
      </c>
      <c r="L6" s="23">
        <f t="shared" si="0"/>
        <v>647301315.18000007</v>
      </c>
      <c r="M6" s="14">
        <f>(L6/L$14)</f>
        <v>0.13038868804689616</v>
      </c>
      <c r="N6" s="23">
        <v>630144429.85000002</v>
      </c>
      <c r="O6" s="14">
        <f>(N6/N$14)</f>
        <v>0.14942815637898049</v>
      </c>
      <c r="P6" s="15">
        <f t="shared" si="1"/>
        <v>2.7226909446908986E-2</v>
      </c>
      <c r="Q6" s="16">
        <f t="shared" si="2"/>
        <v>7.2454286589790449E-4</v>
      </c>
      <c r="R6" s="22">
        <v>88.3</v>
      </c>
      <c r="S6" s="22">
        <v>90.21</v>
      </c>
      <c r="T6" s="22">
        <v>18</v>
      </c>
      <c r="U6" s="50">
        <v>18</v>
      </c>
      <c r="V6" s="53">
        <f t="shared" si="3"/>
        <v>0</v>
      </c>
      <c r="W6" s="22">
        <v>7252176.0599999996</v>
      </c>
      <c r="X6" s="50">
        <v>7244575.0599999996</v>
      </c>
      <c r="Y6" s="52">
        <f t="shared" si="4"/>
        <v>1.0491988746128059E-3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415693916.08999997</v>
      </c>
      <c r="E7" s="22">
        <v>0</v>
      </c>
      <c r="F7" s="22">
        <v>0</v>
      </c>
      <c r="G7" s="22">
        <v>415693916.08999997</v>
      </c>
      <c r="H7" s="22">
        <v>2591641.81</v>
      </c>
      <c r="I7" s="23">
        <f t="shared" si="5"/>
        <v>418285557.89999998</v>
      </c>
      <c r="J7" s="22">
        <v>4252159.6500000004</v>
      </c>
      <c r="K7" s="22">
        <v>301983.96999999997</v>
      </c>
      <c r="L7" s="23">
        <f t="shared" si="0"/>
        <v>414033398.25</v>
      </c>
      <c r="M7" s="14">
        <f>(L7/L$14)</f>
        <v>8.3400528222939696E-2</v>
      </c>
      <c r="N7" s="23">
        <v>410904483.88999999</v>
      </c>
      <c r="O7" s="14">
        <f>(N7/N$14)</f>
        <v>9.7439089464228149E-2</v>
      </c>
      <c r="P7" s="15">
        <f t="shared" si="1"/>
        <v>7.6146999672012132E-3</v>
      </c>
      <c r="Q7" s="16">
        <f t="shared" si="2"/>
        <v>7.2937103933257391E-4</v>
      </c>
      <c r="R7" s="22">
        <v>71.83</v>
      </c>
      <c r="S7" s="22">
        <v>73.2</v>
      </c>
      <c r="T7" s="22">
        <v>143</v>
      </c>
      <c r="U7" s="50">
        <v>143</v>
      </c>
      <c r="V7" s="53">
        <f t="shared" si="3"/>
        <v>0</v>
      </c>
      <c r="W7" s="22">
        <v>5709682.1600000001</v>
      </c>
      <c r="X7" s="50">
        <v>5709682.1600000001</v>
      </c>
      <c r="Y7" s="51">
        <f t="shared" si="4"/>
        <v>0</v>
      </c>
      <c r="Z7" s="43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266827545.93000001</v>
      </c>
      <c r="E8" s="22">
        <v>43952231.579999998</v>
      </c>
      <c r="F8" s="22">
        <v>0</v>
      </c>
      <c r="G8" s="22">
        <v>310779777.50999999</v>
      </c>
      <c r="H8" s="22">
        <v>673331.38</v>
      </c>
      <c r="I8" s="23">
        <f>G8+H8</f>
        <v>311453108.88999999</v>
      </c>
      <c r="J8" s="22">
        <v>6696798.8499999996</v>
      </c>
      <c r="K8" s="22">
        <v>545863.06999999995</v>
      </c>
      <c r="L8" s="23">
        <f t="shared" si="0"/>
        <v>304756310.03999996</v>
      </c>
      <c r="M8" s="14">
        <f>(L8/L$14)</f>
        <v>6.13883743293165E-2</v>
      </c>
      <c r="N8" s="23">
        <v>284814421.44</v>
      </c>
      <c r="O8" s="14">
        <f>(N8/N$14)</f>
        <v>6.7538951214812792E-2</v>
      </c>
      <c r="P8" s="15">
        <f t="shared" si="1"/>
        <v>7.0017130801085473E-2</v>
      </c>
      <c r="Q8" s="16">
        <f t="shared" si="2"/>
        <v>1.7911460797263039E-3</v>
      </c>
      <c r="R8" s="22">
        <v>3.42</v>
      </c>
      <c r="S8" s="22">
        <v>3.46</v>
      </c>
      <c r="T8" s="22">
        <v>61</v>
      </c>
      <c r="U8" s="50">
        <v>59</v>
      </c>
      <c r="V8" s="53">
        <f t="shared" si="3"/>
        <v>3.3898305084745763E-2</v>
      </c>
      <c r="W8" s="22">
        <v>85204193</v>
      </c>
      <c r="X8" s="50">
        <v>85204193</v>
      </c>
      <c r="Y8" s="51">
        <f t="shared" si="4"/>
        <v>0</v>
      </c>
      <c r="Z8" s="31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128895433.95999999</v>
      </c>
      <c r="E9" s="22">
        <v>1393509.04</v>
      </c>
      <c r="F9" s="22">
        <v>0</v>
      </c>
      <c r="G9" s="22">
        <v>130288943</v>
      </c>
      <c r="H9" s="22">
        <v>17117.810000000001</v>
      </c>
      <c r="I9" s="23">
        <f t="shared" si="5"/>
        <v>130306060.81</v>
      </c>
      <c r="J9" s="22">
        <v>9130945.1699999999</v>
      </c>
      <c r="K9" s="22">
        <v>371188.07</v>
      </c>
      <c r="L9" s="23">
        <f t="shared" si="0"/>
        <v>121175115.64</v>
      </c>
      <c r="M9" s="14">
        <f>(L9/L$14)</f>
        <v>2.4408824733867469E-2</v>
      </c>
      <c r="N9" s="23">
        <v>112062102.2</v>
      </c>
      <c r="O9" s="14">
        <f>(N9/N$14)</f>
        <v>2.6573643340281436E-2</v>
      </c>
      <c r="P9" s="15">
        <f t="shared" si="1"/>
        <v>8.1321100185464817E-2</v>
      </c>
      <c r="Q9" s="16">
        <f t="shared" si="2"/>
        <v>3.0632367713414464E-3</v>
      </c>
      <c r="R9" s="22">
        <v>5.65</v>
      </c>
      <c r="S9" s="22">
        <v>5.69</v>
      </c>
      <c r="T9" s="22">
        <v>49</v>
      </c>
      <c r="U9" s="50">
        <v>47</v>
      </c>
      <c r="V9" s="53">
        <f t="shared" si="3"/>
        <v>4.2553191489361701E-2</v>
      </c>
      <c r="W9" s="22">
        <v>25681216</v>
      </c>
      <c r="X9" s="50">
        <v>25681216</v>
      </c>
      <c r="Y9" s="51">
        <f t="shared" si="4"/>
        <v>0</v>
      </c>
      <c r="Z9" s="24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1710088527.6400001</v>
      </c>
      <c r="E10" s="22">
        <v>156893295.66</v>
      </c>
      <c r="F10" s="22">
        <v>0</v>
      </c>
      <c r="G10" s="22">
        <v>1866981823.3</v>
      </c>
      <c r="H10" s="22">
        <v>18682.96</v>
      </c>
      <c r="I10" s="23">
        <f t="shared" si="5"/>
        <v>1867000506.26</v>
      </c>
      <c r="J10" s="22">
        <v>35245031.240000002</v>
      </c>
      <c r="K10" s="22">
        <v>59912.35</v>
      </c>
      <c r="L10" s="23">
        <f t="shared" ref="L10:L12" si="6">I10-J10</f>
        <v>1831755475.02</v>
      </c>
      <c r="M10" s="14">
        <f>(L10/L$14)</f>
        <v>0.36897838396042926</v>
      </c>
      <c r="N10" s="23">
        <v>1737173109.4799998</v>
      </c>
      <c r="O10" s="14">
        <f>(N10/N$14)</f>
        <v>0.41194139432848503</v>
      </c>
      <c r="P10" s="15">
        <f t="shared" si="1"/>
        <v>5.4446137246685913E-2</v>
      </c>
      <c r="Q10" s="16">
        <f t="shared" si="2"/>
        <v>3.2707613443516989E-5</v>
      </c>
      <c r="R10" s="22">
        <v>11.55</v>
      </c>
      <c r="S10" s="22">
        <v>11.65</v>
      </c>
      <c r="T10" s="22">
        <v>141</v>
      </c>
      <c r="U10" s="50">
        <v>136</v>
      </c>
      <c r="V10" s="53">
        <f t="shared" si="3"/>
        <v>3.6764705882352942E-2</v>
      </c>
      <c r="W10" s="22">
        <v>149900000</v>
      </c>
      <c r="X10" s="50">
        <v>149900000</v>
      </c>
      <c r="Y10" s="51">
        <f t="shared" si="4"/>
        <v>0</v>
      </c>
      <c r="Z10" s="48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98788877.420000002</v>
      </c>
      <c r="E11" s="22">
        <v>2437623.5099999998</v>
      </c>
      <c r="F11" s="22">
        <v>0</v>
      </c>
      <c r="G11" s="22">
        <v>101226500.93000001</v>
      </c>
      <c r="H11" s="22">
        <v>112025</v>
      </c>
      <c r="I11" s="23">
        <f t="shared" si="5"/>
        <v>101338525.93000001</v>
      </c>
      <c r="J11" s="22">
        <v>6468643.5599999996</v>
      </c>
      <c r="K11" s="22">
        <v>336490.87</v>
      </c>
      <c r="L11" s="23">
        <f t="shared" si="6"/>
        <v>94869882.370000005</v>
      </c>
      <c r="M11" s="14">
        <f>(L11/L$14)</f>
        <v>1.911004845393811E-2</v>
      </c>
      <c r="N11" s="23">
        <v>96122554.359999999</v>
      </c>
      <c r="O11" s="14">
        <f>(N11/N$14)</f>
        <v>2.2793847575344292E-2</v>
      </c>
      <c r="P11" s="15">
        <f t="shared" si="1"/>
        <v>-1.3032029770125167E-2</v>
      </c>
      <c r="Q11" s="16">
        <f t="shared" si="2"/>
        <v>3.5468671573519943E-3</v>
      </c>
      <c r="R11" s="22">
        <v>10.73</v>
      </c>
      <c r="S11" s="22">
        <v>10.93</v>
      </c>
      <c r="T11" s="22">
        <v>36</v>
      </c>
      <c r="U11" s="50">
        <v>36</v>
      </c>
      <c r="V11" s="53">
        <f t="shared" si="3"/>
        <v>0</v>
      </c>
      <c r="W11" s="22">
        <v>10526523</v>
      </c>
      <c r="X11" s="50">
        <v>10526523</v>
      </c>
      <c r="Y11" s="51">
        <f t="shared" si="4"/>
        <v>0</v>
      </c>
      <c r="Z11" s="24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63974706.060000002</v>
      </c>
      <c r="F12" s="22">
        <v>465259955.13999999</v>
      </c>
      <c r="G12" s="22">
        <v>529234661.19</v>
      </c>
      <c r="H12" s="22">
        <v>78304.83</v>
      </c>
      <c r="I12" s="23">
        <f t="shared" si="5"/>
        <v>529312966.01999998</v>
      </c>
      <c r="J12" s="22">
        <v>1730770.15</v>
      </c>
      <c r="K12" s="22">
        <v>791994.29</v>
      </c>
      <c r="L12" s="23">
        <f t="shared" si="6"/>
        <v>527582195.87</v>
      </c>
      <c r="M12" s="14">
        <f>(L12/L$14)</f>
        <v>0.10627315091621702</v>
      </c>
      <c r="N12" s="23">
        <v>522478256.19</v>
      </c>
      <c r="O12" s="14">
        <f>(N12/N$14)</f>
        <v>0.12389693357943495</v>
      </c>
      <c r="P12" s="15">
        <f t="shared" si="1"/>
        <v>9.7687121320967508E-3</v>
      </c>
      <c r="Q12" s="16">
        <f t="shared" si="2"/>
        <v>1.5011770605601578E-3</v>
      </c>
      <c r="R12" s="22">
        <v>174.16</v>
      </c>
      <c r="S12" s="22">
        <v>176.16</v>
      </c>
      <c r="T12" s="22">
        <v>40</v>
      </c>
      <c r="U12" s="50">
        <v>38</v>
      </c>
      <c r="V12" s="53">
        <f t="shared" si="3"/>
        <v>5.2631578947368418E-2</v>
      </c>
      <c r="W12" s="22">
        <v>3520359</v>
      </c>
      <c r="X12" s="50">
        <v>3520359</v>
      </c>
      <c r="Y12" s="51">
        <f t="shared" si="4"/>
        <v>0</v>
      </c>
      <c r="Z12" s="24"/>
    </row>
    <row r="13" spans="1:26" s="18" customFormat="1" ht="24.95" customHeight="1" x14ac:dyDescent="0.3">
      <c r="A13" s="19">
        <v>9</v>
      </c>
      <c r="B13" s="20" t="s">
        <v>42</v>
      </c>
      <c r="C13" s="21" t="s">
        <v>43</v>
      </c>
      <c r="D13" s="22">
        <v>613898006.76999998</v>
      </c>
      <c r="E13" s="22">
        <v>0</v>
      </c>
      <c r="F13" s="22">
        <v>0</v>
      </c>
      <c r="G13" s="22">
        <v>613898006.76999998</v>
      </c>
      <c r="H13" s="22">
        <v>1676530.46</v>
      </c>
      <c r="I13" s="23">
        <f t="shared" si="5"/>
        <v>615574537.23000002</v>
      </c>
      <c r="J13" s="22">
        <v>3541552.29</v>
      </c>
      <c r="K13" s="22">
        <v>1180517.43</v>
      </c>
      <c r="L13" s="23">
        <f>I13-J13</f>
        <v>612032984.94000006</v>
      </c>
      <c r="M13" s="14">
        <f>(L13/L$14)</f>
        <v>0.12328443659281174</v>
      </c>
      <c r="N13" s="23">
        <v>0</v>
      </c>
      <c r="O13" s="14">
        <f>(N13/N$14)</f>
        <v>0</v>
      </c>
      <c r="P13" s="15" t="e">
        <f t="shared" si="1"/>
        <v>#DIV/0!</v>
      </c>
      <c r="Q13" s="16">
        <f t="shared" si="2"/>
        <v>1.9288460900775317E-3</v>
      </c>
      <c r="R13" s="22">
        <v>92.11</v>
      </c>
      <c r="S13" s="22">
        <v>92.11</v>
      </c>
      <c r="T13" s="22">
        <v>97</v>
      </c>
      <c r="U13" s="50">
        <v>0</v>
      </c>
      <c r="V13" s="53" t="e">
        <f t="shared" si="3"/>
        <v>#DIV/0!</v>
      </c>
      <c r="W13" s="22">
        <v>6670098</v>
      </c>
      <c r="X13" s="50">
        <v>0</v>
      </c>
      <c r="Y13" s="51" t="e">
        <f t="shared" si="4"/>
        <v>#DIV/0!</v>
      </c>
      <c r="Z13" s="24"/>
    </row>
    <row r="14" spans="1:26" s="18" customFormat="1" ht="24.95" customHeight="1" thickBot="1" x14ac:dyDescent="0.35">
      <c r="A14" s="25"/>
      <c r="B14" s="26"/>
      <c r="C14" s="27" t="s">
        <v>12</v>
      </c>
      <c r="D14" s="28">
        <f t="shared" ref="D14:L14" si="7">SUM(D5:D13)</f>
        <v>4275169260.7900004</v>
      </c>
      <c r="E14" s="28">
        <f t="shared" si="7"/>
        <v>268651365.85000002</v>
      </c>
      <c r="F14" s="28">
        <f t="shared" si="7"/>
        <v>465259955.13999999</v>
      </c>
      <c r="G14" s="28">
        <f t="shared" si="7"/>
        <v>5009570372.5599995</v>
      </c>
      <c r="H14" s="28">
        <f t="shared" si="7"/>
        <v>35225532.289999992</v>
      </c>
      <c r="I14" s="28">
        <f t="shared" si="7"/>
        <v>5044795904.8500004</v>
      </c>
      <c r="J14" s="28">
        <f t="shared" si="7"/>
        <v>80398111.790000021</v>
      </c>
      <c r="K14" s="28">
        <f t="shared" si="7"/>
        <v>4582991.87</v>
      </c>
      <c r="L14" s="29">
        <f t="shared" si="7"/>
        <v>4964397793.0599995</v>
      </c>
      <c r="M14" s="34">
        <f>(L14/L$14)</f>
        <v>1</v>
      </c>
      <c r="N14" s="29">
        <f>SUM(N5:N13)</f>
        <v>4217039446.3800001</v>
      </c>
      <c r="O14" s="34">
        <f>(N14/N$14)</f>
        <v>1</v>
      </c>
      <c r="P14" s="33">
        <f t="shared" si="1"/>
        <v>0.1772234659368786</v>
      </c>
      <c r="Q14" s="32">
        <f>(K14/L14)</f>
        <v>9.2317176443974986E-4</v>
      </c>
      <c r="R14" s="28">
        <f>SUM(R5:R13)</f>
        <v>466.22</v>
      </c>
      <c r="S14" s="28">
        <f>SUM(S5:S13)</f>
        <v>471.98</v>
      </c>
      <c r="T14" s="28">
        <f>SUM(T5:T13)</f>
        <v>605</v>
      </c>
      <c r="U14" s="28">
        <f>SUM(U5:U13)</f>
        <v>497</v>
      </c>
      <c r="V14" s="49">
        <f t="shared" si="3"/>
        <v>0.21730382293762576</v>
      </c>
      <c r="W14" s="28">
        <f>SUM(W5:W13)</f>
        <v>342664247.22000003</v>
      </c>
      <c r="X14" s="28">
        <f>SUM(X5:X13)</f>
        <v>335986548.22000003</v>
      </c>
      <c r="Y14" s="30">
        <f t="shared" ref="Y14" si="8">((W14-X14)/X14)</f>
        <v>1.987489985946557E-2</v>
      </c>
      <c r="Z14" s="24"/>
    </row>
    <row r="15" spans="1:26" x14ac:dyDescent="0.25">
      <c r="M15" s="7"/>
      <c r="O15" s="7"/>
      <c r="P15" s="7"/>
      <c r="V15" s="7"/>
    </row>
    <row r="16" spans="1:26" ht="18" x14ac:dyDescent="0.25">
      <c r="B16" s="44"/>
      <c r="E16" s="36"/>
      <c r="N16" s="46"/>
      <c r="W16" s="36"/>
    </row>
    <row r="17" spans="2:5" ht="18.75" x14ac:dyDescent="0.3">
      <c r="B17" s="45"/>
      <c r="E17" s="36"/>
    </row>
    <row r="18" spans="2:5" x14ac:dyDescent="0.25">
      <c r="E18" s="36"/>
    </row>
    <row r="19" spans="2:5" x14ac:dyDescent="0.25">
      <c r="E19" s="36"/>
    </row>
    <row r="20" spans="2:5" x14ac:dyDescent="0.25">
      <c r="E20" s="36"/>
    </row>
    <row r="21" spans="2:5" x14ac:dyDescent="0.25">
      <c r="E21" s="36"/>
    </row>
    <row r="22" spans="2:5" x14ac:dyDescent="0.25">
      <c r="E22" s="36"/>
    </row>
    <row r="23" spans="2:5" x14ac:dyDescent="0.25">
      <c r="E23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pane ySplit="1" topLeftCell="A8" activePane="bottomLeft" state="frozen"/>
      <selection pane="bottomLeft" activeCell="D22" sqref="D22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6"/>
      <c r="B1" s="56"/>
      <c r="C1" s="56"/>
      <c r="D1" s="56"/>
      <c r="E1" s="56"/>
      <c r="F1" s="56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0"/>
      <c r="F3" s="42">
        <v>43556</v>
      </c>
      <c r="G3" s="42">
        <v>43586</v>
      </c>
      <c r="H3" s="42">
        <v>43617</v>
      </c>
      <c r="I3" s="42">
        <v>43647</v>
      </c>
      <c r="J3" s="42">
        <v>43678</v>
      </c>
      <c r="K3" s="42">
        <v>43709</v>
      </c>
    </row>
    <row r="4" spans="1:11" s="18" customFormat="1" ht="24.95" customHeight="1" x14ac:dyDescent="0.3">
      <c r="A4" s="22">
        <f>'SEP 2019'!D5</f>
        <v>400740171.70999998</v>
      </c>
      <c r="B4" s="22">
        <f>'SEP 2019'!E5</f>
        <v>0</v>
      </c>
      <c r="C4" s="22">
        <v>0</v>
      </c>
      <c r="D4" s="22">
        <f>'SEP 2019'!H5</f>
        <v>18153107.960000001</v>
      </c>
      <c r="E4" s="40"/>
      <c r="F4" s="41">
        <v>476277333.18000001</v>
      </c>
      <c r="G4" s="41">
        <v>488202111.51999998</v>
      </c>
      <c r="H4" s="41">
        <v>471781037.86999995</v>
      </c>
      <c r="I4" s="23">
        <v>393551181.03999996</v>
      </c>
      <c r="J4" s="41">
        <v>423340088.97000003</v>
      </c>
      <c r="K4" s="41">
        <v>410891115.75</v>
      </c>
    </row>
    <row r="5" spans="1:11" s="18" customFormat="1" ht="24.95" customHeight="1" x14ac:dyDescent="0.3">
      <c r="A5" s="22">
        <f>'SEP 2019'!D6</f>
        <v>640236781.26999998</v>
      </c>
      <c r="B5" s="22">
        <f>'SEP 2019'!E6</f>
        <v>0</v>
      </c>
      <c r="C5" s="22">
        <v>0</v>
      </c>
      <c r="D5" s="22">
        <f>'SEP 2019'!H6</f>
        <v>11904790.08</v>
      </c>
      <c r="E5" s="40"/>
      <c r="F5" s="41">
        <v>764515260.52999997</v>
      </c>
      <c r="G5" s="41">
        <v>732862181.61000001</v>
      </c>
      <c r="H5" s="41">
        <v>765008180.28999996</v>
      </c>
      <c r="I5" s="23">
        <v>692198785.51999998</v>
      </c>
      <c r="J5" s="41">
        <v>630144429.85000002</v>
      </c>
      <c r="K5" s="41">
        <v>647301315.18000007</v>
      </c>
    </row>
    <row r="6" spans="1:11" s="18" customFormat="1" ht="24.95" customHeight="1" x14ac:dyDescent="0.3">
      <c r="A6" s="22">
        <f>'SEP 2019'!D7</f>
        <v>415693916.08999997</v>
      </c>
      <c r="B6" s="22">
        <f>'SEP 2019'!E7</f>
        <v>0</v>
      </c>
      <c r="C6" s="22">
        <v>0</v>
      </c>
      <c r="D6" s="22">
        <f>'SEP 2019'!H7</f>
        <v>2591641.81</v>
      </c>
      <c r="E6" s="40"/>
      <c r="F6" s="41">
        <v>492399734.88999999</v>
      </c>
      <c r="G6" s="41">
        <v>478745430.43000001</v>
      </c>
      <c r="H6" s="41">
        <v>505316859.79000002</v>
      </c>
      <c r="I6" s="23">
        <v>451109709.50999999</v>
      </c>
      <c r="J6" s="41">
        <v>410904483.88999999</v>
      </c>
      <c r="K6" s="41">
        <v>414033398.25</v>
      </c>
    </row>
    <row r="7" spans="1:11" s="18" customFormat="1" ht="24.95" customHeight="1" x14ac:dyDescent="0.3">
      <c r="A7" s="22">
        <f>'SEP 2019'!D8</f>
        <v>266827545.93000001</v>
      </c>
      <c r="B7" s="22">
        <f>'SEP 2019'!E8</f>
        <v>43952231.579999998</v>
      </c>
      <c r="C7" s="22">
        <v>0</v>
      </c>
      <c r="D7" s="22">
        <f>'SEP 2019'!H8</f>
        <v>673331.38</v>
      </c>
      <c r="E7" s="40"/>
      <c r="F7" s="41">
        <v>332852815.25999999</v>
      </c>
      <c r="G7" s="41">
        <v>318214172.36000001</v>
      </c>
      <c r="H7" s="41">
        <v>321087088.85000002</v>
      </c>
      <c r="I7" s="23">
        <v>300906319.07999998</v>
      </c>
      <c r="J7" s="41">
        <v>284814421.44</v>
      </c>
      <c r="K7" s="41">
        <v>304756310.03999996</v>
      </c>
    </row>
    <row r="8" spans="1:11" s="18" customFormat="1" ht="24.95" customHeight="1" x14ac:dyDescent="0.3">
      <c r="A8" s="22">
        <f>'SEP 2019'!D9</f>
        <v>128895433.95999999</v>
      </c>
      <c r="B8" s="22">
        <f>'SEP 2019'!E9</f>
        <v>1393509.04</v>
      </c>
      <c r="C8" s="22">
        <v>0</v>
      </c>
      <c r="D8" s="22">
        <f>'SEP 2019'!H9</f>
        <v>17117.810000000001</v>
      </c>
      <c r="E8" s="40"/>
      <c r="F8" s="41">
        <v>140121413.58000001</v>
      </c>
      <c r="G8" s="41">
        <v>134319316.84999999</v>
      </c>
      <c r="H8" s="41">
        <v>135035984.13999999</v>
      </c>
      <c r="I8" s="23">
        <v>125919045.62</v>
      </c>
      <c r="J8" s="41">
        <v>112062102.2</v>
      </c>
      <c r="K8" s="41">
        <v>121175115.64</v>
      </c>
    </row>
    <row r="9" spans="1:11" s="18" customFormat="1" ht="24.95" customHeight="1" x14ac:dyDescent="0.3">
      <c r="A9" s="22">
        <f>'SEP 2019'!D10</f>
        <v>1710088527.6400001</v>
      </c>
      <c r="B9" s="22">
        <f>'SEP 2019'!E10</f>
        <v>156893295.66</v>
      </c>
      <c r="C9" s="22">
        <v>0</v>
      </c>
      <c r="D9" s="22">
        <f>'SEP 2019'!H10</f>
        <v>18682.96</v>
      </c>
      <c r="E9" s="40"/>
      <c r="F9" s="41">
        <v>2059280876.4200001</v>
      </c>
      <c r="G9" s="41">
        <v>2001759750.73</v>
      </c>
      <c r="H9" s="41">
        <v>1992013623.6699998</v>
      </c>
      <c r="I9" s="23">
        <v>1813422187.5799999</v>
      </c>
      <c r="J9" s="41">
        <v>1737173109.4799998</v>
      </c>
      <c r="K9" s="41">
        <v>1831755475.02</v>
      </c>
    </row>
    <row r="10" spans="1:11" s="18" customFormat="1" ht="24.95" customHeight="1" x14ac:dyDescent="0.3">
      <c r="A10" s="22">
        <f>'SEP 2019'!D11</f>
        <v>98788877.420000002</v>
      </c>
      <c r="B10" s="22">
        <f>'SEP 2019'!E11</f>
        <v>2437623.5099999998</v>
      </c>
      <c r="C10" s="22">
        <v>0</v>
      </c>
      <c r="D10" s="22">
        <f>'SEP 2019'!H11</f>
        <v>112025</v>
      </c>
      <c r="E10" s="40"/>
      <c r="F10" s="41">
        <v>92047300.75999999</v>
      </c>
      <c r="G10" s="41">
        <v>100360103.69</v>
      </c>
      <c r="H10" s="41">
        <v>97281522.700000003</v>
      </c>
      <c r="I10" s="23">
        <v>100644620.04000001</v>
      </c>
      <c r="J10" s="41">
        <v>96122554.359999999</v>
      </c>
      <c r="K10" s="41">
        <v>94869882.370000005</v>
      </c>
    </row>
    <row r="11" spans="1:11" s="18" customFormat="1" ht="24.95" customHeight="1" x14ac:dyDescent="0.3">
      <c r="A11" s="22">
        <f>'SEP 2019'!D12</f>
        <v>0</v>
      </c>
      <c r="B11" s="22">
        <f>'SEP 2019'!E12</f>
        <v>63974706.060000002</v>
      </c>
      <c r="C11" s="22">
        <f>'SEP 2019'!F12</f>
        <v>465259955.13999999</v>
      </c>
      <c r="D11" s="22">
        <f>'SEP 2019'!H12</f>
        <v>78304.83</v>
      </c>
      <c r="E11" s="40"/>
      <c r="F11" s="41">
        <v>543191584.63999999</v>
      </c>
      <c r="G11" s="41">
        <v>552463769.22000003</v>
      </c>
      <c r="H11" s="41">
        <v>511272303.49000001</v>
      </c>
      <c r="I11" s="23">
        <v>531342189.51999998</v>
      </c>
      <c r="J11" s="41">
        <v>522478256.18999994</v>
      </c>
      <c r="K11" s="41">
        <v>527582195.87</v>
      </c>
    </row>
    <row r="12" spans="1:11" s="18" customFormat="1" ht="24.95" customHeight="1" x14ac:dyDescent="0.3">
      <c r="A12" s="22">
        <f>'SEP 2019'!D13</f>
        <v>613898006.76999998</v>
      </c>
      <c r="B12" s="22">
        <f>'SEP 2019'!E13</f>
        <v>0</v>
      </c>
      <c r="C12" s="22">
        <f>'SEP 2019'!F13</f>
        <v>0</v>
      </c>
      <c r="D12" s="22">
        <f>'SEP 2019'!H13</f>
        <v>1676530.46</v>
      </c>
      <c r="E12" s="40"/>
      <c r="F12" s="41">
        <v>0</v>
      </c>
      <c r="G12" s="41">
        <v>0</v>
      </c>
      <c r="H12" s="41">
        <v>0</v>
      </c>
      <c r="I12" s="41">
        <v>0</v>
      </c>
      <c r="J12" s="23">
        <v>0</v>
      </c>
      <c r="K12" s="41">
        <v>612032984.94000006</v>
      </c>
    </row>
    <row r="13" spans="1:11" s="18" customFormat="1" ht="24.95" customHeight="1" thickBot="1" x14ac:dyDescent="0.35">
      <c r="A13" s="28">
        <f>SUM(A4:A12)</f>
        <v>4275169260.7900004</v>
      </c>
      <c r="B13" s="28">
        <f>SUM(B4:B12)</f>
        <v>268651365.85000002</v>
      </c>
      <c r="C13" s="28">
        <f>SUM(C4:C12)</f>
        <v>465259955.13999999</v>
      </c>
      <c r="D13" s="28">
        <f>SUM(D4:D12)</f>
        <v>35225532.289999992</v>
      </c>
      <c r="E13" s="40"/>
      <c r="F13" s="39">
        <f t="shared" ref="F13:K13" si="0">SUM(F4:F12)</f>
        <v>4900686319.2600002</v>
      </c>
      <c r="G13" s="39">
        <f t="shared" si="0"/>
        <v>4806926836.4099998</v>
      </c>
      <c r="H13" s="39">
        <f t="shared" si="0"/>
        <v>4798796600.7999992</v>
      </c>
      <c r="I13" s="39">
        <f t="shared" si="0"/>
        <v>4409094037.9099998</v>
      </c>
      <c r="J13" s="39">
        <f t="shared" si="0"/>
        <v>4217039446.3800001</v>
      </c>
      <c r="K13" s="39">
        <f t="shared" si="0"/>
        <v>4964397793.0599995</v>
      </c>
    </row>
    <row r="14" spans="1:11" ht="16.5" x14ac:dyDescent="0.3">
      <c r="E14" s="38"/>
    </row>
    <row r="15" spans="1:11" x14ac:dyDescent="0.25">
      <c r="B15" s="37">
        <v>43556</v>
      </c>
      <c r="C15" s="37">
        <v>43586</v>
      </c>
      <c r="D15" s="37">
        <v>43617</v>
      </c>
      <c r="E15" s="37">
        <v>43647</v>
      </c>
      <c r="F15" s="37">
        <v>43678</v>
      </c>
      <c r="G15" s="37">
        <v>43709</v>
      </c>
      <c r="J15" s="46"/>
    </row>
    <row r="16" spans="1:11" x14ac:dyDescent="0.25">
      <c r="A16" s="37" t="s">
        <v>36</v>
      </c>
      <c r="B16" s="36">
        <v>4191729465.7199998</v>
      </c>
      <c r="C16" s="36">
        <v>4099532871.3800001</v>
      </c>
      <c r="D16" s="36">
        <v>3972247152.8899999</v>
      </c>
      <c r="E16" s="36">
        <v>3626542879.4199996</v>
      </c>
      <c r="F16" s="36">
        <v>3470989519.0700002</v>
      </c>
      <c r="G16" s="36">
        <v>4275169260.79</v>
      </c>
    </row>
    <row r="17" spans="1:7" x14ac:dyDescent="0.25">
      <c r="A17" s="37" t="s">
        <v>35</v>
      </c>
      <c r="B17" s="36">
        <v>263468874.03</v>
      </c>
      <c r="C17" s="36">
        <v>172710343.84</v>
      </c>
      <c r="D17" s="36">
        <v>229299651.50999999</v>
      </c>
      <c r="E17" s="36">
        <v>289258119.71000004</v>
      </c>
      <c r="F17" s="36">
        <v>248600081.58000001</v>
      </c>
      <c r="G17" s="36">
        <v>268651365.85000002</v>
      </c>
    </row>
    <row r="18" spans="1:7" x14ac:dyDescent="0.25">
      <c r="A18" s="37" t="s">
        <v>34</v>
      </c>
      <c r="B18" s="36">
        <v>460460354.97000003</v>
      </c>
      <c r="C18" s="36">
        <v>468805980.48000002</v>
      </c>
      <c r="D18" s="36">
        <v>475230363.37</v>
      </c>
      <c r="E18" s="36">
        <v>479657875.88999999</v>
      </c>
      <c r="F18" s="36">
        <v>468259884.70999998</v>
      </c>
      <c r="G18" s="36">
        <v>465259955.13999999</v>
      </c>
    </row>
    <row r="19" spans="1:7" x14ac:dyDescent="0.25">
      <c r="A19" s="37" t="s">
        <v>33</v>
      </c>
      <c r="B19" s="36">
        <v>63029070.210000001</v>
      </c>
      <c r="C19" s="36">
        <v>125439511.89</v>
      </c>
      <c r="D19" s="36">
        <v>192975483.86000001</v>
      </c>
      <c r="E19" s="36">
        <v>61469802.890000001</v>
      </c>
      <c r="F19" s="36">
        <v>98425220.25</v>
      </c>
      <c r="G19" s="36">
        <v>35225532.289999999</v>
      </c>
    </row>
    <row r="20" spans="1:7" x14ac:dyDescent="0.25">
      <c r="B20" s="35">
        <f t="shared" ref="B20:G20" si="1">SUM(B16:B19)</f>
        <v>4978687764.9300003</v>
      </c>
      <c r="C20" s="35">
        <f t="shared" si="1"/>
        <v>4866488707.5900011</v>
      </c>
      <c r="D20" s="35">
        <f t="shared" si="1"/>
        <v>4869752651.6299992</v>
      </c>
      <c r="E20" s="35">
        <f t="shared" si="1"/>
        <v>4456928677.9099998</v>
      </c>
      <c r="F20" s="35">
        <f t="shared" si="1"/>
        <v>4286274705.6100001</v>
      </c>
      <c r="G20" s="35">
        <f t="shared" si="1"/>
        <v>5044306114.0700006</v>
      </c>
    </row>
    <row r="21" spans="1:7" x14ac:dyDescent="0.25">
      <c r="D21" s="35"/>
    </row>
    <row r="22" spans="1:7" x14ac:dyDescent="0.25">
      <c r="G22" s="46"/>
    </row>
    <row r="23" spans="1:7" x14ac:dyDescent="0.25">
      <c r="A23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22" workbookViewId="0">
      <selection activeCell="O31" sqref="O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2019</vt:lpstr>
      <vt:lpstr>Trend </vt:lpstr>
      <vt:lpstr>SepCharts </vt:lpstr>
      <vt:lpstr>'SEP 2019'!Print_Area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2019-10-15T10:00:34Z</dcterms:modified>
</cp:coreProperties>
</file>