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Monthly NAV\ETFs\2019\"/>
    </mc:Choice>
  </mc:AlternateContent>
  <bookViews>
    <workbookView xWindow="0" yWindow="0" windowWidth="16815" windowHeight="7755"/>
  </bookViews>
  <sheets>
    <sheet name="AUG 2019" sheetId="9" r:id="rId1"/>
    <sheet name="Trend " sheetId="11" state="hidden" r:id="rId2"/>
    <sheet name="AugCharts " sheetId="10" r:id="rId3"/>
  </sheets>
  <definedNames>
    <definedName name="_xlnm.Print_Area" localSheetId="0">'AUG 2019'!$A$1:$U$2</definedName>
    <definedName name="_xlnm.Print_Area" localSheetId="1">'Trend '!$A$1:$F$2</definedName>
  </definedNames>
  <calcPr calcId="162913"/>
</workbook>
</file>

<file path=xl/calcChain.xml><?xml version="1.0" encoding="utf-8"?>
<calcChain xmlns="http://schemas.openxmlformats.org/spreadsheetml/2006/main">
  <c r="Q7" i="9" l="1"/>
  <c r="B6" i="11" l="1"/>
  <c r="B5" i="11"/>
  <c r="N13" i="9" l="1"/>
  <c r="B8" i="11" l="1"/>
  <c r="B4" i="11"/>
  <c r="A11" i="11" l="1"/>
  <c r="K12" i="11" l="1"/>
  <c r="I9" i="9"/>
  <c r="F12" i="11" l="1"/>
  <c r="G19" i="11"/>
  <c r="J12" i="11" l="1"/>
  <c r="F19" i="11"/>
  <c r="D11" i="11"/>
  <c r="D10" i="11"/>
  <c r="D9" i="11"/>
  <c r="D8" i="11"/>
  <c r="D7" i="11"/>
  <c r="D6" i="11"/>
  <c r="D5" i="11"/>
  <c r="D4" i="11"/>
  <c r="C11" i="11"/>
  <c r="B11" i="11"/>
  <c r="B10" i="11"/>
  <c r="B9" i="11"/>
  <c r="B7" i="11"/>
  <c r="A10" i="11"/>
  <c r="A9" i="11"/>
  <c r="A8" i="11"/>
  <c r="A7" i="11"/>
  <c r="A6" i="11"/>
  <c r="A5" i="11"/>
  <c r="A4" i="11"/>
  <c r="W13" i="9" l="1"/>
  <c r="T13" i="9"/>
  <c r="S13" i="9"/>
  <c r="R13" i="9"/>
  <c r="X13" i="9"/>
  <c r="U13" i="9"/>
  <c r="K13" i="9"/>
  <c r="J13" i="9"/>
  <c r="H13" i="9"/>
  <c r="G13" i="9"/>
  <c r="F13" i="9"/>
  <c r="E13" i="9"/>
  <c r="D13" i="9"/>
  <c r="E19" i="11" l="1"/>
  <c r="I12" i="11"/>
  <c r="G12" i="11" l="1"/>
  <c r="H12" i="11"/>
  <c r="C19" i="11"/>
  <c r="B19" i="11"/>
  <c r="A12" i="11" l="1"/>
  <c r="B12" i="11"/>
  <c r="C12" i="11"/>
  <c r="D12" i="11"/>
  <c r="D19" i="11" l="1"/>
  <c r="O6" i="9"/>
  <c r="O7" i="9"/>
  <c r="O8" i="9"/>
  <c r="O9" i="9"/>
  <c r="O10" i="9"/>
  <c r="O11" i="9"/>
  <c r="O12" i="9"/>
  <c r="O13" i="9"/>
  <c r="O5" i="9"/>
  <c r="I8" i="9" l="1"/>
  <c r="L8" i="9" s="1"/>
  <c r="I7" i="9"/>
  <c r="L7" i="9" s="1"/>
  <c r="I6" i="9"/>
  <c r="L6" i="9" s="1"/>
  <c r="I5" i="9"/>
  <c r="I10" i="9"/>
  <c r="L10" i="9" s="1"/>
  <c r="L9" i="9"/>
  <c r="L5" i="9" l="1"/>
  <c r="I11" i="9"/>
  <c r="L11" i="9" s="1"/>
  <c r="I12" i="9"/>
  <c r="L12" i="9" s="1"/>
  <c r="I13" i="9" l="1"/>
  <c r="L13" i="9"/>
  <c r="Y12" i="9"/>
  <c r="V12" i="9"/>
  <c r="Q12" i="9"/>
  <c r="P12" i="9"/>
  <c r="Y11" i="9"/>
  <c r="V11" i="9"/>
  <c r="Q11" i="9"/>
  <c r="P11" i="9"/>
  <c r="Y10" i="9"/>
  <c r="V10" i="9"/>
  <c r="Q10" i="9"/>
  <c r="P10" i="9"/>
  <c r="Y9" i="9"/>
  <c r="V9" i="9"/>
  <c r="Q9" i="9"/>
  <c r="P9" i="9"/>
  <c r="Y8" i="9"/>
  <c r="V8" i="9"/>
  <c r="Q8" i="9"/>
  <c r="P8" i="9"/>
  <c r="Y7" i="9"/>
  <c r="V7" i="9"/>
  <c r="P7" i="9"/>
  <c r="Y6" i="9"/>
  <c r="V6" i="9"/>
  <c r="Q6" i="9"/>
  <c r="P6" i="9"/>
  <c r="Y5" i="9"/>
  <c r="V5" i="9"/>
  <c r="Q5" i="9"/>
  <c r="P5" i="9"/>
  <c r="M12" i="9" l="1"/>
  <c r="M5" i="9"/>
  <c r="M8" i="9"/>
  <c r="M13" i="9"/>
  <c r="M10" i="9"/>
  <c r="M11" i="9"/>
  <c r="M6" i="9"/>
  <c r="M9" i="9"/>
  <c r="M7" i="9"/>
  <c r="V13" i="9"/>
  <c r="Y13" i="9"/>
  <c r="P13" i="9" l="1"/>
  <c r="Q13" i="9"/>
  <c r="N2" i="9"/>
</calcChain>
</file>

<file path=xl/sharedStrings.xml><?xml version="1.0" encoding="utf-8"?>
<sst xmlns="http://schemas.openxmlformats.org/spreadsheetml/2006/main" count="54" uniqueCount="45">
  <si>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</si>
  <si>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</si>
  <si>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</si>
  <si>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</si>
  <si>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</si>
  <si>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</si>
  <si>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</si>
  <si>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</si>
  <si>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</si>
  <si>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</si>
  <si>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</si>
  <si>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</si>
  <si>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</si>
  <si>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</si>
  <si>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</si>
  <si>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</si>
  <si>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</si>
  <si>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</si>
  <si>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</si>
  <si>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</si>
  <si>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</si>
  <si>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</si>
  <si>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</si>
  <si>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</si>
  <si>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</si>
  <si>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</si>
  <si>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</si>
  <si>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</si>
  <si>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</si>
  <si>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</si>
  <si>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</si>
  <si>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</si>
  <si>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</si>
  <si>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</si>
  <si>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</si>
  <si>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</si>
  <si>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</si>
  <si>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</si>
  <si>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Bonds</t>
  </si>
  <si>
    <t>JULY</t>
  </si>
  <si>
    <t>SCHEDULE OF REGISTERED EXCHANGE TRADED FUNDS(ETFs) AS AT 31ST AUGUST, 2019</t>
  </si>
  <si>
    <t>NET ASSET VALUE  (N) PREVIOUS (JULY'19)</t>
  </si>
  <si>
    <t>AUG</t>
  </si>
  <si>
    <t>CURRENT(AUG)</t>
  </si>
  <si>
    <t>PREVIOUS(JULY)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</si>
</sst>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Arial Narrow"/>
      <family val="2"/>
    </font>
    <font>
      <i/>
      <sz val="14"/>
      <color theme="1"/>
      <name val="Californian FB"/>
      <family val="1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43" fontId="1" fillId="0" borderId="14" xfId="0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43" fontId="0" fillId="0" borderId="0" xfId="0" applyNumberFormat="1"/>
    <xf numFmtId="0" fontId="7" fillId="3" borderId="6" xfId="0" applyFont="1" applyFill="1" applyBorder="1" applyAlignment="1">
      <alignment horizontal="center" vertical="top" wrapText="1"/>
    </xf>
    <xf numFmtId="164" fontId="1" fillId="0" borderId="14" xfId="1" applyFont="1" applyBorder="1"/>
    <xf numFmtId="10" fontId="8" fillId="5" borderId="13" xfId="2" applyNumberFormat="1" applyFont="1" applyFill="1" applyBorder="1"/>
    <xf numFmtId="164" fontId="10" fillId="8" borderId="13" xfId="1" applyFont="1" applyFill="1" applyBorder="1"/>
    <xf numFmtId="10" fontId="10" fillId="8" borderId="17" xfId="2" applyNumberFormat="1" applyFont="1" applyFill="1" applyBorder="1"/>
    <xf numFmtId="10" fontId="10" fillId="8" borderId="3" xfId="2" applyNumberFormat="1" applyFont="1" applyFill="1" applyBorder="1"/>
    <xf numFmtId="10" fontId="10" fillId="8" borderId="1" xfId="2" applyNumberFormat="1" applyFont="1" applyFill="1" applyBorder="1"/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(MAR - AUG </a:t>
            </a:r>
            <a:r>
              <a:rPr lang="en-US" sz="1600" baseline="0"/>
              <a:t>2019</a:t>
            </a:r>
            <a:r>
              <a:rPr lang="en-US" sz="1600"/>
              <a:t>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18241622236245"/>
          <c:y val="0.15957126684826076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</c:numCache>
            </c:numRef>
          </c:cat>
          <c:val>
            <c:numRef>
              <c:f>'Trend '!$F$12:$K$12</c:f>
              <c:numCache>
                <c:formatCode>_-* #,##0.00_-;\-* #,##0.00_-;_-* "-"??_-;_-@_-</c:formatCode>
                <c:ptCount val="6"/>
                <c:pt idx="0">
                  <c:v>5159546061.4299994</c:v>
                </c:pt>
                <c:pt idx="1">
                  <c:v>4900686319.2600002</c:v>
                </c:pt>
                <c:pt idx="2">
                  <c:v>4806926836.4099998</c:v>
                </c:pt>
                <c:pt idx="3">
                  <c:v>4798796600.7999992</c:v>
                </c:pt>
                <c:pt idx="4">
                  <c:v>4409094037.9099998</c:v>
                </c:pt>
                <c:pt idx="5">
                  <c:v>4217039446.3800001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55552"/>
        <c:axId val="123803520"/>
      </c:lineChart>
      <c:catAx>
        <c:axId val="167255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3803520"/>
        <c:crosses val="autoZero"/>
        <c:auto val="0"/>
        <c:lblAlgn val="ctr"/>
        <c:lblOffset val="100"/>
        <c:noMultiLvlLbl val="0"/>
      </c:catAx>
      <c:valAx>
        <c:axId val="123803520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67255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Outlets(August 2019)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'!$A$12:$D$12</c:f>
              <c:numCache>
                <c:formatCode>_-* #,##0.00_-;\-* #,##0.00_-;_-* "-"??_-;_-@_-</c:formatCode>
                <c:ptCount val="4"/>
                <c:pt idx="0">
                  <c:v>3470989519.0699997</c:v>
                </c:pt>
                <c:pt idx="1">
                  <c:v>248600081.58000001</c:v>
                </c:pt>
                <c:pt idx="2">
                  <c:v>468259884.70999998</c:v>
                </c:pt>
                <c:pt idx="3">
                  <c:v>98425220.250000015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Outlet(Mar</a:t>
            </a:r>
            <a:r>
              <a:rPr lang="en-US" baseline="0"/>
              <a:t> </a:t>
            </a:r>
            <a:r>
              <a:rPr lang="en-US"/>
              <a:t>- Aug' 2019)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'Trend '!$A$15</c:f>
              <c:strCache>
                <c:ptCount val="1"/>
                <c:pt idx="0">
                  <c:v>Equities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</c:numCache>
            </c:numRef>
          </c:cat>
          <c:val>
            <c:numRef>
              <c:f>'Trend '!$B$15:$G$15</c:f>
              <c:numCache>
                <c:formatCode>_-* #,##0.00_-;\-* #,##0.00_-;_-* "-"??_-;_-@_-</c:formatCode>
                <c:ptCount val="6"/>
                <c:pt idx="0">
                  <c:v>4479173842.3299999</c:v>
                </c:pt>
                <c:pt idx="1">
                  <c:v>4191729465.7199998</c:v>
                </c:pt>
                <c:pt idx="2">
                  <c:v>4099532871.3800001</c:v>
                </c:pt>
                <c:pt idx="3">
                  <c:v>3972247152.8899999</c:v>
                </c:pt>
                <c:pt idx="4">
                  <c:v>3626542879.4199996</c:v>
                </c:pt>
                <c:pt idx="5">
                  <c:v>3470989519.0700002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'!$A$16</c:f>
              <c:strCache>
                <c:ptCount val="1"/>
                <c:pt idx="0">
                  <c:v>Money Mkt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225580048.81999999</c:v>
                </c:pt>
                <c:pt idx="1">
                  <c:v>263468874.03</c:v>
                </c:pt>
                <c:pt idx="2">
                  <c:v>172710343.84</c:v>
                </c:pt>
                <c:pt idx="3">
                  <c:v>229299651.50999999</c:v>
                </c:pt>
                <c:pt idx="4">
                  <c:v>289258119.71000004</c:v>
                </c:pt>
                <c:pt idx="5">
                  <c:v>248600081.58000001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'!$A$17</c:f>
              <c:strCache>
                <c:ptCount val="1"/>
                <c:pt idx="0">
                  <c:v>Bond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467336909.16000003</c:v>
                </c:pt>
                <c:pt idx="1">
                  <c:v>460460354.97000003</c:v>
                </c:pt>
                <c:pt idx="2">
                  <c:v>468805980.48000002</c:v>
                </c:pt>
                <c:pt idx="3">
                  <c:v>475230363.37</c:v>
                </c:pt>
                <c:pt idx="4">
                  <c:v>479657875.88999999</c:v>
                </c:pt>
                <c:pt idx="5">
                  <c:v>468259884.70999998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'!$A$18</c:f>
              <c:strCache>
                <c:ptCount val="1"/>
                <c:pt idx="0">
                  <c:v>Cash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53276506</c:v>
                </c:pt>
                <c:pt idx="1">
                  <c:v>63029070.210000001</c:v>
                </c:pt>
                <c:pt idx="2">
                  <c:v>125439511.89</c:v>
                </c:pt>
                <c:pt idx="3">
                  <c:v>192975483.86000001</c:v>
                </c:pt>
                <c:pt idx="4">
                  <c:v>61469802.890000001</c:v>
                </c:pt>
                <c:pt idx="5">
                  <c:v>98425220.25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801952"/>
        <c:axId val="123801168"/>
        <c:axId val="0"/>
      </c:bar3DChart>
      <c:dateAx>
        <c:axId val="123801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23801168"/>
        <c:crossesAt val="0"/>
        <c:auto val="1"/>
        <c:lblOffset val="100"/>
        <c:baseTimeUnit val="months"/>
      </c:dateAx>
      <c:valAx>
        <c:axId val="123801168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crossAx val="123801952"/>
        <c:crosses val="autoZero"/>
        <c:crossBetween val="between"/>
        <c:dispUnits>
          <c:builtInUnit val="billions"/>
          <c:dispUnitsLbl>
            <c:layout/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topLeftCell="E1" workbookViewId="0">
      <pane ySplit="1" topLeftCell="A3" activePane="bottomLeft" state="frozen"/>
      <selection activeCell="P28" sqref="P28"/>
      <selection pane="bottomLeft" activeCell="L4" sqref="L4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23.5703125" customWidth="1"/>
    <col min="7" max="9" width="21.85546875" customWidth="1"/>
    <col min="10" max="10" width="20.7109375" customWidth="1"/>
    <col min="11" max="11" width="20.28515625" customWidth="1"/>
    <col min="12" max="12" width="22.42578125" customWidth="1"/>
    <col min="13" max="13" width="11.140625" customWidth="1"/>
    <col min="14" max="14" width="22.28515625" customWidth="1"/>
    <col min="15" max="15" width="8.7109375" customWidth="1"/>
    <col min="16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10.7109375" customWidth="1"/>
    <col min="26" max="26" width="18.140625" customWidth="1"/>
  </cols>
  <sheetData>
    <row r="1" spans="1:26" ht="34.5" thickBot="1" x14ac:dyDescent="0.55000000000000004">
      <c r="A1" s="55" t="s">
        <v>40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3"/>
      <c r="Y1" s="4"/>
    </row>
    <row r="2" spans="1:26" ht="15.75" thickBot="1" x14ac:dyDescent="0.3">
      <c r="A2" s="1"/>
      <c r="B2" s="54"/>
      <c r="C2" s="54"/>
      <c r="N2">
        <f ca="1">N2:P2</f>
        <v>0</v>
      </c>
    </row>
    <row r="3" spans="1:26" ht="54" x14ac:dyDescent="0.25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30</v>
      </c>
      <c r="I3" s="5" t="s">
        <v>18</v>
      </c>
      <c r="J3" s="5" t="s">
        <v>7</v>
      </c>
      <c r="K3" s="5" t="s">
        <v>14</v>
      </c>
      <c r="L3" s="5" t="s">
        <v>13</v>
      </c>
      <c r="M3" s="5" t="s">
        <v>17</v>
      </c>
      <c r="N3" s="47" t="s">
        <v>41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7" t="s">
        <v>19</v>
      </c>
      <c r="U3" s="57"/>
      <c r="V3" s="57"/>
      <c r="W3" s="57" t="s">
        <v>20</v>
      </c>
      <c r="X3" s="57"/>
      <c r="Y3" s="58"/>
      <c r="Z3" s="6"/>
    </row>
    <row r="4" spans="1:26" s="18" customFormat="1" ht="24.95" customHeight="1" x14ac:dyDescent="0.3">
      <c r="A4" s="9"/>
      <c r="B4" s="10"/>
      <c r="C4" s="11" t="s">
        <v>21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42</v>
      </c>
      <c r="U4" s="12" t="s">
        <v>39</v>
      </c>
      <c r="V4" s="17" t="s">
        <v>31</v>
      </c>
      <c r="W4" s="12" t="s">
        <v>43</v>
      </c>
      <c r="X4" s="12" t="s">
        <v>44</v>
      </c>
      <c r="Y4" s="17" t="s">
        <v>31</v>
      </c>
      <c r="Z4" s="24"/>
    </row>
    <row r="5" spans="1:26" s="18" customFormat="1" ht="24.95" customHeight="1" x14ac:dyDescent="0.3">
      <c r="A5" s="19">
        <v>1</v>
      </c>
      <c r="B5" s="20" t="s">
        <v>2</v>
      </c>
      <c r="C5" s="21" t="s">
        <v>32</v>
      </c>
      <c r="D5" s="22">
        <v>388873917.56</v>
      </c>
      <c r="E5" s="22">
        <v>0</v>
      </c>
      <c r="F5" s="22">
        <v>0</v>
      </c>
      <c r="G5" s="22">
        <v>389363708.35000002</v>
      </c>
      <c r="H5" s="22">
        <v>41941765.590000004</v>
      </c>
      <c r="I5" s="23">
        <f>G5+H5</f>
        <v>431305473.94000006</v>
      </c>
      <c r="J5" s="22">
        <v>7965384.9699999997</v>
      </c>
      <c r="K5" s="22">
        <v>588588.89</v>
      </c>
      <c r="L5" s="23">
        <f t="shared" ref="L5:L9" si="0">I5-J5</f>
        <v>423340088.97000003</v>
      </c>
      <c r="M5" s="14">
        <f t="shared" ref="M5:M13" si="1">(L5/L$13)</f>
        <v>0.10038798411843278</v>
      </c>
      <c r="N5" s="23">
        <v>393551181.03999996</v>
      </c>
      <c r="O5" s="14">
        <f t="shared" ref="O5:O13" si="2">(N5/N$13)</f>
        <v>8.925896741058198E-2</v>
      </c>
      <c r="P5" s="15">
        <f t="shared" ref="P5:P13" si="3">((L5-N5)/N5)</f>
        <v>7.5692589338138369E-2</v>
      </c>
      <c r="Q5" s="16">
        <f t="shared" ref="Q5:Q12" si="4">(K5/L5)</f>
        <v>1.3903452692894159E-3</v>
      </c>
      <c r="R5" s="22">
        <v>8.73</v>
      </c>
      <c r="S5" s="22">
        <v>8.83</v>
      </c>
      <c r="T5" s="22">
        <v>20</v>
      </c>
      <c r="U5" s="50">
        <v>20</v>
      </c>
      <c r="V5" s="53">
        <f t="shared" ref="V5:V13" si="5">((T5-U5)/U5)</f>
        <v>0</v>
      </c>
      <c r="W5" s="22">
        <v>48200000</v>
      </c>
      <c r="X5" s="50">
        <v>48200000</v>
      </c>
      <c r="Y5" s="51">
        <f t="shared" ref="Y5:Y12" si="6">((W5-X5)/X5)</f>
        <v>0</v>
      </c>
      <c r="Z5" s="24"/>
    </row>
    <row r="6" spans="1:26" s="18" customFormat="1" ht="24.95" customHeight="1" x14ac:dyDescent="0.3">
      <c r="A6" s="19">
        <v>2</v>
      </c>
      <c r="B6" s="20" t="s">
        <v>1</v>
      </c>
      <c r="C6" s="21" t="s">
        <v>22</v>
      </c>
      <c r="D6" s="22">
        <v>599109230.14999998</v>
      </c>
      <c r="E6" s="22">
        <v>0</v>
      </c>
      <c r="F6" s="22">
        <v>0</v>
      </c>
      <c r="G6" s="22">
        <v>600989861.14999998</v>
      </c>
      <c r="H6" s="22">
        <v>32953683.940000001</v>
      </c>
      <c r="I6" s="23">
        <f t="shared" ref="I6:I12" si="7">G6+H6</f>
        <v>633943545.09000003</v>
      </c>
      <c r="J6" s="22">
        <v>3799115.24</v>
      </c>
      <c r="K6" s="22">
        <v>2294323.2799999998</v>
      </c>
      <c r="L6" s="23">
        <f t="shared" si="0"/>
        <v>630144429.85000002</v>
      </c>
      <c r="M6" s="14">
        <f t="shared" si="1"/>
        <v>0.14942815637898049</v>
      </c>
      <c r="N6" s="23">
        <v>692198785.51999998</v>
      </c>
      <c r="O6" s="14">
        <f t="shared" si="2"/>
        <v>0.15699342757681717</v>
      </c>
      <c r="P6" s="15">
        <f t="shared" si="3"/>
        <v>-8.9648171837491603E-2</v>
      </c>
      <c r="Q6" s="16">
        <f t="shared" si="4"/>
        <v>3.6409482831517561E-3</v>
      </c>
      <c r="R6" s="22">
        <v>86.09</v>
      </c>
      <c r="S6" s="22">
        <v>87.88</v>
      </c>
      <c r="T6" s="22">
        <v>18</v>
      </c>
      <c r="U6" s="50">
        <v>18</v>
      </c>
      <c r="V6" s="53">
        <f t="shared" si="5"/>
        <v>0</v>
      </c>
      <c r="W6" s="22">
        <v>7244575.0599999996</v>
      </c>
      <c r="X6" s="50">
        <v>7244575.0599999996</v>
      </c>
      <c r="Y6" s="52">
        <f t="shared" si="6"/>
        <v>0</v>
      </c>
    </row>
    <row r="7" spans="1:26" s="18" customFormat="1" ht="24.95" customHeight="1" x14ac:dyDescent="0.3">
      <c r="A7" s="19">
        <v>3</v>
      </c>
      <c r="B7" s="20" t="s">
        <v>1</v>
      </c>
      <c r="C7" s="21" t="s">
        <v>23</v>
      </c>
      <c r="D7" s="22">
        <v>392994902.57999998</v>
      </c>
      <c r="E7" s="22">
        <v>0</v>
      </c>
      <c r="F7" s="22">
        <v>0</v>
      </c>
      <c r="G7" s="22">
        <v>394763857.18000001</v>
      </c>
      <c r="H7" s="22">
        <v>19492295.68</v>
      </c>
      <c r="I7" s="23">
        <f t="shared" si="7"/>
        <v>414256152.86000001</v>
      </c>
      <c r="J7" s="22">
        <v>3351668.97</v>
      </c>
      <c r="K7" s="22">
        <v>2088451.17</v>
      </c>
      <c r="L7" s="23">
        <f t="shared" si="0"/>
        <v>410904483.88999999</v>
      </c>
      <c r="M7" s="14">
        <f t="shared" si="1"/>
        <v>9.7439089464228149E-2</v>
      </c>
      <c r="N7" s="23">
        <v>451109709.50999999</v>
      </c>
      <c r="O7" s="14">
        <f t="shared" si="2"/>
        <v>0.10231346975848017</v>
      </c>
      <c r="P7" s="15">
        <f t="shared" si="3"/>
        <v>-8.9125161290966967E-2</v>
      </c>
      <c r="Q7" s="16">
        <f t="shared" si="4"/>
        <v>5.0825708939187019E-3</v>
      </c>
      <c r="R7" s="22">
        <v>71.319999999999993</v>
      </c>
      <c r="S7" s="22">
        <v>72.62</v>
      </c>
      <c r="T7" s="22">
        <v>143</v>
      </c>
      <c r="U7" s="50">
        <v>143</v>
      </c>
      <c r="V7" s="53">
        <f t="shared" si="5"/>
        <v>0</v>
      </c>
      <c r="W7" s="22">
        <v>5709682.1600000001</v>
      </c>
      <c r="X7" s="50">
        <v>5709683.1600000001</v>
      </c>
      <c r="Y7" s="51">
        <f t="shared" si="6"/>
        <v>-1.7514106684686862E-7</v>
      </c>
      <c r="Z7" s="43"/>
    </row>
    <row r="8" spans="1:26" s="18" customFormat="1" ht="24.95" customHeight="1" x14ac:dyDescent="0.3">
      <c r="A8" s="19">
        <v>4</v>
      </c>
      <c r="B8" s="20" t="s">
        <v>24</v>
      </c>
      <c r="C8" s="21" t="s">
        <v>25</v>
      </c>
      <c r="D8" s="22">
        <v>249138443.88999999</v>
      </c>
      <c r="E8" s="22">
        <v>41043430.049999997</v>
      </c>
      <c r="F8" s="22">
        <v>0</v>
      </c>
      <c r="G8" s="22">
        <v>290181873.94</v>
      </c>
      <c r="H8" s="22">
        <v>1875209.41</v>
      </c>
      <c r="I8" s="23">
        <f t="shared" si="7"/>
        <v>292057083.35000002</v>
      </c>
      <c r="J8" s="22">
        <v>7242661.9100000001</v>
      </c>
      <c r="K8" s="22">
        <v>672198.38</v>
      </c>
      <c r="L8" s="23">
        <f t="shared" si="0"/>
        <v>284814421.44</v>
      </c>
      <c r="M8" s="14">
        <f t="shared" si="1"/>
        <v>6.7538951214812792E-2</v>
      </c>
      <c r="N8" s="23">
        <v>300906319.07999998</v>
      </c>
      <c r="O8" s="14">
        <f t="shared" si="2"/>
        <v>6.8246745588269583E-2</v>
      </c>
      <c r="P8" s="15">
        <f t="shared" si="3"/>
        <v>-5.3478098064539945E-2</v>
      </c>
      <c r="Q8" s="16">
        <f t="shared" si="4"/>
        <v>2.3601276108190599E-3</v>
      </c>
      <c r="R8" s="22">
        <v>3.19</v>
      </c>
      <c r="S8" s="22">
        <v>3.23</v>
      </c>
      <c r="T8" s="22">
        <v>59</v>
      </c>
      <c r="U8" s="50">
        <v>59</v>
      </c>
      <c r="V8" s="53">
        <f t="shared" si="5"/>
        <v>0</v>
      </c>
      <c r="W8" s="22">
        <v>85204193</v>
      </c>
      <c r="X8" s="50">
        <v>85204193</v>
      </c>
      <c r="Y8" s="51">
        <f t="shared" si="6"/>
        <v>0</v>
      </c>
      <c r="Z8" s="31"/>
    </row>
    <row r="9" spans="1:26" s="18" customFormat="1" ht="24.95" customHeight="1" x14ac:dyDescent="0.3">
      <c r="A9" s="19">
        <v>5</v>
      </c>
      <c r="B9" s="20" t="s">
        <v>24</v>
      </c>
      <c r="C9" s="21" t="s">
        <v>26</v>
      </c>
      <c r="D9" s="22">
        <v>119512624.29000001</v>
      </c>
      <c r="E9" s="22">
        <v>983131.51</v>
      </c>
      <c r="F9" s="22">
        <v>0</v>
      </c>
      <c r="G9" s="22">
        <v>120495755.8</v>
      </c>
      <c r="H9" s="22">
        <v>326103.5</v>
      </c>
      <c r="I9" s="23">
        <f t="shared" si="7"/>
        <v>120821859.3</v>
      </c>
      <c r="J9" s="22">
        <v>8759757.0999999996</v>
      </c>
      <c r="K9" s="22">
        <v>603435.26</v>
      </c>
      <c r="L9" s="23">
        <f t="shared" si="0"/>
        <v>112062102.2</v>
      </c>
      <c r="M9" s="14">
        <f t="shared" si="1"/>
        <v>2.6573643340281436E-2</v>
      </c>
      <c r="N9" s="23">
        <v>125919045.62</v>
      </c>
      <c r="O9" s="14">
        <f t="shared" si="2"/>
        <v>2.855893853415932E-2</v>
      </c>
      <c r="P9" s="15">
        <f t="shared" si="3"/>
        <v>-0.11004644572845358</v>
      </c>
      <c r="Q9" s="16">
        <f t="shared" si="4"/>
        <v>5.3848290202787221E-3</v>
      </c>
      <c r="R9" s="22">
        <v>5.24</v>
      </c>
      <c r="S9" s="22">
        <v>5.28</v>
      </c>
      <c r="T9" s="22">
        <v>47</v>
      </c>
      <c r="U9" s="50">
        <v>47</v>
      </c>
      <c r="V9" s="53">
        <f t="shared" si="5"/>
        <v>0</v>
      </c>
      <c r="W9" s="22">
        <v>25681216</v>
      </c>
      <c r="X9" s="50">
        <v>25681216</v>
      </c>
      <c r="Y9" s="51">
        <f t="shared" si="6"/>
        <v>0</v>
      </c>
      <c r="Z9" s="24"/>
    </row>
    <row r="10" spans="1:26" s="18" customFormat="1" ht="24.95" customHeight="1" x14ac:dyDescent="0.3">
      <c r="A10" s="19">
        <v>6</v>
      </c>
      <c r="B10" s="20" t="s">
        <v>24</v>
      </c>
      <c r="C10" s="21" t="s">
        <v>27</v>
      </c>
      <c r="D10" s="22">
        <v>1621752078.48</v>
      </c>
      <c r="E10" s="22">
        <v>149057187.36000001</v>
      </c>
      <c r="F10" s="22">
        <v>0</v>
      </c>
      <c r="G10" s="22">
        <v>1770809265.8399999</v>
      </c>
      <c r="H10" s="22">
        <v>1548962.53</v>
      </c>
      <c r="I10" s="23">
        <f t="shared" si="7"/>
        <v>1772358228.3699999</v>
      </c>
      <c r="J10" s="22">
        <v>35185118.890000001</v>
      </c>
      <c r="K10" s="22">
        <v>1420647.88</v>
      </c>
      <c r="L10" s="23">
        <f t="shared" ref="L10:L11" si="8">I10-J10</f>
        <v>1737173109.4799998</v>
      </c>
      <c r="M10" s="14">
        <f t="shared" si="1"/>
        <v>0.41194139432848503</v>
      </c>
      <c r="N10" s="23">
        <v>1813422187.5799999</v>
      </c>
      <c r="O10" s="14">
        <f t="shared" si="2"/>
        <v>0.41129133830849268</v>
      </c>
      <c r="P10" s="15">
        <f t="shared" si="3"/>
        <v>-4.2047063624910223E-2</v>
      </c>
      <c r="Q10" s="16">
        <f t="shared" si="4"/>
        <v>8.1779292590204342E-4</v>
      </c>
      <c r="R10" s="22">
        <v>11.48</v>
      </c>
      <c r="S10" s="22">
        <v>11.58</v>
      </c>
      <c r="T10" s="22">
        <v>136</v>
      </c>
      <c r="U10" s="50">
        <v>136</v>
      </c>
      <c r="V10" s="53">
        <f t="shared" si="5"/>
        <v>0</v>
      </c>
      <c r="W10" s="22">
        <v>149900000</v>
      </c>
      <c r="X10" s="50">
        <v>149900000</v>
      </c>
      <c r="Y10" s="51">
        <f t="shared" si="6"/>
        <v>0</v>
      </c>
      <c r="Z10" s="48"/>
    </row>
    <row r="11" spans="1:26" s="18" customFormat="1" ht="24.95" customHeight="1" x14ac:dyDescent="0.3">
      <c r="A11" s="19">
        <v>7</v>
      </c>
      <c r="B11" s="20" t="s">
        <v>24</v>
      </c>
      <c r="C11" s="21" t="s">
        <v>28</v>
      </c>
      <c r="D11" s="22">
        <v>99608322.120000005</v>
      </c>
      <c r="E11" s="22">
        <v>2506985.34</v>
      </c>
      <c r="F11" s="22">
        <v>0</v>
      </c>
      <c r="G11" s="22">
        <v>102115307.45999999</v>
      </c>
      <c r="H11" s="22">
        <v>139399.59</v>
      </c>
      <c r="I11" s="23">
        <f t="shared" si="7"/>
        <v>102254707.05</v>
      </c>
      <c r="J11" s="22">
        <v>6132152.6900000004</v>
      </c>
      <c r="K11" s="22">
        <v>582221.15</v>
      </c>
      <c r="L11" s="23">
        <f t="shared" si="8"/>
        <v>96122554.359999999</v>
      </c>
      <c r="M11" s="14">
        <f t="shared" si="1"/>
        <v>2.2793847575344292E-2</v>
      </c>
      <c r="N11" s="23">
        <v>100644620.04000001</v>
      </c>
      <c r="O11" s="14">
        <f t="shared" si="2"/>
        <v>2.2826598656014968E-2</v>
      </c>
      <c r="P11" s="15">
        <f t="shared" si="3"/>
        <v>-4.4931022425269883E-2</v>
      </c>
      <c r="Q11" s="16">
        <f t="shared" si="4"/>
        <v>6.0570711408630944E-3</v>
      </c>
      <c r="R11" s="22">
        <v>10.81</v>
      </c>
      <c r="S11" s="22">
        <v>11.01</v>
      </c>
      <c r="T11" s="22">
        <v>36</v>
      </c>
      <c r="U11" s="50">
        <v>36</v>
      </c>
      <c r="V11" s="53">
        <f t="shared" si="5"/>
        <v>0</v>
      </c>
      <c r="W11" s="22">
        <v>10526523</v>
      </c>
      <c r="X11" s="50">
        <v>10526523</v>
      </c>
      <c r="Y11" s="51">
        <f t="shared" si="6"/>
        <v>0</v>
      </c>
      <c r="Z11" s="24"/>
    </row>
    <row r="12" spans="1:26" s="18" customFormat="1" ht="24.95" customHeight="1" x14ac:dyDescent="0.3">
      <c r="A12" s="19">
        <v>7</v>
      </c>
      <c r="B12" s="20" t="s">
        <v>24</v>
      </c>
      <c r="C12" s="21" t="s">
        <v>29</v>
      </c>
      <c r="D12" s="22"/>
      <c r="E12" s="22">
        <v>55009347.32</v>
      </c>
      <c r="F12" s="22">
        <v>468259884.70999998</v>
      </c>
      <c r="G12" s="22">
        <v>523269232.02999997</v>
      </c>
      <c r="H12" s="22">
        <v>147800.01</v>
      </c>
      <c r="I12" s="23">
        <f t="shared" si="7"/>
        <v>523417032.03999996</v>
      </c>
      <c r="J12" s="22">
        <v>938775.85</v>
      </c>
      <c r="K12" s="22">
        <v>3431103.02</v>
      </c>
      <c r="L12" s="23">
        <f>I12-J12</f>
        <v>522478256.18999994</v>
      </c>
      <c r="M12" s="14">
        <f t="shared" si="1"/>
        <v>0.12389693357943493</v>
      </c>
      <c r="N12" s="23">
        <v>531342189.51999998</v>
      </c>
      <c r="O12" s="14">
        <f t="shared" si="2"/>
        <v>0.1205105141671841</v>
      </c>
      <c r="P12" s="15">
        <f t="shared" si="3"/>
        <v>-1.6682156065957191E-2</v>
      </c>
      <c r="Q12" s="16">
        <f t="shared" si="4"/>
        <v>6.5669776289260058E-3</v>
      </c>
      <c r="R12" s="22">
        <v>175.06</v>
      </c>
      <c r="S12" s="22">
        <v>177.06</v>
      </c>
      <c r="T12" s="22">
        <v>38</v>
      </c>
      <c r="U12" s="50">
        <v>38</v>
      </c>
      <c r="V12" s="53">
        <f t="shared" si="5"/>
        <v>0</v>
      </c>
      <c r="W12" s="22">
        <v>3520359</v>
      </c>
      <c r="X12" s="50">
        <v>3520359</v>
      </c>
      <c r="Y12" s="51">
        <f t="shared" si="6"/>
        <v>0</v>
      </c>
      <c r="Z12" s="24"/>
    </row>
    <row r="13" spans="1:26" s="18" customFormat="1" ht="24.95" customHeight="1" thickBot="1" x14ac:dyDescent="0.35">
      <c r="A13" s="25"/>
      <c r="B13" s="26"/>
      <c r="C13" s="27" t="s">
        <v>12</v>
      </c>
      <c r="D13" s="28">
        <f t="shared" ref="D13:L13" si="9">SUM(D5:D12)</f>
        <v>3470989519.0699997</v>
      </c>
      <c r="E13" s="28">
        <f t="shared" si="9"/>
        <v>248600081.58000001</v>
      </c>
      <c r="F13" s="28">
        <f t="shared" si="9"/>
        <v>468259884.70999998</v>
      </c>
      <c r="G13" s="28">
        <f t="shared" si="9"/>
        <v>4191988861.75</v>
      </c>
      <c r="H13" s="28">
        <f t="shared" si="9"/>
        <v>98425220.250000015</v>
      </c>
      <c r="I13" s="28">
        <f t="shared" si="9"/>
        <v>4290414082</v>
      </c>
      <c r="J13" s="28">
        <f t="shared" si="9"/>
        <v>73374635.620000005</v>
      </c>
      <c r="K13" s="28">
        <f t="shared" si="9"/>
        <v>11680969.029999999</v>
      </c>
      <c r="L13" s="29">
        <f t="shared" si="9"/>
        <v>4217039446.3800001</v>
      </c>
      <c r="M13" s="34">
        <f t="shared" si="1"/>
        <v>1</v>
      </c>
      <c r="N13" s="29">
        <f>SUM(N5:N12)</f>
        <v>4409094037.9099998</v>
      </c>
      <c r="O13" s="34">
        <f t="shared" si="2"/>
        <v>1</v>
      </c>
      <c r="P13" s="33">
        <f t="shared" si="3"/>
        <v>-4.3558742426151001E-2</v>
      </c>
      <c r="Q13" s="32">
        <f>(K13/L13)</f>
        <v>2.7699454032916863E-3</v>
      </c>
      <c r="R13" s="28">
        <f>SUM(R5:R12)</f>
        <v>371.91999999999996</v>
      </c>
      <c r="S13" s="28">
        <f>SUM(S5:S12)</f>
        <v>377.49</v>
      </c>
      <c r="T13" s="28">
        <f>SUM(T5:T12)</f>
        <v>497</v>
      </c>
      <c r="U13" s="28">
        <f>SUM(U5:U12)</f>
        <v>497</v>
      </c>
      <c r="V13" s="49">
        <f t="shared" si="5"/>
        <v>0</v>
      </c>
      <c r="W13" s="28">
        <f>SUM(W5:W12)</f>
        <v>335986548.22000003</v>
      </c>
      <c r="X13" s="28">
        <f>SUM(X5:X12)</f>
        <v>335986549.22000003</v>
      </c>
      <c r="Y13" s="30">
        <f t="shared" ref="Y13" si="10">((W13-X13)/X13)</f>
        <v>-2.9763096240653723E-9</v>
      </c>
      <c r="Z13" s="24"/>
    </row>
    <row r="14" spans="1:26" x14ac:dyDescent="0.25">
      <c r="M14" s="7"/>
      <c r="O14" s="7"/>
      <c r="P14" s="7"/>
      <c r="V14" s="7"/>
    </row>
    <row r="15" spans="1:26" ht="18" x14ac:dyDescent="0.25">
      <c r="B15" s="44"/>
      <c r="E15" s="36"/>
      <c r="N15" s="46"/>
      <c r="W15" s="36"/>
    </row>
    <row r="16" spans="1:26" ht="18.75" x14ac:dyDescent="0.3">
      <c r="B16" s="45"/>
      <c r="E16" s="36"/>
    </row>
    <row r="17" spans="5:5" x14ac:dyDescent="0.25">
      <c r="E17" s="36"/>
    </row>
    <row r="18" spans="5:5" x14ac:dyDescent="0.25">
      <c r="E18" s="36"/>
    </row>
    <row r="19" spans="5:5" x14ac:dyDescent="0.25">
      <c r="E19" s="36"/>
    </row>
    <row r="20" spans="5:5" x14ac:dyDescent="0.25">
      <c r="E20" s="36"/>
    </row>
    <row r="21" spans="5:5" x14ac:dyDescent="0.25">
      <c r="E21" s="36"/>
    </row>
    <row r="22" spans="5:5" x14ac:dyDescent="0.25">
      <c r="E22" s="36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pane ySplit="1" topLeftCell="A4" activePane="bottomLeft" state="frozen"/>
      <selection pane="bottomLeft" activeCell="H17" sqref="H17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19.5703125" customWidth="1"/>
    <col min="4" max="4" width="21.85546875" customWidth="1"/>
    <col min="5" max="5" width="20.28515625" customWidth="1"/>
    <col min="6" max="6" width="22.28515625" customWidth="1"/>
    <col min="7" max="7" width="21.7109375" customWidth="1"/>
    <col min="8" max="8" width="22.140625" customWidth="1"/>
    <col min="9" max="9" width="22.42578125" customWidth="1"/>
    <col min="10" max="10" width="21.5703125" customWidth="1"/>
    <col min="11" max="11" width="21.7109375" customWidth="1"/>
  </cols>
  <sheetData>
    <row r="1" spans="1:11" ht="34.5" thickBot="1" x14ac:dyDescent="0.55000000000000004">
      <c r="A1" s="56"/>
      <c r="B1" s="56"/>
      <c r="C1" s="56"/>
      <c r="D1" s="56"/>
      <c r="E1" s="56"/>
      <c r="F1" s="56"/>
    </row>
    <row r="3" spans="1:11" s="18" customFormat="1" ht="24.95" customHeight="1" x14ac:dyDescent="0.3">
      <c r="A3" s="12" t="s">
        <v>36</v>
      </c>
      <c r="B3" s="12" t="s">
        <v>35</v>
      </c>
      <c r="C3" s="12" t="s">
        <v>38</v>
      </c>
      <c r="D3" s="12" t="s">
        <v>37</v>
      </c>
      <c r="E3" s="40"/>
      <c r="F3" s="42">
        <v>43525</v>
      </c>
      <c r="G3" s="42">
        <v>43556</v>
      </c>
      <c r="H3" s="42">
        <v>43586</v>
      </c>
      <c r="I3" s="42">
        <v>43617</v>
      </c>
      <c r="J3" s="42">
        <v>43647</v>
      </c>
      <c r="K3" s="42">
        <v>43678</v>
      </c>
    </row>
    <row r="4" spans="1:11" s="18" customFormat="1" ht="24.95" customHeight="1" x14ac:dyDescent="0.3">
      <c r="A4" s="22">
        <f>'AUG 2019'!D5</f>
        <v>388873917.56</v>
      </c>
      <c r="B4" s="22">
        <f>'AUG 2019'!E5</f>
        <v>0</v>
      </c>
      <c r="C4" s="22">
        <v>0</v>
      </c>
      <c r="D4" s="22">
        <f>'AUG 2019'!H5</f>
        <v>41941765.590000004</v>
      </c>
      <c r="E4" s="40"/>
      <c r="F4" s="41">
        <v>515559972.62</v>
      </c>
      <c r="G4" s="41">
        <v>476277333.18000001</v>
      </c>
      <c r="H4" s="41">
        <v>488202111.51999998</v>
      </c>
      <c r="I4" s="41">
        <v>471781037.86999995</v>
      </c>
      <c r="J4" s="23">
        <v>393551181.03999996</v>
      </c>
      <c r="K4" s="41">
        <v>423340088.97000003</v>
      </c>
    </row>
    <row r="5" spans="1:11" s="18" customFormat="1" ht="24.95" customHeight="1" x14ac:dyDescent="0.3">
      <c r="A5" s="22">
        <f>'AUG 2019'!D6</f>
        <v>599109230.14999998</v>
      </c>
      <c r="B5" s="22">
        <f>'AUG 2019'!E6</f>
        <v>0</v>
      </c>
      <c r="C5" s="22">
        <v>0</v>
      </c>
      <c r="D5" s="22">
        <f>'AUG 2019'!H6</f>
        <v>32953683.940000001</v>
      </c>
      <c r="E5" s="40"/>
      <c r="F5" s="41">
        <v>827661230.38</v>
      </c>
      <c r="G5" s="41">
        <v>764515260.52999997</v>
      </c>
      <c r="H5" s="41">
        <v>732862181.61000001</v>
      </c>
      <c r="I5" s="41">
        <v>765008180.28999996</v>
      </c>
      <c r="J5" s="23">
        <v>692198785.51999998</v>
      </c>
      <c r="K5" s="41">
        <v>630144429.85000002</v>
      </c>
    </row>
    <row r="6" spans="1:11" s="18" customFormat="1" ht="24.95" customHeight="1" x14ac:dyDescent="0.3">
      <c r="A6" s="22">
        <f>'AUG 2019'!D7</f>
        <v>392994902.57999998</v>
      </c>
      <c r="B6" s="22">
        <f>'AUG 2019'!E7</f>
        <v>0</v>
      </c>
      <c r="C6" s="22">
        <v>0</v>
      </c>
      <c r="D6" s="22">
        <f>'AUG 2019'!H7</f>
        <v>19492295.68</v>
      </c>
      <c r="E6" s="40"/>
      <c r="F6" s="41">
        <v>518626182.71999997</v>
      </c>
      <c r="G6" s="41">
        <v>492399734.88999999</v>
      </c>
      <c r="H6" s="41">
        <v>478745430.43000001</v>
      </c>
      <c r="I6" s="41">
        <v>505316859.79000002</v>
      </c>
      <c r="J6" s="23">
        <v>451109709.50999999</v>
      </c>
      <c r="K6" s="41">
        <v>410904483.88999999</v>
      </c>
    </row>
    <row r="7" spans="1:11" s="18" customFormat="1" ht="24.95" customHeight="1" x14ac:dyDescent="0.3">
      <c r="A7" s="22">
        <f>'AUG 2019'!D8</f>
        <v>249138443.88999999</v>
      </c>
      <c r="B7" s="22">
        <f>'AUG 2019'!E8</f>
        <v>41043430.049999997</v>
      </c>
      <c r="C7" s="22">
        <v>0</v>
      </c>
      <c r="D7" s="22">
        <f>'AUG 2019'!H8</f>
        <v>1875209.41</v>
      </c>
      <c r="E7" s="40"/>
      <c r="F7" s="41">
        <v>338562710.34000003</v>
      </c>
      <c r="G7" s="41">
        <v>332852815.25999999</v>
      </c>
      <c r="H7" s="41">
        <v>318214172.36000001</v>
      </c>
      <c r="I7" s="41">
        <v>321087088.85000002</v>
      </c>
      <c r="J7" s="23">
        <v>300906319.07999998</v>
      </c>
      <c r="K7" s="41">
        <v>284814421.44</v>
      </c>
    </row>
    <row r="8" spans="1:11" s="18" customFormat="1" ht="24.95" customHeight="1" x14ac:dyDescent="0.3">
      <c r="A8" s="22">
        <f>'AUG 2019'!D9</f>
        <v>119512624.29000001</v>
      </c>
      <c r="B8" s="22">
        <f>'AUG 2019'!E9</f>
        <v>983131.51</v>
      </c>
      <c r="C8" s="22">
        <v>0</v>
      </c>
      <c r="D8" s="22">
        <f>'AUG 2019'!H9</f>
        <v>326103.5</v>
      </c>
      <c r="E8" s="40"/>
      <c r="F8" s="41">
        <v>149821453.02000001</v>
      </c>
      <c r="G8" s="41">
        <v>140121413.58000001</v>
      </c>
      <c r="H8" s="41">
        <v>134319316.84999999</v>
      </c>
      <c r="I8" s="41">
        <v>135035984.13999999</v>
      </c>
      <c r="J8" s="23">
        <v>125919045.62</v>
      </c>
      <c r="K8" s="41">
        <v>112062102.2</v>
      </c>
    </row>
    <row r="9" spans="1:11" s="18" customFormat="1" ht="24.95" customHeight="1" x14ac:dyDescent="0.3">
      <c r="A9" s="22">
        <f>'AUG 2019'!D10</f>
        <v>1621752078.48</v>
      </c>
      <c r="B9" s="22">
        <f>'AUG 2019'!E10</f>
        <v>149057187.36000001</v>
      </c>
      <c r="C9" s="22">
        <v>0</v>
      </c>
      <c r="D9" s="22">
        <f>'AUG 2019'!H10</f>
        <v>1548962.53</v>
      </c>
      <c r="E9" s="40"/>
      <c r="F9" s="41">
        <v>2157703456.3099999</v>
      </c>
      <c r="G9" s="41">
        <v>2059280876.4200001</v>
      </c>
      <c r="H9" s="41">
        <v>2001759750.73</v>
      </c>
      <c r="I9" s="41">
        <v>1992013623.6699998</v>
      </c>
      <c r="J9" s="23">
        <v>1813422187.5799999</v>
      </c>
      <c r="K9" s="41">
        <v>1737173109.4799998</v>
      </c>
    </row>
    <row r="10" spans="1:11" s="18" customFormat="1" ht="24.95" customHeight="1" x14ac:dyDescent="0.3">
      <c r="A10" s="22">
        <f>'AUG 2019'!D11</f>
        <v>99608322.120000005</v>
      </c>
      <c r="B10" s="22">
        <f>'AUG 2019'!E11</f>
        <v>2506985.34</v>
      </c>
      <c r="C10" s="22">
        <v>0</v>
      </c>
      <c r="D10" s="22">
        <f>'AUG 2019'!H11</f>
        <v>139399.59</v>
      </c>
      <c r="E10" s="40"/>
      <c r="F10" s="41">
        <v>108473562.78</v>
      </c>
      <c r="G10" s="41">
        <v>92047300.75999999</v>
      </c>
      <c r="H10" s="41">
        <v>100360103.69</v>
      </c>
      <c r="I10" s="41">
        <v>97281522.700000003</v>
      </c>
      <c r="J10" s="23">
        <v>100644620.04000001</v>
      </c>
      <c r="K10" s="41">
        <v>96122554.359999999</v>
      </c>
    </row>
    <row r="11" spans="1:11" s="18" customFormat="1" ht="24.95" customHeight="1" x14ac:dyDescent="0.3">
      <c r="A11" s="22">
        <f>'AUG 2019'!D12</f>
        <v>0</v>
      </c>
      <c r="B11" s="22">
        <f>'AUG 2019'!E12</f>
        <v>55009347.32</v>
      </c>
      <c r="C11" s="22">
        <f>'AUG 2019'!F12</f>
        <v>468259884.70999998</v>
      </c>
      <c r="D11" s="22">
        <f>'AUG 2019'!H12</f>
        <v>147800.01</v>
      </c>
      <c r="E11" s="40"/>
      <c r="F11" s="41">
        <v>543137493.25999999</v>
      </c>
      <c r="G11" s="41">
        <v>543191584.63999999</v>
      </c>
      <c r="H11" s="41">
        <v>552463769.22000003</v>
      </c>
      <c r="I11" s="41">
        <v>511272303.49000001</v>
      </c>
      <c r="J11" s="23">
        <v>531342189.51999998</v>
      </c>
      <c r="K11" s="41">
        <v>522478256.18999994</v>
      </c>
    </row>
    <row r="12" spans="1:11" s="18" customFormat="1" ht="24.95" customHeight="1" thickBot="1" x14ac:dyDescent="0.35">
      <c r="A12" s="28">
        <f>SUM(A4:A11)</f>
        <v>3470989519.0699997</v>
      </c>
      <c r="B12" s="28">
        <f>SUM(B4:B11)</f>
        <v>248600081.58000001</v>
      </c>
      <c r="C12" s="28">
        <f>SUM(C4:C11)</f>
        <v>468259884.70999998</v>
      </c>
      <c r="D12" s="28">
        <f>SUM(D4:D11)</f>
        <v>98425220.250000015</v>
      </c>
      <c r="E12" s="40"/>
      <c r="F12" s="39">
        <f t="shared" ref="F12:K12" si="0">SUM(F4:F11)</f>
        <v>5159546061.4299994</v>
      </c>
      <c r="G12" s="39">
        <f t="shared" si="0"/>
        <v>4900686319.2600002</v>
      </c>
      <c r="H12" s="39">
        <f t="shared" si="0"/>
        <v>4806926836.4099998</v>
      </c>
      <c r="I12" s="39">
        <f t="shared" si="0"/>
        <v>4798796600.7999992</v>
      </c>
      <c r="J12" s="39">
        <f t="shared" si="0"/>
        <v>4409094037.9099998</v>
      </c>
      <c r="K12" s="39">
        <f t="shared" si="0"/>
        <v>4217039446.3800001</v>
      </c>
    </row>
    <row r="13" spans="1:11" ht="16.5" x14ac:dyDescent="0.3">
      <c r="E13" s="38"/>
    </row>
    <row r="14" spans="1:11" x14ac:dyDescent="0.25">
      <c r="B14" s="37">
        <v>43525</v>
      </c>
      <c r="C14" s="37">
        <v>43556</v>
      </c>
      <c r="D14" s="37">
        <v>43586</v>
      </c>
      <c r="E14" s="37">
        <v>43617</v>
      </c>
      <c r="F14" s="37">
        <v>43647</v>
      </c>
      <c r="G14" s="37">
        <v>43678</v>
      </c>
      <c r="J14" s="46"/>
    </row>
    <row r="15" spans="1:11" x14ac:dyDescent="0.25">
      <c r="A15" s="37" t="s">
        <v>36</v>
      </c>
      <c r="B15" s="36">
        <v>4479173842.3299999</v>
      </c>
      <c r="C15" s="36">
        <v>4191729465.7199998</v>
      </c>
      <c r="D15" s="36">
        <v>4099532871.3800001</v>
      </c>
      <c r="E15" s="36">
        <v>3972247152.8899999</v>
      </c>
      <c r="F15" s="36">
        <v>3626542879.4199996</v>
      </c>
      <c r="G15" s="36">
        <v>3470989519.0700002</v>
      </c>
    </row>
    <row r="16" spans="1:11" x14ac:dyDescent="0.25">
      <c r="A16" s="37" t="s">
        <v>35</v>
      </c>
      <c r="B16" s="36">
        <v>225580048.81999999</v>
      </c>
      <c r="C16" s="36">
        <v>263468874.03</v>
      </c>
      <c r="D16" s="36">
        <v>172710343.84</v>
      </c>
      <c r="E16" s="36">
        <v>229299651.50999999</v>
      </c>
      <c r="F16" s="36">
        <v>289258119.71000004</v>
      </c>
      <c r="G16" s="36">
        <v>248600081.58000001</v>
      </c>
    </row>
    <row r="17" spans="1:7" x14ac:dyDescent="0.25">
      <c r="A17" s="37" t="s">
        <v>34</v>
      </c>
      <c r="B17" s="36">
        <v>467336909.16000003</v>
      </c>
      <c r="C17" s="36">
        <v>460460354.97000003</v>
      </c>
      <c r="D17" s="36">
        <v>468805980.48000002</v>
      </c>
      <c r="E17" s="36">
        <v>475230363.37</v>
      </c>
      <c r="F17" s="36">
        <v>479657875.88999999</v>
      </c>
      <c r="G17" s="36">
        <v>468259884.70999998</v>
      </c>
    </row>
    <row r="18" spans="1:7" x14ac:dyDescent="0.25">
      <c r="A18" s="37" t="s">
        <v>33</v>
      </c>
      <c r="B18" s="36">
        <v>53276506</v>
      </c>
      <c r="C18" s="36">
        <v>63029070.210000001</v>
      </c>
      <c r="D18" s="36">
        <v>125439511.89</v>
      </c>
      <c r="E18" s="36">
        <v>192975483.86000001</v>
      </c>
      <c r="F18" s="36">
        <v>61469802.890000001</v>
      </c>
      <c r="G18" s="36">
        <v>98425220.25</v>
      </c>
    </row>
    <row r="19" spans="1:7" x14ac:dyDescent="0.25">
      <c r="B19" s="35">
        <f t="shared" ref="B19:G19" si="1">SUM(B15:B18)</f>
        <v>5225367306.3099995</v>
      </c>
      <c r="C19" s="35">
        <f t="shared" si="1"/>
        <v>4978687764.9300003</v>
      </c>
      <c r="D19" s="35">
        <f t="shared" si="1"/>
        <v>4866488707.5900011</v>
      </c>
      <c r="E19" s="35">
        <f t="shared" si="1"/>
        <v>4869752651.6299992</v>
      </c>
      <c r="F19" s="35">
        <f t="shared" si="1"/>
        <v>4456928677.9099998</v>
      </c>
      <c r="G19" s="35">
        <f t="shared" si="1"/>
        <v>4286274705.6100001</v>
      </c>
    </row>
    <row r="20" spans="1:7" x14ac:dyDescent="0.25">
      <c r="D20" s="35"/>
    </row>
    <row r="21" spans="1:7" x14ac:dyDescent="0.25">
      <c r="G21" s="46"/>
    </row>
    <row r="22" spans="1:7" x14ac:dyDescent="0.25">
      <c r="A22" s="35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>
      <selection activeCell="X6" sqref="X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AUG 2019</vt:lpstr>
      <vt:lpstr>Trend </vt:lpstr>
      <vt:lpstr>AugCharts </vt:lpstr>
      <vt:lpstr>'AUG 2019'!Print_Area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2019-09-17T15:47:49Z</dcterms:modified>
</cp:coreProperties>
</file>