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cnwankpa\Documents\PE&amp;VC\Monthly NAV\ETFs\2019\"/>
    </mc:Choice>
  </mc:AlternateContent>
  <bookViews>
    <workbookView xWindow="0" yWindow="0" windowWidth="16815" windowHeight="7755"/>
  </bookViews>
  <sheets>
    <sheet name="MAR 2019" sheetId="9" r:id="rId1"/>
    <sheet name="Trend " sheetId="11" state="hidden" r:id="rId2"/>
    <sheet name="MarCharts " sheetId="10" r:id="rId3"/>
  </sheets>
  <definedNames>
    <definedName name="_xlnm.Print_Area" localSheetId="0">'MAR 2019'!$A$1:$U$2</definedName>
    <definedName name="_xlnm.Print_Area" localSheetId="1">'Trend '!$A$1:$F$2</definedName>
  </definedNames>
  <calcPr calcId="162913"/>
</workbook>
</file>

<file path=xl/calcChain.xml><?xml version="1.0" encoding="utf-8"?>
<calcChain xmlns="http://schemas.openxmlformats.org/spreadsheetml/2006/main">
  <c r="N13" i="9" l="1"/>
  <c r="B8" i="11" l="1"/>
  <c r="B4" i="11"/>
  <c r="A11" i="11" l="1"/>
  <c r="K12" i="11" l="1"/>
  <c r="I9" i="9"/>
  <c r="F12" i="11" l="1"/>
  <c r="G19" i="11"/>
  <c r="J12" i="11" l="1"/>
  <c r="F19" i="11"/>
  <c r="D11" i="11"/>
  <c r="D10" i="11"/>
  <c r="D9" i="11"/>
  <c r="D8" i="11"/>
  <c r="D7" i="11"/>
  <c r="D6" i="11"/>
  <c r="D5" i="11"/>
  <c r="D4" i="11"/>
  <c r="C11" i="11"/>
  <c r="B11" i="11"/>
  <c r="B10" i="11"/>
  <c r="B9" i="11"/>
  <c r="B7" i="11"/>
  <c r="A10" i="11"/>
  <c r="A9" i="11"/>
  <c r="A8" i="11"/>
  <c r="A7" i="11"/>
  <c r="A6" i="11"/>
  <c r="A5" i="11"/>
  <c r="A4" i="11"/>
  <c r="W13" i="9" l="1"/>
  <c r="T13" i="9"/>
  <c r="S13" i="9"/>
  <c r="R13" i="9"/>
  <c r="X13" i="9"/>
  <c r="U13" i="9"/>
  <c r="K13" i="9"/>
  <c r="J13" i="9"/>
  <c r="H13" i="9"/>
  <c r="G13" i="9"/>
  <c r="F13" i="9"/>
  <c r="E13" i="9"/>
  <c r="D13" i="9"/>
  <c r="E19" i="11" l="1"/>
  <c r="I12" i="11"/>
  <c r="G12" i="11" l="1"/>
  <c r="H12" i="11"/>
  <c r="C19" i="11"/>
  <c r="B19" i="11"/>
  <c r="A12" i="11" l="1"/>
  <c r="B12" i="11"/>
  <c r="C12" i="11"/>
  <c r="D12" i="11"/>
  <c r="D19" i="11" l="1"/>
  <c r="O6" i="9"/>
  <c r="O7" i="9"/>
  <c r="O8" i="9"/>
  <c r="O9" i="9"/>
  <c r="O10" i="9"/>
  <c r="O11" i="9"/>
  <c r="O12" i="9"/>
  <c r="O13" i="9"/>
  <c r="O5" i="9"/>
  <c r="I8" i="9" l="1"/>
  <c r="L8" i="9" s="1"/>
  <c r="I7" i="9"/>
  <c r="L7" i="9" s="1"/>
  <c r="I6" i="9"/>
  <c r="L6" i="9" s="1"/>
  <c r="I5" i="9"/>
  <c r="I10" i="9"/>
  <c r="L10" i="9" s="1"/>
  <c r="L9" i="9"/>
  <c r="L5" i="9" l="1"/>
  <c r="I11" i="9"/>
  <c r="L11" i="9" s="1"/>
  <c r="I12" i="9"/>
  <c r="L12" i="9" s="1"/>
  <c r="I13" i="9" l="1"/>
  <c r="L13" i="9"/>
  <c r="Y12" i="9"/>
  <c r="V12" i="9"/>
  <c r="Q12" i="9"/>
  <c r="P12" i="9"/>
  <c r="Y11" i="9"/>
  <c r="V11" i="9"/>
  <c r="Q11" i="9"/>
  <c r="P11" i="9"/>
  <c r="Y10" i="9"/>
  <c r="V10" i="9"/>
  <c r="Q10" i="9"/>
  <c r="P10" i="9"/>
  <c r="Y9" i="9"/>
  <c r="V9" i="9"/>
  <c r="Q9" i="9"/>
  <c r="P9" i="9"/>
  <c r="Y8" i="9"/>
  <c r="V8" i="9"/>
  <c r="Q8" i="9"/>
  <c r="P8" i="9"/>
  <c r="Y7" i="9"/>
  <c r="V7" i="9"/>
  <c r="Q7" i="9"/>
  <c r="P7" i="9"/>
  <c r="Y6" i="9"/>
  <c r="V6" i="9"/>
  <c r="Q6" i="9"/>
  <c r="P6" i="9"/>
  <c r="Y5" i="9"/>
  <c r="V5" i="9"/>
  <c r="Q5" i="9"/>
  <c r="P5" i="9"/>
  <c r="M12" i="9" l="1"/>
  <c r="M5" i="9"/>
  <c r="M8" i="9"/>
  <c r="M13" i="9"/>
  <c r="M10" i="9"/>
  <c r="M11" i="9"/>
  <c r="M6" i="9"/>
  <c r="M9" i="9"/>
  <c r="M7" i="9"/>
  <c r="V13" i="9"/>
  <c r="Y13" i="9"/>
  <c r="P13" i="9" l="1"/>
  <c r="Q13" i="9"/>
</calcChain>
</file>

<file path=xl/sharedStrings.xml><?xml version="1.0" encoding="utf-8"?>
<sst xmlns="http://schemas.openxmlformats.org/spreadsheetml/2006/main" count="54" uniqueCount="45">
  <si>
    <t>NAME OF THE FUND MANAGER</t>
  </si>
  <si>
    <t>Stanbic IBTC Asset Mgt. Limited</t>
  </si>
  <si>
    <t>Lotus Capital Limited</t>
  </si>
  <si>
    <t>S/NO</t>
  </si>
  <si>
    <t>NAME OF THE FUND</t>
  </si>
  <si>
    <t>LATEST OFFER PRICE (N)</t>
  </si>
  <si>
    <t>LATEST BID PRICE (N)</t>
  </si>
  <si>
    <t>TOTAL LIABILITIES (N)</t>
  </si>
  <si>
    <t xml:space="preserve">TOTAL VALUE OF INVESTMENT (N)               </t>
  </si>
  <si>
    <t>EQUITIES</t>
  </si>
  <si>
    <t>BONDS</t>
  </si>
  <si>
    <t>MONEY MARKET</t>
  </si>
  <si>
    <t>Grand Total</t>
  </si>
  <si>
    <t>NET ASSET VALUE  (N) CURRENT</t>
  </si>
  <si>
    <t>TOTAL EXPENSES (N)</t>
  </si>
  <si>
    <t>EXPENSE RATIO (%)</t>
  </si>
  <si>
    <t>% CHANGE IN NAV</t>
  </si>
  <si>
    <t>% ON TOTAL</t>
  </si>
  <si>
    <t>TOTAL ASSET/ GROSS VALUE OF FUND (N)</t>
  </si>
  <si>
    <t>TOTAL NUMBER OF UNIT HOLDERS</t>
  </si>
  <si>
    <t>TOTAL NUMBER OF UNITS</t>
  </si>
  <si>
    <t>EXCHANGE TRADED FUNDS</t>
  </si>
  <si>
    <t>SIAML ETF 40</t>
  </si>
  <si>
    <t>Stanbic ETF 30</t>
  </si>
  <si>
    <t>Vetiva Fund Managers Limited</t>
  </si>
  <si>
    <t>Vetiva Banking ETF</t>
  </si>
  <si>
    <t>Vetiva Consumer Goods ETF</t>
  </si>
  <si>
    <t>Vetiva Griffin 30 ETF</t>
  </si>
  <si>
    <t>Vetiva Industrial ETF</t>
  </si>
  <si>
    <t>Vetiva S &amp; P Nigeria Sovereign Bond ETF</t>
  </si>
  <si>
    <t>CASH AND BANK BALANCES (N)</t>
  </si>
  <si>
    <t>%CHG</t>
  </si>
  <si>
    <t>Lotus Halal 15 ETF</t>
  </si>
  <si>
    <t>Cash</t>
  </si>
  <si>
    <t>Bond</t>
  </si>
  <si>
    <t>Money Mkt</t>
  </si>
  <si>
    <t>Equities</t>
  </si>
  <si>
    <t>Uninvested(Cash)</t>
  </si>
  <si>
    <t>Bonds</t>
  </si>
  <si>
    <t>FEB</t>
  </si>
  <si>
    <t>SCHEDULE OF REGISTERED EXCHANGE TRADED FUNDS(ETFs) AS AT 31ST MARCH, 2019</t>
  </si>
  <si>
    <t>NET ASSET VALUE  (N) PREVIOUS (FEB'19)</t>
  </si>
  <si>
    <t>MAR</t>
  </si>
  <si>
    <t>CURRENT(MAR)</t>
  </si>
  <si>
    <t>PREVIOUS(FEB)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</si>
</sst>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rgb="FFFF0000"/>
      <name val="Trebuchet MS"/>
      <family val="2"/>
    </font>
    <font>
      <i/>
      <sz val="8"/>
      <color theme="1"/>
      <name val="Californian FB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name val="Trebuchet MS"/>
      <family val="2"/>
    </font>
    <font>
      <b/>
      <sz val="11"/>
      <color theme="1"/>
      <name val="Trebuchet MS"/>
      <family val="2"/>
    </font>
    <font>
      <b/>
      <sz val="11"/>
      <color theme="3"/>
      <name val="Trebuchet MS"/>
      <family val="2"/>
    </font>
    <font>
      <sz val="11"/>
      <color theme="1"/>
      <name val="Trebuchet MS"/>
      <family val="2"/>
    </font>
    <font>
      <b/>
      <sz val="10"/>
      <color theme="1"/>
      <name val="Trebuchet MS"/>
      <family val="2"/>
    </font>
    <font>
      <b/>
      <sz val="14"/>
      <color theme="1"/>
      <name val="Arial Narrow"/>
      <family val="2"/>
    </font>
    <font>
      <i/>
      <sz val="14"/>
      <color theme="1"/>
      <name val="Californian FB"/>
      <family val="1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7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7" fillId="3" borderId="5" xfId="0" applyFont="1" applyFill="1" applyBorder="1" applyAlignment="1">
      <alignment horizontal="center" vertical="top" wrapText="1"/>
    </xf>
    <xf numFmtId="0" fontId="0" fillId="0" borderId="10" xfId="0" applyBorder="1"/>
    <xf numFmtId="0" fontId="0" fillId="0" borderId="11" xfId="0" applyBorder="1"/>
    <xf numFmtId="0" fontId="7" fillId="3" borderId="6" xfId="0" applyFont="1" applyFill="1" applyBorder="1" applyAlignment="1">
      <alignment horizontal="center" vertical="top" wrapText="1"/>
    </xf>
    <xf numFmtId="0" fontId="0" fillId="0" borderId="14" xfId="0" applyBorder="1"/>
    <xf numFmtId="0" fontId="0" fillId="0" borderId="16" xfId="0" applyBorder="1"/>
    <xf numFmtId="0" fontId="7" fillId="3" borderId="6" xfId="0" applyFont="1" applyFill="1" applyBorder="1" applyAlignment="1">
      <alignment horizontal="center" vertical="top" wrapText="1"/>
    </xf>
    <xf numFmtId="165" fontId="8" fillId="2" borderId="2" xfId="1" applyNumberFormat="1" applyFont="1" applyFill="1" applyBorder="1"/>
    <xf numFmtId="164" fontId="8" fillId="2" borderId="1" xfId="1" applyFont="1" applyFill="1" applyBorder="1"/>
    <xf numFmtId="164" fontId="9" fillId="2" borderId="1" xfId="1" applyFont="1" applyFill="1" applyBorder="1" applyAlignment="1">
      <alignment wrapText="1"/>
    </xf>
    <xf numFmtId="164" fontId="10" fillId="2" borderId="1" xfId="1" applyFont="1" applyFill="1" applyBorder="1"/>
    <xf numFmtId="164" fontId="10" fillId="4" borderId="1" xfId="1" applyFont="1" applyFill="1" applyBorder="1"/>
    <xf numFmtId="10" fontId="8" fillId="7" borderId="1" xfId="2" applyNumberFormat="1" applyFont="1" applyFill="1" applyBorder="1"/>
    <xf numFmtId="10" fontId="10" fillId="6" borderId="1" xfId="1" applyNumberFormat="1" applyFont="1" applyFill="1" applyBorder="1" applyAlignment="1">
      <alignment horizontal="right" vertical="center"/>
    </xf>
    <xf numFmtId="10" fontId="10" fillId="3" borderId="1" xfId="2" applyNumberFormat="1" applyFont="1" applyFill="1" applyBorder="1" applyAlignment="1">
      <alignment horizontal="right" vertical="center"/>
    </xf>
    <xf numFmtId="164" fontId="10" fillId="2" borderId="17" xfId="1" applyFont="1" applyFill="1" applyBorder="1"/>
    <xf numFmtId="0" fontId="1" fillId="0" borderId="0" xfId="0" applyFont="1"/>
    <xf numFmtId="165" fontId="8" fillId="0" borderId="12" xfId="1" applyNumberFormat="1" applyFont="1" applyBorder="1" applyAlignment="1">
      <alignment horizontal="center"/>
    </xf>
    <xf numFmtId="164" fontId="8" fillId="0" borderId="13" xfId="1" applyFont="1" applyBorder="1"/>
    <xf numFmtId="164" fontId="9" fillId="0" borderId="13" xfId="1" applyFont="1" applyBorder="1" applyAlignment="1">
      <alignment horizontal="left"/>
    </xf>
    <xf numFmtId="164" fontId="10" fillId="0" borderId="13" xfId="1" applyFont="1" applyBorder="1"/>
    <xf numFmtId="164" fontId="10" fillId="4" borderId="13" xfId="1" applyFont="1" applyFill="1" applyBorder="1"/>
    <xf numFmtId="10" fontId="10" fillId="0" borderId="1" xfId="2" applyNumberFormat="1" applyFont="1" applyBorder="1"/>
    <xf numFmtId="10" fontId="10" fillId="0" borderId="17" xfId="2" applyNumberFormat="1" applyFont="1" applyBorder="1"/>
    <xf numFmtId="0" fontId="1" fillId="0" borderId="14" xfId="0" applyFont="1" applyBorder="1"/>
    <xf numFmtId="165" fontId="8" fillId="5" borderId="8" xfId="1" applyNumberFormat="1" applyFont="1" applyFill="1" applyBorder="1" applyAlignment="1">
      <alignment horizontal="center" wrapText="1"/>
    </xf>
    <xf numFmtId="164" fontId="8" fillId="5" borderId="4" xfId="1" applyFont="1" applyFill="1" applyBorder="1" applyAlignment="1">
      <alignment wrapText="1"/>
    </xf>
    <xf numFmtId="164" fontId="9" fillId="5" borderId="4" xfId="1" applyFont="1" applyFill="1" applyBorder="1" applyAlignment="1">
      <alignment horizontal="right"/>
    </xf>
    <xf numFmtId="164" fontId="8" fillId="5" borderId="4" xfId="1" applyFont="1" applyFill="1" applyBorder="1"/>
    <xf numFmtId="164" fontId="8" fillId="4" borderId="4" xfId="1" applyFont="1" applyFill="1" applyBorder="1"/>
    <xf numFmtId="164" fontId="8" fillId="5" borderId="15" xfId="1" applyFont="1" applyFill="1" applyBorder="1"/>
    <xf numFmtId="10" fontId="10" fillId="0" borderId="3" xfId="2" applyNumberFormat="1" applyFont="1" applyBorder="1"/>
    <xf numFmtId="43" fontId="1" fillId="0" borderId="14" xfId="0" applyNumberFormat="1" applyFont="1" applyBorder="1"/>
    <xf numFmtId="10" fontId="8" fillId="0" borderId="13" xfId="2" applyNumberFormat="1" applyFont="1" applyBorder="1"/>
    <xf numFmtId="10" fontId="8" fillId="3" borderId="4" xfId="2" applyNumberFormat="1" applyFont="1" applyFill="1" applyBorder="1" applyAlignment="1">
      <alignment horizontal="right" vertical="center"/>
    </xf>
    <xf numFmtId="10" fontId="8" fillId="6" borderId="13" xfId="1" applyNumberFormat="1" applyFont="1" applyFill="1" applyBorder="1" applyAlignment="1">
      <alignment horizontal="right" vertical="center"/>
    </xf>
    <xf numFmtId="10" fontId="11" fillId="7" borderId="13" xfId="2" applyNumberFormat="1" applyFont="1" applyFill="1" applyBorder="1"/>
    <xf numFmtId="164" fontId="0" fillId="0" borderId="0" xfId="0" applyNumberFormat="1"/>
    <xf numFmtId="164" fontId="0" fillId="0" borderId="0" xfId="1" applyFont="1"/>
    <xf numFmtId="17" fontId="0" fillId="0" borderId="0" xfId="0" applyNumberFormat="1"/>
    <xf numFmtId="164" fontId="10" fillId="0" borderId="18" xfId="1" applyFont="1" applyBorder="1"/>
    <xf numFmtId="164" fontId="8" fillId="4" borderId="19" xfId="1" applyFont="1" applyFill="1" applyBorder="1"/>
    <xf numFmtId="164" fontId="10" fillId="0" borderId="0" xfId="1" applyFont="1" applyBorder="1"/>
    <xf numFmtId="164" fontId="10" fillId="4" borderId="20" xfId="1" applyFont="1" applyFill="1" applyBorder="1"/>
    <xf numFmtId="17" fontId="8" fillId="7" borderId="1" xfId="2" applyNumberFormat="1" applyFont="1" applyFill="1" applyBorder="1"/>
    <xf numFmtId="164" fontId="1" fillId="0" borderId="14" xfId="0" applyNumberFormat="1" applyFont="1" applyBorder="1"/>
    <xf numFmtId="0" fontId="12" fillId="0" borderId="0" xfId="0" applyFont="1" applyBorder="1"/>
    <xf numFmtId="0" fontId="13" fillId="0" borderId="0" xfId="0" applyFont="1" applyBorder="1" applyAlignment="1">
      <alignment horizontal="left"/>
    </xf>
    <xf numFmtId="43" fontId="0" fillId="0" borderId="0" xfId="0" applyNumberFormat="1"/>
    <xf numFmtId="0" fontId="7" fillId="3" borderId="6" xfId="0" applyFont="1" applyFill="1" applyBorder="1" applyAlignment="1">
      <alignment horizontal="center" vertical="top" wrapText="1"/>
    </xf>
    <xf numFmtId="164" fontId="1" fillId="0" borderId="14" xfId="1" applyFont="1" applyBorder="1"/>
    <xf numFmtId="0" fontId="3" fillId="0" borderId="0" xfId="0" applyFont="1" applyBorder="1" applyAlignment="1">
      <alignment horizontal="left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7" fillId="3" borderId="6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top" wrapText="1"/>
    </xf>
  </cellXfs>
  <cellStyles count="171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600"/>
            </a:pPr>
            <a:r>
              <a:rPr lang="en-US" sz="1600"/>
              <a:t>MOVEMENT IN TOTAL NAV OF ETFs</a:t>
            </a:r>
          </a:p>
          <a:p>
            <a:pPr>
              <a:defRPr lang="en-US" sz="1600"/>
            </a:pPr>
            <a:r>
              <a:rPr lang="en-US" sz="1600"/>
              <a:t>(OCT</a:t>
            </a:r>
            <a:r>
              <a:rPr lang="en-US" sz="1600" baseline="0"/>
              <a:t> 2018</a:t>
            </a:r>
            <a:r>
              <a:rPr lang="en-US" sz="1600"/>
              <a:t> - MAR </a:t>
            </a:r>
            <a:r>
              <a:rPr lang="en-US" sz="1600" baseline="0"/>
              <a:t>2019</a:t>
            </a:r>
            <a:r>
              <a:rPr lang="en-US" sz="1600"/>
              <a:t>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018241622236245"/>
          <c:y val="0.15957126684826076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'Trend '!$F$3:$K$3</c:f>
              <c:numCache>
                <c:formatCode>mmm\-yy</c:formatCode>
                <c:ptCount val="6"/>
                <c:pt idx="0">
                  <c:v>43374</c:v>
                </c:pt>
                <c:pt idx="1">
                  <c:v>43405</c:v>
                </c:pt>
                <c:pt idx="2">
                  <c:v>43435</c:v>
                </c:pt>
                <c:pt idx="3">
                  <c:v>43466</c:v>
                </c:pt>
                <c:pt idx="4">
                  <c:v>43497</c:v>
                </c:pt>
                <c:pt idx="5">
                  <c:v>43525</c:v>
                </c:pt>
              </c:numCache>
            </c:numRef>
          </c:cat>
          <c:val>
            <c:numRef>
              <c:f>'Trend '!$F$12:$K$12</c:f>
              <c:numCache>
                <c:formatCode>_-* #,##0.00_-;\-* #,##0.00_-;_-* "-"??_-;_-@_-</c:formatCode>
                <c:ptCount val="6"/>
                <c:pt idx="0">
                  <c:v>5333989892.6199999</c:v>
                </c:pt>
                <c:pt idx="1">
                  <c:v>5138140059.0799999</c:v>
                </c:pt>
                <c:pt idx="2">
                  <c:v>5209127720.29</c:v>
                </c:pt>
                <c:pt idx="3">
                  <c:v>5007243642.1200008</c:v>
                </c:pt>
                <c:pt idx="4">
                  <c:v>5214161600.3899994</c:v>
                </c:pt>
                <c:pt idx="5">
                  <c:v>5159546061.4299994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3E-44D9-A83A-68323CA6A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255552"/>
        <c:axId val="123803520"/>
      </c:lineChart>
      <c:catAx>
        <c:axId val="1672555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23803520"/>
        <c:crosses val="autoZero"/>
        <c:auto val="0"/>
        <c:lblAlgn val="ctr"/>
        <c:lblOffset val="100"/>
        <c:noMultiLvlLbl val="0"/>
      </c:catAx>
      <c:valAx>
        <c:axId val="123803520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672555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Century Gothic" pitchFamily="34" charset="0"/>
        </a:defRPr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ETFs Investment Outlets(Mar 2019)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'Trend '!$A$3:$D$3</c:f>
              <c:strCache>
                <c:ptCount val="4"/>
                <c:pt idx="0">
                  <c:v>Equities</c:v>
                </c:pt>
                <c:pt idx="1">
                  <c:v>Money Mkt</c:v>
                </c:pt>
                <c:pt idx="2">
                  <c:v>Bonds</c:v>
                </c:pt>
                <c:pt idx="3">
                  <c:v>Uninvested(Cash)</c:v>
                </c:pt>
              </c:strCache>
            </c:strRef>
          </c:cat>
          <c:val>
            <c:numRef>
              <c:f>'Trend '!$A$12:$D$12</c:f>
              <c:numCache>
                <c:formatCode>_-* #,##0.00_-;\-* #,##0.00_-;_-* "-"??_-;_-@_-</c:formatCode>
                <c:ptCount val="4"/>
                <c:pt idx="0">
                  <c:v>4479173842.329999</c:v>
                </c:pt>
                <c:pt idx="1">
                  <c:v>225580048.81999999</c:v>
                </c:pt>
                <c:pt idx="2">
                  <c:v>467336909.16000003</c:v>
                </c:pt>
                <c:pt idx="3">
                  <c:v>53276506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6-4CD2-AC1E-CB40DA40FDC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ETFs Investment Outlet(Oct'2018</a:t>
            </a:r>
            <a:r>
              <a:rPr lang="en-US" baseline="0"/>
              <a:t> </a:t>
            </a:r>
            <a:r>
              <a:rPr lang="en-US"/>
              <a:t>- Mar' 2019)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'Trend '!$A$15</c:f>
              <c:strCache>
                <c:ptCount val="1"/>
                <c:pt idx="0">
                  <c:v>Equities</c:v>
                </c:pt>
              </c:strCache>
            </c:strRef>
          </c:tx>
          <c:invertIfNegative val="0"/>
          <c:cat>
            <c:numRef>
              <c:f>'Trend '!$B$14:$G$14</c:f>
              <c:numCache>
                <c:formatCode>mmm\-yy</c:formatCode>
                <c:ptCount val="6"/>
                <c:pt idx="0">
                  <c:v>43374</c:v>
                </c:pt>
                <c:pt idx="1">
                  <c:v>43405</c:v>
                </c:pt>
                <c:pt idx="2">
                  <c:v>43435</c:v>
                </c:pt>
                <c:pt idx="3">
                  <c:v>43466</c:v>
                </c:pt>
                <c:pt idx="4">
                  <c:v>43497</c:v>
                </c:pt>
                <c:pt idx="5">
                  <c:v>43525</c:v>
                </c:pt>
              </c:numCache>
            </c:numRef>
          </c:cat>
          <c:val>
            <c:numRef>
              <c:f>'Trend '!$B$15:$G$15</c:f>
              <c:numCache>
                <c:formatCode>_-* #,##0.00_-;\-* #,##0.00_-;_-* "-"??_-;_-@_-</c:formatCode>
                <c:ptCount val="6"/>
                <c:pt idx="0">
                  <c:v>4710183549.7399998</c:v>
                </c:pt>
                <c:pt idx="1">
                  <c:v>4511471490.8100004</c:v>
                </c:pt>
                <c:pt idx="2">
                  <c:v>4593226725.9700003</c:v>
                </c:pt>
                <c:pt idx="3">
                  <c:v>4377264283.9899998</c:v>
                </c:pt>
                <c:pt idx="4">
                  <c:v>4574101498.8900003</c:v>
                </c:pt>
                <c:pt idx="5">
                  <c:v>4479173842.3299999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C-4114-8481-E2B3F5336813}"/>
            </c:ext>
          </c:extLst>
        </c:ser>
        <c:ser>
          <c:idx val="1"/>
          <c:order val="1"/>
          <c:tx>
            <c:strRef>
              <c:f>'Trend '!$A$16</c:f>
              <c:strCache>
                <c:ptCount val="1"/>
                <c:pt idx="0">
                  <c:v>Money Mkt</c:v>
                </c:pt>
              </c:strCache>
            </c:strRef>
          </c:tx>
          <c:invertIfNegative val="0"/>
          <c:cat>
            <c:numRef>
              <c:f>'Trend '!$B$14:$G$14</c:f>
              <c:numCache>
                <c:formatCode>mmm\-yy</c:formatCode>
                <c:ptCount val="6"/>
                <c:pt idx="0">
                  <c:v>43374</c:v>
                </c:pt>
                <c:pt idx="1">
                  <c:v>43405</c:v>
                </c:pt>
                <c:pt idx="2">
                  <c:v>43435</c:v>
                </c:pt>
                <c:pt idx="3">
                  <c:v>43466</c:v>
                </c:pt>
                <c:pt idx="4">
                  <c:v>43497</c:v>
                </c:pt>
                <c:pt idx="5">
                  <c:v>43525</c:v>
                </c:pt>
              </c:numCache>
            </c:numRef>
          </c:cat>
          <c:val>
            <c:numRef>
              <c:f>'Trend '!$B$16:$G$16</c:f>
              <c:numCache>
                <c:formatCode>_-* #,##0.00_-;\-* #,##0.00_-;_-* "-"??_-;_-@_-</c:formatCode>
                <c:ptCount val="6"/>
                <c:pt idx="0">
                  <c:v>201812628.69999999</c:v>
                </c:pt>
                <c:pt idx="1">
                  <c:v>192561506.44</c:v>
                </c:pt>
                <c:pt idx="2">
                  <c:v>177224498.41999999</c:v>
                </c:pt>
                <c:pt idx="3">
                  <c:v>163856975.18000001</c:v>
                </c:pt>
                <c:pt idx="4">
                  <c:v>190249365.75</c:v>
                </c:pt>
                <c:pt idx="5">
                  <c:v>225580048.81999999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3C-4114-8481-E2B3F5336813}"/>
            </c:ext>
          </c:extLst>
        </c:ser>
        <c:ser>
          <c:idx val="2"/>
          <c:order val="2"/>
          <c:tx>
            <c:strRef>
              <c:f>'Trend '!$A$17</c:f>
              <c:strCache>
                <c:ptCount val="1"/>
                <c:pt idx="0">
                  <c:v>Bond</c:v>
                </c:pt>
              </c:strCache>
            </c:strRef>
          </c:tx>
          <c:invertIfNegative val="0"/>
          <c:cat>
            <c:numRef>
              <c:f>'Trend '!$B$14:$G$14</c:f>
              <c:numCache>
                <c:formatCode>mmm\-yy</c:formatCode>
                <c:ptCount val="6"/>
                <c:pt idx="0">
                  <c:v>43374</c:v>
                </c:pt>
                <c:pt idx="1">
                  <c:v>43405</c:v>
                </c:pt>
                <c:pt idx="2">
                  <c:v>43435</c:v>
                </c:pt>
                <c:pt idx="3">
                  <c:v>43466</c:v>
                </c:pt>
                <c:pt idx="4">
                  <c:v>43497</c:v>
                </c:pt>
                <c:pt idx="5">
                  <c:v>43525</c:v>
                </c:pt>
              </c:numCache>
            </c:numRef>
          </c:cat>
          <c:val>
            <c:numRef>
              <c:f>'Trend '!$B$17:$G$17</c:f>
              <c:numCache>
                <c:formatCode>_-* #,##0.00_-;\-* #,##0.00_-;_-* "-"??_-;_-@_-</c:formatCode>
                <c:ptCount val="6"/>
                <c:pt idx="0">
                  <c:v>448435810.88</c:v>
                </c:pt>
                <c:pt idx="1">
                  <c:v>449623716.37</c:v>
                </c:pt>
                <c:pt idx="2">
                  <c:v>455822889.81999999</c:v>
                </c:pt>
                <c:pt idx="3">
                  <c:v>454756838.17000002</c:v>
                </c:pt>
                <c:pt idx="4">
                  <c:v>475081203.95999998</c:v>
                </c:pt>
                <c:pt idx="5">
                  <c:v>467336909.16000003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3C-4114-8481-E2B3F5336813}"/>
            </c:ext>
          </c:extLst>
        </c:ser>
        <c:ser>
          <c:idx val="3"/>
          <c:order val="3"/>
          <c:tx>
            <c:strRef>
              <c:f>'Trend '!$A$18</c:f>
              <c:strCache>
                <c:ptCount val="1"/>
                <c:pt idx="0">
                  <c:v>Cash</c:v>
                </c:pt>
              </c:strCache>
            </c:strRef>
          </c:tx>
          <c:invertIfNegative val="0"/>
          <c:cat>
            <c:numRef>
              <c:f>'Trend '!$B$14:$G$14</c:f>
              <c:numCache>
                <c:formatCode>mmm\-yy</c:formatCode>
                <c:ptCount val="6"/>
                <c:pt idx="0">
                  <c:v>43374</c:v>
                </c:pt>
                <c:pt idx="1">
                  <c:v>43405</c:v>
                </c:pt>
                <c:pt idx="2">
                  <c:v>43435</c:v>
                </c:pt>
                <c:pt idx="3">
                  <c:v>43466</c:v>
                </c:pt>
                <c:pt idx="4">
                  <c:v>43497</c:v>
                </c:pt>
                <c:pt idx="5">
                  <c:v>43525</c:v>
                </c:pt>
              </c:numCache>
            </c:numRef>
          </c:cat>
          <c:val>
            <c:numRef>
              <c:f>'Trend '!$B$18:$G$18</c:f>
              <c:numCache>
                <c:formatCode>_-* #,##0.00_-;\-* #,##0.00_-;_-* "-"??_-;_-@_-</c:formatCode>
                <c:ptCount val="6"/>
                <c:pt idx="0">
                  <c:v>45392103.409999996</c:v>
                </c:pt>
                <c:pt idx="1">
                  <c:v>56722794.060000002</c:v>
                </c:pt>
                <c:pt idx="2">
                  <c:v>58868504.359999999</c:v>
                </c:pt>
                <c:pt idx="3">
                  <c:v>99509145.719999999</c:v>
                </c:pt>
                <c:pt idx="4">
                  <c:v>56714065.079999998</c:v>
                </c:pt>
                <c:pt idx="5">
                  <c:v>53276506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3C-4114-8481-E2B3F5336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801952"/>
        <c:axId val="123801168"/>
        <c:axId val="0"/>
      </c:bar3DChart>
      <c:dateAx>
        <c:axId val="1238019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23801168"/>
        <c:crossesAt val="0"/>
        <c:auto val="1"/>
        <c:lblOffset val="100"/>
        <c:baseTimeUnit val="months"/>
      </c:dateAx>
      <c:valAx>
        <c:axId val="123801168"/>
        <c:scaling>
          <c:orientation val="minMax"/>
        </c:scaling>
        <c:delete val="0"/>
        <c:axPos val="l"/>
        <c:majorGridlines/>
        <c:numFmt formatCode="_-* #,##0.00_-;\-* #,##0.00_-;_-* &quot;-&quot;??_-;_-@_-" sourceLinked="1"/>
        <c:majorTickMark val="out"/>
        <c:minorTickMark val="none"/>
        <c:tickLblPos val="nextTo"/>
        <c:crossAx val="123801952"/>
        <c:crosses val="autoZero"/>
        <c:crossBetween val="between"/>
        <c:dispUnits>
          <c:builtInUnit val="billions"/>
          <c:dispUnitsLbl>
            <c:layout/>
          </c:dispUnitsLbl>
        </c:dispUnits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28600" y="161925"/>
    <xdr:ext cx="7515226" cy="374332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13</xdr:col>
      <xdr:colOff>200025</xdr:colOff>
      <xdr:row>0</xdr:row>
      <xdr:rowOff>85726</xdr:rowOff>
    </xdr:from>
    <xdr:to>
      <xdr:col>22</xdr:col>
      <xdr:colOff>523875</xdr:colOff>
      <xdr:row>23</xdr:row>
      <xdr:rowOff>104776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542925</xdr:colOff>
      <xdr:row>21</xdr:row>
      <xdr:rowOff>133350</xdr:rowOff>
    </xdr:from>
    <xdr:to>
      <xdr:col>11</xdr:col>
      <xdr:colOff>371475</xdr:colOff>
      <xdr:row>44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tabSelected="1" topLeftCell="G1" workbookViewId="0">
      <pane ySplit="1" topLeftCell="A2" activePane="bottomLeft" state="frozen"/>
      <selection activeCell="P28" sqref="P28"/>
      <selection pane="bottomLeft" activeCell="I15" sqref="I15"/>
    </sheetView>
  </sheetViews>
  <sheetFormatPr defaultColWidth="8.85546875" defaultRowHeight="15" x14ac:dyDescent="0.25"/>
  <cols>
    <col min="1" max="1" width="6.5703125" customWidth="1"/>
    <col min="2" max="2" width="34.140625" customWidth="1"/>
    <col min="3" max="3" width="42.7109375" customWidth="1"/>
    <col min="4" max="4" width="21.85546875" customWidth="1"/>
    <col min="5" max="5" width="19.7109375" customWidth="1"/>
    <col min="6" max="6" width="23.5703125" customWidth="1"/>
    <col min="7" max="9" width="21.85546875" customWidth="1"/>
    <col min="10" max="10" width="20.7109375" customWidth="1"/>
    <col min="11" max="11" width="20.28515625" customWidth="1"/>
    <col min="12" max="12" width="22.42578125" customWidth="1"/>
    <col min="13" max="13" width="11.140625" customWidth="1"/>
    <col min="14" max="14" width="22.28515625" customWidth="1"/>
    <col min="15" max="15" width="8.7109375" customWidth="1"/>
    <col min="16" max="17" width="11" customWidth="1"/>
    <col min="18" max="18" width="13.28515625" customWidth="1"/>
    <col min="19" max="19" width="12.42578125" customWidth="1"/>
    <col min="20" max="20" width="10.85546875" customWidth="1"/>
    <col min="21" max="21" width="11" customWidth="1"/>
    <col min="22" max="22" width="9.42578125" customWidth="1"/>
    <col min="23" max="23" width="20.85546875" customWidth="1"/>
    <col min="24" max="24" width="19.7109375" customWidth="1"/>
    <col min="25" max="25" width="10.7109375" customWidth="1"/>
    <col min="26" max="26" width="18.140625" customWidth="1"/>
  </cols>
  <sheetData>
    <row r="1" spans="1:26" ht="34.5" thickBot="1" x14ac:dyDescent="0.55000000000000004">
      <c r="A1" s="54" t="s">
        <v>40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3"/>
      <c r="Y1" s="4"/>
    </row>
    <row r="2" spans="1:26" ht="15.75" thickBot="1" x14ac:dyDescent="0.3">
      <c r="A2" s="1"/>
      <c r="B2" s="53"/>
      <c r="C2" s="53"/>
    </row>
    <row r="3" spans="1:26" ht="54" x14ac:dyDescent="0.25">
      <c r="A3" s="2" t="s">
        <v>3</v>
      </c>
      <c r="B3" s="5" t="s">
        <v>0</v>
      </c>
      <c r="C3" s="5" t="s">
        <v>4</v>
      </c>
      <c r="D3" s="5" t="s">
        <v>9</v>
      </c>
      <c r="E3" s="5" t="s">
        <v>11</v>
      </c>
      <c r="F3" s="5" t="s">
        <v>10</v>
      </c>
      <c r="G3" s="5" t="s">
        <v>8</v>
      </c>
      <c r="H3" s="8" t="s">
        <v>30</v>
      </c>
      <c r="I3" s="5" t="s">
        <v>18</v>
      </c>
      <c r="J3" s="5" t="s">
        <v>7</v>
      </c>
      <c r="K3" s="5" t="s">
        <v>14</v>
      </c>
      <c r="L3" s="5" t="s">
        <v>13</v>
      </c>
      <c r="M3" s="5" t="s">
        <v>17</v>
      </c>
      <c r="N3" s="51" t="s">
        <v>41</v>
      </c>
      <c r="O3" s="5" t="s">
        <v>17</v>
      </c>
      <c r="P3" s="5" t="s">
        <v>16</v>
      </c>
      <c r="Q3" s="5" t="s">
        <v>15</v>
      </c>
      <c r="R3" s="5" t="s">
        <v>6</v>
      </c>
      <c r="S3" s="5" t="s">
        <v>5</v>
      </c>
      <c r="T3" s="56" t="s">
        <v>19</v>
      </c>
      <c r="U3" s="56"/>
      <c r="V3" s="56"/>
      <c r="W3" s="56" t="s">
        <v>20</v>
      </c>
      <c r="X3" s="56"/>
      <c r="Y3" s="57"/>
      <c r="Z3" s="6"/>
    </row>
    <row r="4" spans="1:26" s="18" customFormat="1" ht="24.95" customHeight="1" x14ac:dyDescent="0.3">
      <c r="A4" s="9"/>
      <c r="B4" s="10"/>
      <c r="C4" s="11" t="s">
        <v>21</v>
      </c>
      <c r="D4" s="12"/>
      <c r="E4" s="12"/>
      <c r="F4" s="12"/>
      <c r="G4" s="12"/>
      <c r="H4" s="12"/>
      <c r="I4" s="12"/>
      <c r="J4" s="12"/>
      <c r="K4" s="12"/>
      <c r="L4" s="13"/>
      <c r="M4" s="14"/>
      <c r="N4" s="14"/>
      <c r="O4" s="14"/>
      <c r="P4" s="15"/>
      <c r="Q4" s="16"/>
      <c r="R4" s="12"/>
      <c r="S4" s="12"/>
      <c r="T4" s="12" t="s">
        <v>42</v>
      </c>
      <c r="U4" s="12" t="s">
        <v>39</v>
      </c>
      <c r="V4" s="17" t="s">
        <v>31</v>
      </c>
      <c r="W4" s="12" t="s">
        <v>43</v>
      </c>
      <c r="X4" s="12" t="s">
        <v>44</v>
      </c>
      <c r="Y4" s="17" t="s">
        <v>31</v>
      </c>
      <c r="Z4" s="26"/>
    </row>
    <row r="5" spans="1:26" s="18" customFormat="1" ht="24.95" customHeight="1" x14ac:dyDescent="0.3">
      <c r="A5" s="19">
        <v>1</v>
      </c>
      <c r="B5" s="20" t="s">
        <v>2</v>
      </c>
      <c r="C5" s="21" t="s">
        <v>32</v>
      </c>
      <c r="D5" s="22">
        <v>506110651.06999999</v>
      </c>
      <c r="E5" s="22"/>
      <c r="F5" s="22"/>
      <c r="G5" s="22">
        <v>506110651.06999999</v>
      </c>
      <c r="H5" s="22">
        <v>17242194.079999998</v>
      </c>
      <c r="I5" s="23">
        <f>G5+H5</f>
        <v>523352845.14999998</v>
      </c>
      <c r="J5" s="22">
        <v>7792872.5300000003</v>
      </c>
      <c r="K5" s="22">
        <v>648875.76</v>
      </c>
      <c r="L5" s="23">
        <f t="shared" ref="L5:L9" si="0">I5-J5</f>
        <v>515559972.62</v>
      </c>
      <c r="M5" s="14">
        <f t="shared" ref="M5:M13" si="1">(L5/L$13)</f>
        <v>9.9923513906397698E-2</v>
      </c>
      <c r="N5" s="23">
        <v>520192409.84999996</v>
      </c>
      <c r="O5" s="14">
        <f t="shared" ref="O5:O13" si="2">(N5/N$13)</f>
        <v>9.9765302596507857E-2</v>
      </c>
      <c r="P5" s="15">
        <f t="shared" ref="P5:P13" si="3">((L5-N5)/N5)</f>
        <v>-8.9052380278592403E-3</v>
      </c>
      <c r="Q5" s="16">
        <f t="shared" ref="Q5:Q12" si="4">(K5/L5)</f>
        <v>1.258584441112658E-3</v>
      </c>
      <c r="R5" s="22">
        <v>10.66</v>
      </c>
      <c r="S5" s="22">
        <v>10.76</v>
      </c>
      <c r="T5" s="22">
        <v>20</v>
      </c>
      <c r="U5" s="22">
        <v>20</v>
      </c>
      <c r="V5" s="24">
        <f t="shared" ref="V5:V13" si="5">((T5-U5)/U5)</f>
        <v>0</v>
      </c>
      <c r="W5" s="22">
        <v>48200000</v>
      </c>
      <c r="X5" s="22">
        <v>48200000</v>
      </c>
      <c r="Y5" s="25">
        <f t="shared" ref="Y5:Y12" si="6">((W5-X5)/X5)</f>
        <v>0</v>
      </c>
      <c r="Z5" s="26"/>
    </row>
    <row r="6" spans="1:26" s="18" customFormat="1" ht="24.95" customHeight="1" x14ac:dyDescent="0.3">
      <c r="A6" s="19">
        <v>2</v>
      </c>
      <c r="B6" s="20" t="s">
        <v>1</v>
      </c>
      <c r="C6" s="21" t="s">
        <v>22</v>
      </c>
      <c r="D6" s="22">
        <v>802567846.51999998</v>
      </c>
      <c r="E6" s="22"/>
      <c r="F6" s="22"/>
      <c r="G6" s="22">
        <v>819120107.21000004</v>
      </c>
      <c r="H6" s="22">
        <v>18108867.66</v>
      </c>
      <c r="I6" s="23">
        <f t="shared" ref="I6:I12" si="7">G6+H6</f>
        <v>837228974.87</v>
      </c>
      <c r="J6" s="22">
        <v>9567744.4900000002</v>
      </c>
      <c r="K6" s="22">
        <v>449353.9</v>
      </c>
      <c r="L6" s="23">
        <f t="shared" si="0"/>
        <v>827661230.38</v>
      </c>
      <c r="M6" s="14">
        <f t="shared" si="1"/>
        <v>0.16041357524979799</v>
      </c>
      <c r="N6" s="23">
        <v>838489973.11000001</v>
      </c>
      <c r="O6" s="14">
        <f t="shared" si="2"/>
        <v>0.16081012392237407</v>
      </c>
      <c r="P6" s="15">
        <f t="shared" si="3"/>
        <v>-1.2914576294616485E-2</v>
      </c>
      <c r="Q6" s="16">
        <f t="shared" si="4"/>
        <v>5.429200782954282E-4</v>
      </c>
      <c r="R6" s="22">
        <v>112.93</v>
      </c>
      <c r="S6" s="22">
        <v>115.33</v>
      </c>
      <c r="T6" s="22">
        <v>26</v>
      </c>
      <c r="U6" s="22">
        <v>26</v>
      </c>
      <c r="V6" s="24">
        <f t="shared" si="5"/>
        <v>0</v>
      </c>
      <c r="W6" s="22">
        <v>7353176.0599999996</v>
      </c>
      <c r="X6" s="22">
        <v>7252176.0599999996</v>
      </c>
      <c r="Y6" s="33">
        <f t="shared" si="6"/>
        <v>1.392685439023939E-2</v>
      </c>
    </row>
    <row r="7" spans="1:26" s="18" customFormat="1" ht="24.95" customHeight="1" x14ac:dyDescent="0.3">
      <c r="A7" s="19">
        <v>3</v>
      </c>
      <c r="B7" s="20" t="s">
        <v>1</v>
      </c>
      <c r="C7" s="21" t="s">
        <v>23</v>
      </c>
      <c r="D7" s="22">
        <v>505433994.48000002</v>
      </c>
      <c r="E7" s="22"/>
      <c r="F7" s="22"/>
      <c r="G7" s="22">
        <v>511791591.33999997</v>
      </c>
      <c r="H7" s="22">
        <v>16859918.120000001</v>
      </c>
      <c r="I7" s="23">
        <f t="shared" si="7"/>
        <v>528651509.45999998</v>
      </c>
      <c r="J7" s="22">
        <v>10025326.74</v>
      </c>
      <c r="K7" s="22">
        <v>288245.38</v>
      </c>
      <c r="L7" s="23">
        <f t="shared" si="0"/>
        <v>518626182.71999997</v>
      </c>
      <c r="M7" s="14">
        <f t="shared" si="1"/>
        <v>0.10051779295023089</v>
      </c>
      <c r="N7" s="23">
        <v>522572965.64999998</v>
      </c>
      <c r="O7" s="14">
        <f t="shared" si="2"/>
        <v>0.10022185841169816</v>
      </c>
      <c r="P7" s="15">
        <f t="shared" si="3"/>
        <v>-7.5525968418416354E-3</v>
      </c>
      <c r="Q7" s="16">
        <f t="shared" si="4"/>
        <v>5.5578640185164003E-4</v>
      </c>
      <c r="R7" s="22">
        <v>88.91</v>
      </c>
      <c r="S7" s="22">
        <v>90.56</v>
      </c>
      <c r="T7" s="22">
        <v>143</v>
      </c>
      <c r="U7" s="22">
        <v>143</v>
      </c>
      <c r="V7" s="24">
        <f t="shared" si="5"/>
        <v>0</v>
      </c>
      <c r="W7" s="22">
        <v>5779531.1600000001</v>
      </c>
      <c r="X7" s="22">
        <v>5779531.1600000001</v>
      </c>
      <c r="Y7" s="25">
        <f t="shared" si="6"/>
        <v>0</v>
      </c>
      <c r="Z7" s="47"/>
    </row>
    <row r="8" spans="1:26" s="18" customFormat="1" ht="24.95" customHeight="1" x14ac:dyDescent="0.3">
      <c r="A8" s="19">
        <v>4</v>
      </c>
      <c r="B8" s="20" t="s">
        <v>24</v>
      </c>
      <c r="C8" s="21" t="s">
        <v>25</v>
      </c>
      <c r="D8" s="22">
        <v>312210521.75</v>
      </c>
      <c r="E8" s="22">
        <v>33205914.300000001</v>
      </c>
      <c r="F8" s="22"/>
      <c r="G8" s="22">
        <v>345416436.05000001</v>
      </c>
      <c r="H8" s="22">
        <v>623747.81999999995</v>
      </c>
      <c r="I8" s="23">
        <f t="shared" si="7"/>
        <v>346040183.87</v>
      </c>
      <c r="J8" s="22">
        <v>7477473.5300000003</v>
      </c>
      <c r="K8" s="22">
        <v>684571.73</v>
      </c>
      <c r="L8" s="23">
        <f t="shared" si="0"/>
        <v>338562710.34000003</v>
      </c>
      <c r="M8" s="14">
        <f t="shared" si="1"/>
        <v>6.5618701007616423E-2</v>
      </c>
      <c r="N8" s="23">
        <v>336000406.75999999</v>
      </c>
      <c r="O8" s="14">
        <f t="shared" si="2"/>
        <v>6.443996801611758E-2</v>
      </c>
      <c r="P8" s="15">
        <f t="shared" si="3"/>
        <v>7.6258942800335886E-3</v>
      </c>
      <c r="Q8" s="16">
        <f t="shared" si="4"/>
        <v>2.0219938850103191E-3</v>
      </c>
      <c r="R8" s="22">
        <v>3.98</v>
      </c>
      <c r="S8" s="22">
        <v>4.0999999999999996</v>
      </c>
      <c r="T8" s="22">
        <v>58</v>
      </c>
      <c r="U8" s="22">
        <v>58</v>
      </c>
      <c r="V8" s="24">
        <f t="shared" si="5"/>
        <v>0</v>
      </c>
      <c r="W8" s="22">
        <v>84704193</v>
      </c>
      <c r="X8" s="22">
        <v>84704193</v>
      </c>
      <c r="Y8" s="25">
        <f t="shared" si="6"/>
        <v>0</v>
      </c>
      <c r="Z8" s="34"/>
    </row>
    <row r="9" spans="1:26" s="18" customFormat="1" ht="24.95" customHeight="1" x14ac:dyDescent="0.3">
      <c r="A9" s="19">
        <v>5</v>
      </c>
      <c r="B9" s="20" t="s">
        <v>24</v>
      </c>
      <c r="C9" s="21" t="s">
        <v>26</v>
      </c>
      <c r="D9" s="22">
        <v>157861619.5</v>
      </c>
      <c r="E9" s="22">
        <v>1928902.14</v>
      </c>
      <c r="F9" s="22"/>
      <c r="G9" s="22">
        <v>159790521.63999999</v>
      </c>
      <c r="H9" s="22">
        <v>19649.330000000002</v>
      </c>
      <c r="I9" s="23">
        <f t="shared" si="7"/>
        <v>159810170.97</v>
      </c>
      <c r="J9" s="22">
        <v>9988717.9499999993</v>
      </c>
      <c r="K9" s="22">
        <v>613889.59</v>
      </c>
      <c r="L9" s="23">
        <f t="shared" si="0"/>
        <v>149821453.02000001</v>
      </c>
      <c r="M9" s="14">
        <f t="shared" si="1"/>
        <v>2.90377198374068E-2</v>
      </c>
      <c r="N9" s="23">
        <v>154638083.28000003</v>
      </c>
      <c r="O9" s="14">
        <f t="shared" si="2"/>
        <v>2.9657324634593928E-2</v>
      </c>
      <c r="P9" s="15">
        <f t="shared" si="3"/>
        <v>-3.114776229655308E-2</v>
      </c>
      <c r="Q9" s="16">
        <f t="shared" si="4"/>
        <v>4.0974745447038916E-3</v>
      </c>
      <c r="R9" s="22">
        <v>7.07</v>
      </c>
      <c r="S9" s="22">
        <v>7.15</v>
      </c>
      <c r="T9" s="22">
        <v>46</v>
      </c>
      <c r="U9" s="22">
        <v>45</v>
      </c>
      <c r="V9" s="24">
        <f t="shared" si="5"/>
        <v>2.2222222222222223E-2</v>
      </c>
      <c r="W9" s="22">
        <v>25181216</v>
      </c>
      <c r="X9" s="22">
        <v>25181216</v>
      </c>
      <c r="Y9" s="25">
        <f t="shared" si="6"/>
        <v>0</v>
      </c>
      <c r="Z9" s="26"/>
    </row>
    <row r="10" spans="1:26" s="18" customFormat="1" ht="24.95" customHeight="1" x14ac:dyDescent="0.3">
      <c r="A10" s="19">
        <v>6</v>
      </c>
      <c r="B10" s="20" t="s">
        <v>24</v>
      </c>
      <c r="C10" s="21" t="s">
        <v>27</v>
      </c>
      <c r="D10" s="22">
        <v>2079895565.9000001</v>
      </c>
      <c r="E10" s="22">
        <v>111049915.34</v>
      </c>
      <c r="F10" s="22"/>
      <c r="G10" s="22">
        <v>2190945481.2399998</v>
      </c>
      <c r="H10" s="22">
        <v>100451.25</v>
      </c>
      <c r="I10" s="23">
        <f t="shared" si="7"/>
        <v>2191045932.4899998</v>
      </c>
      <c r="J10" s="22">
        <v>33342476.18</v>
      </c>
      <c r="K10" s="22">
        <v>1685188.99</v>
      </c>
      <c r="L10" s="23">
        <f t="shared" ref="L10:L11" si="8">I10-J10</f>
        <v>2157703456.3099999</v>
      </c>
      <c r="M10" s="14">
        <f t="shared" si="1"/>
        <v>0.41819637437483781</v>
      </c>
      <c r="N10" s="23">
        <v>2187961394.8899999</v>
      </c>
      <c r="O10" s="14">
        <f t="shared" si="2"/>
        <v>0.41961902268743428</v>
      </c>
      <c r="P10" s="15">
        <f t="shared" si="3"/>
        <v>-1.3829283574503446E-2</v>
      </c>
      <c r="Q10" s="16">
        <f t="shared" si="4"/>
        <v>7.810104697528402E-4</v>
      </c>
      <c r="R10" s="22">
        <v>14.53</v>
      </c>
      <c r="S10" s="22">
        <v>14.63</v>
      </c>
      <c r="T10" s="22">
        <v>136</v>
      </c>
      <c r="U10" s="22">
        <v>135</v>
      </c>
      <c r="V10" s="24">
        <f t="shared" si="5"/>
        <v>7.4074074074074077E-3</v>
      </c>
      <c r="W10" s="22">
        <v>149700000</v>
      </c>
      <c r="X10" s="22">
        <v>149700000</v>
      </c>
      <c r="Y10" s="25">
        <f t="shared" si="6"/>
        <v>0</v>
      </c>
      <c r="Z10" s="52"/>
    </row>
    <row r="11" spans="1:26" s="18" customFormat="1" ht="24.95" customHeight="1" x14ac:dyDescent="0.3">
      <c r="A11" s="19">
        <v>7</v>
      </c>
      <c r="B11" s="20" t="s">
        <v>24</v>
      </c>
      <c r="C11" s="21" t="s">
        <v>28</v>
      </c>
      <c r="D11" s="22">
        <v>115093643.11</v>
      </c>
      <c r="E11" s="22"/>
      <c r="F11" s="22"/>
      <c r="G11" s="22">
        <v>115093643.11</v>
      </c>
      <c r="H11" s="22">
        <v>258769.93</v>
      </c>
      <c r="I11" s="23">
        <f t="shared" si="7"/>
        <v>115352413.04000001</v>
      </c>
      <c r="J11" s="22">
        <v>6878850.2599999998</v>
      </c>
      <c r="K11" s="22">
        <v>586202.99</v>
      </c>
      <c r="L11" s="23">
        <f t="shared" si="8"/>
        <v>108473562.78</v>
      </c>
      <c r="M11" s="14">
        <f t="shared" si="1"/>
        <v>2.1023857813944179E-2</v>
      </c>
      <c r="N11" s="23">
        <v>111459582.41000001</v>
      </c>
      <c r="O11" s="14">
        <f t="shared" si="2"/>
        <v>2.1376319138567409E-2</v>
      </c>
      <c r="P11" s="15">
        <f t="shared" si="3"/>
        <v>-2.6790156265040055E-2</v>
      </c>
      <c r="Q11" s="16">
        <f t="shared" si="4"/>
        <v>5.4041093053143656E-3</v>
      </c>
      <c r="R11" s="22">
        <v>12.3</v>
      </c>
      <c r="S11" s="22">
        <v>12.5</v>
      </c>
      <c r="T11" s="22">
        <v>37</v>
      </c>
      <c r="U11" s="22">
        <v>37</v>
      </c>
      <c r="V11" s="24">
        <f t="shared" si="5"/>
        <v>0</v>
      </c>
      <c r="W11" s="22">
        <v>10526523</v>
      </c>
      <c r="X11" s="22">
        <v>10526523</v>
      </c>
      <c r="Y11" s="25">
        <f t="shared" si="6"/>
        <v>0</v>
      </c>
      <c r="Z11" s="26"/>
    </row>
    <row r="12" spans="1:26" s="18" customFormat="1" ht="24.95" customHeight="1" x14ac:dyDescent="0.3">
      <c r="A12" s="19">
        <v>8</v>
      </c>
      <c r="B12" s="20" t="s">
        <v>24</v>
      </c>
      <c r="C12" s="21" t="s">
        <v>29</v>
      </c>
      <c r="D12" s="22"/>
      <c r="E12" s="22">
        <v>79395317.040000007</v>
      </c>
      <c r="F12" s="22">
        <v>467336909.16000003</v>
      </c>
      <c r="G12" s="22">
        <v>546732226.20000005</v>
      </c>
      <c r="H12" s="22">
        <v>62907.81</v>
      </c>
      <c r="I12" s="23">
        <f t="shared" si="7"/>
        <v>546795134.00999999</v>
      </c>
      <c r="J12" s="22">
        <v>3657640.75</v>
      </c>
      <c r="K12" s="22">
        <v>753369.26</v>
      </c>
      <c r="L12" s="23">
        <f>I12-J12</f>
        <v>543137493.25999999</v>
      </c>
      <c r="M12" s="14">
        <f t="shared" si="1"/>
        <v>0.10526846485976833</v>
      </c>
      <c r="N12" s="23">
        <v>542846784.43999994</v>
      </c>
      <c r="O12" s="14">
        <f t="shared" si="2"/>
        <v>0.10411008059270681</v>
      </c>
      <c r="P12" s="15">
        <f t="shared" si="3"/>
        <v>5.3552646590685306E-4</v>
      </c>
      <c r="Q12" s="16">
        <f t="shared" si="4"/>
        <v>1.3870691479576462E-3</v>
      </c>
      <c r="R12" s="22">
        <v>174.3</v>
      </c>
      <c r="S12" s="22">
        <v>176.3</v>
      </c>
      <c r="T12" s="22">
        <v>40</v>
      </c>
      <c r="U12" s="22">
        <v>41</v>
      </c>
      <c r="V12" s="24">
        <f t="shared" si="5"/>
        <v>-2.4390243902439025E-2</v>
      </c>
      <c r="W12" s="22">
        <v>3520359</v>
      </c>
      <c r="X12" s="22">
        <v>3520359</v>
      </c>
      <c r="Y12" s="25">
        <f t="shared" si="6"/>
        <v>0</v>
      </c>
      <c r="Z12" s="26"/>
    </row>
    <row r="13" spans="1:26" s="18" customFormat="1" ht="24.95" customHeight="1" thickBot="1" x14ac:dyDescent="0.35">
      <c r="A13" s="27"/>
      <c r="B13" s="28"/>
      <c r="C13" s="29" t="s">
        <v>12</v>
      </c>
      <c r="D13" s="30">
        <f t="shared" ref="D13:L13" si="9">SUM(D5:D12)</f>
        <v>4479173842.329999</v>
      </c>
      <c r="E13" s="30">
        <f t="shared" si="9"/>
        <v>225580048.81999999</v>
      </c>
      <c r="F13" s="30">
        <f t="shared" si="9"/>
        <v>467336909.16000003</v>
      </c>
      <c r="G13" s="30">
        <f t="shared" si="9"/>
        <v>5195000657.8599987</v>
      </c>
      <c r="H13" s="30">
        <f t="shared" si="9"/>
        <v>53276506</v>
      </c>
      <c r="I13" s="30">
        <f t="shared" si="9"/>
        <v>5248277163.8599997</v>
      </c>
      <c r="J13" s="30">
        <f t="shared" si="9"/>
        <v>88731102.429999992</v>
      </c>
      <c r="K13" s="30">
        <f t="shared" si="9"/>
        <v>5709697.5999999996</v>
      </c>
      <c r="L13" s="31">
        <f t="shared" si="9"/>
        <v>5159546061.4299994</v>
      </c>
      <c r="M13" s="38">
        <f t="shared" si="1"/>
        <v>1</v>
      </c>
      <c r="N13" s="31">
        <f>SUM(N5:N12)</f>
        <v>5214161600.3899994</v>
      </c>
      <c r="O13" s="38">
        <f t="shared" si="2"/>
        <v>1</v>
      </c>
      <c r="P13" s="37">
        <f t="shared" si="3"/>
        <v>-1.0474462271348668E-2</v>
      </c>
      <c r="Q13" s="36">
        <f>(K13/L13)</f>
        <v>1.1066278955589985E-3</v>
      </c>
      <c r="R13" s="30">
        <f>SUM(R5:R12)</f>
        <v>424.68</v>
      </c>
      <c r="S13" s="30">
        <f>SUM(S5:S12)</f>
        <v>431.33000000000004</v>
      </c>
      <c r="T13" s="30">
        <f>SUM(T5:T12)</f>
        <v>506</v>
      </c>
      <c r="U13" s="30">
        <f>SUM(U5:U12)</f>
        <v>505</v>
      </c>
      <c r="V13" s="35">
        <f t="shared" si="5"/>
        <v>1.9801980198019802E-3</v>
      </c>
      <c r="W13" s="30">
        <f>SUM(W5:W12)</f>
        <v>334964998.22000003</v>
      </c>
      <c r="X13" s="30">
        <f>SUM(X5:X12)</f>
        <v>334863998.22000003</v>
      </c>
      <c r="Y13" s="32">
        <f t="shared" ref="Y13" si="10">((W13-X13)/X13)</f>
        <v>3.0161498559676367E-4</v>
      </c>
      <c r="Z13" s="26"/>
    </row>
    <row r="14" spans="1:26" x14ac:dyDescent="0.25">
      <c r="M14" s="7"/>
      <c r="O14" s="7"/>
      <c r="P14" s="7"/>
      <c r="V14" s="7"/>
    </row>
    <row r="15" spans="1:26" ht="18" x14ac:dyDescent="0.25">
      <c r="B15" s="48"/>
      <c r="E15" s="40"/>
      <c r="N15" s="50"/>
      <c r="W15" s="40"/>
    </row>
    <row r="16" spans="1:26" ht="18.75" x14ac:dyDescent="0.3">
      <c r="B16" s="49"/>
      <c r="E16" s="40"/>
    </row>
    <row r="17" spans="5:5" x14ac:dyDescent="0.25">
      <c r="E17" s="40"/>
    </row>
    <row r="18" spans="5:5" x14ac:dyDescent="0.25">
      <c r="E18" s="40"/>
    </row>
    <row r="19" spans="5:5" x14ac:dyDescent="0.25">
      <c r="E19" s="40"/>
    </row>
    <row r="20" spans="5:5" x14ac:dyDescent="0.25">
      <c r="E20" s="40"/>
    </row>
    <row r="21" spans="5:5" x14ac:dyDescent="0.25">
      <c r="E21" s="40"/>
    </row>
    <row r="22" spans="5:5" x14ac:dyDescent="0.25">
      <c r="E22" s="40"/>
    </row>
  </sheetData>
  <mergeCells count="4">
    <mergeCell ref="B2:C2"/>
    <mergeCell ref="A1:W1"/>
    <mergeCell ref="T3:V3"/>
    <mergeCell ref="W3:Y3"/>
  </mergeCell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pane ySplit="1" topLeftCell="A5" activePane="bottomLeft" state="frozen"/>
      <selection pane="bottomLeft" activeCell="A18" sqref="A18"/>
    </sheetView>
  </sheetViews>
  <sheetFormatPr defaultColWidth="8.85546875" defaultRowHeight="15" x14ac:dyDescent="0.25"/>
  <cols>
    <col min="1" max="1" width="21.85546875" customWidth="1"/>
    <col min="2" max="2" width="19.7109375" customWidth="1"/>
    <col min="3" max="3" width="19.5703125" customWidth="1"/>
    <col min="4" max="4" width="21.85546875" customWidth="1"/>
    <col min="5" max="5" width="20.28515625" customWidth="1"/>
    <col min="6" max="6" width="22.28515625" customWidth="1"/>
    <col min="7" max="7" width="21.7109375" customWidth="1"/>
    <col min="8" max="8" width="22.140625" customWidth="1"/>
    <col min="9" max="9" width="22.42578125" customWidth="1"/>
    <col min="10" max="10" width="21.5703125" customWidth="1"/>
    <col min="11" max="11" width="21.7109375" customWidth="1"/>
  </cols>
  <sheetData>
    <row r="1" spans="1:11" ht="34.5" thickBot="1" x14ac:dyDescent="0.55000000000000004">
      <c r="A1" s="55"/>
      <c r="B1" s="55"/>
      <c r="C1" s="55"/>
      <c r="D1" s="55"/>
      <c r="E1" s="55"/>
      <c r="F1" s="55"/>
    </row>
    <row r="3" spans="1:11" s="18" customFormat="1" ht="24.95" customHeight="1" x14ac:dyDescent="0.3">
      <c r="A3" s="12" t="s">
        <v>36</v>
      </c>
      <c r="B3" s="12" t="s">
        <v>35</v>
      </c>
      <c r="C3" s="12" t="s">
        <v>38</v>
      </c>
      <c r="D3" s="12" t="s">
        <v>37</v>
      </c>
      <c r="E3" s="44"/>
      <c r="F3" s="46">
        <v>43374</v>
      </c>
      <c r="G3" s="46">
        <v>43405</v>
      </c>
      <c r="H3" s="46">
        <v>43435</v>
      </c>
      <c r="I3" s="46">
        <v>43466</v>
      </c>
      <c r="J3" s="46">
        <v>43497</v>
      </c>
      <c r="K3" s="46">
        <v>43525</v>
      </c>
    </row>
    <row r="4" spans="1:11" s="18" customFormat="1" ht="24.95" customHeight="1" x14ac:dyDescent="0.3">
      <c r="A4" s="22">
        <f>'MAR 2019'!D5</f>
        <v>506110651.06999999</v>
      </c>
      <c r="B4" s="22">
        <f>'MAR 2019'!E5</f>
        <v>0</v>
      </c>
      <c r="C4" s="22">
        <v>0</v>
      </c>
      <c r="D4" s="22">
        <f>'MAR 2019'!H5</f>
        <v>17242194.079999998</v>
      </c>
      <c r="E4" s="44"/>
      <c r="F4" s="45">
        <v>512442517.12</v>
      </c>
      <c r="G4" s="45">
        <v>499890785.69000006</v>
      </c>
      <c r="H4" s="45">
        <v>510439234.52999997</v>
      </c>
      <c r="I4" s="45">
        <v>507543299.06999999</v>
      </c>
      <c r="J4" s="45">
        <v>520192409.84999996</v>
      </c>
      <c r="K4" s="45">
        <v>515559972.62</v>
      </c>
    </row>
    <row r="5" spans="1:11" s="18" customFormat="1" ht="24.95" customHeight="1" x14ac:dyDescent="0.3">
      <c r="A5" s="22">
        <f>'MAR 2019'!D6</f>
        <v>802567846.51999998</v>
      </c>
      <c r="B5" s="22">
        <v>0</v>
      </c>
      <c r="C5" s="22">
        <v>0</v>
      </c>
      <c r="D5" s="22">
        <f>'MAR 2019'!H6</f>
        <v>18108867.66</v>
      </c>
      <c r="E5" s="44"/>
      <c r="F5" s="45">
        <v>870632650.57999992</v>
      </c>
      <c r="G5" s="45">
        <v>845007282.60000002</v>
      </c>
      <c r="H5" s="45">
        <v>868829421.13</v>
      </c>
      <c r="I5" s="45">
        <v>810006516.15999997</v>
      </c>
      <c r="J5" s="45">
        <v>838489973.11000001</v>
      </c>
      <c r="K5" s="45">
        <v>827661230.38</v>
      </c>
    </row>
    <row r="6" spans="1:11" s="18" customFormat="1" ht="24.95" customHeight="1" x14ac:dyDescent="0.3">
      <c r="A6" s="22">
        <f>'MAR 2019'!D7</f>
        <v>505433994.48000002</v>
      </c>
      <c r="B6" s="22">
        <v>0</v>
      </c>
      <c r="C6" s="22">
        <v>0</v>
      </c>
      <c r="D6" s="22">
        <f>'MAR 2019'!H7</f>
        <v>16859918.120000001</v>
      </c>
      <c r="E6" s="44"/>
      <c r="F6" s="45">
        <v>536034961.30000001</v>
      </c>
      <c r="G6" s="45">
        <v>513180995.94</v>
      </c>
      <c r="H6" s="45">
        <v>521934237.66999996</v>
      </c>
      <c r="I6" s="45">
        <v>499723986.13</v>
      </c>
      <c r="J6" s="45">
        <v>522572965.64999998</v>
      </c>
      <c r="K6" s="45">
        <v>518626182.71999997</v>
      </c>
    </row>
    <row r="7" spans="1:11" s="18" customFormat="1" ht="24.95" customHeight="1" x14ac:dyDescent="0.3">
      <c r="A7" s="22">
        <f>'MAR 2019'!D8</f>
        <v>312210521.75</v>
      </c>
      <c r="B7" s="22">
        <f>'MAR 2019'!E8</f>
        <v>33205914.300000001</v>
      </c>
      <c r="C7" s="22">
        <v>0</v>
      </c>
      <c r="D7" s="22">
        <f>'MAR 2019'!H8</f>
        <v>623747.81999999995</v>
      </c>
      <c r="E7" s="44"/>
      <c r="F7" s="45">
        <v>342685689.59999996</v>
      </c>
      <c r="G7" s="45">
        <v>327088504.38</v>
      </c>
      <c r="H7" s="45">
        <v>327545276.29999995</v>
      </c>
      <c r="I7" s="45">
        <v>319925629.13999999</v>
      </c>
      <c r="J7" s="45">
        <v>336000406.75999999</v>
      </c>
      <c r="K7" s="45">
        <v>338562710.34000003</v>
      </c>
    </row>
    <row r="8" spans="1:11" s="18" customFormat="1" ht="24.95" customHeight="1" x14ac:dyDescent="0.3">
      <c r="A8" s="22">
        <f>'MAR 2019'!D9</f>
        <v>157861619.5</v>
      </c>
      <c r="B8" s="22">
        <f>'MAR 2019'!E9</f>
        <v>1928902.14</v>
      </c>
      <c r="C8" s="22">
        <v>0</v>
      </c>
      <c r="D8" s="22">
        <f>'MAR 2019'!H9</f>
        <v>19649.330000000002</v>
      </c>
      <c r="E8" s="44"/>
      <c r="F8" s="45">
        <v>152962651.31</v>
      </c>
      <c r="G8" s="45">
        <v>154891986.93000001</v>
      </c>
      <c r="H8" s="45">
        <v>161237399.54000002</v>
      </c>
      <c r="I8" s="45">
        <v>148098811.03999999</v>
      </c>
      <c r="J8" s="45">
        <v>154638083.28000003</v>
      </c>
      <c r="K8" s="45">
        <v>149821453.02000001</v>
      </c>
    </row>
    <row r="9" spans="1:11" s="18" customFormat="1" ht="24.95" customHeight="1" x14ac:dyDescent="0.3">
      <c r="A9" s="22">
        <f>'MAR 2019'!D10</f>
        <v>2079895565.9000001</v>
      </c>
      <c r="B9" s="22">
        <f>'MAR 2019'!E10</f>
        <v>111049915.34</v>
      </c>
      <c r="C9" s="22">
        <v>0</v>
      </c>
      <c r="D9" s="22">
        <f>'MAR 2019'!H10</f>
        <v>100451.25</v>
      </c>
      <c r="E9" s="44"/>
      <c r="F9" s="45">
        <v>2268258702.1300001</v>
      </c>
      <c r="G9" s="45">
        <v>2176202441.6800003</v>
      </c>
      <c r="H9" s="45">
        <v>2185306142.9899998</v>
      </c>
      <c r="I9" s="45">
        <v>2077530600.22</v>
      </c>
      <c r="J9" s="45">
        <v>2187961394.8899999</v>
      </c>
      <c r="K9" s="45">
        <v>2157703456.3099999</v>
      </c>
    </row>
    <row r="10" spans="1:11" s="18" customFormat="1" ht="24.95" customHeight="1" x14ac:dyDescent="0.3">
      <c r="A10" s="22">
        <f>'MAR 2019'!D11</f>
        <v>115093643.11</v>
      </c>
      <c r="B10" s="22">
        <f>'MAR 2019'!E11</f>
        <v>0</v>
      </c>
      <c r="C10" s="22">
        <v>0</v>
      </c>
      <c r="D10" s="22">
        <f>'MAR 2019'!H11</f>
        <v>258769.93</v>
      </c>
      <c r="E10" s="44"/>
      <c r="F10" s="45">
        <v>141336122.97999999</v>
      </c>
      <c r="G10" s="45">
        <v>121949725.66</v>
      </c>
      <c r="H10" s="45">
        <v>125013146.97</v>
      </c>
      <c r="I10" s="45">
        <v>126749394.84</v>
      </c>
      <c r="J10" s="45">
        <v>111459582.41000001</v>
      </c>
      <c r="K10" s="45">
        <v>108473562.78</v>
      </c>
    </row>
    <row r="11" spans="1:11" s="18" customFormat="1" ht="24.95" customHeight="1" x14ac:dyDescent="0.3">
      <c r="A11" s="22">
        <f>'MAR 2019'!D12</f>
        <v>0</v>
      </c>
      <c r="B11" s="22">
        <f>'MAR 2019'!E12</f>
        <v>79395317.040000007</v>
      </c>
      <c r="C11" s="22">
        <f>'MAR 2019'!F12</f>
        <v>467336909.16000003</v>
      </c>
      <c r="D11" s="22">
        <f>'MAR 2019'!H12</f>
        <v>62907.81</v>
      </c>
      <c r="E11" s="44"/>
      <c r="F11" s="45">
        <v>509636597.59999996</v>
      </c>
      <c r="G11" s="45">
        <v>499928336.20000005</v>
      </c>
      <c r="H11" s="45">
        <v>508822861.15999997</v>
      </c>
      <c r="I11" s="45">
        <v>517665405.51999998</v>
      </c>
      <c r="J11" s="45">
        <v>542846784.43999994</v>
      </c>
      <c r="K11" s="45">
        <v>543137493.25999999</v>
      </c>
    </row>
    <row r="12" spans="1:11" s="18" customFormat="1" ht="24.95" customHeight="1" thickBot="1" x14ac:dyDescent="0.35">
      <c r="A12" s="30">
        <f>SUM(A4:A11)</f>
        <v>4479173842.329999</v>
      </c>
      <c r="B12" s="30">
        <f>SUM(B4:B11)</f>
        <v>225580048.81999999</v>
      </c>
      <c r="C12" s="30">
        <f>SUM(C4:C11)</f>
        <v>467336909.16000003</v>
      </c>
      <c r="D12" s="30">
        <f>SUM(D4:D11)</f>
        <v>53276506</v>
      </c>
      <c r="E12" s="44"/>
      <c r="F12" s="43">
        <f t="shared" ref="F12:K12" si="0">SUM(F4:F11)</f>
        <v>5333989892.6199999</v>
      </c>
      <c r="G12" s="43">
        <f t="shared" si="0"/>
        <v>5138140059.0799999</v>
      </c>
      <c r="H12" s="43">
        <f t="shared" si="0"/>
        <v>5209127720.29</v>
      </c>
      <c r="I12" s="43">
        <f t="shared" si="0"/>
        <v>5007243642.1200008</v>
      </c>
      <c r="J12" s="43">
        <f t="shared" si="0"/>
        <v>5214161600.3899994</v>
      </c>
      <c r="K12" s="43">
        <f t="shared" si="0"/>
        <v>5159546061.4299994</v>
      </c>
    </row>
    <row r="13" spans="1:11" ht="16.5" x14ac:dyDescent="0.3">
      <c r="E13" s="42"/>
    </row>
    <row r="14" spans="1:11" x14ac:dyDescent="0.25">
      <c r="B14" s="41">
        <v>43374</v>
      </c>
      <c r="C14" s="41">
        <v>43405</v>
      </c>
      <c r="D14" s="41">
        <v>43435</v>
      </c>
      <c r="E14" s="41">
        <v>43466</v>
      </c>
      <c r="F14" s="41">
        <v>43497</v>
      </c>
      <c r="G14" s="41">
        <v>43525</v>
      </c>
      <c r="J14" s="50"/>
    </row>
    <row r="15" spans="1:11" x14ac:dyDescent="0.25">
      <c r="A15" s="41" t="s">
        <v>36</v>
      </c>
      <c r="B15" s="40">
        <v>4710183549.7399998</v>
      </c>
      <c r="C15" s="40">
        <v>4511471490.8100004</v>
      </c>
      <c r="D15" s="40">
        <v>4593226725.9700003</v>
      </c>
      <c r="E15" s="40">
        <v>4377264283.9899998</v>
      </c>
      <c r="F15" s="40">
        <v>4574101498.8900003</v>
      </c>
      <c r="G15" s="40">
        <v>4479173842.3299999</v>
      </c>
    </row>
    <row r="16" spans="1:11" x14ac:dyDescent="0.25">
      <c r="A16" s="41" t="s">
        <v>35</v>
      </c>
      <c r="B16" s="40">
        <v>201812628.69999999</v>
      </c>
      <c r="C16" s="40">
        <v>192561506.44</v>
      </c>
      <c r="D16" s="40">
        <v>177224498.41999999</v>
      </c>
      <c r="E16" s="40">
        <v>163856975.18000001</v>
      </c>
      <c r="F16" s="40">
        <v>190249365.75</v>
      </c>
      <c r="G16" s="40">
        <v>225580048.81999999</v>
      </c>
    </row>
    <row r="17" spans="1:7" x14ac:dyDescent="0.25">
      <c r="A17" s="41" t="s">
        <v>34</v>
      </c>
      <c r="B17" s="40">
        <v>448435810.88</v>
      </c>
      <c r="C17" s="40">
        <v>449623716.37</v>
      </c>
      <c r="D17" s="40">
        <v>455822889.81999999</v>
      </c>
      <c r="E17" s="40">
        <v>454756838.17000002</v>
      </c>
      <c r="F17" s="40">
        <v>475081203.95999998</v>
      </c>
      <c r="G17" s="40">
        <v>467336909.16000003</v>
      </c>
    </row>
    <row r="18" spans="1:7" x14ac:dyDescent="0.25">
      <c r="A18" s="41" t="s">
        <v>33</v>
      </c>
      <c r="B18" s="40">
        <v>45392103.409999996</v>
      </c>
      <c r="C18" s="40">
        <v>56722794.060000002</v>
      </c>
      <c r="D18" s="40">
        <v>58868504.359999999</v>
      </c>
      <c r="E18" s="40">
        <v>99509145.719999999</v>
      </c>
      <c r="F18" s="40">
        <v>56714065.079999998</v>
      </c>
      <c r="G18" s="40">
        <v>53276506</v>
      </c>
    </row>
    <row r="19" spans="1:7" x14ac:dyDescent="0.25">
      <c r="B19" s="39">
        <f t="shared" ref="B19:G19" si="1">SUM(B15:B18)</f>
        <v>5405824092.7299995</v>
      </c>
      <c r="C19" s="39">
        <f t="shared" si="1"/>
        <v>5210379507.6800003</v>
      </c>
      <c r="D19" s="39">
        <f t="shared" si="1"/>
        <v>5285142618.5699997</v>
      </c>
      <c r="E19" s="39">
        <f t="shared" si="1"/>
        <v>5095387243.0600004</v>
      </c>
      <c r="F19" s="39">
        <f t="shared" si="1"/>
        <v>5296146133.6800003</v>
      </c>
      <c r="G19" s="39">
        <f t="shared" si="1"/>
        <v>5225367306.3099995</v>
      </c>
    </row>
    <row r="20" spans="1:7" x14ac:dyDescent="0.25">
      <c r="D20" s="39"/>
    </row>
    <row r="21" spans="1:7" x14ac:dyDescent="0.25">
      <c r="G21" s="50"/>
    </row>
    <row r="22" spans="1:7" x14ac:dyDescent="0.25">
      <c r="A22" s="39"/>
    </row>
  </sheetData>
  <mergeCells count="1">
    <mergeCell ref="A1:F1"/>
  </mergeCells>
  <pageMargins left="0.7" right="0.7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workbookViewId="0">
      <selection activeCell="N27" sqref="N2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MAR 2019</vt:lpstr>
      <vt:lpstr>Trend </vt:lpstr>
      <vt:lpstr>MarCharts </vt:lpstr>
      <vt:lpstr>'MAR 2019'!Print_Area</vt:lpstr>
      <vt:lpstr>'Trend 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ecnwankpa</cp:lastModifiedBy>
  <cp:lastPrinted>2017-06-29T16:01:28Z</cp:lastPrinted>
  <dcterms:created xsi:type="dcterms:W3CDTF">2016-02-10T12:36:33Z</dcterms:created>
  <dcterms:modified xsi:type="dcterms:W3CDTF">2019-04-20T12:59:34Z</dcterms:modified>
</cp:coreProperties>
</file>