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JAN 2019" sheetId="9" r:id="rId1"/>
    <sheet name="Trend " sheetId="11" state="hidden" r:id="rId2"/>
    <sheet name="JanCharts " sheetId="10" r:id="rId3"/>
  </sheets>
  <definedNames>
    <definedName name="_xlnm.Print_Area" localSheetId="0">'JAN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<sst xmlns="http://schemas.openxmlformats.org/spreadsheetml/2006/main" count="54" uniqueCount="45">
  <si>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</si>
  <si>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</si>
  <si>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</si>
  <si>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</si>
  <si>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</si>
  <si>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</si>
  <si>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</si>
  <si>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</si>
  <si>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</si>
  <si>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</si>
  <si>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</si>
  <si>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</si>
  <si>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</si>
  <si>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</si>
  <si>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</si>
  <si>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</si>
  <si>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</si>
  <si>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</si>
  <si>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</si>
  <si>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</si>
  <si>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</si>
  <si>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</si>
  <si>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</si>
  <si>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</si>
  <si>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</si>
  <si>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</si>
  <si>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</si>
  <si>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</si>
  <si>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</si>
  <si>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</si>
  <si>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</si>
  <si>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</si>
  <si>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</si>
  <si>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</si>
  <si>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</si>
  <si>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</si>
  <si>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</si>
  <si>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</si>
  <si>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</si>
  <si>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DEC</t>
  </si>
  <si>
    <t>SCHEDULE OF REGISTERED EXCHANGE TRADED FUNDS(ETFs) AS AT 31ST JANUARY, 2019</t>
  </si>
  <si>
    <t>NET ASSET VALUE  (N) PREVIOUS (DEC'18)</t>
  </si>
  <si>
    <t>CURRENT(JAN)</t>
  </si>
  <si>
    <t>PREVIOUS(DEC)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</si>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</sst>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(AUG</a:t>
            </a:r>
            <a:r>
              <a:rPr lang="en-US" sz="1600" baseline="0"/>
              <a:t> 2018</a:t>
            </a:r>
            <a:r>
              <a:rPr lang="en-US" sz="1600"/>
              <a:t> - JAN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5692304392.9699993</c:v>
                </c:pt>
                <c:pt idx="1">
                  <c:v>5404681331.9699993</c:v>
                </c:pt>
                <c:pt idx="2">
                  <c:v>5333989892.6199999</c:v>
                </c:pt>
                <c:pt idx="3">
                  <c:v>5138140059.0799999</c:v>
                </c:pt>
                <c:pt idx="4">
                  <c:v>5209127720.29</c:v>
                </c:pt>
                <c:pt idx="5">
                  <c:v>5007243642.1200008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Outlets(Jan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4377264283.9899998</c:v>
                </c:pt>
                <c:pt idx="1">
                  <c:v>163856975.18000001</c:v>
                </c:pt>
                <c:pt idx="2">
                  <c:v>454756838.17000002</c:v>
                </c:pt>
                <c:pt idx="3">
                  <c:v>99509145.719999999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Outlet(Aug'2018</a:t>
            </a:r>
            <a:r>
              <a:rPr lang="en-US" baseline="0"/>
              <a:t> </a:t>
            </a:r>
            <a:r>
              <a:rPr lang="en-US"/>
              <a:t>- Jan' 2019)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5095492053.5200005</c:v>
                </c:pt>
                <c:pt idx="1">
                  <c:v>4792209737.3699999</c:v>
                </c:pt>
                <c:pt idx="2">
                  <c:v>4710183549.7399998</c:v>
                </c:pt>
                <c:pt idx="3">
                  <c:v>4511471490.8100004</c:v>
                </c:pt>
                <c:pt idx="4">
                  <c:v>4593226725.9700003</c:v>
                </c:pt>
                <c:pt idx="5">
                  <c:v>4377264283.9899998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171301483.56</c:v>
                </c:pt>
                <c:pt idx="1">
                  <c:v>184959940.49000001</c:v>
                </c:pt>
                <c:pt idx="2">
                  <c:v>201812628.69999999</c:v>
                </c:pt>
                <c:pt idx="3">
                  <c:v>192561506.44</c:v>
                </c:pt>
                <c:pt idx="4">
                  <c:v>177224498.41999999</c:v>
                </c:pt>
                <c:pt idx="5">
                  <c:v>163856975.18000001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457917264.22000003</c:v>
                </c:pt>
                <c:pt idx="1">
                  <c:v>453943790.42000002</c:v>
                </c:pt>
                <c:pt idx="2">
                  <c:v>448435810.88</c:v>
                </c:pt>
                <c:pt idx="3">
                  <c:v>449623716.37</c:v>
                </c:pt>
                <c:pt idx="4">
                  <c:v>455822889.81999999</c:v>
                </c:pt>
                <c:pt idx="5">
                  <c:v>454756838.17000002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74763035.010000005</c:v>
                </c:pt>
                <c:pt idx="1">
                  <c:v>50103376.740000002</c:v>
                </c:pt>
                <c:pt idx="2">
                  <c:v>45392103.409999996</c:v>
                </c:pt>
                <c:pt idx="3">
                  <c:v>56722794.060000002</c:v>
                </c:pt>
                <c:pt idx="4">
                  <c:v>58868504.359999999</c:v>
                </c:pt>
                <c:pt idx="5">
                  <c:v>99509145.719999999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K1" workbookViewId="0">
      <pane ySplit="1" topLeftCell="A2" activePane="bottomLeft" state="frozen"/>
      <selection activeCell="P28" sqref="P28"/>
      <selection pane="bottomLeft" activeCell="T5" sqref="T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39</v>
      </c>
      <c r="V4" s="17" t="s">
        <v>31</v>
      </c>
      <c r="W4" s="12" t="s">
        <v>42</v>
      </c>
      <c r="X4" s="12" t="s">
        <v>43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483424468.55000001</v>
      </c>
      <c r="E5" s="22"/>
      <c r="F5" s="22"/>
      <c r="G5" s="22">
        <v>483424468.55000001</v>
      </c>
      <c r="H5" s="22">
        <v>31081596.699999999</v>
      </c>
      <c r="I5" s="23">
        <f>G5+H5</f>
        <v>514506065.25</v>
      </c>
      <c r="J5" s="22">
        <v>6962766.1799999997</v>
      </c>
      <c r="K5" s="22">
        <v>883120.95</v>
      </c>
      <c r="L5" s="23">
        <f t="shared" ref="L5:L9" si="0">I5-J5</f>
        <v>507543299.06999999</v>
      </c>
      <c r="M5" s="14">
        <f t="shared" ref="M5:M13" si="1">(L5/L$13)</f>
        <v>0.10136181407284445</v>
      </c>
      <c r="N5" s="23">
        <v>510439234.52999997</v>
      </c>
      <c r="O5" s="14">
        <f t="shared" ref="O5:O13" si="2">(N5/N$13)</f>
        <v>9.798938746343179E-2</v>
      </c>
      <c r="P5" s="15">
        <f t="shared" ref="P5:P13" si="3">((L5-N5)/N5)</f>
        <v>-5.6734186247781003E-3</v>
      </c>
      <c r="Q5" s="16">
        <f t="shared" ref="Q5:Q12" si="4">(K5/L5)</f>
        <v>1.7399913497394054E-3</v>
      </c>
      <c r="R5" s="22">
        <v>10.49</v>
      </c>
      <c r="S5" s="22">
        <v>10.59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799503545.10000002</v>
      </c>
      <c r="E6" s="22"/>
      <c r="F6" s="22"/>
      <c r="G6" s="22">
        <v>799503545.10000002</v>
      </c>
      <c r="H6" s="22">
        <v>26320545.66</v>
      </c>
      <c r="I6" s="23">
        <f t="shared" ref="I6:I12" si="7">G6+H6</f>
        <v>825824090.75999999</v>
      </c>
      <c r="J6" s="22">
        <v>15817574.6</v>
      </c>
      <c r="K6" s="22">
        <v>480030.18</v>
      </c>
      <c r="L6" s="23">
        <f t="shared" si="0"/>
        <v>810006516.15999997</v>
      </c>
      <c r="M6" s="14">
        <f t="shared" si="1"/>
        <v>0.16176694685802306</v>
      </c>
      <c r="N6" s="23">
        <v>868829421.13</v>
      </c>
      <c r="O6" s="14">
        <f t="shared" si="2"/>
        <v>0.16678980969228971</v>
      </c>
      <c r="P6" s="15">
        <f t="shared" si="3"/>
        <v>-6.7703629204332108E-2</v>
      </c>
      <c r="Q6" s="16">
        <f t="shared" si="4"/>
        <v>5.9262508439522231E-4</v>
      </c>
      <c r="R6" s="22">
        <v>110.5</v>
      </c>
      <c r="S6" s="22">
        <v>112.89</v>
      </c>
      <c r="T6" s="22">
        <v>26</v>
      </c>
      <c r="U6" s="22">
        <v>19</v>
      </c>
      <c r="V6" s="24">
        <f t="shared" si="5"/>
        <v>0.36842105263157893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489704241.04000002</v>
      </c>
      <c r="E7" s="22"/>
      <c r="F7" s="22"/>
      <c r="G7" s="22">
        <v>489704241.04000002</v>
      </c>
      <c r="H7" s="22">
        <v>18185741.140000001</v>
      </c>
      <c r="I7" s="23">
        <f t="shared" si="7"/>
        <v>507889982.18000001</v>
      </c>
      <c r="J7" s="22">
        <v>8165996.0499999998</v>
      </c>
      <c r="K7" s="22">
        <v>687313.21</v>
      </c>
      <c r="L7" s="23">
        <f t="shared" si="0"/>
        <v>499723986.13</v>
      </c>
      <c r="M7" s="14">
        <f t="shared" si="1"/>
        <v>9.9800213819518369E-2</v>
      </c>
      <c r="N7" s="23">
        <v>521934237.66999996</v>
      </c>
      <c r="O7" s="14">
        <f t="shared" si="2"/>
        <v>0.10019609149474705</v>
      </c>
      <c r="P7" s="15">
        <f t="shared" si="3"/>
        <v>-4.2553735580080292E-2</v>
      </c>
      <c r="Q7" s="16">
        <f t="shared" si="4"/>
        <v>1.3753856710436146E-3</v>
      </c>
      <c r="R7" s="22">
        <v>85.67</v>
      </c>
      <c r="S7" s="22">
        <v>87.26</v>
      </c>
      <c r="T7" s="22">
        <v>143</v>
      </c>
      <c r="U7" s="22">
        <v>132</v>
      </c>
      <c r="V7" s="24">
        <f t="shared" si="5"/>
        <v>8.3333333333333329E-2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300635989.69999999</v>
      </c>
      <c r="E8" s="22">
        <v>25024630.140000001</v>
      </c>
      <c r="F8" s="22"/>
      <c r="G8" s="22">
        <v>325660619.83999997</v>
      </c>
      <c r="H8" s="22">
        <v>956961.83</v>
      </c>
      <c r="I8" s="23">
        <f t="shared" si="7"/>
        <v>326617581.66999996</v>
      </c>
      <c r="J8" s="22">
        <v>6691952.5300000003</v>
      </c>
      <c r="K8" s="22">
        <v>676973.31</v>
      </c>
      <c r="L8" s="23">
        <f t="shared" si="0"/>
        <v>319925629.13999999</v>
      </c>
      <c r="M8" s="14">
        <f t="shared" si="1"/>
        <v>6.3892562856108143E-2</v>
      </c>
      <c r="N8" s="23">
        <v>327545276.29999995</v>
      </c>
      <c r="O8" s="14">
        <f t="shared" si="2"/>
        <v>6.2879102584523505E-2</v>
      </c>
      <c r="P8" s="15">
        <f t="shared" si="3"/>
        <v>-2.3262882145859747E-2</v>
      </c>
      <c r="Q8" s="16">
        <f t="shared" si="4"/>
        <v>2.1160333788192861E-3</v>
      </c>
      <c r="R8" s="22">
        <v>3.93</v>
      </c>
      <c r="S8" s="22">
        <v>4.05</v>
      </c>
      <c r="T8" s="22">
        <v>57</v>
      </c>
      <c r="U8" s="22">
        <v>57</v>
      </c>
      <c r="V8" s="24">
        <f t="shared" si="5"/>
        <v>0</v>
      </c>
      <c r="W8" s="22">
        <v>84704193</v>
      </c>
      <c r="X8" s="22">
        <v>85104193</v>
      </c>
      <c r="Y8" s="25">
        <f t="shared" si="6"/>
        <v>-4.7001209446871786E-3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154986056.59999999</v>
      </c>
      <c r="E9" s="22"/>
      <c r="F9" s="22"/>
      <c r="G9" s="22">
        <v>154986056.59999999</v>
      </c>
      <c r="H9" s="22">
        <v>2382491.56</v>
      </c>
      <c r="I9" s="23">
        <f t="shared" si="7"/>
        <v>157368548.16</v>
      </c>
      <c r="J9" s="22">
        <v>9269737.1199999992</v>
      </c>
      <c r="K9" s="22">
        <v>591393.25</v>
      </c>
      <c r="L9" s="23">
        <f t="shared" si="0"/>
        <v>148098811.03999999</v>
      </c>
      <c r="M9" s="14">
        <f t="shared" si="1"/>
        <v>2.9576913293018214E-2</v>
      </c>
      <c r="N9" s="23">
        <v>161237399.54000002</v>
      </c>
      <c r="O9" s="14">
        <f t="shared" si="2"/>
        <v>3.0952859710459104E-2</v>
      </c>
      <c r="P9" s="15">
        <f t="shared" si="3"/>
        <v>-8.1485986114161982E-2</v>
      </c>
      <c r="Q9" s="16">
        <f t="shared" si="4"/>
        <v>3.9932342862649363E-3</v>
      </c>
      <c r="R9" s="22">
        <v>6.94</v>
      </c>
      <c r="S9" s="22">
        <v>7.02</v>
      </c>
      <c r="T9" s="22">
        <v>45</v>
      </c>
      <c r="U9" s="22">
        <v>45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2026499583.27</v>
      </c>
      <c r="E10" s="22">
        <v>83886768.079999998</v>
      </c>
      <c r="F10" s="22"/>
      <c r="G10" s="22">
        <v>2110386351.3499999</v>
      </c>
      <c r="H10" s="22">
        <v>57619.71</v>
      </c>
      <c r="I10" s="23">
        <f t="shared" si="7"/>
        <v>2110443971.0599999</v>
      </c>
      <c r="J10" s="22">
        <v>32913370.84</v>
      </c>
      <c r="K10" s="22">
        <v>1644413.98</v>
      </c>
      <c r="L10" s="23">
        <f t="shared" ref="L10:L11" si="8">I10-J10</f>
        <v>2077530600.22</v>
      </c>
      <c r="M10" s="14">
        <f t="shared" si="1"/>
        <v>0.41490503532606232</v>
      </c>
      <c r="N10" s="23">
        <v>2185306142.9899998</v>
      </c>
      <c r="O10" s="14">
        <f t="shared" si="2"/>
        <v>0.41951479409461295</v>
      </c>
      <c r="P10" s="15">
        <f t="shared" si="3"/>
        <v>-4.931828115512369E-2</v>
      </c>
      <c r="Q10" s="16">
        <f t="shared" si="4"/>
        <v>7.9152334980089575E-4</v>
      </c>
      <c r="R10" s="22">
        <v>14.2</v>
      </c>
      <c r="S10" s="22">
        <v>14.3</v>
      </c>
      <c r="T10" s="22">
        <v>136</v>
      </c>
      <c r="U10" s="22">
        <v>134</v>
      </c>
      <c r="V10" s="24">
        <f t="shared" si="5"/>
        <v>1.4925373134328358E-2</v>
      </c>
      <c r="W10" s="22">
        <v>149700000</v>
      </c>
      <c r="X10" s="22">
        <v>149700000</v>
      </c>
      <c r="Y10" s="25">
        <f t="shared" si="6"/>
        <v>0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122510399.73</v>
      </c>
      <c r="E11" s="22"/>
      <c r="F11" s="22"/>
      <c r="G11" s="22">
        <v>122510399.73</v>
      </c>
      <c r="H11" s="22">
        <v>10228373.93</v>
      </c>
      <c r="I11" s="23">
        <f t="shared" si="7"/>
        <v>132738773.66</v>
      </c>
      <c r="J11" s="22">
        <v>5989378.8200000003</v>
      </c>
      <c r="K11" s="22">
        <v>786733.36</v>
      </c>
      <c r="L11" s="23">
        <f t="shared" si="8"/>
        <v>126749394.84</v>
      </c>
      <c r="M11" s="14">
        <f t="shared" si="1"/>
        <v>2.5313207005508521E-2</v>
      </c>
      <c r="N11" s="23">
        <v>125013146.97</v>
      </c>
      <c r="O11" s="14">
        <f t="shared" si="2"/>
        <v>2.3998863856430904E-2</v>
      </c>
      <c r="P11" s="15">
        <f t="shared" si="3"/>
        <v>1.3888522224119839E-2</v>
      </c>
      <c r="Q11" s="16">
        <f t="shared" si="4"/>
        <v>6.2069989445955129E-3</v>
      </c>
      <c r="R11" s="22">
        <v>12.99</v>
      </c>
      <c r="S11" s="22">
        <v>13.19</v>
      </c>
      <c r="T11" s="22">
        <v>37</v>
      </c>
      <c r="U11" s="22">
        <v>37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54945576.960000001</v>
      </c>
      <c r="F12" s="22">
        <v>454756838.17000002</v>
      </c>
      <c r="G12" s="22">
        <v>509702415.12</v>
      </c>
      <c r="H12" s="22">
        <v>10295815.189999999</v>
      </c>
      <c r="I12" s="23">
        <f t="shared" si="7"/>
        <v>519998230.31</v>
      </c>
      <c r="J12" s="22">
        <v>2332824.79</v>
      </c>
      <c r="K12" s="22">
        <v>843040.7</v>
      </c>
      <c r="L12" s="23">
        <f>I12-J12</f>
        <v>517665405.51999998</v>
      </c>
      <c r="M12" s="14">
        <f t="shared" si="1"/>
        <v>0.10338330676891674</v>
      </c>
      <c r="N12" s="23">
        <v>508822861.15999997</v>
      </c>
      <c r="O12" s="14">
        <f t="shared" si="2"/>
        <v>9.767909110350495E-2</v>
      </c>
      <c r="P12" s="15">
        <f t="shared" si="3"/>
        <v>1.7378433704494E-2</v>
      </c>
      <c r="Q12" s="16">
        <f t="shared" si="4"/>
        <v>1.6285436326446371E-3</v>
      </c>
      <c r="R12" s="22">
        <v>163.35</v>
      </c>
      <c r="S12" s="22">
        <v>165.35</v>
      </c>
      <c r="T12" s="22">
        <v>42</v>
      </c>
      <c r="U12" s="22">
        <v>42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4377264283.9899998</v>
      </c>
      <c r="E13" s="30">
        <f t="shared" si="9"/>
        <v>163856975.18000001</v>
      </c>
      <c r="F13" s="30">
        <f t="shared" si="9"/>
        <v>454756838.17000002</v>
      </c>
      <c r="G13" s="30">
        <f t="shared" si="9"/>
        <v>4995878097.329999</v>
      </c>
      <c r="H13" s="30">
        <f t="shared" si="9"/>
        <v>99509145.719999999</v>
      </c>
      <c r="I13" s="30">
        <f t="shared" si="9"/>
        <v>5095387243.0500002</v>
      </c>
      <c r="J13" s="30">
        <f t="shared" si="9"/>
        <v>88143600.929999992</v>
      </c>
      <c r="K13" s="30">
        <f t="shared" si="9"/>
        <v>6593018.9400000004</v>
      </c>
      <c r="L13" s="31">
        <f t="shared" si="9"/>
        <v>5007243642.1200008</v>
      </c>
      <c r="M13" s="38">
        <f t="shared" si="1"/>
        <v>1</v>
      </c>
      <c r="N13" s="31">
        <f>SUM(N5:N12)</f>
        <v>5209127720.29</v>
      </c>
      <c r="O13" s="38">
        <f t="shared" si="2"/>
        <v>1</v>
      </c>
      <c r="P13" s="37">
        <f t="shared" si="3"/>
        <v>-3.8755831880190474E-2</v>
      </c>
      <c r="Q13" s="36">
        <f>(K13/L13)</f>
        <v>1.3166962527129203E-3</v>
      </c>
      <c r="R13" s="30">
        <f>SUM(R5:R12)</f>
        <v>408.07</v>
      </c>
      <c r="S13" s="30">
        <f>SUM(S5:S12)</f>
        <v>414.65000000000003</v>
      </c>
      <c r="T13" s="30">
        <f>SUM(T5:T12)</f>
        <v>506</v>
      </c>
      <c r="U13" s="30">
        <f>SUM(U5:U12)</f>
        <v>486</v>
      </c>
      <c r="V13" s="35">
        <f t="shared" si="5"/>
        <v>4.1152263374485597E-2</v>
      </c>
      <c r="W13" s="30">
        <f>SUM(W5:W12)</f>
        <v>334863998.22000003</v>
      </c>
      <c r="X13" s="30">
        <f>SUM(X5:X12)</f>
        <v>335263998.22000003</v>
      </c>
      <c r="Y13" s="32">
        <f t="shared" ref="Y13" si="10">((W13-X13)/X13)</f>
        <v>-1.1930896312270316E-3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J17" sqref="J17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43313</v>
      </c>
      <c r="G3" s="46">
        <v>43344</v>
      </c>
      <c r="H3" s="46">
        <v>43374</v>
      </c>
      <c r="I3" s="46">
        <v>43405</v>
      </c>
      <c r="J3" s="46">
        <v>43435</v>
      </c>
      <c r="K3" s="46">
        <v>43466</v>
      </c>
    </row>
    <row r="4" spans="1:11" s="18" customFormat="1" ht="24.95" customHeight="1" x14ac:dyDescent="0.3">
      <c r="A4" s="22">
        <f>'JAN 2019'!D5</f>
        <v>483424468.55000001</v>
      </c>
      <c r="B4" s="22">
        <f>'JAN 2019'!E5</f>
        <v>0</v>
      </c>
      <c r="C4" s="22">
        <v>0</v>
      </c>
      <c r="D4" s="22">
        <f>'JAN 2019'!H5</f>
        <v>31081596.699999999</v>
      </c>
      <c r="E4" s="44"/>
      <c r="F4" s="45">
        <v>556368793.66000009</v>
      </c>
      <c r="G4" s="45">
        <v>513649037.44</v>
      </c>
      <c r="H4" s="45">
        <v>512442517.12</v>
      </c>
      <c r="I4" s="45">
        <v>499890785.69000006</v>
      </c>
      <c r="J4" s="45">
        <v>510439234.52999997</v>
      </c>
      <c r="K4" s="45">
        <v>507543299.06999999</v>
      </c>
    </row>
    <row r="5" spans="1:11" s="18" customFormat="1" ht="24.95" customHeight="1" x14ac:dyDescent="0.3">
      <c r="A5" s="22">
        <f>'JAN 2019'!D6</f>
        <v>799503545.10000002</v>
      </c>
      <c r="B5" s="22">
        <v>0</v>
      </c>
      <c r="C5" s="22">
        <v>0</v>
      </c>
      <c r="D5" s="22">
        <f>'JAN 2019'!H6</f>
        <v>26320545.66</v>
      </c>
      <c r="E5" s="44"/>
      <c r="F5" s="45">
        <v>952929055.68999994</v>
      </c>
      <c r="G5" s="45">
        <v>894212267.06999993</v>
      </c>
      <c r="H5" s="45">
        <v>870632650.57999992</v>
      </c>
      <c r="I5" s="45">
        <v>845007282.60000002</v>
      </c>
      <c r="J5" s="45">
        <v>868829421.13</v>
      </c>
      <c r="K5" s="45">
        <v>810006516.15999997</v>
      </c>
    </row>
    <row r="6" spans="1:11" s="18" customFormat="1" ht="24.95" customHeight="1" x14ac:dyDescent="0.3">
      <c r="A6" s="22">
        <f>'JAN 2019'!D7</f>
        <v>489704241.04000002</v>
      </c>
      <c r="B6" s="22">
        <v>0</v>
      </c>
      <c r="C6" s="22">
        <v>0</v>
      </c>
      <c r="D6" s="22">
        <f>'JAN 2019'!H7</f>
        <v>18185741.140000001</v>
      </c>
      <c r="E6" s="44"/>
      <c r="F6" s="45">
        <v>577112550.01999998</v>
      </c>
      <c r="G6" s="45">
        <v>544388866.94000006</v>
      </c>
      <c r="H6" s="45">
        <v>536034961.30000001</v>
      </c>
      <c r="I6" s="45">
        <v>513180995.94</v>
      </c>
      <c r="J6" s="45">
        <v>521934237.66999996</v>
      </c>
      <c r="K6" s="45">
        <v>499723986.13</v>
      </c>
    </row>
    <row r="7" spans="1:11" s="18" customFormat="1" ht="24.95" customHeight="1" x14ac:dyDescent="0.3">
      <c r="A7" s="22">
        <f>'JAN 2019'!D8</f>
        <v>300635989.69999999</v>
      </c>
      <c r="B7" s="22">
        <f>'JAN 2019'!E8</f>
        <v>25024630.140000001</v>
      </c>
      <c r="C7" s="22">
        <v>0</v>
      </c>
      <c r="D7" s="22">
        <f>'JAN 2019'!H8</f>
        <v>956961.83</v>
      </c>
      <c r="E7" s="44"/>
      <c r="F7" s="45">
        <v>342541246.23999995</v>
      </c>
      <c r="G7" s="45">
        <v>337953418.68000001</v>
      </c>
      <c r="H7" s="45">
        <v>342685689.59999996</v>
      </c>
      <c r="I7" s="45">
        <v>327088504.38</v>
      </c>
      <c r="J7" s="45">
        <v>327545276.29999995</v>
      </c>
      <c r="K7" s="45">
        <v>319925629.13999999</v>
      </c>
    </row>
    <row r="8" spans="1:11" s="18" customFormat="1" ht="24.95" customHeight="1" x14ac:dyDescent="0.3">
      <c r="A8" s="22">
        <f>'JAN 2019'!D9</f>
        <v>154986056.59999999</v>
      </c>
      <c r="B8" s="22">
        <f>'JAN 2019'!E9</f>
        <v>0</v>
      </c>
      <c r="C8" s="22">
        <v>0</v>
      </c>
      <c r="D8" s="22">
        <f>'JAN 2019'!H9</f>
        <v>2382491.56</v>
      </c>
      <c r="E8" s="44"/>
      <c r="F8" s="45">
        <v>175477116.33999997</v>
      </c>
      <c r="G8" s="45">
        <v>161129963.67999998</v>
      </c>
      <c r="H8" s="45">
        <v>152962651.31</v>
      </c>
      <c r="I8" s="45">
        <v>154891986.93000001</v>
      </c>
      <c r="J8" s="45">
        <v>161237399.54000002</v>
      </c>
      <c r="K8" s="45">
        <v>148098811.03999999</v>
      </c>
    </row>
    <row r="9" spans="1:11" s="18" customFormat="1" ht="24.95" customHeight="1" x14ac:dyDescent="0.3">
      <c r="A9" s="22">
        <f>'JAN 2019'!D10</f>
        <v>2026499583.27</v>
      </c>
      <c r="B9" s="22">
        <f>'JAN 2019'!E10</f>
        <v>83886768.079999998</v>
      </c>
      <c r="C9" s="22">
        <v>0</v>
      </c>
      <c r="D9" s="22">
        <f>'JAN 2019'!H10</f>
        <v>57619.71</v>
      </c>
      <c r="E9" s="44"/>
      <c r="F9" s="45">
        <v>2418835029.6599998</v>
      </c>
      <c r="G9" s="45">
        <v>2294306030.7199998</v>
      </c>
      <c r="H9" s="45">
        <v>2268258702.1300001</v>
      </c>
      <c r="I9" s="45">
        <v>2176202441.6800003</v>
      </c>
      <c r="J9" s="45">
        <v>2185306142.9899998</v>
      </c>
      <c r="K9" s="45">
        <v>2077530600.22</v>
      </c>
    </row>
    <row r="10" spans="1:11" s="18" customFormat="1" ht="24.95" customHeight="1" x14ac:dyDescent="0.3">
      <c r="A10" s="22">
        <f>'JAN 2019'!D11</f>
        <v>122510399.73</v>
      </c>
      <c r="B10" s="22">
        <f>'JAN 2019'!E11</f>
        <v>0</v>
      </c>
      <c r="C10" s="22">
        <v>0</v>
      </c>
      <c r="D10" s="22">
        <f>'JAN 2019'!H11</f>
        <v>10228373.93</v>
      </c>
      <c r="E10" s="44"/>
      <c r="F10" s="45">
        <v>164901678.99999997</v>
      </c>
      <c r="G10" s="45">
        <v>150584473.24000004</v>
      </c>
      <c r="H10" s="45">
        <v>141336122.97999999</v>
      </c>
      <c r="I10" s="45">
        <v>121949725.66</v>
      </c>
      <c r="J10" s="45">
        <v>125013146.97</v>
      </c>
      <c r="K10" s="45">
        <v>126749394.84</v>
      </c>
    </row>
    <row r="11" spans="1:11" s="18" customFormat="1" ht="24.95" customHeight="1" x14ac:dyDescent="0.3">
      <c r="A11" s="22">
        <f>'JAN 2019'!D12</f>
        <v>0</v>
      </c>
      <c r="B11" s="22">
        <f>'JAN 2019'!E12</f>
        <v>54945576.960000001</v>
      </c>
      <c r="C11" s="22">
        <f>'JAN 2019'!F12</f>
        <v>454756838.17000002</v>
      </c>
      <c r="D11" s="22">
        <f>'JAN 2019'!H12</f>
        <v>10295815.189999999</v>
      </c>
      <c r="E11" s="44"/>
      <c r="F11" s="45">
        <v>504138922.35999995</v>
      </c>
      <c r="G11" s="45">
        <v>508457274.20000005</v>
      </c>
      <c r="H11" s="45">
        <v>509636597.59999996</v>
      </c>
      <c r="I11" s="45">
        <v>499928336.20000005</v>
      </c>
      <c r="J11" s="45">
        <v>508822861.15999997</v>
      </c>
      <c r="K11" s="45">
        <v>517665405.51999998</v>
      </c>
    </row>
    <row r="12" spans="1:11" s="18" customFormat="1" ht="24.95" customHeight="1" thickBot="1" x14ac:dyDescent="0.35">
      <c r="A12" s="30">
        <f>SUM(A4:A11)</f>
        <v>4377264283.9899998</v>
      </c>
      <c r="B12" s="30">
        <f>SUM(B4:B11)</f>
        <v>163856975.18000001</v>
      </c>
      <c r="C12" s="30">
        <f>SUM(C4:C11)</f>
        <v>454756838.17000002</v>
      </c>
      <c r="D12" s="30">
        <f>SUM(D4:D11)</f>
        <v>99509145.719999999</v>
      </c>
      <c r="E12" s="44"/>
      <c r="F12" s="43">
        <f t="shared" ref="F12:K12" si="0">SUM(F4:F11)</f>
        <v>5692304392.9699993</v>
      </c>
      <c r="G12" s="43">
        <f t="shared" si="0"/>
        <v>5404681331.9699993</v>
      </c>
      <c r="H12" s="43">
        <f t="shared" si="0"/>
        <v>5333989892.6199999</v>
      </c>
      <c r="I12" s="43">
        <f t="shared" si="0"/>
        <v>5138140059.0799999</v>
      </c>
      <c r="J12" s="43">
        <f t="shared" si="0"/>
        <v>5209127720.29</v>
      </c>
      <c r="K12" s="43">
        <f t="shared" si="0"/>
        <v>5007243642.1200008</v>
      </c>
    </row>
    <row r="13" spans="1:11" ht="16.5" x14ac:dyDescent="0.3">
      <c r="E13" s="42"/>
    </row>
    <row r="14" spans="1:11" x14ac:dyDescent="0.25">
      <c r="B14" s="41">
        <v>43313</v>
      </c>
      <c r="C14" s="41">
        <v>43344</v>
      </c>
      <c r="D14" s="41">
        <v>43374</v>
      </c>
      <c r="E14" s="41">
        <v>43405</v>
      </c>
      <c r="F14" s="41">
        <v>43435</v>
      </c>
      <c r="G14" s="41">
        <v>43466</v>
      </c>
      <c r="J14" s="50"/>
    </row>
    <row r="15" spans="1:11" x14ac:dyDescent="0.25">
      <c r="A15" s="41" t="s">
        <v>36</v>
      </c>
      <c r="B15" s="40">
        <v>5095492053.5200005</v>
      </c>
      <c r="C15" s="40">
        <v>4792209737.3699999</v>
      </c>
      <c r="D15" s="40">
        <v>4710183549.7399998</v>
      </c>
      <c r="E15" s="40">
        <v>4511471490.8100004</v>
      </c>
      <c r="F15" s="40">
        <v>4593226725.9700003</v>
      </c>
      <c r="G15" s="40">
        <v>4377264283.9899998</v>
      </c>
    </row>
    <row r="16" spans="1:11" x14ac:dyDescent="0.25">
      <c r="A16" s="41" t="s">
        <v>35</v>
      </c>
      <c r="B16" s="40">
        <v>171301483.56</v>
      </c>
      <c r="C16" s="40">
        <v>184959940.49000001</v>
      </c>
      <c r="D16" s="40">
        <v>201812628.69999999</v>
      </c>
      <c r="E16" s="40">
        <v>192561506.44</v>
      </c>
      <c r="F16" s="40">
        <v>177224498.41999999</v>
      </c>
      <c r="G16" s="40">
        <v>163856975.18000001</v>
      </c>
    </row>
    <row r="17" spans="1:7" x14ac:dyDescent="0.25">
      <c r="A17" s="41" t="s">
        <v>34</v>
      </c>
      <c r="B17" s="40">
        <v>457917264.22000003</v>
      </c>
      <c r="C17" s="40">
        <v>453943790.42000002</v>
      </c>
      <c r="D17" s="40">
        <v>448435810.88</v>
      </c>
      <c r="E17" s="40">
        <v>449623716.37</v>
      </c>
      <c r="F17" s="40">
        <v>455822889.81999999</v>
      </c>
      <c r="G17" s="40">
        <v>454756838.17000002</v>
      </c>
    </row>
    <row r="18" spans="1:7" x14ac:dyDescent="0.25">
      <c r="A18" s="41" t="s">
        <v>33</v>
      </c>
      <c r="B18" s="40">
        <v>74763035.010000005</v>
      </c>
      <c r="C18" s="40">
        <v>50103376.740000002</v>
      </c>
      <c r="D18" s="40">
        <v>45392103.409999996</v>
      </c>
      <c r="E18" s="40">
        <v>56722794.060000002</v>
      </c>
      <c r="F18" s="40">
        <v>58868504.359999999</v>
      </c>
      <c r="G18" s="40">
        <v>99509145.719999999</v>
      </c>
    </row>
    <row r="19" spans="1:7" x14ac:dyDescent="0.25">
      <c r="B19" s="39">
        <f t="shared" ref="B19:G19" si="1">SUM(B15:B18)</f>
        <v>5799473836.3100014</v>
      </c>
      <c r="C19" s="39">
        <f t="shared" si="1"/>
        <v>5481216845.0199995</v>
      </c>
      <c r="D19" s="39">
        <f t="shared" si="1"/>
        <v>5405824092.7299995</v>
      </c>
      <c r="E19" s="39">
        <f t="shared" si="1"/>
        <v>5210379507.6800003</v>
      </c>
      <c r="F19" s="39">
        <f t="shared" si="1"/>
        <v>5285142618.5699997</v>
      </c>
      <c r="G19" s="39">
        <f t="shared" si="1"/>
        <v>5095387243.0600004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A24" sqref="A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 2019</vt:lpstr>
      <vt:lpstr>Trend </vt:lpstr>
      <vt:lpstr>JanCharts </vt:lpstr>
      <vt:lpstr>'JAN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2019-04-02T17:38:20Z</dcterms:modified>
</cp:coreProperties>
</file>