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18\"/>
    </mc:Choice>
  </mc:AlternateContent>
  <bookViews>
    <workbookView xWindow="0" yWindow="0" windowWidth="16815" windowHeight="7755"/>
  </bookViews>
  <sheets>
    <sheet name="NOV 2018" sheetId="9" r:id="rId1"/>
    <sheet name="Trend " sheetId="11" state="hidden" r:id="rId2"/>
    <sheet name="NovCharts " sheetId="10" r:id="rId3"/>
  </sheets>
  <definedNames>
    <definedName name="_xlnm.Print_Area" localSheetId="0">'NOV 2018'!$A$1:$U$2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B8" i="11" l="1"/>
  <c r="B4" i="11"/>
  <c r="A11" i="11" l="1"/>
  <c r="K12" i="11" l="1"/>
  <c r="I9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</calcChain>
</file>

<file path=xl/sharedStrings.xml><?xml version="1.0" encoding="utf-8"?>
<sst xmlns="http://schemas.openxmlformats.org/spreadsheetml/2006/main" count="54" uniqueCount="45">
  <si>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</si>
  <si>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</si>
  <si>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</si>
  <si>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</si>
  <si>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</si>
  <si>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</si>
  <si>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</si>
  <si>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</si>
  <si>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</si>
  <si>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</si>
  <si>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</si>
  <si>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</si>
  <si>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</si>
  <si>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</si>
  <si>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</si>
  <si>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</si>
  <si>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</si>
  <si>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</si>
  <si>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</si>
  <si>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</si>
  <si>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</si>
  <si>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</si>
  <si>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</si>
  <si>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</si>
  <si>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</si>
  <si>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</si>
  <si>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</si>
  <si>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</si>
  <si>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</si>
  <si>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</si>
  <si>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</si>
  <si>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</si>
  <si>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</si>
  <si>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</si>
  <si>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</si>
  <si>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</si>
  <si>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</si>
  <si>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</si>
  <si>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</si>
  <si>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OCT</t>
  </si>
  <si>
    <t>SCHEDULE OF REGISTERED EXCHANGE TRADED FUNDS(ETFs) AS AT 30TH NOVEMBER, 2018</t>
  </si>
  <si>
    <t>NET ASSET VALUE  (N) PREVIOUS (OCT'18)</t>
  </si>
  <si>
    <t>NOV</t>
  </si>
  <si>
    <t>PREVIOUS(OCT)</t>
  </si>
  <si>
    <t>CURRENT(NOV)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</si>
</sst>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(JUN - NOV </a:t>
            </a:r>
            <a:r>
              <a:rPr lang="en-US" sz="1600" baseline="0"/>
              <a:t>2018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6392823777.5500011</c:v>
                </c:pt>
                <c:pt idx="1">
                  <c:v>6098924594.4800005</c:v>
                </c:pt>
                <c:pt idx="2">
                  <c:v>5692304392.9699993</c:v>
                </c:pt>
                <c:pt idx="3">
                  <c:v>5404681331.9699993</c:v>
                </c:pt>
                <c:pt idx="4">
                  <c:v>5333989892.6199999</c:v>
                </c:pt>
                <c:pt idx="5">
                  <c:v>5138140059.0799999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94600"/>
        <c:axId val="174100872"/>
      </c:lineChart>
      <c:catAx>
        <c:axId val="174094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74100872"/>
        <c:crosses val="autoZero"/>
        <c:auto val="0"/>
        <c:lblAlgn val="ctr"/>
        <c:lblOffset val="100"/>
        <c:noMultiLvlLbl val="0"/>
      </c:catAx>
      <c:valAx>
        <c:axId val="174100872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740946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Outlets(Nov 2018)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4511471490.8100004</c:v>
                </c:pt>
                <c:pt idx="1">
                  <c:v>192561506.44</c:v>
                </c:pt>
                <c:pt idx="2">
                  <c:v>449623716.37</c:v>
                </c:pt>
                <c:pt idx="3">
                  <c:v>56722794.059999995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Outlet(Jun</a:t>
            </a:r>
            <a:r>
              <a:rPr lang="en-US" baseline="0"/>
              <a:t> </a:t>
            </a:r>
            <a:r>
              <a:rPr lang="en-US"/>
              <a:t>- Nov' 2018)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5688266618.6599998</c:v>
                </c:pt>
                <c:pt idx="1">
                  <c:v>5450573222.7399998</c:v>
                </c:pt>
                <c:pt idx="2">
                  <c:v>5095492053.5200005</c:v>
                </c:pt>
                <c:pt idx="3">
                  <c:v>4792209737.3699999</c:v>
                </c:pt>
                <c:pt idx="4">
                  <c:v>4710183549.7399998</c:v>
                </c:pt>
                <c:pt idx="5">
                  <c:v>4511471490.8100004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146073161.63999999</c:v>
                </c:pt>
                <c:pt idx="1">
                  <c:v>120602888.23</c:v>
                </c:pt>
                <c:pt idx="2">
                  <c:v>171301483.56</c:v>
                </c:pt>
                <c:pt idx="3">
                  <c:v>184959940.49000001</c:v>
                </c:pt>
                <c:pt idx="4">
                  <c:v>201812628.69999999</c:v>
                </c:pt>
                <c:pt idx="5">
                  <c:v>192561506.44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483544793.60000002</c:v>
                </c:pt>
                <c:pt idx="1">
                  <c:v>474827704.85000002</c:v>
                </c:pt>
                <c:pt idx="2">
                  <c:v>457917264.22000003</c:v>
                </c:pt>
                <c:pt idx="3">
                  <c:v>453943790.42000002</c:v>
                </c:pt>
                <c:pt idx="4">
                  <c:v>448435810.88</c:v>
                </c:pt>
                <c:pt idx="5">
                  <c:v>449623716.37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144539302.66</c:v>
                </c:pt>
                <c:pt idx="1">
                  <c:v>119719492.83</c:v>
                </c:pt>
                <c:pt idx="2">
                  <c:v>74763035.010000005</c:v>
                </c:pt>
                <c:pt idx="3">
                  <c:v>50103376.740000002</c:v>
                </c:pt>
                <c:pt idx="4">
                  <c:v>45392103.409999996</c:v>
                </c:pt>
                <c:pt idx="5">
                  <c:v>56722794.060000002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094208"/>
        <c:axId val="174098520"/>
        <c:axId val="0"/>
      </c:bar3DChart>
      <c:dateAx>
        <c:axId val="174094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4098520"/>
        <c:crossesAt val="0"/>
        <c:auto val="1"/>
        <c:lblOffset val="100"/>
        <c:baseTimeUnit val="months"/>
      </c:dateAx>
      <c:valAx>
        <c:axId val="174098520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74094208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topLeftCell="D1" workbookViewId="0">
      <pane ySplit="1" topLeftCell="A2" activePane="bottomLeft" state="frozen"/>
      <selection activeCell="P28" sqref="P28"/>
      <selection pane="bottomLeft" activeCell="L5" sqref="L5:L12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11.14062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4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3"/>
      <c r="Y1" s="4"/>
    </row>
    <row r="2" spans="1:26" ht="15.75" thickBot="1" x14ac:dyDescent="0.3">
      <c r="A2" s="1"/>
      <c r="B2" s="53"/>
      <c r="C2" s="53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1" t="s">
        <v>41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6" t="s">
        <v>19</v>
      </c>
      <c r="U3" s="56"/>
      <c r="V3" s="56"/>
      <c r="W3" s="56" t="s">
        <v>20</v>
      </c>
      <c r="X3" s="56"/>
      <c r="Y3" s="57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42</v>
      </c>
      <c r="U4" s="12" t="s">
        <v>39</v>
      </c>
      <c r="V4" s="17" t="s">
        <v>31</v>
      </c>
      <c r="W4" s="12" t="s">
        <v>44</v>
      </c>
      <c r="X4" s="12" t="s">
        <v>43</v>
      </c>
      <c r="Y4" s="17" t="s">
        <v>31</v>
      </c>
      <c r="Z4" s="26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495559527.91000003</v>
      </c>
      <c r="E5" s="22"/>
      <c r="F5" s="22"/>
      <c r="G5" s="22">
        <v>495559527.91000003</v>
      </c>
      <c r="H5" s="22">
        <v>12253115.869999999</v>
      </c>
      <c r="I5" s="23">
        <f>G5+H5</f>
        <v>507812643.78000003</v>
      </c>
      <c r="J5" s="22">
        <v>7921858.0899999999</v>
      </c>
      <c r="K5" s="22">
        <v>577760.59</v>
      </c>
      <c r="L5" s="23">
        <f t="shared" ref="L5:L9" si="0">I5-J5</f>
        <v>499890785.69000006</v>
      </c>
      <c r="M5" s="14">
        <f t="shared" ref="M5:M13" si="1">(L5/L$13)</f>
        <v>9.7290221742127259E-2</v>
      </c>
      <c r="N5" s="23">
        <v>512442517.12</v>
      </c>
      <c r="O5" s="14">
        <f t="shared" ref="O5:O13" si="2">(N5/N$13)</f>
        <v>9.6071145134527733E-2</v>
      </c>
      <c r="P5" s="15">
        <f t="shared" ref="P5:P13" si="3">((L5-N5)/N5)</f>
        <v>-2.4493930559358088E-2</v>
      </c>
      <c r="Q5" s="16">
        <f t="shared" ref="Q5:Q12" si="4">(K5/L5)</f>
        <v>1.1557736340399155E-3</v>
      </c>
      <c r="R5" s="22">
        <v>10.33</v>
      </c>
      <c r="S5" s="22">
        <v>10.43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825707947.99000001</v>
      </c>
      <c r="E6" s="22"/>
      <c r="F6" s="22"/>
      <c r="G6" s="22">
        <v>829439808.67999995</v>
      </c>
      <c r="H6" s="22">
        <v>22815030.350000001</v>
      </c>
      <c r="I6" s="23">
        <f t="shared" ref="I6:I12" si="7">G6+H6</f>
        <v>852254839.02999997</v>
      </c>
      <c r="J6" s="22">
        <v>7247556.4299999997</v>
      </c>
      <c r="K6" s="22">
        <v>554179.56999999995</v>
      </c>
      <c r="L6" s="23">
        <f t="shared" si="0"/>
        <v>845007282.60000002</v>
      </c>
      <c r="M6" s="14">
        <f t="shared" si="1"/>
        <v>0.16445781408911248</v>
      </c>
      <c r="N6" s="23">
        <v>870632650.57999992</v>
      </c>
      <c r="O6" s="14">
        <f t="shared" si="2"/>
        <v>0.16322352837312076</v>
      </c>
      <c r="P6" s="15">
        <f t="shared" si="3"/>
        <v>-2.9433042699385025E-2</v>
      </c>
      <c r="Q6" s="16">
        <f t="shared" si="4"/>
        <v>6.5582815842112833E-4</v>
      </c>
      <c r="R6" s="22">
        <v>115.3</v>
      </c>
      <c r="S6" s="22">
        <v>117.74</v>
      </c>
      <c r="T6" s="22">
        <v>19</v>
      </c>
      <c r="U6" s="22">
        <v>19</v>
      </c>
      <c r="V6" s="24">
        <f t="shared" si="5"/>
        <v>0</v>
      </c>
      <c r="W6" s="22">
        <v>7252176.0599999996</v>
      </c>
      <c r="X6" s="22">
        <v>7252176.0599999996</v>
      </c>
      <c r="Y6" s="33">
        <f t="shared" si="6"/>
        <v>0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506312152.35000002</v>
      </c>
      <c r="E7" s="22"/>
      <c r="F7" s="22"/>
      <c r="G7" s="22">
        <v>508484434.02999997</v>
      </c>
      <c r="H7" s="22">
        <v>12401738.359999999</v>
      </c>
      <c r="I7" s="23">
        <f t="shared" si="7"/>
        <v>520886172.38999999</v>
      </c>
      <c r="J7" s="22">
        <v>7705176.4500000002</v>
      </c>
      <c r="K7" s="22">
        <v>611505.55000000005</v>
      </c>
      <c r="L7" s="23">
        <f t="shared" si="0"/>
        <v>513180995.94</v>
      </c>
      <c r="M7" s="14">
        <f t="shared" si="1"/>
        <v>9.9876801729668438E-2</v>
      </c>
      <c r="N7" s="23">
        <v>536034961.30000001</v>
      </c>
      <c r="O7" s="14">
        <f t="shared" si="2"/>
        <v>0.10049418392067955</v>
      </c>
      <c r="P7" s="15">
        <f t="shared" si="3"/>
        <v>-4.2635214137104485E-2</v>
      </c>
      <c r="Q7" s="16">
        <f t="shared" si="4"/>
        <v>1.1915981979806125E-3</v>
      </c>
      <c r="R7" s="22">
        <v>87.97</v>
      </c>
      <c r="S7" s="22">
        <v>89.62</v>
      </c>
      <c r="T7" s="22">
        <v>132</v>
      </c>
      <c r="U7" s="22">
        <v>132</v>
      </c>
      <c r="V7" s="24">
        <f t="shared" si="5"/>
        <v>0</v>
      </c>
      <c r="W7" s="22">
        <v>5779531.1600000001</v>
      </c>
      <c r="X7" s="22">
        <v>5779531.1600000001</v>
      </c>
      <c r="Y7" s="25">
        <f t="shared" si="6"/>
        <v>0</v>
      </c>
      <c r="Z7" s="47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306304974.86000001</v>
      </c>
      <c r="E8" s="22">
        <v>24819283.780000001</v>
      </c>
      <c r="F8" s="22"/>
      <c r="G8" s="22">
        <v>331124258.63999999</v>
      </c>
      <c r="H8" s="22">
        <v>52740.06</v>
      </c>
      <c r="I8" s="23">
        <f t="shared" si="7"/>
        <v>331176998.69999999</v>
      </c>
      <c r="J8" s="22">
        <v>4088494.32</v>
      </c>
      <c r="K8" s="22">
        <v>625585.91</v>
      </c>
      <c r="L8" s="23">
        <f t="shared" si="0"/>
        <v>327088504.38</v>
      </c>
      <c r="M8" s="14">
        <f t="shared" si="1"/>
        <v>6.3658931173348796E-2</v>
      </c>
      <c r="N8" s="23">
        <v>342685689.59999996</v>
      </c>
      <c r="O8" s="14">
        <f t="shared" si="2"/>
        <v>6.4245657846883616E-2</v>
      </c>
      <c r="P8" s="15">
        <f t="shared" si="3"/>
        <v>-4.551455077743629E-2</v>
      </c>
      <c r="Q8" s="16">
        <f t="shared" si="4"/>
        <v>1.9125891054649117E-3</v>
      </c>
      <c r="R8" s="22">
        <v>3.92</v>
      </c>
      <c r="S8" s="22">
        <v>4.04</v>
      </c>
      <c r="T8" s="22">
        <v>57</v>
      </c>
      <c r="U8" s="22">
        <v>54</v>
      </c>
      <c r="V8" s="24">
        <f t="shared" si="5"/>
        <v>5.5555555555555552E-2</v>
      </c>
      <c r="W8" s="22">
        <v>85104193</v>
      </c>
      <c r="X8" s="22">
        <v>85104193</v>
      </c>
      <c r="Y8" s="25">
        <f t="shared" si="6"/>
        <v>0</v>
      </c>
      <c r="Z8" s="34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163178605.90000001</v>
      </c>
      <c r="E9" s="22">
        <v>1370822.58</v>
      </c>
      <c r="F9" s="22"/>
      <c r="G9" s="22">
        <v>164549428.47999999</v>
      </c>
      <c r="H9" s="22">
        <v>58825.27</v>
      </c>
      <c r="I9" s="23">
        <f t="shared" si="7"/>
        <v>164608253.75</v>
      </c>
      <c r="J9" s="22">
        <v>9716266.8200000003</v>
      </c>
      <c r="K9" s="22">
        <v>579343.91</v>
      </c>
      <c r="L9" s="23">
        <f t="shared" si="0"/>
        <v>154891986.93000001</v>
      </c>
      <c r="M9" s="14">
        <f t="shared" si="1"/>
        <v>3.0145536156858655E-2</v>
      </c>
      <c r="N9" s="23">
        <v>152962651.31</v>
      </c>
      <c r="O9" s="14">
        <f t="shared" si="2"/>
        <v>2.8676966846456913E-2</v>
      </c>
      <c r="P9" s="15">
        <f t="shared" si="3"/>
        <v>1.2613115708160282E-2</v>
      </c>
      <c r="Q9" s="16">
        <f t="shared" si="4"/>
        <v>3.7403091114185374E-3</v>
      </c>
      <c r="R9" s="22">
        <v>7.31</v>
      </c>
      <c r="S9" s="22">
        <v>7.39</v>
      </c>
      <c r="T9" s="22">
        <v>43</v>
      </c>
      <c r="U9" s="22">
        <v>43</v>
      </c>
      <c r="V9" s="24">
        <f t="shared" si="5"/>
        <v>0</v>
      </c>
      <c r="W9" s="22">
        <v>25181216</v>
      </c>
      <c r="X9" s="22">
        <v>25181216</v>
      </c>
      <c r="Y9" s="25">
        <f t="shared" si="6"/>
        <v>0</v>
      </c>
      <c r="Z9" s="26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2091170220.8399999</v>
      </c>
      <c r="E10" s="22">
        <v>110193928.79000001</v>
      </c>
      <c r="F10" s="22"/>
      <c r="G10" s="22">
        <v>2201364149.6300001</v>
      </c>
      <c r="H10" s="22">
        <v>8498671.0899999999</v>
      </c>
      <c r="I10" s="23">
        <f t="shared" si="7"/>
        <v>2209862820.7200003</v>
      </c>
      <c r="J10" s="22">
        <v>33660379.039999999</v>
      </c>
      <c r="K10" s="22">
        <v>1124109.25</v>
      </c>
      <c r="L10" s="23">
        <f t="shared" ref="L10:L11" si="8">I10-J10</f>
        <v>2176202441.6800003</v>
      </c>
      <c r="M10" s="14">
        <f t="shared" si="1"/>
        <v>0.42353894924181107</v>
      </c>
      <c r="N10" s="23">
        <v>2268258702.1300001</v>
      </c>
      <c r="O10" s="14">
        <f t="shared" si="2"/>
        <v>0.42524615677812155</v>
      </c>
      <c r="P10" s="15">
        <f t="shared" si="3"/>
        <v>-4.0584550767315347E-2</v>
      </c>
      <c r="Q10" s="16">
        <f t="shared" si="4"/>
        <v>5.165462681551823E-4</v>
      </c>
      <c r="R10" s="22">
        <v>15.16</v>
      </c>
      <c r="S10" s="22">
        <v>15.26</v>
      </c>
      <c r="T10" s="22">
        <v>134</v>
      </c>
      <c r="U10" s="22">
        <v>134</v>
      </c>
      <c r="V10" s="24">
        <f t="shared" si="5"/>
        <v>0</v>
      </c>
      <c r="W10" s="22">
        <v>149700000</v>
      </c>
      <c r="X10" s="22">
        <v>149550000</v>
      </c>
      <c r="Y10" s="25">
        <f t="shared" si="6"/>
        <v>1.0030090270812437E-3</v>
      </c>
      <c r="Z10" s="52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123238060.95999999</v>
      </c>
      <c r="E11" s="22">
        <v>4654411.95</v>
      </c>
      <c r="F11" s="22"/>
      <c r="G11" s="22">
        <v>127892472.91</v>
      </c>
      <c r="H11" s="22">
        <v>528.83000000000004</v>
      </c>
      <c r="I11" s="23">
        <f t="shared" si="7"/>
        <v>127893001.73999999</v>
      </c>
      <c r="J11" s="22">
        <v>5943276.0800000001</v>
      </c>
      <c r="K11" s="22">
        <v>481145.19</v>
      </c>
      <c r="L11" s="23">
        <f t="shared" si="8"/>
        <v>121949725.66</v>
      </c>
      <c r="M11" s="14">
        <f t="shared" si="1"/>
        <v>2.3734215933739158E-2</v>
      </c>
      <c r="N11" s="23">
        <v>141336122.97999999</v>
      </c>
      <c r="O11" s="14">
        <f t="shared" si="2"/>
        <v>2.6497261116964203E-2</v>
      </c>
      <c r="P11" s="15">
        <f t="shared" si="3"/>
        <v>-0.13716519819029774</v>
      </c>
      <c r="Q11" s="16">
        <f t="shared" si="4"/>
        <v>3.9454388880008576E-3</v>
      </c>
      <c r="R11" s="22">
        <v>12.35</v>
      </c>
      <c r="S11" s="22">
        <v>12.55</v>
      </c>
      <c r="T11" s="22">
        <v>37</v>
      </c>
      <c r="U11" s="22">
        <v>35</v>
      </c>
      <c r="V11" s="24">
        <f t="shared" si="5"/>
        <v>5.7142857142857141E-2</v>
      </c>
      <c r="W11" s="22">
        <v>10526523</v>
      </c>
      <c r="X11" s="22">
        <v>10526523</v>
      </c>
      <c r="Y11" s="25">
        <f t="shared" si="6"/>
        <v>0</v>
      </c>
      <c r="Z11" s="26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v>51523059.340000004</v>
      </c>
      <c r="F12" s="22">
        <v>449623716.37</v>
      </c>
      <c r="G12" s="22">
        <v>501146775.72000003</v>
      </c>
      <c r="H12" s="22">
        <v>642144.23</v>
      </c>
      <c r="I12" s="23">
        <f t="shared" si="7"/>
        <v>501788919.95000005</v>
      </c>
      <c r="J12" s="22">
        <v>1860583.75</v>
      </c>
      <c r="K12" s="22">
        <v>845106.32</v>
      </c>
      <c r="L12" s="23">
        <f>I12-J12</f>
        <v>499928336.20000005</v>
      </c>
      <c r="M12" s="14">
        <f t="shared" si="1"/>
        <v>9.7297529933334237E-2</v>
      </c>
      <c r="N12" s="23">
        <v>509636597.59999996</v>
      </c>
      <c r="O12" s="14">
        <f t="shared" si="2"/>
        <v>9.5545099983245715E-2</v>
      </c>
      <c r="P12" s="15">
        <f t="shared" si="3"/>
        <v>-1.9049380373620008E-2</v>
      </c>
      <c r="Q12" s="16">
        <f t="shared" si="4"/>
        <v>1.6904549288478596E-3</v>
      </c>
      <c r="R12" s="22">
        <v>155.72999999999999</v>
      </c>
      <c r="S12" s="22">
        <v>157.72999999999999</v>
      </c>
      <c r="T12" s="22">
        <v>42</v>
      </c>
      <c r="U12" s="22">
        <v>42</v>
      </c>
      <c r="V12" s="24">
        <f t="shared" si="5"/>
        <v>0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 x14ac:dyDescent="0.35">
      <c r="A13" s="27"/>
      <c r="B13" s="28"/>
      <c r="C13" s="29" t="s">
        <v>12</v>
      </c>
      <c r="D13" s="30">
        <f t="shared" ref="D13:L13" si="9">SUM(D5:D12)</f>
        <v>4511471490.8100004</v>
      </c>
      <c r="E13" s="30">
        <f t="shared" si="9"/>
        <v>192561506.44</v>
      </c>
      <c r="F13" s="30">
        <f t="shared" si="9"/>
        <v>449623716.37</v>
      </c>
      <c r="G13" s="30">
        <f t="shared" si="9"/>
        <v>5159560856</v>
      </c>
      <c r="H13" s="30">
        <f t="shared" si="9"/>
        <v>56722794.059999995</v>
      </c>
      <c r="I13" s="30">
        <f t="shared" si="9"/>
        <v>5216283650.0599995</v>
      </c>
      <c r="J13" s="30">
        <f t="shared" si="9"/>
        <v>78143590.980000004</v>
      </c>
      <c r="K13" s="30">
        <f t="shared" si="9"/>
        <v>5398736.290000001</v>
      </c>
      <c r="L13" s="31">
        <f t="shared" si="9"/>
        <v>5138140059.0799999</v>
      </c>
      <c r="M13" s="38">
        <f t="shared" si="1"/>
        <v>1</v>
      </c>
      <c r="N13" s="31">
        <v>5333989892.6199999</v>
      </c>
      <c r="O13" s="38">
        <f t="shared" si="2"/>
        <v>1</v>
      </c>
      <c r="P13" s="37">
        <f t="shared" si="3"/>
        <v>-3.6717323707525923E-2</v>
      </c>
      <c r="Q13" s="36">
        <f>(K13/L13)</f>
        <v>1.0507180084473333E-3</v>
      </c>
      <c r="R13" s="30">
        <f>SUM(R5:R12)</f>
        <v>408.06999999999994</v>
      </c>
      <c r="S13" s="30">
        <f>SUM(S5:S12)</f>
        <v>414.76</v>
      </c>
      <c r="T13" s="30">
        <f>SUM(T5:T12)</f>
        <v>484</v>
      </c>
      <c r="U13" s="30">
        <f>SUM(U5:U12)</f>
        <v>479</v>
      </c>
      <c r="V13" s="35">
        <f t="shared" si="5"/>
        <v>1.0438413361169102E-2</v>
      </c>
      <c r="W13" s="30">
        <f>SUM(W5:W12)</f>
        <v>335263998.22000003</v>
      </c>
      <c r="X13" s="30">
        <f>SUM(X5:X12)</f>
        <v>335113998.22000003</v>
      </c>
      <c r="Y13" s="32">
        <f t="shared" ref="Y13" si="10">((W13-X13)/X13)</f>
        <v>4.4760887577583683E-4</v>
      </c>
      <c r="Z13" s="26"/>
    </row>
    <row r="14" spans="1:26" x14ac:dyDescent="0.25">
      <c r="M14" s="7"/>
      <c r="O14" s="7"/>
      <c r="P14" s="7"/>
      <c r="V14" s="7"/>
    </row>
    <row r="15" spans="1:26" ht="18" x14ac:dyDescent="0.25">
      <c r="B15" s="48"/>
      <c r="E15" s="40"/>
      <c r="N15" s="50"/>
      <c r="W15" s="40"/>
    </row>
    <row r="16" spans="1:26" ht="18.75" x14ac:dyDescent="0.3">
      <c r="B16" s="49"/>
      <c r="E16" s="40"/>
    </row>
    <row r="17" spans="5:5" x14ac:dyDescent="0.25">
      <c r="E17" s="40"/>
    </row>
    <row r="18" spans="5:5" x14ac:dyDescent="0.25">
      <c r="E18" s="40"/>
    </row>
    <row r="19" spans="5:5" x14ac:dyDescent="0.25">
      <c r="E19" s="40"/>
    </row>
    <row r="20" spans="5:5" x14ac:dyDescent="0.25">
      <c r="E20" s="40"/>
    </row>
    <row r="21" spans="5:5" x14ac:dyDescent="0.25">
      <c r="E21" s="40"/>
    </row>
    <row r="22" spans="5:5" x14ac:dyDescent="0.25">
      <c r="E22" s="40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C1" workbookViewId="0">
      <pane ySplit="1" topLeftCell="A5" activePane="bottomLeft" state="frozen"/>
      <selection pane="bottomLeft" activeCell="K4" sqref="K4:K11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5"/>
      <c r="B1" s="55"/>
      <c r="C1" s="55"/>
      <c r="D1" s="55"/>
      <c r="E1" s="55"/>
      <c r="F1" s="55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4"/>
      <c r="F3" s="46">
        <v>43252</v>
      </c>
      <c r="G3" s="46">
        <v>43282</v>
      </c>
      <c r="H3" s="46">
        <v>43313</v>
      </c>
      <c r="I3" s="46">
        <v>43344</v>
      </c>
      <c r="J3" s="46">
        <v>43374</v>
      </c>
      <c r="K3" s="46">
        <v>43405</v>
      </c>
    </row>
    <row r="4" spans="1:11" s="18" customFormat="1" ht="24.95" customHeight="1" x14ac:dyDescent="0.3">
      <c r="A4" s="22">
        <f>'NOV 2018'!D5</f>
        <v>495559527.91000003</v>
      </c>
      <c r="B4" s="22">
        <f>'NOV 2018'!E5</f>
        <v>0</v>
      </c>
      <c r="C4" s="22">
        <v>0</v>
      </c>
      <c r="D4" s="22">
        <f>'NOV 2018'!H5</f>
        <v>12253115.869999999</v>
      </c>
      <c r="E4" s="44"/>
      <c r="F4" s="45">
        <v>604585425.75999999</v>
      </c>
      <c r="G4" s="45">
        <v>587719669.82000005</v>
      </c>
      <c r="H4" s="45">
        <v>556368793.66000009</v>
      </c>
      <c r="I4" s="45">
        <v>513649037.44</v>
      </c>
      <c r="J4" s="45">
        <v>512442517.12</v>
      </c>
      <c r="K4" s="45">
        <v>499890785.69000006</v>
      </c>
    </row>
    <row r="5" spans="1:11" s="18" customFormat="1" ht="24.95" customHeight="1" x14ac:dyDescent="0.3">
      <c r="A5" s="22">
        <f>'NOV 2018'!D6</f>
        <v>825707947.99000001</v>
      </c>
      <c r="B5" s="22">
        <v>0</v>
      </c>
      <c r="C5" s="22">
        <v>0</v>
      </c>
      <c r="D5" s="22">
        <f>'NOV 2018'!H6</f>
        <v>22815030.350000001</v>
      </c>
      <c r="E5" s="44"/>
      <c r="F5" s="45">
        <v>1135401549.5</v>
      </c>
      <c r="G5" s="45">
        <v>1051537030.29</v>
      </c>
      <c r="H5" s="45">
        <v>952929055.68999994</v>
      </c>
      <c r="I5" s="45">
        <v>894212267.06999993</v>
      </c>
      <c r="J5" s="45">
        <v>870632650.57999992</v>
      </c>
      <c r="K5" s="45">
        <v>845007282.60000002</v>
      </c>
    </row>
    <row r="6" spans="1:11" s="18" customFormat="1" ht="24.95" customHeight="1" x14ac:dyDescent="0.3">
      <c r="A6" s="22">
        <f>'NOV 2018'!D7</f>
        <v>506312152.35000002</v>
      </c>
      <c r="B6" s="22">
        <v>0</v>
      </c>
      <c r="C6" s="22">
        <v>0</v>
      </c>
      <c r="D6" s="22">
        <f>'NOV 2018'!H7</f>
        <v>12401738.359999999</v>
      </c>
      <c r="E6" s="44"/>
      <c r="F6" s="45">
        <v>664042265.01000011</v>
      </c>
      <c r="G6" s="45">
        <v>635145646.57000005</v>
      </c>
      <c r="H6" s="45">
        <v>577112550.01999998</v>
      </c>
      <c r="I6" s="45">
        <v>544388866.94000006</v>
      </c>
      <c r="J6" s="45">
        <v>536034961.30000001</v>
      </c>
      <c r="K6" s="45">
        <v>513180995.94</v>
      </c>
    </row>
    <row r="7" spans="1:11" s="18" customFormat="1" ht="24.95" customHeight="1" x14ac:dyDescent="0.3">
      <c r="A7" s="22">
        <f>'NOV 2018'!D8</f>
        <v>306304974.86000001</v>
      </c>
      <c r="B7" s="22">
        <f>'NOV 2018'!E8</f>
        <v>24819283.780000001</v>
      </c>
      <c r="C7" s="22">
        <v>0</v>
      </c>
      <c r="D7" s="22">
        <f>'NOV 2018'!H8</f>
        <v>52740.06</v>
      </c>
      <c r="E7" s="44"/>
      <c r="F7" s="45">
        <v>384111297.13</v>
      </c>
      <c r="G7" s="45">
        <v>371633171.74000001</v>
      </c>
      <c r="H7" s="45">
        <v>342541246.23999995</v>
      </c>
      <c r="I7" s="45">
        <v>337953418.68000001</v>
      </c>
      <c r="J7" s="45">
        <v>342685689.59999996</v>
      </c>
      <c r="K7" s="45">
        <v>327088504.38</v>
      </c>
    </row>
    <row r="8" spans="1:11" s="18" customFormat="1" ht="24.95" customHeight="1" x14ac:dyDescent="0.3">
      <c r="A8" s="22">
        <f>'NOV 2018'!D9</f>
        <v>163178605.90000001</v>
      </c>
      <c r="B8" s="22">
        <f>'NOV 2018'!E9</f>
        <v>1370822.58</v>
      </c>
      <c r="C8" s="22">
        <v>0</v>
      </c>
      <c r="D8" s="22">
        <f>'NOV 2018'!H9</f>
        <v>58825.27</v>
      </c>
      <c r="E8" s="44"/>
      <c r="F8" s="45">
        <v>200547483.44</v>
      </c>
      <c r="G8" s="45">
        <v>189421372.52000001</v>
      </c>
      <c r="H8" s="45">
        <v>175477116.33999997</v>
      </c>
      <c r="I8" s="45">
        <v>161129963.67999998</v>
      </c>
      <c r="J8" s="45">
        <v>152962651.31</v>
      </c>
      <c r="K8" s="45">
        <v>154891986.93000001</v>
      </c>
    </row>
    <row r="9" spans="1:11" s="18" customFormat="1" ht="24.95" customHeight="1" x14ac:dyDescent="0.3">
      <c r="A9" s="22">
        <f>'NOV 2018'!D10</f>
        <v>2091170220.8399999</v>
      </c>
      <c r="B9" s="22">
        <f>'NOV 2018'!E10</f>
        <v>110193928.79000001</v>
      </c>
      <c r="C9" s="22">
        <v>0</v>
      </c>
      <c r="D9" s="22">
        <f>'NOV 2018'!H10</f>
        <v>8498671.0899999999</v>
      </c>
      <c r="E9" s="44"/>
      <c r="F9" s="45">
        <v>2688657406.7900004</v>
      </c>
      <c r="G9" s="45">
        <v>2570190697.4300003</v>
      </c>
      <c r="H9" s="45">
        <v>2418835029.6599998</v>
      </c>
      <c r="I9" s="45">
        <v>2294306030.7199998</v>
      </c>
      <c r="J9" s="45">
        <v>2268258702.1300001</v>
      </c>
      <c r="K9" s="45">
        <v>2176202441.6800003</v>
      </c>
    </row>
    <row r="10" spans="1:11" s="18" customFormat="1" ht="24.95" customHeight="1" x14ac:dyDescent="0.3">
      <c r="A10" s="22">
        <f>'NOV 2018'!D11</f>
        <v>123238060.95999999</v>
      </c>
      <c r="B10" s="22">
        <f>'NOV 2018'!E11</f>
        <v>4654411.95</v>
      </c>
      <c r="C10" s="22">
        <v>0</v>
      </c>
      <c r="D10" s="22">
        <f>'NOV 2018'!H11</f>
        <v>528.83000000000004</v>
      </c>
      <c r="E10" s="44"/>
      <c r="F10" s="45">
        <v>200027314.92000002</v>
      </c>
      <c r="G10" s="45">
        <v>176718869.44</v>
      </c>
      <c r="H10" s="45">
        <v>164901678.99999997</v>
      </c>
      <c r="I10" s="45">
        <v>150584473.24000004</v>
      </c>
      <c r="J10" s="45">
        <v>141336122.97999999</v>
      </c>
      <c r="K10" s="45">
        <v>121949725.66</v>
      </c>
    </row>
    <row r="11" spans="1:11" s="18" customFormat="1" ht="24.95" customHeight="1" x14ac:dyDescent="0.3">
      <c r="A11" s="22">
        <f>'NOV 2018'!D12</f>
        <v>0</v>
      </c>
      <c r="B11" s="22">
        <f>'NOV 2018'!E12</f>
        <v>51523059.340000004</v>
      </c>
      <c r="C11" s="22">
        <f>'NOV 2018'!F12</f>
        <v>449623716.37</v>
      </c>
      <c r="D11" s="22">
        <f>'NOV 2018'!H12</f>
        <v>642144.23</v>
      </c>
      <c r="E11" s="44"/>
      <c r="F11" s="45">
        <v>515451035</v>
      </c>
      <c r="G11" s="45">
        <v>516558136.67000008</v>
      </c>
      <c r="H11" s="45">
        <v>504138922.35999995</v>
      </c>
      <c r="I11" s="45">
        <v>508457274.20000005</v>
      </c>
      <c r="J11" s="45">
        <v>509636597.59999996</v>
      </c>
      <c r="K11" s="45">
        <v>499928336.20000005</v>
      </c>
    </row>
    <row r="12" spans="1:11" s="18" customFormat="1" ht="24.95" customHeight="1" thickBot="1" x14ac:dyDescent="0.35">
      <c r="A12" s="30">
        <f>SUM(A4:A11)</f>
        <v>4511471490.8100004</v>
      </c>
      <c r="B12" s="30">
        <f>SUM(B4:B11)</f>
        <v>192561506.44</v>
      </c>
      <c r="C12" s="30">
        <f>SUM(C4:C11)</f>
        <v>449623716.37</v>
      </c>
      <c r="D12" s="30">
        <f>SUM(D4:D11)</f>
        <v>56722794.059999995</v>
      </c>
      <c r="E12" s="44"/>
      <c r="F12" s="43">
        <f t="shared" ref="F12:K12" si="0">SUM(F4:F11)</f>
        <v>6392823777.5500011</v>
      </c>
      <c r="G12" s="43">
        <f t="shared" si="0"/>
        <v>6098924594.4800005</v>
      </c>
      <c r="H12" s="43">
        <f t="shared" si="0"/>
        <v>5692304392.9699993</v>
      </c>
      <c r="I12" s="43">
        <f t="shared" si="0"/>
        <v>5404681331.9699993</v>
      </c>
      <c r="J12" s="43">
        <f t="shared" si="0"/>
        <v>5333989892.6199999</v>
      </c>
      <c r="K12" s="43">
        <f t="shared" si="0"/>
        <v>5138140059.0799999</v>
      </c>
    </row>
    <row r="13" spans="1:11" ht="16.5" x14ac:dyDescent="0.3">
      <c r="E13" s="42"/>
    </row>
    <row r="14" spans="1:11" x14ac:dyDescent="0.25">
      <c r="B14" s="41">
        <v>43252</v>
      </c>
      <c r="C14" s="41">
        <v>43282</v>
      </c>
      <c r="D14" s="41">
        <v>43313</v>
      </c>
      <c r="E14" s="41">
        <v>43344</v>
      </c>
      <c r="F14" s="41">
        <v>43374</v>
      </c>
      <c r="G14" s="41">
        <v>43405</v>
      </c>
      <c r="J14" s="50"/>
    </row>
    <row r="15" spans="1:11" x14ac:dyDescent="0.25">
      <c r="A15" s="41" t="s">
        <v>36</v>
      </c>
      <c r="B15" s="40">
        <v>5688266618.6599998</v>
      </c>
      <c r="C15" s="40">
        <v>5450573222.7399998</v>
      </c>
      <c r="D15" s="40">
        <v>5095492053.5200005</v>
      </c>
      <c r="E15" s="40">
        <v>4792209737.3699999</v>
      </c>
      <c r="F15" s="40">
        <v>4710183549.7399998</v>
      </c>
      <c r="G15" s="40">
        <v>4511471490.8100004</v>
      </c>
    </row>
    <row r="16" spans="1:11" x14ac:dyDescent="0.25">
      <c r="A16" s="41" t="s">
        <v>35</v>
      </c>
      <c r="B16" s="40">
        <v>146073161.63999999</v>
      </c>
      <c r="C16" s="40">
        <v>120602888.23</v>
      </c>
      <c r="D16" s="40">
        <v>171301483.56</v>
      </c>
      <c r="E16" s="40">
        <v>184959940.49000001</v>
      </c>
      <c r="F16" s="40">
        <v>201812628.69999999</v>
      </c>
      <c r="G16" s="40">
        <v>192561506.44</v>
      </c>
    </row>
    <row r="17" spans="1:7" x14ac:dyDescent="0.25">
      <c r="A17" s="41" t="s">
        <v>34</v>
      </c>
      <c r="B17" s="40">
        <v>483544793.60000002</v>
      </c>
      <c r="C17" s="40">
        <v>474827704.85000002</v>
      </c>
      <c r="D17" s="40">
        <v>457917264.22000003</v>
      </c>
      <c r="E17" s="40">
        <v>453943790.42000002</v>
      </c>
      <c r="F17" s="40">
        <v>448435810.88</v>
      </c>
      <c r="G17" s="40">
        <v>449623716.37</v>
      </c>
    </row>
    <row r="18" spans="1:7" x14ac:dyDescent="0.25">
      <c r="A18" s="41" t="s">
        <v>33</v>
      </c>
      <c r="B18" s="40">
        <v>144539302.66</v>
      </c>
      <c r="C18" s="40">
        <v>119719492.83</v>
      </c>
      <c r="D18" s="40">
        <v>74763035.010000005</v>
      </c>
      <c r="E18" s="40">
        <v>50103376.740000002</v>
      </c>
      <c r="F18" s="40">
        <v>45392103.409999996</v>
      </c>
      <c r="G18" s="40">
        <v>56722794.060000002</v>
      </c>
    </row>
    <row r="19" spans="1:7" x14ac:dyDescent="0.25">
      <c r="B19" s="39">
        <f t="shared" ref="B19:G19" si="1">SUM(B15:B18)</f>
        <v>6462423876.5600004</v>
      </c>
      <c r="C19" s="39">
        <f t="shared" si="1"/>
        <v>6165723308.6499996</v>
      </c>
      <c r="D19" s="39">
        <f t="shared" si="1"/>
        <v>5799473836.3100014</v>
      </c>
      <c r="E19" s="39">
        <f t="shared" si="1"/>
        <v>5481216845.0199995</v>
      </c>
      <c r="F19" s="39">
        <f t="shared" si="1"/>
        <v>5405824092.7299995</v>
      </c>
      <c r="G19" s="39">
        <f t="shared" si="1"/>
        <v>5210379507.6800003</v>
      </c>
    </row>
    <row r="20" spans="1:7" x14ac:dyDescent="0.25">
      <c r="D20" s="39"/>
    </row>
    <row r="21" spans="1:7" x14ac:dyDescent="0.25">
      <c r="G21" s="50"/>
    </row>
    <row r="22" spans="1:7" x14ac:dyDescent="0.25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N47" sqref="N4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NOV 2018</vt:lpstr>
      <vt:lpstr>Trend </vt:lpstr>
      <vt:lpstr>NovCharts </vt:lpstr>
      <vt:lpstr>'NOV 2018'!Print_Area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2019-02-07T10:48:23Z</dcterms:modified>
</cp:coreProperties>
</file>