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nwankpa\Documents\PE&amp;VC\Monthly NAV\ETFs\"/>
    </mc:Choice>
  </mc:AlternateContent>
  <bookViews>
    <workbookView xWindow="0" yWindow="-270" windowWidth="24240" windowHeight="11700"/>
  </bookViews>
  <sheets>
    <sheet name="JUNE 2018" sheetId="9" r:id="rId1"/>
    <sheet name="Trend " sheetId="11" state="hidden" r:id="rId2"/>
    <sheet name="JuneCharts " sheetId="10" r:id="rId3"/>
  </sheets>
  <definedNames>
    <definedName name="_xlnm.Print_Area" localSheetId="0">'JUNE 2018'!$A$1:$U$2</definedName>
    <definedName name="_xlnm.Print_Area" localSheetId="1">'Trend '!$A$1:$F$2</definedName>
  </definedNames>
  <calcPr calcId="162913"/>
</workbook>
</file>

<file path=xl/calcChain.xml><?xml version="1.0" encoding="utf-8"?>
<calcChain xmlns="http://schemas.openxmlformats.org/spreadsheetml/2006/main">
  <c r="G9" i="9" l="1"/>
  <c r="G12" i="9" l="1"/>
  <c r="G11" i="9"/>
  <c r="G10" i="9"/>
  <c r="A11" i="11" l="1"/>
  <c r="K12" i="11" l="1"/>
  <c r="I9" i="9"/>
  <c r="G8" i="9"/>
  <c r="F12" i="11" l="1"/>
  <c r="G19" i="11"/>
  <c r="J12" i="11" l="1"/>
  <c r="F19" i="11"/>
  <c r="D11" i="11"/>
  <c r="D10" i="11"/>
  <c r="D9" i="11"/>
  <c r="D8" i="11"/>
  <c r="D7" i="11"/>
  <c r="D6" i="11"/>
  <c r="D5" i="11"/>
  <c r="D4" i="11"/>
  <c r="C11" i="11"/>
  <c r="B11" i="11"/>
  <c r="B10" i="11"/>
  <c r="B9" i="11"/>
  <c r="B7" i="11"/>
  <c r="A10" i="11"/>
  <c r="A9" i="11"/>
  <c r="A8" i="11"/>
  <c r="A7" i="11"/>
  <c r="A6" i="11"/>
  <c r="A5" i="11"/>
  <c r="A4" i="11"/>
  <c r="W13" i="9" l="1"/>
  <c r="T13" i="9"/>
  <c r="S13" i="9"/>
  <c r="R13" i="9"/>
  <c r="X13" i="9"/>
  <c r="U13" i="9"/>
  <c r="K13" i="9"/>
  <c r="J13" i="9"/>
  <c r="H13" i="9"/>
  <c r="G13" i="9"/>
  <c r="F13" i="9"/>
  <c r="E13" i="9"/>
  <c r="D13" i="9"/>
  <c r="E19" i="11" l="1"/>
  <c r="I12" i="11"/>
  <c r="G12" i="11" l="1"/>
  <c r="H12" i="11"/>
  <c r="C19" i="11"/>
  <c r="B19" i="11"/>
  <c r="A12" i="11" l="1"/>
  <c r="B12" i="11"/>
  <c r="C12" i="11"/>
  <c r="D12" i="11"/>
  <c r="D19" i="11" l="1"/>
  <c r="O6" i="9"/>
  <c r="O7" i="9"/>
  <c r="O8" i="9"/>
  <c r="O9" i="9"/>
  <c r="O10" i="9"/>
  <c r="O11" i="9"/>
  <c r="O12" i="9"/>
  <c r="O13" i="9"/>
  <c r="O5" i="9"/>
  <c r="I8" i="9" l="1"/>
  <c r="L8" i="9" s="1"/>
  <c r="I7" i="9"/>
  <c r="L7" i="9" s="1"/>
  <c r="I6" i="9"/>
  <c r="L6" i="9" s="1"/>
  <c r="I5" i="9"/>
  <c r="I10" i="9"/>
  <c r="L10" i="9" s="1"/>
  <c r="L9" i="9"/>
  <c r="L5" i="9" l="1"/>
  <c r="I11" i="9"/>
  <c r="L11" i="9" s="1"/>
  <c r="I12" i="9"/>
  <c r="L12" i="9" s="1"/>
  <c r="I13" i="9" l="1"/>
  <c r="L13" i="9"/>
  <c r="Y12" i="9"/>
  <c r="V12" i="9"/>
  <c r="Q12" i="9"/>
  <c r="P12" i="9"/>
  <c r="Y11" i="9"/>
  <c r="V11" i="9"/>
  <c r="Q11" i="9"/>
  <c r="P11" i="9"/>
  <c r="Y10" i="9"/>
  <c r="V10" i="9"/>
  <c r="Q10" i="9"/>
  <c r="P10" i="9"/>
  <c r="Y9" i="9"/>
  <c r="V9" i="9"/>
  <c r="Q9" i="9"/>
  <c r="P9" i="9"/>
  <c r="Y8" i="9"/>
  <c r="V8" i="9"/>
  <c r="Q8" i="9"/>
  <c r="P8" i="9"/>
  <c r="Y7" i="9"/>
  <c r="V7" i="9"/>
  <c r="Q7" i="9"/>
  <c r="P7" i="9"/>
  <c r="Y6" i="9"/>
  <c r="V6" i="9"/>
  <c r="Q6" i="9"/>
  <c r="P6" i="9"/>
  <c r="Y5" i="9"/>
  <c r="V5" i="9"/>
  <c r="Q5" i="9"/>
  <c r="P5" i="9"/>
  <c r="M12" i="9" l="1"/>
  <c r="M5" i="9"/>
  <c r="M8" i="9"/>
  <c r="M13" i="9"/>
  <c r="M10" i="9"/>
  <c r="M11" i="9"/>
  <c r="M6" i="9"/>
  <c r="M9" i="9"/>
  <c r="M7" i="9"/>
  <c r="V13" i="9"/>
  <c r="Y13" i="9"/>
  <c r="P13" i="9" l="1"/>
  <c r="Q13" i="9"/>
</calcChain>
</file>

<file path=xl/sharedStrings.xml><?xml version="1.0" encoding="utf-8"?>
<sst xmlns="http://schemas.openxmlformats.org/spreadsheetml/2006/main" count="56" uniqueCount="47">
  <si>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</si>
  <si>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</si>
  <si>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</si>
  <si>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</si>
  <si>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</si>
  <si>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</si>
  <si>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</si>
  <si>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</si>
  <si>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</si>
  <si>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</si>
  <si>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BONDS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</si>
  <si>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</si>
  <si>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</si>
  <si>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</si>
  <si>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</si>
  <si>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</si>
  <si>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</si>
  <si>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</si>
  <si>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</si>
  <si>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</si>
  <si>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</si>
  <si>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</si>
  <si>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</si>
  <si>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</si>
  <si>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</si>
  <si>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</si>
  <si>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</si>
  <si>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</si>
  <si>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</si>
  <si>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</si>
  <si>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</si>
  <si>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</si>
  <si>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</si>
  <si>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</si>
  <si>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</si>
  <si>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</si>
  <si>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</si>
  <si>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</si>
  <si>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Bonds</t>
  </si>
  <si>
    <t>Note:</t>
  </si>
  <si>
    <t>New Gold ETF by New Gold Managers(Proprietary) Limited  is not included in this compilation.</t>
  </si>
  <si>
    <t>MAY</t>
  </si>
  <si>
    <t>SCHEDULE OF REGISTERED EXCHANGE TRADED FUNDS(ETFs) AS AT 30TH JUNE, 2018</t>
  </si>
  <si>
    <t>NET ASSET VALUE  (N) PREVIOUS (MAY'18)</t>
  </si>
  <si>
    <t>JUNE</t>
  </si>
  <si>
    <t>CURRENT(JUNE)</t>
  </si>
  <si>
    <t>PREVIOUS(MAY)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</si>
</sst>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Arial Narrow"/>
      <family val="2"/>
    </font>
    <font>
      <i/>
      <sz val="14"/>
      <color theme="1"/>
      <name val="Californian FB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10" fontId="10" fillId="0" borderId="1" xfId="2" applyNumberFormat="1" applyFont="1" applyBorder="1"/>
    <xf numFmtId="10" fontId="10" fillId="0" borderId="17" xfId="2" applyNumberFormat="1" applyFont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10" fontId="10" fillId="0" borderId="3" xfId="2" applyNumberFormat="1" applyFont="1" applyBorder="1"/>
    <xf numFmtId="43" fontId="1" fillId="0" borderId="14" xfId="0" applyNumberFormat="1" applyFont="1" applyBorder="1"/>
    <xf numFmtId="10" fontId="8" fillId="0" borderId="13" xfId="2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0" borderId="0" xfId="1" applyFont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43" fontId="0" fillId="0" borderId="0" xfId="0" applyNumberFormat="1"/>
    <xf numFmtId="0" fontId="7" fillId="3" borderId="6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(JAN - JUNE </a:t>
            </a:r>
            <a:r>
              <a:rPr lang="en-US" sz="1600" baseline="0"/>
              <a:t>2018</a:t>
            </a:r>
            <a:r>
              <a:rPr lang="en-US" sz="1600"/>
              <a:t>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18241622236245"/>
          <c:y val="0.15957126684826076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</c:numCache>
            </c:numRef>
          </c:cat>
          <c:val>
            <c:numRef>
              <c:f>'Trend '!$F$12:$K$12</c:f>
              <c:numCache>
                <c:formatCode>_-* #,##0.00_-;\-* #,##0.00_-;_-* "-"??_-;_-@_-</c:formatCode>
                <c:ptCount val="6"/>
                <c:pt idx="0">
                  <c:v>6622511401.1099997</c:v>
                </c:pt>
                <c:pt idx="1">
                  <c:v>6530678114.8699999</c:v>
                </c:pt>
                <c:pt idx="2">
                  <c:v>6292081212.2299995</c:v>
                </c:pt>
                <c:pt idx="3">
                  <c:v>6623939625.3900003</c:v>
                </c:pt>
                <c:pt idx="4">
                  <c:v>6253239764.8999996</c:v>
                </c:pt>
                <c:pt idx="5">
                  <c:v>6392823777.5500011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E-44D9-A83A-68323CA6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27552"/>
        <c:axId val="111141632"/>
      </c:lineChart>
      <c:catAx>
        <c:axId val="111127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141632"/>
        <c:crosses val="autoZero"/>
        <c:auto val="0"/>
        <c:lblAlgn val="ctr"/>
        <c:lblOffset val="100"/>
        <c:noMultiLvlLbl val="0"/>
      </c:catAx>
      <c:valAx>
        <c:axId val="111141632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1275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Outlets(June 2018)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'Trend '!$A$3:$D$3</c:f>
              <c:strCache>
                <c:ptCount val="4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</c:strCache>
            </c:strRef>
          </c:cat>
          <c:val>
            <c:numRef>
              <c:f>'Trend '!$A$12:$D$12</c:f>
              <c:numCache>
                <c:formatCode>_-* #,##0.00_-;\-* #,##0.00_-;_-* "-"??_-;_-@_-</c:formatCode>
                <c:ptCount val="4"/>
                <c:pt idx="0">
                  <c:v>5688266618.6599998</c:v>
                </c:pt>
                <c:pt idx="1">
                  <c:v>146073161.64000002</c:v>
                </c:pt>
                <c:pt idx="2">
                  <c:v>483544793.60000002</c:v>
                </c:pt>
                <c:pt idx="3">
                  <c:v>144539302.66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6-4CD2-AC1E-CB40DA40FD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Outlet(Jan</a:t>
            </a:r>
            <a:r>
              <a:rPr lang="en-US" baseline="0"/>
              <a:t> </a:t>
            </a:r>
            <a:r>
              <a:rPr lang="en-US"/>
              <a:t>- Jun' 2018)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'Trend '!$A$15</c:f>
              <c:strCache>
                <c:ptCount val="1"/>
                <c:pt idx="0">
                  <c:v>Equities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</c:numCache>
            </c:numRef>
          </c:cat>
          <c:val>
            <c:numRef>
              <c:f>'Trend '!$B$15:$G$15</c:f>
              <c:numCache>
                <c:formatCode>_-* #,##0.00_-;\-* #,##0.00_-;_-* "-"??_-;_-@_-</c:formatCode>
                <c:ptCount val="6"/>
                <c:pt idx="0">
                  <c:v>6042563240.5600004</c:v>
                </c:pt>
                <c:pt idx="1">
                  <c:v>5921870729.4299994</c:v>
                </c:pt>
                <c:pt idx="2">
                  <c:v>5680580702.1100006</c:v>
                </c:pt>
                <c:pt idx="3">
                  <c:v>5916812401.3199997</c:v>
                </c:pt>
                <c:pt idx="4">
                  <c:v>5604937403.21</c:v>
                </c:pt>
                <c:pt idx="5">
                  <c:v>5688266618.6599998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C-4114-8481-E2B3F5336813}"/>
            </c:ext>
          </c:extLst>
        </c:ser>
        <c:ser>
          <c:idx val="1"/>
          <c:order val="1"/>
          <c:tx>
            <c:strRef>
              <c:f>'Trend '!$A$16</c:f>
              <c:strCache>
                <c:ptCount val="1"/>
                <c:pt idx="0">
                  <c:v>Money Mkt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</c:numCache>
            </c:numRef>
          </c:cat>
          <c:val>
            <c:numRef>
              <c:f>'Trend '!$B$16:$G$16</c:f>
              <c:numCache>
                <c:formatCode>_-* #,##0.00_-;\-* #,##0.00_-;_-* "-"??_-;_-@_-</c:formatCode>
                <c:ptCount val="6"/>
                <c:pt idx="0">
                  <c:v>136904370.34999999</c:v>
                </c:pt>
                <c:pt idx="1">
                  <c:v>151252495.09999999</c:v>
                </c:pt>
                <c:pt idx="2">
                  <c:v>178223610.44</c:v>
                </c:pt>
                <c:pt idx="3">
                  <c:v>236436196.19</c:v>
                </c:pt>
                <c:pt idx="4">
                  <c:v>163325823.53</c:v>
                </c:pt>
                <c:pt idx="5">
                  <c:v>146073161.63999999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C-4114-8481-E2B3F5336813}"/>
            </c:ext>
          </c:extLst>
        </c:ser>
        <c:ser>
          <c:idx val="2"/>
          <c:order val="2"/>
          <c:tx>
            <c:strRef>
              <c:f>'Trend '!$A$17</c:f>
              <c:strCache>
                <c:ptCount val="1"/>
                <c:pt idx="0">
                  <c:v>Bond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461893095.23000002</c:v>
                </c:pt>
                <c:pt idx="1">
                  <c:v>464176980.33999997</c:v>
                </c:pt>
                <c:pt idx="2">
                  <c:v>461242108.33999997</c:v>
                </c:pt>
                <c:pt idx="3">
                  <c:v>473183326.32999998</c:v>
                </c:pt>
                <c:pt idx="4">
                  <c:v>470433442.99000001</c:v>
                </c:pt>
                <c:pt idx="5">
                  <c:v>483544793.60000002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C-4114-8481-E2B3F5336813}"/>
            </c:ext>
          </c:extLst>
        </c:ser>
        <c:ser>
          <c:idx val="3"/>
          <c:order val="3"/>
          <c:tx>
            <c:strRef>
              <c:f>'Trend '!$A$18</c:f>
              <c:strCache>
                <c:ptCount val="1"/>
                <c:pt idx="0">
                  <c:v>Cash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38893765.130000003</c:v>
                </c:pt>
                <c:pt idx="1">
                  <c:v>64897422.630000003</c:v>
                </c:pt>
                <c:pt idx="2">
                  <c:v>47114040.719999991</c:v>
                </c:pt>
                <c:pt idx="3">
                  <c:v>59989270.559999995</c:v>
                </c:pt>
                <c:pt idx="4">
                  <c:v>82279978.280000001</c:v>
                </c:pt>
                <c:pt idx="5">
                  <c:v>144539302.66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C-4114-8481-E2B3F5336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870912"/>
        <c:axId val="136876800"/>
        <c:axId val="0"/>
      </c:bar3DChart>
      <c:dateAx>
        <c:axId val="136870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36876800"/>
        <c:crossesAt val="0"/>
        <c:auto val="1"/>
        <c:lblOffset val="100"/>
        <c:baseTimeUnit val="months"/>
      </c:dateAx>
      <c:valAx>
        <c:axId val="136876800"/>
        <c:scaling>
          <c:orientation val="minMax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crossAx val="136870912"/>
        <c:crosses val="autoZero"/>
        <c:crossBetween val="between"/>
        <c:dispUnits>
          <c:builtInUnit val="billions"/>
          <c:dispUnitsLbl>
            <c:layout/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abSelected="1" workbookViewId="0">
      <pane ySplit="1" topLeftCell="A2" activePane="bottomLeft" state="frozen"/>
      <selection activeCell="P28" sqref="P28"/>
      <selection pane="bottomLeft" activeCell="A17" sqref="A17"/>
    </sheetView>
  </sheetViews>
  <sheetFormatPr defaultColWidth="8.85546875" defaultRowHeight="15" x14ac:dyDescent="0.2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19.5703125" customWidth="1"/>
    <col min="7" max="9" width="21.85546875" customWidth="1"/>
    <col min="10" max="10" width="20.7109375" customWidth="1"/>
    <col min="11" max="11" width="20.28515625" customWidth="1"/>
    <col min="12" max="12" width="22.42578125" customWidth="1"/>
    <col min="13" max="13" width="8.85546875" customWidth="1"/>
    <col min="14" max="14" width="22.28515625" customWidth="1"/>
    <col min="15" max="15" width="8.7109375" customWidth="1"/>
    <col min="16" max="16" width="10.42578125" customWidth="1"/>
    <col min="17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9.42578125" customWidth="1"/>
    <col min="26" max="26" width="18.140625" customWidth="1"/>
  </cols>
  <sheetData>
    <row r="1" spans="1:26" ht="34.5" thickBot="1" x14ac:dyDescent="0.55000000000000004">
      <c r="A1" s="53" t="s">
        <v>42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3"/>
      <c r="Y1" s="4"/>
    </row>
    <row r="2" spans="1:26" ht="15.75" thickBot="1" x14ac:dyDescent="0.3">
      <c r="A2" s="1"/>
      <c r="B2" s="52"/>
      <c r="C2" s="52"/>
    </row>
    <row r="3" spans="1:26" ht="54" x14ac:dyDescent="0.25">
      <c r="A3" s="2" t="s">
        <v>3</v>
      </c>
      <c r="B3" s="5" t="s">
        <v>0</v>
      </c>
      <c r="C3" s="5" t="s">
        <v>4</v>
      </c>
      <c r="D3" s="5" t="s">
        <v>9</v>
      </c>
      <c r="E3" s="5" t="s">
        <v>11</v>
      </c>
      <c r="F3" s="5" t="s">
        <v>10</v>
      </c>
      <c r="G3" s="5" t="s">
        <v>8</v>
      </c>
      <c r="H3" s="8" t="s">
        <v>30</v>
      </c>
      <c r="I3" s="5" t="s">
        <v>18</v>
      </c>
      <c r="J3" s="5" t="s">
        <v>7</v>
      </c>
      <c r="K3" s="5" t="s">
        <v>14</v>
      </c>
      <c r="L3" s="5" t="s">
        <v>13</v>
      </c>
      <c r="M3" s="5" t="s">
        <v>17</v>
      </c>
      <c r="N3" s="51" t="s">
        <v>43</v>
      </c>
      <c r="O3" s="5" t="s">
        <v>17</v>
      </c>
      <c r="P3" s="5" t="s">
        <v>16</v>
      </c>
      <c r="Q3" s="5" t="s">
        <v>15</v>
      </c>
      <c r="R3" s="5" t="s">
        <v>6</v>
      </c>
      <c r="S3" s="5" t="s">
        <v>5</v>
      </c>
      <c r="T3" s="55" t="s">
        <v>19</v>
      </c>
      <c r="U3" s="55"/>
      <c r="V3" s="55"/>
      <c r="W3" s="55" t="s">
        <v>20</v>
      </c>
      <c r="X3" s="55"/>
      <c r="Y3" s="56"/>
      <c r="Z3" s="6"/>
    </row>
    <row r="4" spans="1:26" s="18" customFormat="1" ht="24.95" customHeight="1" x14ac:dyDescent="0.3">
      <c r="A4" s="9"/>
      <c r="B4" s="10"/>
      <c r="C4" s="11" t="s">
        <v>21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44</v>
      </c>
      <c r="U4" s="12" t="s">
        <v>41</v>
      </c>
      <c r="V4" s="17" t="s">
        <v>31</v>
      </c>
      <c r="W4" s="12" t="s">
        <v>45</v>
      </c>
      <c r="X4" s="12" t="s">
        <v>46</v>
      </c>
      <c r="Y4" s="17" t="s">
        <v>31</v>
      </c>
      <c r="Z4" s="26"/>
    </row>
    <row r="5" spans="1:26" s="18" customFormat="1" ht="24.95" customHeight="1" x14ac:dyDescent="0.3">
      <c r="A5" s="19">
        <v>1</v>
      </c>
      <c r="B5" s="20" t="s">
        <v>2</v>
      </c>
      <c r="C5" s="21" t="s">
        <v>32</v>
      </c>
      <c r="D5" s="22">
        <v>590123559.79999995</v>
      </c>
      <c r="E5" s="22">
        <v>0</v>
      </c>
      <c r="F5" s="22">
        <v>0</v>
      </c>
      <c r="G5" s="22">
        <v>590123559.79999995</v>
      </c>
      <c r="H5" s="22">
        <v>20934439.260000002</v>
      </c>
      <c r="I5" s="22">
        <f>G5+H5</f>
        <v>611057999.05999994</v>
      </c>
      <c r="J5" s="22">
        <v>6472573.2999999998</v>
      </c>
      <c r="K5" s="22">
        <v>121978.18</v>
      </c>
      <c r="L5" s="23">
        <f t="shared" ref="L5:L9" si="0">I5-J5</f>
        <v>604585425.75999999</v>
      </c>
      <c r="M5" s="14">
        <f t="shared" ref="M5:M13" si="1">(L5/L$13)</f>
        <v>9.4572515495132667E-2</v>
      </c>
      <c r="N5" s="23">
        <v>576294079.36000001</v>
      </c>
      <c r="O5" s="14">
        <f t="shared" ref="O5:O13" si="2">(N5/N$13)</f>
        <v>9.2159280793100373E-2</v>
      </c>
      <c r="P5" s="15">
        <f t="shared" ref="P5:P13" si="3">((L5-N5)/N5)</f>
        <v>4.9091856767674524E-2</v>
      </c>
      <c r="Q5" s="16">
        <f t="shared" ref="Q5:Q12" si="4">(K5/L5)</f>
        <v>2.0175507844349066E-4</v>
      </c>
      <c r="R5" s="22">
        <v>12.59</v>
      </c>
      <c r="S5" s="22">
        <v>12.69</v>
      </c>
      <c r="T5" s="22">
        <v>20</v>
      </c>
      <c r="U5" s="22">
        <v>20</v>
      </c>
      <c r="V5" s="24">
        <f t="shared" ref="V5:V13" si="5">((T5-U5)/U5)</f>
        <v>0</v>
      </c>
      <c r="W5" s="22">
        <v>48200000</v>
      </c>
      <c r="X5" s="22">
        <v>48200000</v>
      </c>
      <c r="Y5" s="25">
        <f t="shared" ref="Y5:Y12" si="6">((W5-X5)/X5)</f>
        <v>0</v>
      </c>
      <c r="Z5" s="26"/>
    </row>
    <row r="6" spans="1:26" s="18" customFormat="1" ht="24.95" customHeight="1" x14ac:dyDescent="0.3">
      <c r="A6" s="19">
        <v>2</v>
      </c>
      <c r="B6" s="20" t="s">
        <v>1</v>
      </c>
      <c r="C6" s="21" t="s">
        <v>22</v>
      </c>
      <c r="D6" s="22">
        <v>1093719506.3</v>
      </c>
      <c r="E6" s="22">
        <v>0</v>
      </c>
      <c r="F6" s="22">
        <v>0</v>
      </c>
      <c r="G6" s="22">
        <v>1093719506.3</v>
      </c>
      <c r="H6" s="22">
        <v>48692978.75</v>
      </c>
      <c r="I6" s="22">
        <f t="shared" ref="I6:I12" si="7">G6+H6</f>
        <v>1142412485.05</v>
      </c>
      <c r="J6" s="22">
        <v>7010935.5499999998</v>
      </c>
      <c r="K6" s="22">
        <v>607931.89</v>
      </c>
      <c r="L6" s="23">
        <f t="shared" si="0"/>
        <v>1135401549.5</v>
      </c>
      <c r="M6" s="14">
        <f t="shared" si="1"/>
        <v>0.17760563860484413</v>
      </c>
      <c r="N6" s="23">
        <v>1110099800.0899999</v>
      </c>
      <c r="O6" s="14">
        <f t="shared" si="2"/>
        <v>0.17752394627839005</v>
      </c>
      <c r="P6" s="15">
        <f t="shared" si="3"/>
        <v>2.2792319580589762E-2</v>
      </c>
      <c r="Q6" s="16">
        <f t="shared" si="4"/>
        <v>5.3543338061121787E-4</v>
      </c>
      <c r="R6" s="22">
        <v>152.15</v>
      </c>
      <c r="S6" s="22">
        <v>155.31</v>
      </c>
      <c r="T6" s="22">
        <v>19</v>
      </c>
      <c r="U6" s="22">
        <v>19</v>
      </c>
      <c r="V6" s="24">
        <f t="shared" si="5"/>
        <v>0</v>
      </c>
      <c r="W6" s="22">
        <v>7385780.0599999996</v>
      </c>
      <c r="X6" s="22">
        <v>7385780.0599999996</v>
      </c>
      <c r="Y6" s="33">
        <f t="shared" si="6"/>
        <v>0</v>
      </c>
    </row>
    <row r="7" spans="1:26" s="18" customFormat="1" ht="24.95" customHeight="1" x14ac:dyDescent="0.3">
      <c r="A7" s="19">
        <v>3</v>
      </c>
      <c r="B7" s="20" t="s">
        <v>1</v>
      </c>
      <c r="C7" s="21" t="s">
        <v>23</v>
      </c>
      <c r="D7" s="22">
        <v>639224094.61000001</v>
      </c>
      <c r="E7" s="22">
        <v>0</v>
      </c>
      <c r="F7" s="22">
        <v>0</v>
      </c>
      <c r="G7" s="22">
        <v>639224094.61000001</v>
      </c>
      <c r="H7" s="22">
        <v>32201911.329999998</v>
      </c>
      <c r="I7" s="22">
        <f t="shared" si="7"/>
        <v>671426005.94000006</v>
      </c>
      <c r="J7" s="22">
        <v>7383740.9299999997</v>
      </c>
      <c r="K7" s="22">
        <v>363816.26</v>
      </c>
      <c r="L7" s="23">
        <f t="shared" si="0"/>
        <v>664042265.01000011</v>
      </c>
      <c r="M7" s="14">
        <f t="shared" si="1"/>
        <v>0.10387307520378561</v>
      </c>
      <c r="N7" s="23">
        <v>655949595.70999992</v>
      </c>
      <c r="O7" s="14">
        <f t="shared" si="2"/>
        <v>0.10489756036413386</v>
      </c>
      <c r="P7" s="15">
        <f t="shared" si="3"/>
        <v>1.2337334077080549E-2</v>
      </c>
      <c r="Q7" s="16">
        <f t="shared" si="4"/>
        <v>5.4788118041631151E-4</v>
      </c>
      <c r="R7" s="22">
        <v>112.75</v>
      </c>
      <c r="S7" s="22">
        <v>114.8</v>
      </c>
      <c r="T7" s="22">
        <v>131</v>
      </c>
      <c r="U7" s="22">
        <v>131</v>
      </c>
      <c r="V7" s="24">
        <f t="shared" si="5"/>
        <v>0</v>
      </c>
      <c r="W7" s="22">
        <v>5836705.2199999997</v>
      </c>
      <c r="X7" s="22">
        <v>5836705.2199999997</v>
      </c>
      <c r="Y7" s="25">
        <f t="shared" si="6"/>
        <v>0</v>
      </c>
      <c r="Z7" s="47"/>
    </row>
    <row r="8" spans="1:26" s="18" customFormat="1" ht="24.95" customHeight="1" x14ac:dyDescent="0.3">
      <c r="A8" s="19">
        <v>4</v>
      </c>
      <c r="B8" s="20" t="s">
        <v>24</v>
      </c>
      <c r="C8" s="21" t="s">
        <v>25</v>
      </c>
      <c r="D8" s="22">
        <v>365963161.49000001</v>
      </c>
      <c r="E8" s="22">
        <v>23768789.309999999</v>
      </c>
      <c r="F8" s="22">
        <v>0</v>
      </c>
      <c r="G8" s="22">
        <f>D8+E8</f>
        <v>389731950.80000001</v>
      </c>
      <c r="H8" s="22">
        <v>292407.05</v>
      </c>
      <c r="I8" s="22">
        <f t="shared" si="7"/>
        <v>390024357.85000002</v>
      </c>
      <c r="J8" s="22">
        <v>5913060.7199999997</v>
      </c>
      <c r="K8" s="22">
        <v>646878.62</v>
      </c>
      <c r="L8" s="23">
        <f t="shared" si="0"/>
        <v>384111297.13</v>
      </c>
      <c r="M8" s="14">
        <f t="shared" si="1"/>
        <v>6.0084762304711548E-2</v>
      </c>
      <c r="N8" s="23">
        <v>383821756.75999999</v>
      </c>
      <c r="O8" s="14">
        <f t="shared" si="2"/>
        <v>6.1379664172550398E-2</v>
      </c>
      <c r="P8" s="15">
        <f t="shared" si="3"/>
        <v>7.5436153605292248E-4</v>
      </c>
      <c r="Q8" s="16">
        <f t="shared" si="4"/>
        <v>1.6840916287371472E-3</v>
      </c>
      <c r="R8" s="22">
        <v>4.74</v>
      </c>
      <c r="S8" s="22">
        <v>4.78</v>
      </c>
      <c r="T8" s="22">
        <v>52</v>
      </c>
      <c r="U8" s="22">
        <v>48</v>
      </c>
      <c r="V8" s="24">
        <f t="shared" si="5"/>
        <v>8.3333333333333329E-2</v>
      </c>
      <c r="W8" s="22">
        <v>85104193</v>
      </c>
      <c r="X8" s="22">
        <v>85104193</v>
      </c>
      <c r="Y8" s="25">
        <f t="shared" si="6"/>
        <v>0</v>
      </c>
      <c r="Z8" s="34"/>
    </row>
    <row r="9" spans="1:26" s="18" customFormat="1" ht="24.95" customHeight="1" x14ac:dyDescent="0.3">
      <c r="A9" s="19">
        <v>5</v>
      </c>
      <c r="B9" s="20" t="s">
        <v>24</v>
      </c>
      <c r="C9" s="21" t="s">
        <v>26</v>
      </c>
      <c r="D9" s="22">
        <v>206010533.83000001</v>
      </c>
      <c r="E9" s="22">
        <v>0</v>
      </c>
      <c r="F9" s="22">
        <v>0</v>
      </c>
      <c r="G9" s="22">
        <f>D9+E9</f>
        <v>206010533.83000001</v>
      </c>
      <c r="H9" s="22">
        <v>1489647.95</v>
      </c>
      <c r="I9" s="22">
        <f t="shared" si="7"/>
        <v>207500181.78</v>
      </c>
      <c r="J9" s="22">
        <v>6952698.3399999999</v>
      </c>
      <c r="K9" s="22">
        <v>36139.15</v>
      </c>
      <c r="L9" s="23">
        <f t="shared" si="0"/>
        <v>200547483.44</v>
      </c>
      <c r="M9" s="14">
        <f t="shared" si="1"/>
        <v>3.1370719797450479E-2</v>
      </c>
      <c r="N9" s="23">
        <v>190969881.75999999</v>
      </c>
      <c r="O9" s="14">
        <f t="shared" si="2"/>
        <v>3.0539350631001102E-2</v>
      </c>
      <c r="P9" s="15">
        <f t="shared" si="3"/>
        <v>5.0152419804273582E-2</v>
      </c>
      <c r="Q9" s="16">
        <f t="shared" si="4"/>
        <v>1.8020246068463955E-4</v>
      </c>
      <c r="R9" s="22">
        <v>9.24</v>
      </c>
      <c r="S9" s="22">
        <v>9.32</v>
      </c>
      <c r="T9" s="22">
        <v>45</v>
      </c>
      <c r="U9" s="22">
        <v>37</v>
      </c>
      <c r="V9" s="24">
        <f t="shared" si="5"/>
        <v>0.21621621621621623</v>
      </c>
      <c r="W9" s="22">
        <v>25181216</v>
      </c>
      <c r="X9" s="22">
        <v>25181216</v>
      </c>
      <c r="Y9" s="25">
        <f t="shared" si="6"/>
        <v>0</v>
      </c>
      <c r="Z9" s="26"/>
    </row>
    <row r="10" spans="1:26" s="18" customFormat="1" ht="24.95" customHeight="1" x14ac:dyDescent="0.3">
      <c r="A10" s="19">
        <v>6</v>
      </c>
      <c r="B10" s="20" t="s">
        <v>24</v>
      </c>
      <c r="C10" s="21" t="s">
        <v>27</v>
      </c>
      <c r="D10" s="22">
        <v>2593752425.8600001</v>
      </c>
      <c r="E10" s="22">
        <v>89343967.670000002</v>
      </c>
      <c r="F10" s="22">
        <v>0</v>
      </c>
      <c r="G10" s="22">
        <f>D10+E10</f>
        <v>2683096393.5300002</v>
      </c>
      <c r="H10" s="22">
        <v>34889121.859999999</v>
      </c>
      <c r="I10" s="22">
        <f t="shared" si="7"/>
        <v>2717985515.3900003</v>
      </c>
      <c r="J10" s="22">
        <v>29328108.600000001</v>
      </c>
      <c r="K10" s="22">
        <v>1506757.08</v>
      </c>
      <c r="L10" s="23">
        <f t="shared" ref="L10:L11" si="8">I10-J10</f>
        <v>2688657406.7900004</v>
      </c>
      <c r="M10" s="14">
        <f t="shared" si="1"/>
        <v>0.42057430336683033</v>
      </c>
      <c r="N10" s="23">
        <v>2622850558.23</v>
      </c>
      <c r="O10" s="14">
        <f t="shared" si="2"/>
        <v>0.41943866808886771</v>
      </c>
      <c r="P10" s="15">
        <f t="shared" si="3"/>
        <v>2.50898200637132E-2</v>
      </c>
      <c r="Q10" s="16">
        <f t="shared" si="4"/>
        <v>5.6041244830776855E-4</v>
      </c>
      <c r="R10" s="22">
        <v>17.989999999999998</v>
      </c>
      <c r="S10" s="22">
        <v>18.09</v>
      </c>
      <c r="T10" s="22">
        <v>133</v>
      </c>
      <c r="U10" s="22">
        <v>124</v>
      </c>
      <c r="V10" s="24">
        <f t="shared" si="5"/>
        <v>7.2580645161290328E-2</v>
      </c>
      <c r="W10" s="22">
        <v>149400000</v>
      </c>
      <c r="X10" s="22">
        <v>149400000</v>
      </c>
      <c r="Y10" s="25">
        <f t="shared" si="6"/>
        <v>0</v>
      </c>
      <c r="Z10" s="26"/>
    </row>
    <row r="11" spans="1:26" s="18" customFormat="1" ht="24.95" customHeight="1" x14ac:dyDescent="0.3">
      <c r="A11" s="19">
        <v>7</v>
      </c>
      <c r="B11" s="20" t="s">
        <v>24</v>
      </c>
      <c r="C11" s="21" t="s">
        <v>28</v>
      </c>
      <c r="D11" s="22">
        <v>199473336.77000001</v>
      </c>
      <c r="E11" s="22">
        <v>3736635.62</v>
      </c>
      <c r="F11" s="22">
        <v>0</v>
      </c>
      <c r="G11" s="22">
        <f>D11+E11</f>
        <v>203209972.39000002</v>
      </c>
      <c r="H11" s="22">
        <v>2917034.93</v>
      </c>
      <c r="I11" s="22">
        <f t="shared" si="7"/>
        <v>206127007.32000002</v>
      </c>
      <c r="J11" s="22">
        <v>6099692.4000000004</v>
      </c>
      <c r="K11" s="22">
        <v>601098.53</v>
      </c>
      <c r="L11" s="23">
        <f t="shared" si="8"/>
        <v>200027314.92000002</v>
      </c>
      <c r="M11" s="14">
        <f t="shared" si="1"/>
        <v>3.1289352229987306E-2</v>
      </c>
      <c r="N11" s="23">
        <v>192245565.71000001</v>
      </c>
      <c r="O11" s="14">
        <f t="shared" si="2"/>
        <v>3.0743354315165037E-2</v>
      </c>
      <c r="P11" s="15">
        <f t="shared" si="3"/>
        <v>4.0478172701984075E-2</v>
      </c>
      <c r="Q11" s="16">
        <f t="shared" si="4"/>
        <v>3.0050822320961844E-3</v>
      </c>
      <c r="R11" s="22">
        <v>19.989999999999998</v>
      </c>
      <c r="S11" s="22">
        <v>20.190000000000001</v>
      </c>
      <c r="T11" s="22">
        <v>35</v>
      </c>
      <c r="U11" s="22">
        <v>32</v>
      </c>
      <c r="V11" s="24">
        <f t="shared" si="5"/>
        <v>9.375E-2</v>
      </c>
      <c r="W11" s="22">
        <v>10526523</v>
      </c>
      <c r="X11" s="22">
        <v>10526523</v>
      </c>
      <c r="Y11" s="25">
        <f t="shared" si="6"/>
        <v>0</v>
      </c>
      <c r="Z11" s="26"/>
    </row>
    <row r="12" spans="1:26" s="18" customFormat="1" ht="24.95" customHeight="1" x14ac:dyDescent="0.3">
      <c r="A12" s="19">
        <v>8</v>
      </c>
      <c r="B12" s="20" t="s">
        <v>24</v>
      </c>
      <c r="C12" s="21" t="s">
        <v>29</v>
      </c>
      <c r="D12" s="22"/>
      <c r="E12" s="22">
        <v>29223769.039999999</v>
      </c>
      <c r="F12" s="22">
        <v>483544793.60000002</v>
      </c>
      <c r="G12" s="22">
        <f>E12+F12</f>
        <v>512768562.64000005</v>
      </c>
      <c r="H12" s="22">
        <v>3121761.53</v>
      </c>
      <c r="I12" s="22">
        <f t="shared" si="7"/>
        <v>515890324.17000002</v>
      </c>
      <c r="J12" s="22">
        <v>439289.17</v>
      </c>
      <c r="K12" s="22">
        <v>3331519.5</v>
      </c>
      <c r="L12" s="23">
        <f>I12-J12</f>
        <v>515451035</v>
      </c>
      <c r="M12" s="14">
        <f t="shared" si="1"/>
        <v>8.0629632997257825E-2</v>
      </c>
      <c r="N12" s="23">
        <v>521008527.27999997</v>
      </c>
      <c r="O12" s="14">
        <f t="shared" si="2"/>
        <v>8.3318175356791521E-2</v>
      </c>
      <c r="P12" s="15">
        <f t="shared" si="3"/>
        <v>-1.0666797161677295E-2</v>
      </c>
      <c r="Q12" s="16">
        <f t="shared" si="4"/>
        <v>6.4633093616738978E-3</v>
      </c>
      <c r="R12" s="22">
        <v>161.1</v>
      </c>
      <c r="S12" s="22">
        <v>163.1</v>
      </c>
      <c r="T12" s="22">
        <v>40</v>
      </c>
      <c r="U12" s="22">
        <v>39</v>
      </c>
      <c r="V12" s="24">
        <f t="shared" si="5"/>
        <v>2.564102564102564E-2</v>
      </c>
      <c r="W12" s="22">
        <v>3520359</v>
      </c>
      <c r="X12" s="22">
        <v>3520359</v>
      </c>
      <c r="Y12" s="25">
        <f t="shared" si="6"/>
        <v>0</v>
      </c>
      <c r="Z12" s="26"/>
    </row>
    <row r="13" spans="1:26" s="18" customFormat="1" ht="24.95" customHeight="1" thickBot="1" x14ac:dyDescent="0.35">
      <c r="A13" s="27"/>
      <c r="B13" s="28"/>
      <c r="C13" s="29" t="s">
        <v>12</v>
      </c>
      <c r="D13" s="30">
        <f t="shared" ref="D13:L13" si="9">SUM(D5:D12)</f>
        <v>5688266618.6599998</v>
      </c>
      <c r="E13" s="30">
        <f t="shared" si="9"/>
        <v>146073161.64000002</v>
      </c>
      <c r="F13" s="30">
        <f t="shared" si="9"/>
        <v>483544793.60000002</v>
      </c>
      <c r="G13" s="30">
        <f t="shared" si="9"/>
        <v>6317884573.9000015</v>
      </c>
      <c r="H13" s="30">
        <f t="shared" si="9"/>
        <v>144539302.66</v>
      </c>
      <c r="I13" s="30">
        <f t="shared" si="9"/>
        <v>6462423876.5600004</v>
      </c>
      <c r="J13" s="30">
        <f t="shared" si="9"/>
        <v>69600099.010000005</v>
      </c>
      <c r="K13" s="30">
        <f t="shared" si="9"/>
        <v>7216119.21</v>
      </c>
      <c r="L13" s="31">
        <f t="shared" si="9"/>
        <v>6392823777.5500011</v>
      </c>
      <c r="M13" s="38">
        <f t="shared" si="1"/>
        <v>1</v>
      </c>
      <c r="N13" s="31">
        <v>6253239764.8999996</v>
      </c>
      <c r="O13" s="38">
        <f t="shared" si="2"/>
        <v>1</v>
      </c>
      <c r="P13" s="37">
        <f t="shared" si="3"/>
        <v>2.2321871205626755E-2</v>
      </c>
      <c r="Q13" s="36">
        <f>(K13/L13)</f>
        <v>1.1287843152100025E-3</v>
      </c>
      <c r="R13" s="30">
        <f>SUM(R5:R12)</f>
        <v>490.55000000000007</v>
      </c>
      <c r="S13" s="30">
        <f>SUM(S5:S12)</f>
        <v>498.28</v>
      </c>
      <c r="T13" s="30">
        <f>SUM(T5:T12)</f>
        <v>475</v>
      </c>
      <c r="U13" s="30">
        <f>SUM(U5:U12)</f>
        <v>450</v>
      </c>
      <c r="V13" s="35">
        <f t="shared" si="5"/>
        <v>5.5555555555555552E-2</v>
      </c>
      <c r="W13" s="30">
        <f>SUM(W5:W12)</f>
        <v>335154776.27999997</v>
      </c>
      <c r="X13" s="30">
        <f>SUM(X5:X12)</f>
        <v>335154776.27999997</v>
      </c>
      <c r="Y13" s="32">
        <f t="shared" ref="Y13" si="10">((W13-X13)/X13)</f>
        <v>0</v>
      </c>
      <c r="Z13" s="26"/>
    </row>
    <row r="14" spans="1:26" x14ac:dyDescent="0.25">
      <c r="M14" s="7"/>
      <c r="O14" s="7"/>
      <c r="P14" s="7"/>
      <c r="V14" s="7"/>
    </row>
    <row r="15" spans="1:26" ht="18" x14ac:dyDescent="0.25">
      <c r="B15" s="48" t="s">
        <v>39</v>
      </c>
      <c r="E15" s="40"/>
      <c r="N15" s="50"/>
    </row>
    <row r="16" spans="1:26" ht="18.75" x14ac:dyDescent="0.3">
      <c r="B16" s="49" t="s">
        <v>40</v>
      </c>
      <c r="E16" s="40"/>
    </row>
    <row r="17" spans="5:5" x14ac:dyDescent="0.25">
      <c r="E17" s="40"/>
    </row>
    <row r="18" spans="5:5" x14ac:dyDescent="0.25">
      <c r="E18" s="40"/>
    </row>
    <row r="19" spans="5:5" x14ac:dyDescent="0.25">
      <c r="E19" s="40"/>
    </row>
    <row r="20" spans="5:5" x14ac:dyDescent="0.25">
      <c r="E20" s="40"/>
    </row>
    <row r="21" spans="5:5" x14ac:dyDescent="0.25">
      <c r="E21" s="40"/>
    </row>
    <row r="22" spans="5:5" x14ac:dyDescent="0.25">
      <c r="E22" s="40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C1" workbookViewId="0">
      <pane ySplit="1" topLeftCell="A2" activePane="bottomLeft" state="frozen"/>
      <selection pane="bottomLeft" activeCell="K4" sqref="K4:K11"/>
    </sheetView>
  </sheetViews>
  <sheetFormatPr defaultColWidth="8.85546875" defaultRowHeight="15" x14ac:dyDescent="0.25"/>
  <cols>
    <col min="1" max="1" width="21.85546875" customWidth="1"/>
    <col min="2" max="2" width="19.7109375" customWidth="1"/>
    <col min="3" max="3" width="19.5703125" customWidth="1"/>
    <col min="4" max="4" width="21.85546875" customWidth="1"/>
    <col min="5" max="5" width="20.28515625" customWidth="1"/>
    <col min="6" max="6" width="22.28515625" customWidth="1"/>
    <col min="7" max="7" width="21.7109375" customWidth="1"/>
    <col min="8" max="8" width="22.140625" customWidth="1"/>
    <col min="9" max="9" width="22.42578125" customWidth="1"/>
    <col min="10" max="10" width="21.5703125" customWidth="1"/>
    <col min="11" max="11" width="21.7109375" customWidth="1"/>
  </cols>
  <sheetData>
    <row r="1" spans="1:11" ht="34.5" thickBot="1" x14ac:dyDescent="0.55000000000000004">
      <c r="A1" s="54"/>
      <c r="B1" s="54"/>
      <c r="C1" s="54"/>
      <c r="D1" s="54"/>
      <c r="E1" s="54"/>
      <c r="F1" s="54"/>
    </row>
    <row r="3" spans="1:11" s="18" customFormat="1" ht="24.95" customHeight="1" x14ac:dyDescent="0.3">
      <c r="A3" s="12" t="s">
        <v>36</v>
      </c>
      <c r="B3" s="12" t="s">
        <v>35</v>
      </c>
      <c r="C3" s="12" t="s">
        <v>38</v>
      </c>
      <c r="D3" s="12" t="s">
        <v>37</v>
      </c>
      <c r="E3" s="44"/>
      <c r="F3" s="46">
        <v>43101</v>
      </c>
      <c r="G3" s="46">
        <v>43132</v>
      </c>
      <c r="H3" s="46">
        <v>43160</v>
      </c>
      <c r="I3" s="46">
        <v>43191</v>
      </c>
      <c r="J3" s="46">
        <v>43221</v>
      </c>
      <c r="K3" s="46">
        <v>43252</v>
      </c>
    </row>
    <row r="4" spans="1:11" s="18" customFormat="1" ht="24.95" customHeight="1" x14ac:dyDescent="0.3">
      <c r="A4" s="22">
        <f>'JUNE 2018'!D5</f>
        <v>590123559.79999995</v>
      </c>
      <c r="B4" s="22">
        <v>0</v>
      </c>
      <c r="C4" s="22">
        <v>0</v>
      </c>
      <c r="D4" s="22">
        <f>'JUNE 2018'!H5</f>
        <v>20934439.260000002</v>
      </c>
      <c r="E4" s="44"/>
      <c r="F4" s="45">
        <v>621182798.14999998</v>
      </c>
      <c r="G4" s="45">
        <v>615092003.70000005</v>
      </c>
      <c r="H4" s="45">
        <v>606818652.95999992</v>
      </c>
      <c r="I4" s="45">
        <v>601975470.99000001</v>
      </c>
      <c r="J4" s="45">
        <v>576294079.36000001</v>
      </c>
      <c r="K4" s="45">
        <v>604585425.75999999</v>
      </c>
    </row>
    <row r="5" spans="1:11" s="18" customFormat="1" ht="24.95" customHeight="1" x14ac:dyDescent="0.3">
      <c r="A5" s="22">
        <f>'JUNE 2018'!D6</f>
        <v>1093719506.3</v>
      </c>
      <c r="B5" s="22">
        <v>0</v>
      </c>
      <c r="C5" s="22">
        <v>0</v>
      </c>
      <c r="D5" s="22">
        <f>'JUNE 2018'!H6</f>
        <v>48692978.75</v>
      </c>
      <c r="E5" s="44"/>
      <c r="F5" s="45">
        <v>1012130515.6900001</v>
      </c>
      <c r="G5" s="45">
        <v>991735523.00999999</v>
      </c>
      <c r="H5" s="45">
        <v>972966249.30000007</v>
      </c>
      <c r="I5" s="45">
        <v>1207569536.27</v>
      </c>
      <c r="J5" s="45">
        <v>1110099800.0899999</v>
      </c>
      <c r="K5" s="45">
        <v>1135401549.5</v>
      </c>
    </row>
    <row r="6" spans="1:11" s="18" customFormat="1" ht="24.95" customHeight="1" x14ac:dyDescent="0.3">
      <c r="A6" s="22">
        <f>'JUNE 2018'!D7</f>
        <v>639224094.61000001</v>
      </c>
      <c r="B6" s="22">
        <v>0</v>
      </c>
      <c r="C6" s="22">
        <v>0</v>
      </c>
      <c r="D6" s="22">
        <f>'JUNE 2018'!H7</f>
        <v>32201911.329999998</v>
      </c>
      <c r="E6" s="44"/>
      <c r="F6" s="45">
        <v>807345750.87</v>
      </c>
      <c r="G6" s="45">
        <v>724940702.38999999</v>
      </c>
      <c r="H6" s="45">
        <v>695029315.91000009</v>
      </c>
      <c r="I6" s="45">
        <v>712306338.38000011</v>
      </c>
      <c r="J6" s="45">
        <v>655949595.70999992</v>
      </c>
      <c r="K6" s="45">
        <v>664042265.01000011</v>
      </c>
    </row>
    <row r="7" spans="1:11" s="18" customFormat="1" ht="24.95" customHeight="1" x14ac:dyDescent="0.3">
      <c r="A7" s="22">
        <f>'JUNE 2018'!D8</f>
        <v>365963161.49000001</v>
      </c>
      <c r="B7" s="22">
        <f>'JUNE 2018'!E8</f>
        <v>23768789.309999999</v>
      </c>
      <c r="C7" s="22">
        <v>0</v>
      </c>
      <c r="D7" s="22">
        <f>'JUNE 2018'!H8</f>
        <v>292407.05</v>
      </c>
      <c r="E7" s="44"/>
      <c r="F7" s="45">
        <v>375522986.35000008</v>
      </c>
      <c r="G7" s="45">
        <v>437725031.10999995</v>
      </c>
      <c r="H7" s="45">
        <v>394344992.93000001</v>
      </c>
      <c r="I7" s="45">
        <v>415372638.48000002</v>
      </c>
      <c r="J7" s="45">
        <v>383821756.75999999</v>
      </c>
      <c r="K7" s="45">
        <v>384111297.13</v>
      </c>
    </row>
    <row r="8" spans="1:11" s="18" customFormat="1" ht="24.95" customHeight="1" x14ac:dyDescent="0.3">
      <c r="A8" s="22">
        <f>'JUNE 2018'!D9</f>
        <v>206010533.83000001</v>
      </c>
      <c r="B8" s="22">
        <v>0</v>
      </c>
      <c r="C8" s="22">
        <v>0</v>
      </c>
      <c r="D8" s="22">
        <f>'JUNE 2018'!H9</f>
        <v>1489647.95</v>
      </c>
      <c r="E8" s="44"/>
      <c r="F8" s="45">
        <v>108380564.31</v>
      </c>
      <c r="G8" s="45">
        <v>123379420.14</v>
      </c>
      <c r="H8" s="45">
        <v>119430471.77</v>
      </c>
      <c r="I8" s="45">
        <v>122251503.3</v>
      </c>
      <c r="J8" s="45">
        <v>190969881.75999999</v>
      </c>
      <c r="K8" s="45">
        <v>200547483.44</v>
      </c>
    </row>
    <row r="9" spans="1:11" s="18" customFormat="1" ht="24.95" customHeight="1" x14ac:dyDescent="0.3">
      <c r="A9" s="22">
        <f>'JUNE 2018'!D10</f>
        <v>2593752425.8600001</v>
      </c>
      <c r="B9" s="22">
        <f>'JUNE 2018'!E10</f>
        <v>89343967.670000002</v>
      </c>
      <c r="C9" s="22">
        <v>0</v>
      </c>
      <c r="D9" s="22">
        <f>'JUNE 2018'!H10</f>
        <v>34889121.859999999</v>
      </c>
      <c r="E9" s="44"/>
      <c r="F9" s="45">
        <v>3053071827.2200003</v>
      </c>
      <c r="G9" s="45">
        <v>2973618504.1100001</v>
      </c>
      <c r="H9" s="45">
        <v>2843224066.1400003</v>
      </c>
      <c r="I9" s="45">
        <v>2891005284.3299999</v>
      </c>
      <c r="J9" s="45">
        <v>2622850558.23</v>
      </c>
      <c r="K9" s="45">
        <v>2688657406.7900004</v>
      </c>
    </row>
    <row r="10" spans="1:11" s="18" customFormat="1" ht="24.95" customHeight="1" x14ac:dyDescent="0.3">
      <c r="A10" s="22">
        <f>'JUNE 2018'!D11</f>
        <v>199473336.77000001</v>
      </c>
      <c r="B10" s="22">
        <f>'JUNE 2018'!E11</f>
        <v>3736635.62</v>
      </c>
      <c r="C10" s="22">
        <v>0</v>
      </c>
      <c r="D10" s="22">
        <f>'JUNE 2018'!H11</f>
        <v>2917034.93</v>
      </c>
      <c r="E10" s="44"/>
      <c r="F10" s="45">
        <v>100983207.82000001</v>
      </c>
      <c r="G10" s="45">
        <v>120115851.91</v>
      </c>
      <c r="H10" s="45">
        <v>111958689.15000001</v>
      </c>
      <c r="I10" s="45">
        <v>105894092.64</v>
      </c>
      <c r="J10" s="45">
        <v>192245565.71000001</v>
      </c>
      <c r="K10" s="45">
        <v>200027314.92000002</v>
      </c>
    </row>
    <row r="11" spans="1:11" s="18" customFormat="1" ht="24.95" customHeight="1" x14ac:dyDescent="0.3">
      <c r="A11" s="22">
        <f>'JUNE 2018'!D12</f>
        <v>0</v>
      </c>
      <c r="B11" s="22">
        <f>'JUNE 2018'!E12</f>
        <v>29223769.039999999</v>
      </c>
      <c r="C11" s="22">
        <f>'JUNE 2018'!F12</f>
        <v>483544793.60000002</v>
      </c>
      <c r="D11" s="22">
        <f>'JUNE 2018'!H12</f>
        <v>3121761.53</v>
      </c>
      <c r="E11" s="44"/>
      <c r="F11" s="45">
        <v>543893750.70000005</v>
      </c>
      <c r="G11" s="45">
        <v>544071078.5</v>
      </c>
      <c r="H11" s="45">
        <v>548308774.07000005</v>
      </c>
      <c r="I11" s="45">
        <v>567564760.99999988</v>
      </c>
      <c r="J11" s="45">
        <v>521008527.27999997</v>
      </c>
      <c r="K11" s="45">
        <v>515451035</v>
      </c>
    </row>
    <row r="12" spans="1:11" s="18" customFormat="1" ht="24.95" customHeight="1" thickBot="1" x14ac:dyDescent="0.35">
      <c r="A12" s="30">
        <f>SUM(A4:A11)</f>
        <v>5688266618.6599998</v>
      </c>
      <c r="B12" s="30">
        <f>SUM(B4:B11)</f>
        <v>146073161.64000002</v>
      </c>
      <c r="C12" s="30">
        <f>SUM(C4:C11)</f>
        <v>483544793.60000002</v>
      </c>
      <c r="D12" s="30">
        <f>SUM(D4:D11)</f>
        <v>144539302.66</v>
      </c>
      <c r="E12" s="44"/>
      <c r="F12" s="43">
        <f t="shared" ref="F12:K12" si="0">SUM(F4:F11)</f>
        <v>6622511401.1099997</v>
      </c>
      <c r="G12" s="43">
        <f t="shared" si="0"/>
        <v>6530678114.8699999</v>
      </c>
      <c r="H12" s="43">
        <f t="shared" si="0"/>
        <v>6292081212.2299995</v>
      </c>
      <c r="I12" s="43">
        <f t="shared" si="0"/>
        <v>6623939625.3900003</v>
      </c>
      <c r="J12" s="43">
        <f t="shared" si="0"/>
        <v>6253239764.8999996</v>
      </c>
      <c r="K12" s="43">
        <f t="shared" si="0"/>
        <v>6392823777.5500011</v>
      </c>
    </row>
    <row r="13" spans="1:11" ht="16.5" x14ac:dyDescent="0.3">
      <c r="E13" s="42"/>
    </row>
    <row r="14" spans="1:11" x14ac:dyDescent="0.25">
      <c r="B14" s="41">
        <v>43101</v>
      </c>
      <c r="C14" s="41">
        <v>43132</v>
      </c>
      <c r="D14" s="41">
        <v>43160</v>
      </c>
      <c r="E14" s="41">
        <v>43191</v>
      </c>
      <c r="F14" s="41">
        <v>43221</v>
      </c>
      <c r="G14" s="41">
        <v>43252</v>
      </c>
      <c r="J14" s="50"/>
    </row>
    <row r="15" spans="1:11" x14ac:dyDescent="0.25">
      <c r="A15" s="41" t="s">
        <v>36</v>
      </c>
      <c r="B15" s="40">
        <v>6042563240.5600004</v>
      </c>
      <c r="C15" s="40">
        <v>5921870729.4299994</v>
      </c>
      <c r="D15" s="40">
        <v>5680580702.1100006</v>
      </c>
      <c r="E15" s="40">
        <v>5916812401.3199997</v>
      </c>
      <c r="F15" s="40">
        <v>5604937403.21</v>
      </c>
      <c r="G15" s="40">
        <v>5688266618.6599998</v>
      </c>
    </row>
    <row r="16" spans="1:11" x14ac:dyDescent="0.25">
      <c r="A16" s="41" t="s">
        <v>35</v>
      </c>
      <c r="B16" s="40">
        <v>136904370.34999999</v>
      </c>
      <c r="C16" s="40">
        <v>151252495.09999999</v>
      </c>
      <c r="D16" s="40">
        <v>178223610.44</v>
      </c>
      <c r="E16" s="40">
        <v>236436196.19</v>
      </c>
      <c r="F16" s="40">
        <v>163325823.53</v>
      </c>
      <c r="G16" s="40">
        <v>146073161.63999999</v>
      </c>
    </row>
    <row r="17" spans="1:7" x14ac:dyDescent="0.25">
      <c r="A17" s="41" t="s">
        <v>34</v>
      </c>
      <c r="B17" s="40">
        <v>461893095.23000002</v>
      </c>
      <c r="C17" s="40">
        <v>464176980.33999997</v>
      </c>
      <c r="D17" s="40">
        <v>461242108.33999997</v>
      </c>
      <c r="E17" s="40">
        <v>473183326.32999998</v>
      </c>
      <c r="F17" s="40">
        <v>470433442.99000001</v>
      </c>
      <c r="G17" s="40">
        <v>483544793.60000002</v>
      </c>
    </row>
    <row r="18" spans="1:7" x14ac:dyDescent="0.25">
      <c r="A18" s="41" t="s">
        <v>33</v>
      </c>
      <c r="B18" s="40">
        <v>38893765.130000003</v>
      </c>
      <c r="C18" s="40">
        <v>64897422.630000003</v>
      </c>
      <c r="D18" s="40">
        <v>47114040.719999991</v>
      </c>
      <c r="E18" s="40">
        <v>59989270.559999995</v>
      </c>
      <c r="F18" s="40">
        <v>82279978.280000001</v>
      </c>
      <c r="G18" s="40">
        <v>144539302.66</v>
      </c>
    </row>
    <row r="19" spans="1:7" x14ac:dyDescent="0.25">
      <c r="B19" s="39">
        <f t="shared" ref="B19:G19" si="1">SUM(B15:B18)</f>
        <v>6680254471.2700014</v>
      </c>
      <c r="C19" s="39">
        <f t="shared" si="1"/>
        <v>6602197627.5</v>
      </c>
      <c r="D19" s="39">
        <f t="shared" si="1"/>
        <v>6367160461.6100006</v>
      </c>
      <c r="E19" s="39">
        <f t="shared" si="1"/>
        <v>6686421194.3999996</v>
      </c>
      <c r="F19" s="39">
        <f t="shared" si="1"/>
        <v>6320976648.0099993</v>
      </c>
      <c r="G19" s="39">
        <f t="shared" si="1"/>
        <v>6462423876.5600004</v>
      </c>
    </row>
    <row r="20" spans="1:7" x14ac:dyDescent="0.25">
      <c r="D20" s="39"/>
    </row>
    <row r="21" spans="1:7" x14ac:dyDescent="0.25">
      <c r="G21" s="50"/>
    </row>
    <row r="22" spans="1:7" x14ac:dyDescent="0.25">
      <c r="A22" s="39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JUNE 2018</vt:lpstr>
      <vt:lpstr>Trend </vt:lpstr>
      <vt:lpstr>JuneCharts </vt:lpstr>
      <vt:lpstr>'JUNE 2018'!Print_Area</vt:lpstr>
      <vt:lpstr>'Trend 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2018-07-17T11:53:26Z</dcterms:modified>
</cp:coreProperties>
</file>