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AUG 2017" sheetId="9" r:id="rId1"/>
    <sheet name="Trend " sheetId="11" state="hidden" r:id="rId2"/>
    <sheet name="AugCharts " sheetId="10" r:id="rId3"/>
  </sheets>
  <definedNames>
    <definedName name="_xlnm.Print_Area" localSheetId="0">'AUG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J12" i="1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I13" i="9"/>
  <c r="W14" l="1"/>
  <c r="T14"/>
  <c r="S14"/>
  <c r="R14"/>
  <c r="Y13"/>
  <c r="X14"/>
  <c r="V13"/>
  <c r="U14"/>
  <c r="O13"/>
  <c r="L13"/>
  <c r="Q13" s="1"/>
  <c r="K14"/>
  <c r="J14"/>
  <c r="H14"/>
  <c r="G14"/>
  <c r="F14"/>
  <c r="E14"/>
  <c r="D14"/>
  <c r="P13" l="1"/>
  <c r="E19" i="11"/>
  <c r="I12"/>
  <c r="G12" l="1"/>
  <c r="H12"/>
  <c r="C19"/>
  <c r="B19"/>
  <c r="A12" l="1"/>
  <c r="D15" s="1"/>
  <c r="B12"/>
  <c r="D16" s="1"/>
  <c r="C12"/>
  <c r="D17" s="1"/>
  <c r="D12"/>
  <c r="D18" s="1"/>
  <c r="D19" l="1"/>
  <c r="O6" i="9"/>
  <c r="O7"/>
  <c r="O8"/>
  <c r="O9"/>
  <c r="O10"/>
  <c r="O11"/>
  <c r="O12"/>
  <c r="O14"/>
  <c r="O5"/>
  <c r="I8" l="1"/>
  <c r="L8" s="1"/>
  <c r="I7"/>
  <c r="L7" s="1"/>
  <c r="I6"/>
  <c r="L6" s="1"/>
  <c r="I5"/>
  <c r="I10"/>
  <c r="L10" s="1"/>
  <c r="I9"/>
  <c r="L9" s="1"/>
  <c r="L5" l="1"/>
  <c r="I11"/>
  <c r="L11" s="1"/>
  <c r="I12"/>
  <c r="L12" s="1"/>
  <c r="I14" l="1"/>
  <c r="L14"/>
  <c r="M13" s="1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4"/>
  <c r="M10"/>
  <c r="M11"/>
  <c r="M6"/>
  <c r="M9"/>
  <c r="M7"/>
  <c r="V14"/>
  <c r="Y14"/>
  <c r="P14" l="1"/>
  <c r="Q14"/>
</calcChain>
</file>

<file path=xl/sharedStrings.xml><?xml version="1.0" encoding="utf-8"?>
<sst xmlns="http://schemas.openxmlformats.org/spreadsheetml/2006/main" count="55" uniqueCount="46">
  <si>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</si>
  <si>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</si>
  <si>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</si>
  <si>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</si>
  <si>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</si>
  <si>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</si>
  <si>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</si>
  <si>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</si>
  <si>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</si>
  <si>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</si>
  <si>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</si>
  <si>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</si>
  <si>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</si>
  <si>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</si>
  <si>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</si>
  <si>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</si>
  <si>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</si>
  <si>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</si>
  <si>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</si>
  <si>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</si>
  <si>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</si>
  <si>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</si>
  <si>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</si>
  <si>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</si>
  <si>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</si>
  <si>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</si>
  <si>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</si>
  <si>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</si>
  <si>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</si>
  <si>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</si>
  <si>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</si>
  <si>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</si>
  <si>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</si>
  <si>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</si>
  <si>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</si>
  <si>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</si>
  <si>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</si>
  <si>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</si>
  <si>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</si>
  <si>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JULY</t>
  </si>
  <si>
    <t>SCHEDULE OF REGISTERED EXCHANGE TRADED FUNDS(ETFs) AS AT 31ST AUGUST, 2017</t>
  </si>
  <si>
    <t>AUGUST</t>
  </si>
  <si>
    <t>CURRENT(AUGUST)</t>
  </si>
  <si>
    <t>PREVIOUS(JULY)</t>
  </si>
  <si>
    <t>New Gold Issuer Limited</t>
  </si>
  <si>
    <t>NET ASSET VALUE  (N) PREVIOUS (JULY'17)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</si>
</sst>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10" fontId="8" fillId="7" borderId="13" xfId="2" applyNumberFormat="1" applyFont="1" applyFill="1" applyBorder="1"/>
    <xf numFmtId="10" fontId="10" fillId="6" borderId="13" xfId="1" applyNumberFormat="1" applyFont="1" applyFill="1" applyBorder="1" applyAlignment="1">
      <alignment horizontal="right" vertic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(APRIL - AUGUST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53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'!$F$3:$J$3</c:f>
              <c:numCache>
                <c:formatCode>mmm\-yy</c:formatCode>
                <c:ptCount val="5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</c:numCache>
            </c:numRef>
          </c:cat>
          <c:val>
            <c:numRef>
              <c:f>'Trend '!$F$12:$J$12</c:f>
              <c:numCache>
                <c:formatCode>_-* #,##0.00_-;\-* #,##0.00_-;_-* "-"??_-;_-@_-</c:formatCode>
                <c:ptCount val="5"/>
                <c:pt idx="0">
                  <c:v>3964740735.5</c:v>
                </c:pt>
                <c:pt idx="1">
                  <c:v>4504002470.4799995</c:v>
                </c:pt>
                <c:pt idx="2">
                  <c:v>5070730900.4799995</c:v>
                </c:pt>
                <c:pt idx="3">
                  <c:v>5405312682.5300007</c:v>
                </c:pt>
                <c:pt idx="4">
                  <c:v>5410071931.2900009</c:v>
                </c:pt>
              </c:numCache>
            </c:numRef>
          </c:val>
        </c:ser>
        <c:marker val="1"/>
        <c:axId val="99006720"/>
        <c:axId val="99012608"/>
      </c:lineChart>
      <c:catAx>
        <c:axId val="990067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012608"/>
        <c:crosses val="autoZero"/>
        <c:lblAlgn val="ctr"/>
        <c:lblOffset val="100"/>
      </c:catAx>
      <c:valAx>
        <c:axId val="990126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0067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Outlets(August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4844657255.1700001</c:v>
                </c:pt>
                <c:pt idx="1">
                  <c:v>201591154.97</c:v>
                </c:pt>
                <c:pt idx="2">
                  <c:v>379243242.93000001</c:v>
                </c:pt>
                <c:pt idx="3">
                  <c:v>51169062.960000008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Outlet(April-August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3399306316.8099999</c:v>
                </c:pt>
                <c:pt idx="1">
                  <c:v>3929640236.8799996</c:v>
                </c:pt>
                <c:pt idx="2">
                  <c:v>4844657255.1700001</c:v>
                </c:pt>
                <c:pt idx="3">
                  <c:v>4847218252.2000008</c:v>
                </c:pt>
                <c:pt idx="4">
                  <c:v>4844657255.1700001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238691268.96000001</c:v>
                </c:pt>
                <c:pt idx="1">
                  <c:v>239721186.16</c:v>
                </c:pt>
                <c:pt idx="2">
                  <c:v>201591154.97</c:v>
                </c:pt>
                <c:pt idx="3">
                  <c:v>232984667.31999999</c:v>
                </c:pt>
                <c:pt idx="4">
                  <c:v>201591154.97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329599895.31</c:v>
                </c:pt>
                <c:pt idx="1">
                  <c:v>332508830.38</c:v>
                </c:pt>
                <c:pt idx="2">
                  <c:v>379243242.93000001</c:v>
                </c:pt>
                <c:pt idx="3">
                  <c:v>326329620.60000002</c:v>
                </c:pt>
                <c:pt idx="4">
                  <c:v>379243242.93000001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48673686.289999999</c:v>
                </c:pt>
                <c:pt idx="1">
                  <c:v>69359211.510000005</c:v>
                </c:pt>
                <c:pt idx="2">
                  <c:v>51169062.960000008</c:v>
                </c:pt>
                <c:pt idx="3">
                  <c:v>91679437.129999995</c:v>
                </c:pt>
                <c:pt idx="4">
                  <c:v>51169062.960000008</c:v>
                </c:pt>
              </c:numCache>
            </c:numRef>
          </c:val>
        </c:ser>
        <c:shape val="box"/>
        <c:axId val="97163520"/>
        <c:axId val="97173504"/>
        <c:axId val="0"/>
      </c:bar3DChart>
      <c:dateAx>
        <c:axId val="97163520"/>
        <c:scaling>
          <c:orientation val="minMax"/>
        </c:scaling>
        <c:axPos val="b"/>
        <c:numFmt formatCode="mmm\-yy" sourceLinked="1"/>
        <c:tickLblPos val="nextTo"/>
        <c:crossAx val="97173504"/>
        <c:crossesAt val="0"/>
        <c:auto val="1"/>
        <c:lblOffset val="100"/>
      </c:dateAx>
      <c:valAx>
        <c:axId val="971735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97163520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topLeftCell="H1" workbookViewId="0">
      <pane ySplit="1" topLeftCell="A2" activePane="bottomLeft" state="frozen"/>
      <selection pane="bottomLeft" activeCell="L5" sqref="L5:L12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3"/>
      <c r="Y1" s="4"/>
    </row>
    <row r="2" spans="1:26" ht="15.75" thickBot="1">
      <c r="A2" s="1"/>
      <c r="B2" s="50"/>
      <c r="C2" s="50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9" t="s">
        <v>45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3" t="s">
        <v>19</v>
      </c>
      <c r="U3" s="53"/>
      <c r="V3" s="53"/>
      <c r="W3" s="53" t="s">
        <v>20</v>
      </c>
      <c r="X3" s="53"/>
      <c r="Y3" s="54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41</v>
      </c>
      <c r="U4" s="12" t="s">
        <v>39</v>
      </c>
      <c r="V4" s="17" t="s">
        <v>31</v>
      </c>
      <c r="W4" s="12" t="s">
        <v>42</v>
      </c>
      <c r="X4" s="12" t="s">
        <v>43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504142921.33999997</v>
      </c>
      <c r="E5" s="22">
        <v>0</v>
      </c>
      <c r="F5" s="22">
        <v>0</v>
      </c>
      <c r="G5" s="22">
        <v>504142921.33999997</v>
      </c>
      <c r="H5" s="22">
        <v>9410702.0600000005</v>
      </c>
      <c r="I5" s="22">
        <f>G5+H5</f>
        <v>513553623.39999998</v>
      </c>
      <c r="J5" s="22">
        <v>4033039.78</v>
      </c>
      <c r="K5" s="22">
        <v>701456.96</v>
      </c>
      <c r="L5" s="23">
        <f t="shared" ref="L5:L9" si="0">I5-J5</f>
        <v>509520583.62</v>
      </c>
      <c r="M5" s="14">
        <f>(L5/L$14)</f>
        <v>9.4180001687797846E-2</v>
      </c>
      <c r="N5" s="23">
        <v>510974584.51999998</v>
      </c>
      <c r="O5" s="14">
        <f>(N5/N$14)</f>
        <v>9.4531919711411436E-2</v>
      </c>
      <c r="P5" s="15">
        <f t="shared" ref="P5:P14" si="1">((L5-N5)/N5)</f>
        <v>-2.8455444635584713E-3</v>
      </c>
      <c r="Q5" s="16">
        <f t="shared" ref="Q5:Q13" si="2">(K5/L5)</f>
        <v>1.3766999460872536E-3</v>
      </c>
      <c r="R5" s="22">
        <v>10.53</v>
      </c>
      <c r="S5" s="22">
        <v>10.63</v>
      </c>
      <c r="T5" s="22">
        <v>20</v>
      </c>
      <c r="U5" s="22">
        <v>20</v>
      </c>
      <c r="V5" s="24">
        <f t="shared" ref="V5:V14" si="3">((T5-U5)/U5)</f>
        <v>0</v>
      </c>
      <c r="W5" s="22">
        <v>48200000</v>
      </c>
      <c r="X5" s="22">
        <v>48200000</v>
      </c>
      <c r="Y5" s="25">
        <f t="shared" ref="Y5:Y13" si="4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780398404.63999999</v>
      </c>
      <c r="E6" s="22">
        <v>0</v>
      </c>
      <c r="F6" s="22">
        <v>0</v>
      </c>
      <c r="G6" s="22">
        <v>780398404.63999999</v>
      </c>
      <c r="H6" s="22">
        <v>14497760.960000001</v>
      </c>
      <c r="I6" s="22">
        <f t="shared" ref="I6:I13" si="5">G6+H6</f>
        <v>794896165.60000002</v>
      </c>
      <c r="J6" s="22">
        <v>6294318.0499999998</v>
      </c>
      <c r="K6" s="22">
        <v>408123.54</v>
      </c>
      <c r="L6" s="23">
        <f t="shared" si="0"/>
        <v>788601847.55000007</v>
      </c>
      <c r="M6" s="14">
        <f t="shared" ref="M6:M14" si="6">(L6/L$14)</f>
        <v>0.14576550137697752</v>
      </c>
      <c r="N6" s="23">
        <v>794248861.0999999</v>
      </c>
      <c r="O6" s="14">
        <f t="shared" ref="O6:O14" si="7">(N6/N$14)</f>
        <v>0.14693855984816873</v>
      </c>
      <c r="P6" s="15">
        <f t="shared" si="1"/>
        <v>-7.109879316891895E-3</v>
      </c>
      <c r="Q6" s="16">
        <f t="shared" si="2"/>
        <v>5.1752800385637383E-4</v>
      </c>
      <c r="R6" s="22">
        <v>130.68</v>
      </c>
      <c r="S6" s="22">
        <v>133.51</v>
      </c>
      <c r="T6" s="22">
        <v>1</v>
      </c>
      <c r="U6" s="22">
        <v>1</v>
      </c>
      <c r="V6" s="24">
        <f t="shared" si="3"/>
        <v>0</v>
      </c>
      <c r="W6" s="22">
        <v>5970000</v>
      </c>
      <c r="X6" s="22">
        <v>5970000</v>
      </c>
      <c r="Y6" s="33">
        <f t="shared" si="4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668458020.14999998</v>
      </c>
      <c r="E7" s="22">
        <v>0</v>
      </c>
      <c r="F7" s="22">
        <v>0</v>
      </c>
      <c r="G7" s="22">
        <v>668458020.14999998</v>
      </c>
      <c r="H7" s="22">
        <v>11876113</v>
      </c>
      <c r="I7" s="22">
        <f t="shared" si="5"/>
        <v>680334133.14999998</v>
      </c>
      <c r="J7" s="22">
        <v>6215592.8700000001</v>
      </c>
      <c r="K7" s="22">
        <v>377860.32</v>
      </c>
      <c r="L7" s="23">
        <f t="shared" si="0"/>
        <v>674118540.27999997</v>
      </c>
      <c r="M7" s="14">
        <f t="shared" si="6"/>
        <v>0.1246043581012536</v>
      </c>
      <c r="N7" s="23">
        <v>673452513</v>
      </c>
      <c r="O7" s="14">
        <f t="shared" si="7"/>
        <v>0.12459085210308038</v>
      </c>
      <c r="P7" s="15">
        <f t="shared" si="1"/>
        <v>9.8897437776725833E-4</v>
      </c>
      <c r="Q7" s="16">
        <f t="shared" si="2"/>
        <v>5.605250373963205E-4</v>
      </c>
      <c r="R7" s="22">
        <v>103.1</v>
      </c>
      <c r="S7" s="22">
        <v>105.04</v>
      </c>
      <c r="T7" s="22">
        <v>1</v>
      </c>
      <c r="U7" s="22">
        <v>1</v>
      </c>
      <c r="V7" s="24">
        <f t="shared" si="3"/>
        <v>0</v>
      </c>
      <c r="W7" s="22">
        <v>6477475</v>
      </c>
      <c r="X7" s="22">
        <v>6477475</v>
      </c>
      <c r="Y7" s="25">
        <f t="shared" si="4"/>
        <v>0</v>
      </c>
      <c r="Z7" s="48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278616836.5</v>
      </c>
      <c r="E8" s="22">
        <v>8817276.7100000009</v>
      </c>
      <c r="F8" s="22">
        <v>0</v>
      </c>
      <c r="G8" s="22">
        <v>287434113.20999998</v>
      </c>
      <c r="H8" s="22">
        <v>1254174.49</v>
      </c>
      <c r="I8" s="22">
        <f t="shared" si="5"/>
        <v>288688287.69999999</v>
      </c>
      <c r="J8" s="22">
        <v>7413932.5700000003</v>
      </c>
      <c r="K8" s="22">
        <v>41511.15</v>
      </c>
      <c r="L8" s="23">
        <f t="shared" si="0"/>
        <v>281274355.13</v>
      </c>
      <c r="M8" s="14">
        <f t="shared" si="6"/>
        <v>5.1990871600653882E-2</v>
      </c>
      <c r="N8" s="23">
        <v>280181565.89999998</v>
      </c>
      <c r="O8" s="14">
        <f t="shared" si="7"/>
        <v>5.1834478846255888E-2</v>
      </c>
      <c r="P8" s="15">
        <f t="shared" si="1"/>
        <v>3.9002895372140509E-3</v>
      </c>
      <c r="Q8" s="16">
        <f t="shared" si="2"/>
        <v>1.4758241995013833E-4</v>
      </c>
      <c r="R8" s="22">
        <v>4.32</v>
      </c>
      <c r="S8" s="22">
        <v>4.3600000000000003</v>
      </c>
      <c r="T8" s="22">
        <v>49</v>
      </c>
      <c r="U8" s="22">
        <v>42</v>
      </c>
      <c r="V8" s="24">
        <f t="shared" si="3"/>
        <v>0.16666666666666666</v>
      </c>
      <c r="W8" s="22">
        <v>70704193</v>
      </c>
      <c r="X8" s="22">
        <v>69604193</v>
      </c>
      <c r="Y8" s="25">
        <f t="shared" si="4"/>
        <v>1.580364562232623E-2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101969033.5</v>
      </c>
      <c r="E9" s="22">
        <v>0</v>
      </c>
      <c r="F9" s="22">
        <v>0</v>
      </c>
      <c r="G9" s="22">
        <v>101969033.5</v>
      </c>
      <c r="H9" s="22">
        <v>1182051.29</v>
      </c>
      <c r="I9" s="22">
        <f t="shared" si="5"/>
        <v>103151084.79000001</v>
      </c>
      <c r="J9" s="22">
        <v>8620166.5</v>
      </c>
      <c r="K9" s="22">
        <v>333919.46999999997</v>
      </c>
      <c r="L9" s="23">
        <f t="shared" si="0"/>
        <v>94530918.290000007</v>
      </c>
      <c r="M9" s="14">
        <f t="shared" si="6"/>
        <v>1.7473135198677412E-2</v>
      </c>
      <c r="N9" s="23">
        <v>82146672.980000004</v>
      </c>
      <c r="O9" s="14">
        <f t="shared" si="7"/>
        <v>1.5197395193343484E-2</v>
      </c>
      <c r="P9" s="15">
        <f t="shared" si="1"/>
        <v>0.15075772226362907</v>
      </c>
      <c r="Q9" s="16">
        <f t="shared" si="2"/>
        <v>3.5323836480209438E-3</v>
      </c>
      <c r="R9" s="22">
        <v>9.2100000000000009</v>
      </c>
      <c r="S9" s="22">
        <v>9.2899999999999991</v>
      </c>
      <c r="T9" s="22">
        <v>34</v>
      </c>
      <c r="U9" s="22">
        <v>32</v>
      </c>
      <c r="V9" s="24">
        <f t="shared" si="3"/>
        <v>6.25E-2</v>
      </c>
      <c r="W9" s="22">
        <v>12081216</v>
      </c>
      <c r="X9" s="22">
        <v>11691216</v>
      </c>
      <c r="Y9" s="25">
        <f t="shared" si="4"/>
        <v>3.3358377776956646E-2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2423113065.5599999</v>
      </c>
      <c r="E10" s="22">
        <v>103253333.05</v>
      </c>
      <c r="F10" s="22">
        <v>0</v>
      </c>
      <c r="G10" s="22">
        <v>2526366398.6100001</v>
      </c>
      <c r="H10" s="22">
        <v>8883392.3000000007</v>
      </c>
      <c r="I10" s="22">
        <f t="shared" si="5"/>
        <v>2535249790.9100003</v>
      </c>
      <c r="J10" s="22">
        <v>25522613.16</v>
      </c>
      <c r="K10" s="22">
        <v>90594.44</v>
      </c>
      <c r="L10" s="23">
        <f t="shared" ref="L10:L11" si="8">I10-J10</f>
        <v>2509727177.7500005</v>
      </c>
      <c r="M10" s="14">
        <f t="shared" si="6"/>
        <v>0.46389904046092234</v>
      </c>
      <c r="N10" s="23">
        <v>2511447124.0300002</v>
      </c>
      <c r="O10" s="14">
        <f t="shared" si="7"/>
        <v>0.46462568801005921</v>
      </c>
      <c r="P10" s="15">
        <f t="shared" si="1"/>
        <v>-6.848427201763327E-4</v>
      </c>
      <c r="Q10" s="16">
        <f t="shared" si="2"/>
        <v>3.6097325957644119E-5</v>
      </c>
      <c r="R10" s="22">
        <v>16.82</v>
      </c>
      <c r="S10" s="22">
        <v>16.920000000000002</v>
      </c>
      <c r="T10" s="22">
        <v>123</v>
      </c>
      <c r="U10" s="22">
        <v>122</v>
      </c>
      <c r="V10" s="24">
        <f t="shared" si="3"/>
        <v>8.1967213114754103E-3</v>
      </c>
      <c r="W10" s="22">
        <v>149400000</v>
      </c>
      <c r="X10" s="22">
        <v>149400000</v>
      </c>
      <c r="Y10" s="25">
        <f t="shared" si="4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87958973.480000004</v>
      </c>
      <c r="E11" s="22">
        <v>2042005.48</v>
      </c>
      <c r="F11" s="22">
        <v>0</v>
      </c>
      <c r="G11" s="22">
        <v>90000978.959999993</v>
      </c>
      <c r="H11" s="22">
        <v>547124.56000000006</v>
      </c>
      <c r="I11" s="22">
        <f t="shared" si="5"/>
        <v>90548103.519999996</v>
      </c>
      <c r="J11" s="22">
        <v>8381279.6500000004</v>
      </c>
      <c r="K11" s="22">
        <v>329347.09999999998</v>
      </c>
      <c r="L11" s="23">
        <f t="shared" si="8"/>
        <v>82166823.86999999</v>
      </c>
      <c r="M11" s="14">
        <f t="shared" si="6"/>
        <v>1.5187750720055173E-2</v>
      </c>
      <c r="N11" s="23">
        <v>86094291.829999998</v>
      </c>
      <c r="O11" s="14">
        <f t="shared" si="7"/>
        <v>1.5927717208341564E-2</v>
      </c>
      <c r="P11" s="15">
        <f t="shared" si="1"/>
        <v>-4.5618215522988503E-2</v>
      </c>
      <c r="Q11" s="16">
        <f t="shared" si="2"/>
        <v>4.0082734671730231E-3</v>
      </c>
      <c r="R11" s="22">
        <v>20.2</v>
      </c>
      <c r="S11" s="22">
        <v>20.399999999999999</v>
      </c>
      <c r="T11" s="22">
        <v>32</v>
      </c>
      <c r="U11" s="22">
        <v>31</v>
      </c>
      <c r="V11" s="24">
        <f t="shared" si="3"/>
        <v>3.2258064516129031E-2</v>
      </c>
      <c r="W11" s="22">
        <v>4526523</v>
      </c>
      <c r="X11" s="22">
        <v>4461523</v>
      </c>
      <c r="Y11" s="25">
        <f t="shared" si="4"/>
        <v>1.4569016006417539E-2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87478539.730000004</v>
      </c>
      <c r="F12" s="22">
        <v>379243242.93000001</v>
      </c>
      <c r="G12" s="22">
        <v>466721782.66000003</v>
      </c>
      <c r="H12" s="22">
        <v>3517744.3</v>
      </c>
      <c r="I12" s="22">
        <f t="shared" si="5"/>
        <v>470239526.96000004</v>
      </c>
      <c r="J12" s="22">
        <v>107842.16</v>
      </c>
      <c r="K12" s="22">
        <v>4185474.51</v>
      </c>
      <c r="L12" s="23">
        <f>I12-J12</f>
        <v>470131684.80000001</v>
      </c>
      <c r="M12" s="14">
        <f t="shared" si="6"/>
        <v>8.6899340853662146E-2</v>
      </c>
      <c r="N12" s="23">
        <v>466767069.16999996</v>
      </c>
      <c r="O12" s="14">
        <f t="shared" si="7"/>
        <v>8.6353389079339218E-2</v>
      </c>
      <c r="P12" s="15">
        <f t="shared" si="1"/>
        <v>7.2083397742325247E-3</v>
      </c>
      <c r="Q12" s="16">
        <f t="shared" si="2"/>
        <v>8.9027705328573077E-3</v>
      </c>
      <c r="R12" s="22">
        <v>132.55000000000001</v>
      </c>
      <c r="S12" s="22">
        <v>134.55000000000001</v>
      </c>
      <c r="T12" s="22">
        <v>33</v>
      </c>
      <c r="U12" s="22">
        <v>33</v>
      </c>
      <c r="V12" s="24">
        <f t="shared" si="3"/>
        <v>0</v>
      </c>
      <c r="W12" s="22">
        <v>3520359</v>
      </c>
      <c r="X12" s="22">
        <v>3520359</v>
      </c>
      <c r="Y12" s="25">
        <f t="shared" si="4"/>
        <v>0</v>
      </c>
      <c r="Z12" s="26"/>
    </row>
    <row r="13" spans="1:26" s="18" customFormat="1" ht="24.95" customHeight="1">
      <c r="A13" s="19">
        <v>9</v>
      </c>
      <c r="B13" s="20" t="s">
        <v>44</v>
      </c>
      <c r="C13" s="21"/>
      <c r="D13" s="22"/>
      <c r="E13" s="22"/>
      <c r="F13" s="22"/>
      <c r="G13" s="22"/>
      <c r="H13" s="22"/>
      <c r="I13" s="22">
        <f t="shared" si="5"/>
        <v>0</v>
      </c>
      <c r="J13" s="22"/>
      <c r="K13" s="22"/>
      <c r="L13" s="23">
        <f>I13-J13</f>
        <v>0</v>
      </c>
      <c r="M13" s="14">
        <f t="shared" si="6"/>
        <v>0</v>
      </c>
      <c r="N13" s="23">
        <v>0</v>
      </c>
      <c r="O13" s="55">
        <f t="shared" si="7"/>
        <v>0</v>
      </c>
      <c r="P13" s="56" t="e">
        <f t="shared" si="1"/>
        <v>#DIV/0!</v>
      </c>
      <c r="Q13" s="16" t="e">
        <f t="shared" si="2"/>
        <v>#DIV/0!</v>
      </c>
      <c r="R13" s="22"/>
      <c r="S13" s="22"/>
      <c r="T13" s="22"/>
      <c r="U13" s="22">
        <v>0</v>
      </c>
      <c r="V13" s="24" t="e">
        <f t="shared" si="3"/>
        <v>#DIV/0!</v>
      </c>
      <c r="W13" s="22"/>
      <c r="X13" s="22">
        <v>0</v>
      </c>
      <c r="Y13" s="25" t="e">
        <f t="shared" si="4"/>
        <v>#DIV/0!</v>
      </c>
      <c r="Z13" s="26"/>
    </row>
    <row r="14" spans="1:26" s="18" customFormat="1" ht="24.95" customHeight="1" thickBot="1">
      <c r="A14" s="27"/>
      <c r="B14" s="28"/>
      <c r="C14" s="29" t="s">
        <v>12</v>
      </c>
      <c r="D14" s="30">
        <f>SUM(D5:D13)</f>
        <v>4844657255.1700001</v>
      </c>
      <c r="E14" s="30">
        <f>SUM(E5:E13)</f>
        <v>201591154.97</v>
      </c>
      <c r="F14" s="30">
        <f>SUM(F5:F13)</f>
        <v>379243242.93000001</v>
      </c>
      <c r="G14" s="30">
        <f>SUM(G5:G13)</f>
        <v>5425491653.0700006</v>
      </c>
      <c r="H14" s="30">
        <f>SUM(H5:H13)</f>
        <v>51169062.960000008</v>
      </c>
      <c r="I14" s="30">
        <f>SUM(I5:I13)</f>
        <v>5476660716.0300007</v>
      </c>
      <c r="J14" s="30">
        <f>SUM(J5:J13)</f>
        <v>66588784.739999995</v>
      </c>
      <c r="K14" s="30">
        <f>SUM(K5:K13)</f>
        <v>6468287.4900000002</v>
      </c>
      <c r="L14" s="30">
        <f>SUM(L5:L13)</f>
        <v>5410071931.2900009</v>
      </c>
      <c r="M14" s="38">
        <f t="shared" si="6"/>
        <v>1</v>
      </c>
      <c r="N14" s="31">
        <v>5405312682.5300007</v>
      </c>
      <c r="O14" s="38">
        <f t="shared" si="7"/>
        <v>1</v>
      </c>
      <c r="P14" s="37">
        <f t="shared" si="1"/>
        <v>8.8047612405146262E-4</v>
      </c>
      <c r="Q14" s="36">
        <f>(K14/L14)</f>
        <v>1.1956010145797958E-3</v>
      </c>
      <c r="R14" s="30">
        <f>SUM(R5:R13)</f>
        <v>427.40999999999997</v>
      </c>
      <c r="S14" s="30">
        <f>SUM(S5:S13)</f>
        <v>434.70000000000005</v>
      </c>
      <c r="T14" s="30">
        <f>SUM(T5:T13)</f>
        <v>293</v>
      </c>
      <c r="U14" s="30">
        <f>SUM(U5:U13)</f>
        <v>282</v>
      </c>
      <c r="V14" s="35">
        <f t="shared" si="3"/>
        <v>3.9007092198581561E-2</v>
      </c>
      <c r="W14" s="30">
        <f>SUM(W5:W13)</f>
        <v>300879766</v>
      </c>
      <c r="X14" s="30">
        <f>SUM(X5:X13)</f>
        <v>299324766</v>
      </c>
      <c r="Y14" s="32">
        <f t="shared" ref="Y14" si="9">((W14-X14)/X14)</f>
        <v>5.1950261943911448E-3</v>
      </c>
      <c r="Z14" s="26"/>
    </row>
    <row r="15" spans="1:26">
      <c r="M15" s="7"/>
      <c r="O15" s="7"/>
      <c r="P15" s="7"/>
      <c r="V15" s="7"/>
    </row>
    <row r="16" spans="1:26">
      <c r="E16" s="41"/>
    </row>
    <row r="17" spans="5:5">
      <c r="E17" s="41"/>
    </row>
    <row r="18" spans="5:5">
      <c r="E18" s="41"/>
    </row>
    <row r="19" spans="5:5">
      <c r="E19" s="41"/>
    </row>
    <row r="20" spans="5:5">
      <c r="E20" s="41"/>
    </row>
    <row r="21" spans="5:5">
      <c r="E21" s="41"/>
    </row>
    <row r="22" spans="5:5">
      <c r="E22" s="41"/>
    </row>
    <row r="23" spans="5:5">
      <c r="E23" s="41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pane ySplit="1" topLeftCell="A2" activePane="bottomLeft" state="frozen"/>
      <selection pane="bottomLeft" activeCell="I15" sqref="I15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</cols>
  <sheetData>
    <row r="1" spans="1:10" ht="34.5" thickBot="1">
      <c r="A1" s="52"/>
      <c r="B1" s="52"/>
      <c r="C1" s="52"/>
      <c r="D1" s="52"/>
      <c r="E1" s="52"/>
      <c r="F1" s="52"/>
    </row>
    <row r="3" spans="1:10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5"/>
      <c r="F3" s="47">
        <v>42826</v>
      </c>
      <c r="G3" s="47">
        <v>42856</v>
      </c>
      <c r="H3" s="47">
        <v>42887</v>
      </c>
      <c r="I3" s="47">
        <v>42917</v>
      </c>
      <c r="J3" s="47">
        <v>42948</v>
      </c>
    </row>
    <row r="4" spans="1:10" s="18" customFormat="1" ht="24.95" customHeight="1">
      <c r="A4" s="22">
        <f>'AUG 2017'!D5</f>
        <v>504142921.33999997</v>
      </c>
      <c r="B4" s="22">
        <v>0</v>
      </c>
      <c r="C4" s="22">
        <v>0</v>
      </c>
      <c r="D4" s="22">
        <f>'AUG 2017'!H5</f>
        <v>9410702.0600000005</v>
      </c>
      <c r="E4" s="45"/>
      <c r="F4" s="23">
        <v>387607293.67000002</v>
      </c>
      <c r="G4" s="46">
        <v>426962884.20999998</v>
      </c>
      <c r="H4" s="46">
        <v>479018201.32999998</v>
      </c>
      <c r="I4" s="46">
        <v>510974584.51999998</v>
      </c>
      <c r="J4" s="46">
        <v>509520583.62</v>
      </c>
    </row>
    <row r="5" spans="1:10" s="18" customFormat="1" ht="24.95" customHeight="1">
      <c r="A5" s="22">
        <f>'AUG 2017'!D6</f>
        <v>780398404.63999999</v>
      </c>
      <c r="B5" s="22">
        <v>0</v>
      </c>
      <c r="C5" s="22">
        <v>0</v>
      </c>
      <c r="D5" s="22">
        <f>'AUG 2017'!H6</f>
        <v>14497760.960000001</v>
      </c>
      <c r="E5" s="45"/>
      <c r="F5" s="23">
        <v>582443194.00999999</v>
      </c>
      <c r="G5" s="46">
        <v>668019251.28999996</v>
      </c>
      <c r="H5" s="46">
        <v>748338708.87000012</v>
      </c>
      <c r="I5" s="46">
        <v>794248861.0999999</v>
      </c>
      <c r="J5" s="46">
        <v>788601847.55000007</v>
      </c>
    </row>
    <row r="6" spans="1:10" s="18" customFormat="1" ht="24.95" customHeight="1">
      <c r="A6" s="22">
        <f>'AUG 2017'!D7</f>
        <v>668458020.14999998</v>
      </c>
      <c r="B6" s="22">
        <v>0</v>
      </c>
      <c r="C6" s="22">
        <v>0</v>
      </c>
      <c r="D6" s="22">
        <f>'AUG 2017'!H7</f>
        <v>11876113</v>
      </c>
      <c r="E6" s="45"/>
      <c r="F6" s="23">
        <v>508780899.07999998</v>
      </c>
      <c r="G6" s="46">
        <v>594841310.62</v>
      </c>
      <c r="H6" s="46">
        <v>657276950.2299999</v>
      </c>
      <c r="I6" s="46">
        <v>673452513</v>
      </c>
      <c r="J6" s="46">
        <v>674118540.27999997</v>
      </c>
    </row>
    <row r="7" spans="1:10" s="18" customFormat="1" ht="24.95" customHeight="1">
      <c r="A7" s="22">
        <f>'AUG 2017'!D8</f>
        <v>278616836.5</v>
      </c>
      <c r="B7" s="22">
        <f>'AUG 2017'!E8</f>
        <v>8817276.7100000009</v>
      </c>
      <c r="C7" s="22">
        <v>0</v>
      </c>
      <c r="D7" s="22">
        <f>'AUG 2017'!H8</f>
        <v>1254174.49</v>
      </c>
      <c r="E7" s="45"/>
      <c r="F7" s="23">
        <v>95806470.159999996</v>
      </c>
      <c r="G7" s="46">
        <v>119483476.31999999</v>
      </c>
      <c r="H7" s="46">
        <v>251168748.42999998</v>
      </c>
      <c r="I7" s="46">
        <v>280181565.89999998</v>
      </c>
      <c r="J7" s="46">
        <v>281274355.13</v>
      </c>
    </row>
    <row r="8" spans="1:10" s="18" customFormat="1" ht="24.95" customHeight="1">
      <c r="A8" s="22">
        <f>'AUG 2017'!D9</f>
        <v>101969033.5</v>
      </c>
      <c r="B8" s="22">
        <v>0</v>
      </c>
      <c r="C8" s="22">
        <v>0</v>
      </c>
      <c r="D8" s="22">
        <f>'AUG 2017'!H9</f>
        <v>1182051.29</v>
      </c>
      <c r="E8" s="45"/>
      <c r="F8" s="23">
        <v>60194606.490000002</v>
      </c>
      <c r="G8" s="46">
        <v>71030862.939999998</v>
      </c>
      <c r="H8" s="46">
        <v>77200657.269999996</v>
      </c>
      <c r="I8" s="46">
        <v>82146672.980000004</v>
      </c>
      <c r="J8" s="46">
        <v>94530918.290000007</v>
      </c>
    </row>
    <row r="9" spans="1:10" s="18" customFormat="1" ht="24.95" customHeight="1">
      <c r="A9" s="22">
        <f>'AUG 2017'!D10</f>
        <v>2423113065.5599999</v>
      </c>
      <c r="B9" s="22">
        <f>'AUG 2017'!E10</f>
        <v>103253333.05</v>
      </c>
      <c r="C9" s="22">
        <v>0</v>
      </c>
      <c r="D9" s="22">
        <f>'AUG 2017'!H10</f>
        <v>8883392.3000000007</v>
      </c>
      <c r="E9" s="45"/>
      <c r="F9" s="23">
        <v>1806254306.03</v>
      </c>
      <c r="G9" s="46">
        <v>2099276511.3900001</v>
      </c>
      <c r="H9" s="46">
        <v>2318955521.8999996</v>
      </c>
      <c r="I9" s="46">
        <v>2511447124.0300002</v>
      </c>
      <c r="J9" s="46">
        <v>2509727177.7500005</v>
      </c>
    </row>
    <row r="10" spans="1:10" s="18" customFormat="1" ht="24.95" customHeight="1">
      <c r="A10" s="22">
        <f>'AUG 2017'!D11</f>
        <v>87958973.480000004</v>
      </c>
      <c r="B10" s="22">
        <f>'AUG 2017'!E11</f>
        <v>2042005.48</v>
      </c>
      <c r="C10" s="22">
        <v>0</v>
      </c>
      <c r="D10" s="22">
        <f>'AUG 2017'!H11</f>
        <v>547124.56000000006</v>
      </c>
      <c r="E10" s="45"/>
      <c r="F10" s="23">
        <v>67195501.200000003</v>
      </c>
      <c r="G10" s="46">
        <v>68568539.729999989</v>
      </c>
      <c r="H10" s="46">
        <v>74872171.569999993</v>
      </c>
      <c r="I10" s="46">
        <v>86094291.829999998</v>
      </c>
      <c r="J10" s="46">
        <v>82166823.86999999</v>
      </c>
    </row>
    <row r="11" spans="1:10" s="18" customFormat="1" ht="24.95" customHeight="1">
      <c r="A11" s="22">
        <v>0</v>
      </c>
      <c r="B11" s="22">
        <f>'AUG 2017'!E12</f>
        <v>87478539.730000004</v>
      </c>
      <c r="C11" s="22">
        <f>'AUG 2017'!F12</f>
        <v>379243242.93000001</v>
      </c>
      <c r="D11" s="22">
        <f>'AUG 2017'!H12</f>
        <v>3517744.3</v>
      </c>
      <c r="E11" s="45"/>
      <c r="F11" s="23">
        <v>456458464.86000001</v>
      </c>
      <c r="G11" s="46">
        <v>455819633.98000002</v>
      </c>
      <c r="H11" s="46">
        <v>463899940.88</v>
      </c>
      <c r="I11" s="46">
        <v>466767069.16999996</v>
      </c>
      <c r="J11" s="46">
        <v>470131684.80000001</v>
      </c>
    </row>
    <row r="12" spans="1:10" s="18" customFormat="1" ht="24.95" customHeight="1" thickBot="1">
      <c r="A12" s="30">
        <f>SUM(A4:A11)</f>
        <v>4844657255.1700001</v>
      </c>
      <c r="B12" s="30">
        <f>SUM(B4:B11)</f>
        <v>201591154.97</v>
      </c>
      <c r="C12" s="30">
        <f>SUM(C4:C11)</f>
        <v>379243242.93000001</v>
      </c>
      <c r="D12" s="30">
        <f>SUM(D4:D11)</f>
        <v>51169062.960000008</v>
      </c>
      <c r="E12" s="45"/>
      <c r="F12" s="31">
        <v>3964740735.5</v>
      </c>
      <c r="G12" s="44">
        <f>SUM(G4:G11)</f>
        <v>4504002470.4799995</v>
      </c>
      <c r="H12" s="44">
        <f>SUM(H4:H11)</f>
        <v>5070730900.4799995</v>
      </c>
      <c r="I12" s="44">
        <f>SUM(I4:I11)</f>
        <v>5405312682.5300007</v>
      </c>
      <c r="J12" s="44">
        <f>SUM(J4:J11)</f>
        <v>5410071931.2900009</v>
      </c>
    </row>
    <row r="13" spans="1:10" ht="16.5">
      <c r="E13" s="43"/>
    </row>
    <row r="14" spans="1:10">
      <c r="B14" s="42">
        <v>42826</v>
      </c>
      <c r="C14" s="42">
        <v>42856</v>
      </c>
      <c r="D14" s="42">
        <v>42887</v>
      </c>
      <c r="E14" s="42">
        <v>42917</v>
      </c>
      <c r="F14" s="42">
        <v>42948</v>
      </c>
      <c r="G14" s="42"/>
    </row>
    <row r="15" spans="1:10" ht="16.5">
      <c r="A15" s="42" t="s">
        <v>36</v>
      </c>
      <c r="B15" s="23">
        <v>3399306316.8099999</v>
      </c>
      <c r="C15" s="41">
        <v>3929640236.8799996</v>
      </c>
      <c r="D15" s="23">
        <f>A12</f>
        <v>4844657255.1700001</v>
      </c>
      <c r="E15" s="41">
        <v>4847218252.2000008</v>
      </c>
      <c r="F15" s="41">
        <v>4844657255.1700001</v>
      </c>
    </row>
    <row r="16" spans="1:10" ht="16.5">
      <c r="A16" s="42" t="s">
        <v>35</v>
      </c>
      <c r="B16" s="23">
        <v>238691268.96000001</v>
      </c>
      <c r="C16" s="41">
        <v>239721186.16</v>
      </c>
      <c r="D16" s="23">
        <f>B12</f>
        <v>201591154.97</v>
      </c>
      <c r="E16" s="41">
        <v>232984667.31999999</v>
      </c>
      <c r="F16" s="41">
        <v>201591154.97</v>
      </c>
    </row>
    <row r="17" spans="1:6" ht="16.5">
      <c r="A17" s="42" t="s">
        <v>34</v>
      </c>
      <c r="B17" s="23">
        <v>329599895.31</v>
      </c>
      <c r="C17" s="41">
        <v>332508830.38</v>
      </c>
      <c r="D17" s="23">
        <f>C12</f>
        <v>379243242.93000001</v>
      </c>
      <c r="E17" s="41">
        <v>326329620.60000002</v>
      </c>
      <c r="F17" s="41">
        <v>379243242.93000001</v>
      </c>
    </row>
    <row r="18" spans="1:6" ht="16.5">
      <c r="A18" s="42" t="s">
        <v>33</v>
      </c>
      <c r="B18" s="23">
        <v>48673686.289999999</v>
      </c>
      <c r="C18" s="41">
        <v>69359211.510000005</v>
      </c>
      <c r="D18" s="40">
        <f>D12</f>
        <v>51169062.960000008</v>
      </c>
      <c r="E18" s="41">
        <v>91679437.129999995</v>
      </c>
      <c r="F18" s="41">
        <v>51169062.960000008</v>
      </c>
    </row>
    <row r="19" spans="1:6">
      <c r="B19" s="39">
        <f>SUM(B15:B18)</f>
        <v>4016271167.3699999</v>
      </c>
      <c r="C19" s="39">
        <f>SUM(C15:C18)</f>
        <v>4571229464.9299994</v>
      </c>
      <c r="D19" s="39">
        <f>SUM(D15:D18)</f>
        <v>5476660716.0300007</v>
      </c>
      <c r="E19" s="39">
        <f>SUM(E15:E18)</f>
        <v>5498211977.250001</v>
      </c>
      <c r="F19" s="39">
        <f>SUM(F15:F18)</f>
        <v>5476660716.0300007</v>
      </c>
    </row>
    <row r="20" spans="1:6">
      <c r="D20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>
      <selection activeCell="O36" sqref="O3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AUG 2017</vt:lpstr>
      <vt:lpstr>Trend </vt:lpstr>
      <vt:lpstr>AugCharts </vt:lpstr>
      <vt:lpstr>'AUG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2017-10-10T13:29:29Z</dcterms:modified>
</cp:coreProperties>
</file>