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autoCompressPictures="0" defaultThemeVersion="124226"/>
  <bookViews>
    <workbookView xWindow="0" yWindow="-270" windowWidth="24240" windowHeight="11700" activeTab="2"/>
  </bookViews>
  <sheets>
    <sheet name="MAY 2017" sheetId="9" r:id="rId1"/>
    <sheet name="Trend" sheetId="11" r:id="rId2"/>
    <sheet name="Charts" sheetId="10" r:id="rId3"/>
  </sheets>
  <definedNames>
    <definedName name="_xlnm.Print_Area" localSheetId="0">'MAY 2017'!$A$1:$U$2</definedName>
    <definedName name="_xlnm.Print_Area" localSheetId="1">Trend!$A$1:$M$2</definedName>
  </definedNames>
  <calcPr calcId="124519"/>
</workbook>
</file>

<file path=xl/calcChain.xml><?xml version="1.0" encoding="utf-8"?>
<calcChain xmlns="http://schemas.openxmlformats.org/spreadsheetml/2006/main">
  <c r="H20" i="11"/>
  <c r="G20"/>
  <c r="N13"/>
  <c r="K13"/>
  <c r="J13"/>
  <c r="H13"/>
  <c r="F13"/>
  <c r="E13"/>
  <c r="D13"/>
  <c r="G12"/>
  <c r="I12" s="1"/>
  <c r="G11"/>
  <c r="I11" s="1"/>
  <c r="G10"/>
  <c r="I10" s="1"/>
  <c r="G9"/>
  <c r="I9" s="1"/>
  <c r="G8"/>
  <c r="I8" s="1"/>
  <c r="G7"/>
  <c r="I7" s="1"/>
  <c r="I6"/>
  <c r="G6"/>
  <c r="G5"/>
  <c r="G8" i="9"/>
  <c r="G9"/>
  <c r="G10"/>
  <c r="G11"/>
  <c r="G12"/>
  <c r="O6"/>
  <c r="O7"/>
  <c r="O8"/>
  <c r="O9"/>
  <c r="O10"/>
  <c r="O11"/>
  <c r="O12"/>
  <c r="O13"/>
  <c r="O5"/>
  <c r="H13"/>
  <c r="G13" i="11" l="1"/>
  <c r="I5"/>
  <c r="I8" i="9"/>
  <c r="L8" s="1"/>
  <c r="G7"/>
  <c r="I7" s="1"/>
  <c r="L7" s="1"/>
  <c r="G6"/>
  <c r="I6" s="1"/>
  <c r="L6" s="1"/>
  <c r="G5"/>
  <c r="I5" s="1"/>
  <c r="L5" s="1"/>
  <c r="I10"/>
  <c r="I9"/>
  <c r="L9" s="1"/>
  <c r="I13" i="11" l="1"/>
  <c r="L10" i="9"/>
  <c r="I11"/>
  <c r="L11" s="1"/>
  <c r="I12"/>
  <c r="L12" s="1"/>
  <c r="L13" l="1"/>
  <c r="M10" s="1"/>
  <c r="X13"/>
  <c r="W13"/>
  <c r="U13"/>
  <c r="V13" s="1"/>
  <c r="T13"/>
  <c r="S13"/>
  <c r="R13"/>
  <c r="K13"/>
  <c r="J13"/>
  <c r="I13"/>
  <c r="G13"/>
  <c r="F13"/>
  <c r="E13"/>
  <c r="D13"/>
  <c r="Y12"/>
  <c r="V12"/>
  <c r="Q12"/>
  <c r="P12"/>
  <c r="Y11"/>
  <c r="V11"/>
  <c r="Q11"/>
  <c r="P11"/>
  <c r="Y10"/>
  <c r="V10"/>
  <c r="Q10"/>
  <c r="P10"/>
  <c r="Y9"/>
  <c r="V9"/>
  <c r="Q9"/>
  <c r="P9"/>
  <c r="Y8"/>
  <c r="V8"/>
  <c r="Q8"/>
  <c r="P8"/>
  <c r="Y7"/>
  <c r="V7"/>
  <c r="Q7"/>
  <c r="P7"/>
  <c r="Y6"/>
  <c r="V6"/>
  <c r="Q6"/>
  <c r="P6"/>
  <c r="Y5"/>
  <c r="V5"/>
  <c r="Q5"/>
  <c r="P5"/>
  <c r="M11" l="1"/>
  <c r="M13"/>
  <c r="M6"/>
  <c r="M5"/>
  <c r="M7"/>
  <c r="M8"/>
  <c r="M9"/>
  <c r="M12"/>
  <c r="Y13"/>
  <c r="P13" l="1"/>
  <c r="Q13"/>
</calcChain>
</file>

<file path=xl/sharedStrings.xml><?xml version="1.0" encoding="utf-8"?>
<sst xmlns="http://schemas.openxmlformats.org/spreadsheetml/2006/main" count="89" uniqueCount="47">
  <si>
    <t>NAME OF THE FUND MANAGER</t>
  </si>
  <si>
    <t>Stanbic IBTC Asset Mgt. Limited</t>
  </si>
  <si>
    <t>Lotus Capital Limited</t>
  </si>
  <si>
    <t>S/NO</t>
  </si>
  <si>
    <t>NAME OF THE FUND</t>
  </si>
  <si>
    <t>LATEST OFFER PRICE (N)</t>
  </si>
  <si>
    <t>LATEST BID PRICE (N)</t>
  </si>
  <si>
    <t>TOTAL LIABILITIES (N)</t>
  </si>
  <si>
    <t xml:space="preserve">TOTAL VALUE OF INVESTMENT (N)               </t>
  </si>
  <si>
    <t>EQUITIES</t>
  </si>
  <si>
    <t>BONDS</t>
  </si>
  <si>
    <t>MONEY MARKET</t>
  </si>
  <si>
    <t>Grand Total</t>
  </si>
  <si>
    <t>NET ASSET VALUE  (N) CURRENT</t>
  </si>
  <si>
    <t>TOTAL EXPENSES (N)</t>
  </si>
  <si>
    <t>EXPENSE RATIO (%)</t>
  </si>
  <si>
    <t>% CHANGE IN NAV</t>
  </si>
  <si>
    <t>% ON TOTAL</t>
  </si>
  <si>
    <t>Note:</t>
  </si>
  <si>
    <t>TOTAL ASSET/ GROSS VALUE OF FUND (N)</t>
  </si>
  <si>
    <t>TOTAL NUMBER OF UNIT HOLDERS</t>
  </si>
  <si>
    <t>TOTAL NUMBER OF UNITS</t>
  </si>
  <si>
    <t>EXCHANGE TRADED FUNDS</t>
  </si>
  <si>
    <t>SIAML ETF 40</t>
  </si>
  <si>
    <t>Stanbic ETF 30</t>
  </si>
  <si>
    <t>Vetiva Fund Managers Limited</t>
  </si>
  <si>
    <t>Vetiva Banking ETF</t>
  </si>
  <si>
    <t>Vetiva Consumer Goods ETF</t>
  </si>
  <si>
    <t>Vetiva Griffin 30 ETF</t>
  </si>
  <si>
    <t>Vetiva Industrial ETF</t>
  </si>
  <si>
    <t>Vetiva S &amp; P Nigeria Sovereign Bond ETF</t>
  </si>
  <si>
    <t>New Gold ETF by New Gold Managers(Proprietary) Limited  is not included in this compilation.</t>
  </si>
  <si>
    <t>CASH AND BANK BALANCES (N)</t>
  </si>
  <si>
    <t>SCHEDULE OF REGISTERED EXCHANGE TRADED FUNDS(ETFs) AS AT 31ST MAY, 2017</t>
  </si>
  <si>
    <t>NET ASSET VALUE  (N) PREVIOUS (APR'17)</t>
  </si>
  <si>
    <t>%CHG</t>
  </si>
  <si>
    <t>CURRENT(MAY)</t>
  </si>
  <si>
    <t>PREVIOUS(APR)</t>
  </si>
  <si>
    <t>MAY</t>
  </si>
  <si>
    <t>APR</t>
  </si>
  <si>
    <t>Lotus Halal 15 ETF</t>
  </si>
  <si>
    <t>Equities</t>
  </si>
  <si>
    <t>Money Mkt</t>
  </si>
  <si>
    <t>Bonds</t>
  </si>
  <si>
    <t>Uninvested(Cash)</t>
  </si>
  <si>
    <t>Cash</t>
  </si>
  <si>
    <t>Bond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</si>
</sst>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-* #,##0.00_-;\-* #,##0.00_-;_-* &quot;-&quot;??_-;_-@_-"/>
    <numFmt numFmtId="165" formatCode="_-* #,##0_-;\-* #,##0_-;_-* &quot;-&quot;??_-;_-@_-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6"/>
      <color rgb="FFFF0000"/>
      <name val="Trebuchet MS"/>
      <family val="2"/>
    </font>
    <font>
      <i/>
      <sz val="8"/>
      <color theme="1"/>
      <name val="Californian FB"/>
      <family val="1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2"/>
      <name val="Trebuchet MS"/>
      <family val="2"/>
    </font>
    <font>
      <b/>
      <sz val="11"/>
      <color theme="1"/>
      <name val="Trebuchet MS"/>
      <family val="2"/>
    </font>
    <font>
      <b/>
      <sz val="11"/>
      <color theme="3"/>
      <name val="Trebuchet MS"/>
      <family val="2"/>
    </font>
    <font>
      <sz val="11"/>
      <color theme="1"/>
      <name val="Trebuchet MS"/>
      <family val="2"/>
    </font>
    <font>
      <b/>
      <sz val="10"/>
      <color theme="1"/>
      <name val="Trebuchet MS"/>
      <family val="2"/>
    </font>
    <font>
      <b/>
      <sz val="14"/>
      <color theme="1"/>
      <name val="Arial Narrow"/>
      <family val="2"/>
    </font>
    <font>
      <i/>
      <sz val="14"/>
      <color theme="1"/>
      <name val="Californian FB"/>
      <family val="1"/>
    </font>
    <font>
      <sz val="14"/>
      <color theme="1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71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62">
    <xf numFmtId="0" fontId="0" fillId="0" borderId="0" xfId="0"/>
    <xf numFmtId="0" fontId="4" fillId="0" borderId="0" xfId="0" applyFont="1"/>
    <xf numFmtId="0" fontId="7" fillId="3" borderId="5" xfId="0" applyFont="1" applyFill="1" applyBorder="1" applyAlignment="1">
      <alignment horizontal="center" vertical="top" wrapText="1"/>
    </xf>
    <xf numFmtId="0" fontId="0" fillId="0" borderId="10" xfId="0" applyBorder="1"/>
    <xf numFmtId="0" fontId="0" fillId="0" borderId="11" xfId="0" applyBorder="1"/>
    <xf numFmtId="0" fontId="7" fillId="3" borderId="6" xfId="0" applyFont="1" applyFill="1" applyBorder="1" applyAlignment="1">
      <alignment horizontal="center" vertical="top" wrapText="1"/>
    </xf>
    <xf numFmtId="0" fontId="0" fillId="0" borderId="14" xfId="0" applyBorder="1"/>
    <xf numFmtId="0" fontId="0" fillId="0" borderId="16" xfId="0" applyBorder="1"/>
    <xf numFmtId="0" fontId="7" fillId="3" borderId="6" xfId="0" applyFont="1" applyFill="1" applyBorder="1" applyAlignment="1">
      <alignment horizontal="center" vertical="top" wrapText="1"/>
    </xf>
    <xf numFmtId="0" fontId="7" fillId="3" borderId="6" xfId="0" applyFont="1" applyFill="1" applyBorder="1" applyAlignment="1">
      <alignment horizontal="center" vertical="top" wrapText="1"/>
    </xf>
    <xf numFmtId="165" fontId="8" fillId="2" borderId="2" xfId="1" applyNumberFormat="1" applyFont="1" applyFill="1" applyBorder="1"/>
    <xf numFmtId="164" fontId="8" fillId="2" borderId="1" xfId="1" applyFont="1" applyFill="1" applyBorder="1"/>
    <xf numFmtId="164" fontId="9" fillId="2" borderId="1" xfId="1" applyFont="1" applyFill="1" applyBorder="1" applyAlignment="1">
      <alignment wrapText="1"/>
    </xf>
    <xf numFmtId="164" fontId="10" fillId="2" borderId="1" xfId="1" applyFont="1" applyFill="1" applyBorder="1"/>
    <xf numFmtId="164" fontId="10" fillId="4" borderId="1" xfId="1" applyFont="1" applyFill="1" applyBorder="1"/>
    <xf numFmtId="10" fontId="8" fillId="7" borderId="1" xfId="2" applyNumberFormat="1" applyFont="1" applyFill="1" applyBorder="1"/>
    <xf numFmtId="10" fontId="10" fillId="6" borderId="1" xfId="1" applyNumberFormat="1" applyFont="1" applyFill="1" applyBorder="1" applyAlignment="1">
      <alignment horizontal="right" vertical="center"/>
    </xf>
    <xf numFmtId="10" fontId="10" fillId="3" borderId="1" xfId="2" applyNumberFormat="1" applyFont="1" applyFill="1" applyBorder="1" applyAlignment="1">
      <alignment horizontal="right" vertical="center"/>
    </xf>
    <xf numFmtId="164" fontId="10" fillId="2" borderId="17" xfId="1" applyFont="1" applyFill="1" applyBorder="1"/>
    <xf numFmtId="0" fontId="1" fillId="0" borderId="0" xfId="0" applyFont="1"/>
    <xf numFmtId="165" fontId="8" fillId="0" borderId="12" xfId="1" applyNumberFormat="1" applyFont="1" applyBorder="1" applyAlignment="1">
      <alignment horizontal="center"/>
    </xf>
    <xf numFmtId="164" fontId="8" fillId="0" borderId="13" xfId="1" applyFont="1" applyBorder="1"/>
    <xf numFmtId="164" fontId="9" fillId="0" borderId="13" xfId="1" applyFont="1" applyBorder="1" applyAlignment="1">
      <alignment horizontal="left"/>
    </xf>
    <xf numFmtId="164" fontId="10" fillId="0" borderId="13" xfId="1" applyFont="1" applyBorder="1"/>
    <xf numFmtId="164" fontId="10" fillId="4" borderId="13" xfId="1" applyFont="1" applyFill="1" applyBorder="1"/>
    <xf numFmtId="10" fontId="10" fillId="0" borderId="1" xfId="2" applyNumberFormat="1" applyFont="1" applyBorder="1"/>
    <xf numFmtId="10" fontId="10" fillId="0" borderId="17" xfId="2" applyNumberFormat="1" applyFont="1" applyBorder="1"/>
    <xf numFmtId="0" fontId="1" fillId="0" borderId="14" xfId="0" applyFont="1" applyBorder="1"/>
    <xf numFmtId="165" fontId="8" fillId="5" borderId="8" xfId="1" applyNumberFormat="1" applyFont="1" applyFill="1" applyBorder="1" applyAlignment="1">
      <alignment horizontal="center" wrapText="1"/>
    </xf>
    <xf numFmtId="164" fontId="8" fillId="5" borderId="4" xfId="1" applyFont="1" applyFill="1" applyBorder="1" applyAlignment="1">
      <alignment wrapText="1"/>
    </xf>
    <xf numFmtId="164" fontId="9" fillId="5" borderId="4" xfId="1" applyFont="1" applyFill="1" applyBorder="1" applyAlignment="1">
      <alignment horizontal="right"/>
    </xf>
    <xf numFmtId="164" fontId="8" fillId="5" borderId="4" xfId="1" applyFont="1" applyFill="1" applyBorder="1"/>
    <xf numFmtId="164" fontId="8" fillId="4" borderId="4" xfId="1" applyFont="1" applyFill="1" applyBorder="1"/>
    <xf numFmtId="164" fontId="8" fillId="5" borderId="15" xfId="1" applyFont="1" applyFill="1" applyBorder="1"/>
    <xf numFmtId="10" fontId="11" fillId="7" borderId="1" xfId="2" applyNumberFormat="1" applyFont="1" applyFill="1" applyBorder="1"/>
    <xf numFmtId="10" fontId="10" fillId="0" borderId="3" xfId="2" applyNumberFormat="1" applyFont="1" applyBorder="1"/>
    <xf numFmtId="0" fontId="12" fillId="0" borderId="0" xfId="0" applyFont="1" applyBorder="1"/>
    <xf numFmtId="0" fontId="13" fillId="0" borderId="0" xfId="0" applyFont="1" applyBorder="1" applyAlignment="1">
      <alignment horizontal="left"/>
    </xf>
    <xf numFmtId="43" fontId="1" fillId="0" borderId="14" xfId="0" applyNumberFormat="1" applyFont="1" applyBorder="1"/>
    <xf numFmtId="10" fontId="8" fillId="0" borderId="13" xfId="2" applyNumberFormat="1" applyFont="1" applyBorder="1"/>
    <xf numFmtId="10" fontId="8" fillId="3" borderId="4" xfId="2" applyNumberFormat="1" applyFont="1" applyFill="1" applyBorder="1" applyAlignment="1">
      <alignment horizontal="right" vertical="center"/>
    </xf>
    <xf numFmtId="10" fontId="8" fillId="6" borderId="13" xfId="1" applyNumberFormat="1" applyFont="1" applyFill="1" applyBorder="1" applyAlignment="1">
      <alignment horizontal="right" vertical="center"/>
    </xf>
    <xf numFmtId="0" fontId="7" fillId="3" borderId="6" xfId="0" applyFont="1" applyFill="1" applyBorder="1" applyAlignment="1">
      <alignment horizontal="center" vertical="top" wrapText="1"/>
    </xf>
    <xf numFmtId="164" fontId="0" fillId="0" borderId="0" xfId="0" applyNumberFormat="1"/>
    <xf numFmtId="10" fontId="11" fillId="7" borderId="13" xfId="2" applyNumberFormat="1" applyFont="1" applyFill="1" applyBorder="1"/>
    <xf numFmtId="0" fontId="7" fillId="3" borderId="18" xfId="0" applyFont="1" applyFill="1" applyBorder="1" applyAlignment="1">
      <alignment horizontal="center" vertical="top" wrapText="1"/>
    </xf>
    <xf numFmtId="164" fontId="10" fillId="0" borderId="19" xfId="1" applyFont="1" applyBorder="1"/>
    <xf numFmtId="0" fontId="7" fillId="3" borderId="20" xfId="0" applyFont="1" applyFill="1" applyBorder="1" applyAlignment="1">
      <alignment horizontal="center" vertical="top" wrapText="1"/>
    </xf>
    <xf numFmtId="164" fontId="10" fillId="4" borderId="21" xfId="1" applyFont="1" applyFill="1" applyBorder="1"/>
    <xf numFmtId="164" fontId="8" fillId="4" borderId="22" xfId="1" applyFont="1" applyFill="1" applyBorder="1"/>
    <xf numFmtId="164" fontId="10" fillId="0" borderId="23" xfId="1" applyFont="1" applyBorder="1"/>
    <xf numFmtId="164" fontId="10" fillId="0" borderId="0" xfId="1" applyFont="1" applyBorder="1"/>
    <xf numFmtId="17" fontId="8" fillId="7" borderId="1" xfId="2" applyNumberFormat="1" applyFont="1" applyFill="1" applyBorder="1"/>
    <xf numFmtId="17" fontId="0" fillId="0" borderId="0" xfId="0" applyNumberFormat="1"/>
    <xf numFmtId="17" fontId="14" fillId="0" borderId="0" xfId="0" applyNumberFormat="1" applyFont="1" applyBorder="1"/>
    <xf numFmtId="164" fontId="10" fillId="4" borderId="0" xfId="1" applyFont="1" applyFill="1" applyBorder="1"/>
    <xf numFmtId="164" fontId="0" fillId="0" borderId="0" xfId="1" applyFont="1"/>
    <xf numFmtId="0" fontId="3" fillId="0" borderId="0" xfId="0" applyFont="1" applyBorder="1" applyAlignment="1">
      <alignment horizontal="left" wrapText="1"/>
    </xf>
    <xf numFmtId="0" fontId="2" fillId="0" borderId="9" xfId="0" applyFont="1" applyBorder="1" applyAlignment="1">
      <alignment horizontal="left"/>
    </xf>
    <xf numFmtId="0" fontId="2" fillId="0" borderId="10" xfId="0" applyFont="1" applyBorder="1" applyAlignment="1">
      <alignment horizontal="left"/>
    </xf>
    <xf numFmtId="0" fontId="7" fillId="3" borderId="6" xfId="0" applyFont="1" applyFill="1" applyBorder="1" applyAlignment="1">
      <alignment horizontal="center" vertical="top" wrapText="1"/>
    </xf>
    <xf numFmtId="0" fontId="7" fillId="3" borderId="7" xfId="0" applyFont="1" applyFill="1" applyBorder="1" applyAlignment="1">
      <alignment horizontal="center" vertical="top" wrapText="1"/>
    </xf>
  </cellXfs>
  <cellStyles count="171">
    <cellStyle name="Comma" xfId="1" builtinId="3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lang="en-US" sz="1600"/>
            </a:pPr>
            <a:r>
              <a:rPr lang="en-US" sz="1600"/>
              <a:t>MOVEMENT IN TOTAL NAV OF ETFs</a:t>
            </a:r>
          </a:p>
          <a:p>
            <a:pPr>
              <a:defRPr lang="en-US" sz="1600"/>
            </a:pPr>
            <a:r>
              <a:rPr lang="en-US" sz="1600"/>
              <a:t>(APRIL - MAY </a:t>
            </a:r>
            <a:r>
              <a:rPr lang="en-US" sz="1600" baseline="0"/>
              <a:t>2017</a:t>
            </a:r>
            <a:r>
              <a:rPr lang="en-US" sz="1600"/>
              <a:t>)</a:t>
            </a:r>
          </a:p>
        </c:rich>
      </c:tx>
      <c:layout/>
    </c:title>
    <c:plotArea>
      <c:layout>
        <c:manualLayout>
          <c:layoutTarget val="inner"/>
          <c:xMode val="edge"/>
          <c:yMode val="edge"/>
          <c:x val="0.12018241622236245"/>
          <c:y val="0.15957126684826023"/>
          <c:w val="0.87803104745715665"/>
          <c:h val="0.76936516711716696"/>
        </c:manualLayout>
      </c:layout>
      <c:lineChart>
        <c:grouping val="standard"/>
        <c:ser>
          <c:idx val="0"/>
          <c:order val="0"/>
          <c:dLbls>
            <c:numFmt formatCode="#0.00,,," sourceLinked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/>
              <a:lstStyle/>
              <a:p>
                <a:pPr>
                  <a:defRPr lang="en-US" sz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Val val="1"/>
          </c:dLbls>
          <c:cat>
            <c:numRef>
              <c:f>Trend!$M$4:$N$4</c:f>
              <c:numCache>
                <c:formatCode>mmm\-yy</c:formatCode>
                <c:ptCount val="2"/>
                <c:pt idx="0">
                  <c:v>42826</c:v>
                </c:pt>
                <c:pt idx="1">
                  <c:v>42856</c:v>
                </c:pt>
              </c:numCache>
            </c:numRef>
          </c:cat>
          <c:val>
            <c:numRef>
              <c:f>Trend!$M$13:$N$13</c:f>
              <c:numCache>
                <c:formatCode>_-* #,##0.00_-;\-* #,##0.00_-;_-* "-"??_-;_-@_-</c:formatCode>
                <c:ptCount val="2"/>
                <c:pt idx="0">
                  <c:v>3964740735.5</c:v>
                </c:pt>
                <c:pt idx="1">
                  <c:v>4504002470.4799995</c:v>
                </c:pt>
              </c:numCache>
            </c:numRef>
          </c:val>
        </c:ser>
        <c:marker val="1"/>
        <c:axId val="114641152"/>
        <c:axId val="114647040"/>
      </c:lineChart>
      <c:catAx>
        <c:axId val="114641152"/>
        <c:scaling>
          <c:orientation val="minMax"/>
        </c:scaling>
        <c:axPos val="b"/>
        <c:numFmt formatCode="mmm\-yy" sourceLinked="1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114647040"/>
        <c:crosses val="autoZero"/>
        <c:lblAlgn val="ctr"/>
        <c:lblOffset val="100"/>
      </c:catAx>
      <c:valAx>
        <c:axId val="114647040"/>
        <c:scaling>
          <c:orientation val="minMax"/>
        </c:scaling>
        <c:axPos val="l"/>
        <c:numFmt formatCode="&quot;N&quot;\ #0.00,,,\ &quot;bn&quot;" sourceLinked="0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114641152"/>
        <c:crosses val="autoZero"/>
        <c:crossBetween val="between"/>
      </c:valAx>
    </c:plotArea>
    <c:plotVisOnly val="1"/>
    <c:dispBlanksAs val="gap"/>
  </c:chart>
  <c:txPr>
    <a:bodyPr/>
    <a:lstStyle/>
    <a:p>
      <a:pPr>
        <a:defRPr>
          <a:latin typeface="Century Gothic" pitchFamily="34" charset="0"/>
        </a:defRPr>
      </a:pPr>
      <a:endParaRPr lang="en-U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ETFs Investment Outlets(May 2017)</a:t>
            </a:r>
          </a:p>
        </c:rich>
      </c:tx>
      <c:layout/>
    </c:title>
    <c:plotArea>
      <c:layout/>
      <c:pieChart>
        <c:varyColors val="1"/>
        <c:ser>
          <c:idx val="0"/>
          <c:order val="0"/>
          <c:dLbls>
            <c:showCatName val="1"/>
            <c:showPercent val="1"/>
          </c:dLbls>
          <c:cat>
            <c:strRef>
              <c:f>(Trend!$D$4:$F$4,Trend!$H$4)</c:f>
              <c:strCache>
                <c:ptCount val="4"/>
                <c:pt idx="0">
                  <c:v>Equities</c:v>
                </c:pt>
                <c:pt idx="1">
                  <c:v>Money Mkt</c:v>
                </c:pt>
                <c:pt idx="2">
                  <c:v>Bonds</c:v>
                </c:pt>
                <c:pt idx="3">
                  <c:v>Uninvested(Cash)</c:v>
                </c:pt>
              </c:strCache>
            </c:strRef>
          </c:cat>
          <c:val>
            <c:numRef>
              <c:f>(Trend!$D$13:$F$13,Trend!$H$13)</c:f>
              <c:numCache>
                <c:formatCode>_-* #,##0.00_-;\-* #,##0.00_-;_-* "-"??_-;_-@_-</c:formatCode>
                <c:ptCount val="4"/>
                <c:pt idx="0">
                  <c:v>3929640236.8799996</c:v>
                </c:pt>
                <c:pt idx="1">
                  <c:v>239721186.16</c:v>
                </c:pt>
                <c:pt idx="2">
                  <c:v>332508830.38</c:v>
                </c:pt>
                <c:pt idx="3">
                  <c:v>69359211.510000005</c:v>
                </c:pt>
              </c:numCache>
            </c:numRef>
          </c:val>
        </c:ser>
        <c:dLbls>
          <c:showCatName val="1"/>
          <c:showPercent val="1"/>
        </c:dLbls>
        <c:firstSliceAng val="0"/>
      </c:pieChart>
    </c:plotArea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ETFs Investment Outlet(April-May 2017)</a:t>
            </a:r>
          </a:p>
        </c:rich>
      </c:tx>
      <c:layout/>
    </c:title>
    <c:view3D>
      <c:rAngAx val="1"/>
    </c:view3D>
    <c:plotArea>
      <c:layout/>
      <c:bar3DChart>
        <c:barDir val="col"/>
        <c:grouping val="stacked"/>
        <c:ser>
          <c:idx val="0"/>
          <c:order val="0"/>
          <c:tx>
            <c:strRef>
              <c:f>Trend!$F$16</c:f>
              <c:strCache>
                <c:ptCount val="1"/>
                <c:pt idx="0">
                  <c:v>Equities</c:v>
                </c:pt>
              </c:strCache>
            </c:strRef>
          </c:tx>
          <c:cat>
            <c:numRef>
              <c:f>Trend!$G$15:$J$15</c:f>
              <c:numCache>
                <c:formatCode>mmm\-yy</c:formatCode>
                <c:ptCount val="4"/>
                <c:pt idx="0">
                  <c:v>42826</c:v>
                </c:pt>
                <c:pt idx="1">
                  <c:v>42856</c:v>
                </c:pt>
                <c:pt idx="2">
                  <c:v>42887</c:v>
                </c:pt>
                <c:pt idx="3">
                  <c:v>42917</c:v>
                </c:pt>
              </c:numCache>
            </c:numRef>
          </c:cat>
          <c:val>
            <c:numRef>
              <c:f>Trend!$G$16:$J$16</c:f>
              <c:numCache>
                <c:formatCode>_-* #,##0.00_-;\-* #,##0.00_-;_-* "-"??_-;_-@_-</c:formatCode>
                <c:ptCount val="4"/>
                <c:pt idx="0">
                  <c:v>398000000</c:v>
                </c:pt>
                <c:pt idx="1">
                  <c:v>789999999</c:v>
                </c:pt>
              </c:numCache>
            </c:numRef>
          </c:val>
        </c:ser>
        <c:ser>
          <c:idx val="1"/>
          <c:order val="1"/>
          <c:tx>
            <c:strRef>
              <c:f>Trend!$F$17</c:f>
              <c:strCache>
                <c:ptCount val="1"/>
                <c:pt idx="0">
                  <c:v>Money Mkt</c:v>
                </c:pt>
              </c:strCache>
            </c:strRef>
          </c:tx>
          <c:cat>
            <c:numRef>
              <c:f>Trend!$G$15:$J$15</c:f>
              <c:numCache>
                <c:formatCode>mmm\-yy</c:formatCode>
                <c:ptCount val="4"/>
                <c:pt idx="0">
                  <c:v>42826</c:v>
                </c:pt>
                <c:pt idx="1">
                  <c:v>42856</c:v>
                </c:pt>
                <c:pt idx="2">
                  <c:v>42887</c:v>
                </c:pt>
                <c:pt idx="3">
                  <c:v>42917</c:v>
                </c:pt>
              </c:numCache>
            </c:numRef>
          </c:cat>
          <c:val>
            <c:numRef>
              <c:f>Trend!$G$17:$J$17</c:f>
              <c:numCache>
                <c:formatCode>_-* #,##0.00_-;\-* #,##0.00_-;_-* "-"??_-;_-@_-</c:formatCode>
                <c:ptCount val="4"/>
                <c:pt idx="0">
                  <c:v>457666666</c:v>
                </c:pt>
                <c:pt idx="1">
                  <c:v>309000998</c:v>
                </c:pt>
              </c:numCache>
            </c:numRef>
          </c:val>
        </c:ser>
        <c:ser>
          <c:idx val="2"/>
          <c:order val="2"/>
          <c:tx>
            <c:strRef>
              <c:f>Trend!$F$18</c:f>
              <c:strCache>
                <c:ptCount val="1"/>
                <c:pt idx="0">
                  <c:v>Bond</c:v>
                </c:pt>
              </c:strCache>
            </c:strRef>
          </c:tx>
          <c:cat>
            <c:numRef>
              <c:f>Trend!$G$15:$J$15</c:f>
              <c:numCache>
                <c:formatCode>mmm\-yy</c:formatCode>
                <c:ptCount val="4"/>
                <c:pt idx="0">
                  <c:v>42826</c:v>
                </c:pt>
                <c:pt idx="1">
                  <c:v>42856</c:v>
                </c:pt>
                <c:pt idx="2">
                  <c:v>42887</c:v>
                </c:pt>
                <c:pt idx="3">
                  <c:v>42917</c:v>
                </c:pt>
              </c:numCache>
            </c:numRef>
          </c:cat>
          <c:val>
            <c:numRef>
              <c:f>Trend!$G$18:$J$18</c:f>
              <c:numCache>
                <c:formatCode>_-* #,##0.00_-;\-* #,##0.00_-;_-* "-"??_-;_-@_-</c:formatCode>
                <c:ptCount val="4"/>
                <c:pt idx="0">
                  <c:v>908999999</c:v>
                </c:pt>
                <c:pt idx="1">
                  <c:v>1000000000</c:v>
                </c:pt>
              </c:numCache>
            </c:numRef>
          </c:val>
        </c:ser>
        <c:ser>
          <c:idx val="3"/>
          <c:order val="3"/>
          <c:tx>
            <c:strRef>
              <c:f>Trend!$F$19</c:f>
              <c:strCache>
                <c:ptCount val="1"/>
                <c:pt idx="0">
                  <c:v>Cash</c:v>
                </c:pt>
              </c:strCache>
            </c:strRef>
          </c:tx>
          <c:cat>
            <c:numRef>
              <c:f>Trend!$G$15:$J$15</c:f>
              <c:numCache>
                <c:formatCode>mmm\-yy</c:formatCode>
                <c:ptCount val="4"/>
                <c:pt idx="0">
                  <c:v>42826</c:v>
                </c:pt>
                <c:pt idx="1">
                  <c:v>42856</c:v>
                </c:pt>
                <c:pt idx="2">
                  <c:v>42887</c:v>
                </c:pt>
                <c:pt idx="3">
                  <c:v>42917</c:v>
                </c:pt>
              </c:numCache>
            </c:numRef>
          </c:cat>
          <c:val>
            <c:numRef>
              <c:f>Trend!$G$19:$J$19</c:f>
              <c:numCache>
                <c:formatCode>_-* #,##0.00_-;\-* #,##0.00_-;_-* "-"??_-;_-@_-</c:formatCode>
                <c:ptCount val="4"/>
                <c:pt idx="0">
                  <c:v>700</c:v>
                </c:pt>
                <c:pt idx="1">
                  <c:v>289765432</c:v>
                </c:pt>
              </c:numCache>
            </c:numRef>
          </c:val>
        </c:ser>
        <c:shape val="box"/>
        <c:axId val="114579712"/>
        <c:axId val="114589696"/>
        <c:axId val="0"/>
      </c:bar3DChart>
      <c:dateAx>
        <c:axId val="114579712"/>
        <c:scaling>
          <c:orientation val="minMax"/>
        </c:scaling>
        <c:axPos val="b"/>
        <c:numFmt formatCode="mmm\-yy" sourceLinked="1"/>
        <c:tickLblPos val="nextTo"/>
        <c:crossAx val="114589696"/>
        <c:crossesAt val="0"/>
        <c:auto val="1"/>
        <c:lblOffset val="100"/>
      </c:dateAx>
      <c:valAx>
        <c:axId val="114589696"/>
        <c:scaling>
          <c:orientation val="minMax"/>
        </c:scaling>
        <c:axPos val="l"/>
        <c:majorGridlines/>
        <c:numFmt formatCode="_-* #,##0.00_-;\-* #,##0.00_-;_-* &quot;-&quot;??_-;_-@_-" sourceLinked="1"/>
        <c:tickLblPos val="nextTo"/>
        <c:crossAx val="114579712"/>
        <c:crosses val="autoZero"/>
        <c:crossBetween val="between"/>
        <c:dispUnits>
          <c:builtInUnit val="billions"/>
          <c:dispUnitsLbl>
            <c:layout/>
          </c:dispUnitsLbl>
        </c:dispUnits>
      </c:valAx>
    </c:plotArea>
    <c:legend>
      <c:legendPos val="r"/>
      <c:layout/>
    </c:legend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1828800" y="381000"/>
    <xdr:ext cx="7515226" cy="3743326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>
    <xdr:from>
      <xdr:col>15</xdr:col>
      <xdr:colOff>333375</xdr:colOff>
      <xdr:row>1</xdr:row>
      <xdr:rowOff>161926</xdr:rowOff>
    </xdr:from>
    <xdr:to>
      <xdr:col>25</xdr:col>
      <xdr:colOff>47625</xdr:colOff>
      <xdr:row>24</xdr:row>
      <xdr:rowOff>180976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25</xdr:col>
      <xdr:colOff>552450</xdr:colOff>
      <xdr:row>2</xdr:row>
      <xdr:rowOff>104775</xdr:rowOff>
    </xdr:from>
    <xdr:to>
      <xdr:col>36</xdr:col>
      <xdr:colOff>381000</xdr:colOff>
      <xdr:row>25</xdr:row>
      <xdr:rowOff>28575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16"/>
  <sheetViews>
    <sheetView topLeftCell="H1" workbookViewId="0">
      <pane ySplit="1" topLeftCell="A2" activePane="bottomLeft" state="frozen"/>
      <selection pane="bottomLeft" activeCell="T13" sqref="T13"/>
    </sheetView>
  </sheetViews>
  <sheetFormatPr defaultColWidth="8.85546875" defaultRowHeight="15"/>
  <cols>
    <col min="1" max="1" width="6.5703125" customWidth="1"/>
    <col min="2" max="2" width="34.140625" customWidth="1"/>
    <col min="3" max="3" width="42.7109375" customWidth="1"/>
    <col min="4" max="4" width="21.85546875" customWidth="1"/>
    <col min="5" max="5" width="19.7109375" customWidth="1"/>
    <col min="6" max="6" width="19.5703125" customWidth="1"/>
    <col min="7" max="9" width="21.85546875" customWidth="1"/>
    <col min="10" max="10" width="20.7109375" customWidth="1"/>
    <col min="11" max="11" width="20.28515625" customWidth="1"/>
    <col min="12" max="12" width="22.42578125" customWidth="1"/>
    <col min="13" max="13" width="8.85546875" customWidth="1"/>
    <col min="14" max="14" width="22.28515625" customWidth="1"/>
    <col min="15" max="15" width="8.7109375" customWidth="1"/>
    <col min="16" max="16" width="10.42578125" customWidth="1"/>
    <col min="17" max="17" width="11" customWidth="1"/>
    <col min="18" max="18" width="13.28515625" customWidth="1"/>
    <col min="19" max="19" width="12.42578125" customWidth="1"/>
    <col min="20" max="20" width="10.85546875" customWidth="1"/>
    <col min="21" max="21" width="11" customWidth="1"/>
    <col min="22" max="22" width="9.42578125" customWidth="1"/>
    <col min="23" max="23" width="20.85546875" customWidth="1"/>
    <col min="24" max="24" width="19.7109375" customWidth="1"/>
    <col min="25" max="25" width="9.42578125" customWidth="1"/>
    <col min="26" max="26" width="18.140625" customWidth="1"/>
  </cols>
  <sheetData>
    <row r="1" spans="1:26" ht="34.5" thickBot="1">
      <c r="A1" s="58" t="s">
        <v>33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3"/>
      <c r="Y1" s="4"/>
    </row>
    <row r="2" spans="1:26" ht="15.75" thickBot="1">
      <c r="A2" s="1"/>
      <c r="B2" s="57"/>
      <c r="C2" s="57"/>
    </row>
    <row r="3" spans="1:26" ht="54">
      <c r="A3" s="2" t="s">
        <v>3</v>
      </c>
      <c r="B3" s="5" t="s">
        <v>0</v>
      </c>
      <c r="C3" s="5" t="s">
        <v>4</v>
      </c>
      <c r="D3" s="5" t="s">
        <v>9</v>
      </c>
      <c r="E3" s="5" t="s">
        <v>11</v>
      </c>
      <c r="F3" s="5" t="s">
        <v>10</v>
      </c>
      <c r="G3" s="5" t="s">
        <v>8</v>
      </c>
      <c r="H3" s="8" t="s">
        <v>32</v>
      </c>
      <c r="I3" s="5" t="s">
        <v>19</v>
      </c>
      <c r="J3" s="5" t="s">
        <v>7</v>
      </c>
      <c r="K3" s="5" t="s">
        <v>14</v>
      </c>
      <c r="L3" s="5" t="s">
        <v>13</v>
      </c>
      <c r="M3" s="5" t="s">
        <v>17</v>
      </c>
      <c r="N3" s="9" t="s">
        <v>34</v>
      </c>
      <c r="O3" s="5" t="s">
        <v>17</v>
      </c>
      <c r="P3" s="5" t="s">
        <v>16</v>
      </c>
      <c r="Q3" s="5" t="s">
        <v>15</v>
      </c>
      <c r="R3" s="5" t="s">
        <v>6</v>
      </c>
      <c r="S3" s="5" t="s">
        <v>5</v>
      </c>
      <c r="T3" s="60" t="s">
        <v>20</v>
      </c>
      <c r="U3" s="60"/>
      <c r="V3" s="60"/>
      <c r="W3" s="60" t="s">
        <v>21</v>
      </c>
      <c r="X3" s="60"/>
      <c r="Y3" s="61"/>
      <c r="Z3" s="6"/>
    </row>
    <row r="4" spans="1:26" s="19" customFormat="1" ht="24.95" customHeight="1">
      <c r="A4" s="10"/>
      <c r="B4" s="11"/>
      <c r="C4" s="12" t="s">
        <v>22</v>
      </c>
      <c r="D4" s="13"/>
      <c r="E4" s="13"/>
      <c r="F4" s="13"/>
      <c r="G4" s="13"/>
      <c r="H4" s="13"/>
      <c r="I4" s="13"/>
      <c r="J4" s="13"/>
      <c r="K4" s="13"/>
      <c r="L4" s="14"/>
      <c r="M4" s="15"/>
      <c r="N4" s="15"/>
      <c r="O4" s="15"/>
      <c r="P4" s="16"/>
      <c r="Q4" s="17"/>
      <c r="R4" s="13"/>
      <c r="S4" s="13"/>
      <c r="T4" s="13" t="s">
        <v>38</v>
      </c>
      <c r="U4" s="13" t="s">
        <v>39</v>
      </c>
      <c r="V4" s="18" t="s">
        <v>35</v>
      </c>
      <c r="W4" s="13" t="s">
        <v>36</v>
      </c>
      <c r="X4" s="13" t="s">
        <v>37</v>
      </c>
      <c r="Y4" s="18" t="s">
        <v>35</v>
      </c>
      <c r="Z4" s="27"/>
    </row>
    <row r="5" spans="1:26" s="19" customFormat="1" ht="24.95" customHeight="1">
      <c r="A5" s="20">
        <v>1</v>
      </c>
      <c r="B5" s="21" t="s">
        <v>2</v>
      </c>
      <c r="C5" s="22" t="s">
        <v>40</v>
      </c>
      <c r="D5" s="23">
        <v>421695049.02999997</v>
      </c>
      <c r="E5" s="23">
        <v>0</v>
      </c>
      <c r="F5" s="23">
        <v>0</v>
      </c>
      <c r="G5" s="23">
        <f t="shared" ref="G5:G12" si="0">SUM(D5:F5)</f>
        <v>421695049.02999997</v>
      </c>
      <c r="H5" s="23">
        <v>10284636.07</v>
      </c>
      <c r="I5" s="23">
        <f>G5+H5</f>
        <v>431979685.09999996</v>
      </c>
      <c r="J5" s="23">
        <v>5016800.8899999997</v>
      </c>
      <c r="K5" s="23">
        <v>1633748.26</v>
      </c>
      <c r="L5" s="24">
        <f t="shared" ref="L5:L9" si="1">I5-J5</f>
        <v>426962884.20999998</v>
      </c>
      <c r="M5" s="15">
        <f>(L5/L$13)</f>
        <v>9.4796325492356531E-2</v>
      </c>
      <c r="N5" s="24">
        <v>387607293.67000002</v>
      </c>
      <c r="O5" s="15">
        <f>(N5/N$13)</f>
        <v>9.7763591500294719E-2</v>
      </c>
      <c r="P5" s="16">
        <f t="shared" ref="P5:P13" si="2">((L5-N5)/N5)</f>
        <v>0.10153470066924596</v>
      </c>
      <c r="Q5" s="17">
        <f t="shared" ref="Q5:Q12" si="3">(K5/L5)</f>
        <v>3.8264409399961976E-3</v>
      </c>
      <c r="R5" s="23">
        <v>8.69</v>
      </c>
      <c r="S5" s="23">
        <v>8.89</v>
      </c>
      <c r="T5" s="23">
        <v>1</v>
      </c>
      <c r="U5" s="23">
        <v>1</v>
      </c>
      <c r="V5" s="25">
        <f t="shared" ref="V5:V13" si="4">((T5-U5)/U5)</f>
        <v>0</v>
      </c>
      <c r="W5" s="23">
        <v>1</v>
      </c>
      <c r="X5" s="23">
        <v>1</v>
      </c>
      <c r="Y5" s="26">
        <f t="shared" ref="Y5:Y12" si="5">((W5-X5)/X5)</f>
        <v>0</v>
      </c>
      <c r="Z5" s="27"/>
    </row>
    <row r="6" spans="1:26" s="19" customFormat="1" ht="24.95" customHeight="1">
      <c r="A6" s="20">
        <v>2</v>
      </c>
      <c r="B6" s="21" t="s">
        <v>1</v>
      </c>
      <c r="C6" s="22" t="s">
        <v>23</v>
      </c>
      <c r="D6" s="23">
        <v>654507056.59000003</v>
      </c>
      <c r="E6" s="23">
        <v>0</v>
      </c>
      <c r="F6" s="23">
        <v>0</v>
      </c>
      <c r="G6" s="23">
        <f t="shared" si="0"/>
        <v>654507056.59000003</v>
      </c>
      <c r="H6" s="23">
        <v>17126825.66</v>
      </c>
      <c r="I6" s="23">
        <f t="shared" ref="I6:I12" si="6">G6+H6</f>
        <v>671633882.25</v>
      </c>
      <c r="J6" s="23">
        <v>3614630.96</v>
      </c>
      <c r="K6" s="23">
        <v>343783.67999999999</v>
      </c>
      <c r="L6" s="24">
        <f t="shared" si="1"/>
        <v>668019251.28999996</v>
      </c>
      <c r="M6" s="15">
        <f t="shared" ref="M6:M13" si="7">(L6/L$13)</f>
        <v>0.14831680392457866</v>
      </c>
      <c r="N6" s="24">
        <v>582443194.00999999</v>
      </c>
      <c r="O6" s="15">
        <f t="shared" ref="O6:O13" si="8">(N6/N$13)</f>
        <v>0.14690574563800504</v>
      </c>
      <c r="P6" s="16">
        <f t="shared" si="2"/>
        <v>0.14692601469136699</v>
      </c>
      <c r="Q6" s="17">
        <f t="shared" si="3"/>
        <v>5.1463139623016184E-4</v>
      </c>
      <c r="R6" s="23">
        <v>110.72</v>
      </c>
      <c r="S6" s="23">
        <v>113.08</v>
      </c>
      <c r="T6" s="23">
        <v>1</v>
      </c>
      <c r="U6" s="23">
        <v>1</v>
      </c>
      <c r="V6" s="25">
        <f t="shared" si="4"/>
        <v>0</v>
      </c>
      <c r="W6" s="23">
        <v>5970000</v>
      </c>
      <c r="X6" s="23">
        <v>5970000</v>
      </c>
      <c r="Y6" s="35">
        <f t="shared" si="5"/>
        <v>0</v>
      </c>
    </row>
    <row r="7" spans="1:26" s="19" customFormat="1" ht="24.95" customHeight="1">
      <c r="A7" s="20">
        <v>3</v>
      </c>
      <c r="B7" s="21" t="s">
        <v>1</v>
      </c>
      <c r="C7" s="22" t="s">
        <v>24</v>
      </c>
      <c r="D7" s="23">
        <v>579019860.90999997</v>
      </c>
      <c r="E7" s="23">
        <v>0</v>
      </c>
      <c r="F7" s="23">
        <v>0</v>
      </c>
      <c r="G7" s="23">
        <f t="shared" si="0"/>
        <v>579019860.90999997</v>
      </c>
      <c r="H7" s="23">
        <v>19544755.489999998</v>
      </c>
      <c r="I7" s="23">
        <f t="shared" si="6"/>
        <v>598564616.39999998</v>
      </c>
      <c r="J7" s="23">
        <v>3723305.78</v>
      </c>
      <c r="K7" s="23">
        <v>293361.3</v>
      </c>
      <c r="L7" s="24">
        <f t="shared" si="1"/>
        <v>594841310.62</v>
      </c>
      <c r="M7" s="15">
        <f t="shared" si="7"/>
        <v>0.13206949030749682</v>
      </c>
      <c r="N7" s="24">
        <v>508780899.07999998</v>
      </c>
      <c r="O7" s="15">
        <f t="shared" si="8"/>
        <v>0.12832639837566498</v>
      </c>
      <c r="P7" s="16">
        <f t="shared" si="2"/>
        <v>0.16915024069421286</v>
      </c>
      <c r="Q7" s="17">
        <f t="shared" si="3"/>
        <v>4.9317573403607595E-4</v>
      </c>
      <c r="R7" s="23">
        <v>86.69</v>
      </c>
      <c r="S7" s="23">
        <v>88.29</v>
      </c>
      <c r="T7" s="23">
        <v>1</v>
      </c>
      <c r="U7" s="23">
        <v>1</v>
      </c>
      <c r="V7" s="25">
        <f t="shared" si="4"/>
        <v>0</v>
      </c>
      <c r="W7" s="23">
        <v>6798825</v>
      </c>
      <c r="X7" s="23">
        <v>6798825</v>
      </c>
      <c r="Y7" s="26">
        <f t="shared" si="5"/>
        <v>0</v>
      </c>
      <c r="Z7" s="27"/>
    </row>
    <row r="8" spans="1:26" s="19" customFormat="1" ht="24.95" customHeight="1">
      <c r="A8" s="20">
        <v>4</v>
      </c>
      <c r="B8" s="21" t="s">
        <v>25</v>
      </c>
      <c r="C8" s="22" t="s">
        <v>26</v>
      </c>
      <c r="D8" s="23">
        <v>116010864.22</v>
      </c>
      <c r="E8" s="23">
        <v>9714810.0800000001</v>
      </c>
      <c r="F8" s="23">
        <v>0</v>
      </c>
      <c r="G8" s="23">
        <f t="shared" si="0"/>
        <v>125725674.3</v>
      </c>
      <c r="H8" s="23">
        <v>547717.53</v>
      </c>
      <c r="I8" s="23">
        <f t="shared" si="6"/>
        <v>126273391.83</v>
      </c>
      <c r="J8" s="23">
        <v>6789915.5099999998</v>
      </c>
      <c r="K8" s="23">
        <v>604613.75</v>
      </c>
      <c r="L8" s="24">
        <f t="shared" si="1"/>
        <v>119483476.31999999</v>
      </c>
      <c r="M8" s="15">
        <f t="shared" si="7"/>
        <v>2.6528288361988048E-2</v>
      </c>
      <c r="N8" s="24">
        <v>95806470.159999996</v>
      </c>
      <c r="O8" s="15">
        <f t="shared" si="8"/>
        <v>2.4164624259577893E-2</v>
      </c>
      <c r="P8" s="16">
        <f t="shared" si="2"/>
        <v>0.24713368648754733</v>
      </c>
      <c r="Q8" s="17">
        <f t="shared" si="3"/>
        <v>5.0602289841377461E-3</v>
      </c>
      <c r="R8" s="23">
        <v>3.57</v>
      </c>
      <c r="S8" s="23">
        <v>3.61</v>
      </c>
      <c r="T8" s="23">
        <v>42</v>
      </c>
      <c r="U8" s="23">
        <v>42</v>
      </c>
      <c r="V8" s="25">
        <f t="shared" si="4"/>
        <v>0</v>
      </c>
      <c r="W8" s="23">
        <v>69604193</v>
      </c>
      <c r="X8" s="23">
        <v>36604193</v>
      </c>
      <c r="Y8" s="26">
        <f t="shared" si="5"/>
        <v>0.90153606172932155</v>
      </c>
      <c r="Z8" s="38"/>
    </row>
    <row r="9" spans="1:26" s="19" customFormat="1" ht="24.95" customHeight="1">
      <c r="A9" s="20">
        <v>5</v>
      </c>
      <c r="B9" s="21" t="s">
        <v>25</v>
      </c>
      <c r="C9" s="22" t="s">
        <v>27</v>
      </c>
      <c r="D9" s="23">
        <v>77631622.060000002</v>
      </c>
      <c r="E9" s="23">
        <v>0</v>
      </c>
      <c r="F9" s="23">
        <v>0</v>
      </c>
      <c r="G9" s="23">
        <f t="shared" si="0"/>
        <v>77631622.060000002</v>
      </c>
      <c r="H9" s="23">
        <v>1036737.72</v>
      </c>
      <c r="I9" s="23">
        <f t="shared" si="6"/>
        <v>78668359.780000001</v>
      </c>
      <c r="J9" s="23">
        <v>7637496.8399999999</v>
      </c>
      <c r="K9" s="23">
        <v>526580.22</v>
      </c>
      <c r="L9" s="24">
        <f t="shared" si="1"/>
        <v>71030862.939999998</v>
      </c>
      <c r="M9" s="15">
        <f t="shared" si="7"/>
        <v>1.5770609231577557E-2</v>
      </c>
      <c r="N9" s="24">
        <v>60194606.490000002</v>
      </c>
      <c r="O9" s="15">
        <f t="shared" si="8"/>
        <v>1.5182482413294236E-2</v>
      </c>
      <c r="P9" s="16">
        <f t="shared" si="2"/>
        <v>0.18002038856754049</v>
      </c>
      <c r="Q9" s="17">
        <f t="shared" si="3"/>
        <v>7.4134002911495529E-3</v>
      </c>
      <c r="R9" s="23">
        <v>7.3</v>
      </c>
      <c r="S9" s="23">
        <v>7.38</v>
      </c>
      <c r="T9" s="23">
        <v>32</v>
      </c>
      <c r="U9" s="23">
        <v>31</v>
      </c>
      <c r="V9" s="25">
        <f t="shared" si="4"/>
        <v>3.2258064516129031E-2</v>
      </c>
      <c r="W9" s="23">
        <v>11691216</v>
      </c>
      <c r="X9" s="23">
        <v>11691216</v>
      </c>
      <c r="Y9" s="26">
        <f t="shared" si="5"/>
        <v>0</v>
      </c>
      <c r="Z9" s="27"/>
    </row>
    <row r="10" spans="1:26" s="19" customFormat="1" ht="24.95" customHeight="1">
      <c r="A10" s="20">
        <v>6</v>
      </c>
      <c r="B10" s="21" t="s">
        <v>25</v>
      </c>
      <c r="C10" s="22" t="s">
        <v>28</v>
      </c>
      <c r="D10" s="23">
        <v>2007152810.4100001</v>
      </c>
      <c r="E10" s="23">
        <v>104400751.45</v>
      </c>
      <c r="F10" s="23">
        <v>0</v>
      </c>
      <c r="G10" s="23">
        <f t="shared" si="0"/>
        <v>2111553561.8600001</v>
      </c>
      <c r="H10" s="23">
        <v>16752173.09</v>
      </c>
      <c r="I10" s="23">
        <f t="shared" si="6"/>
        <v>2128305734.95</v>
      </c>
      <c r="J10" s="23">
        <v>29029223.559999999</v>
      </c>
      <c r="K10" s="23">
        <v>1453476.91</v>
      </c>
      <c r="L10" s="24">
        <f t="shared" ref="L10:L11" si="9">I10-J10</f>
        <v>2099276511.3900001</v>
      </c>
      <c r="M10" s="15">
        <f t="shared" si="7"/>
        <v>0.46609133213159104</v>
      </c>
      <c r="N10" s="24">
        <v>1806254306.03</v>
      </c>
      <c r="O10" s="15">
        <f t="shared" si="8"/>
        <v>0.45557942537249169</v>
      </c>
      <c r="P10" s="16">
        <f t="shared" si="2"/>
        <v>0.16222643975534048</v>
      </c>
      <c r="Q10" s="17">
        <f t="shared" si="3"/>
        <v>6.9237039623598943E-4</v>
      </c>
      <c r="R10" s="23">
        <v>15.47</v>
      </c>
      <c r="S10" s="23">
        <v>15.57</v>
      </c>
      <c r="T10" s="23">
        <v>122</v>
      </c>
      <c r="U10" s="23">
        <v>122</v>
      </c>
      <c r="V10" s="25">
        <f t="shared" si="4"/>
        <v>0</v>
      </c>
      <c r="W10" s="23">
        <v>149400000</v>
      </c>
      <c r="X10" s="23">
        <v>149400000</v>
      </c>
      <c r="Y10" s="26">
        <f t="shared" si="5"/>
        <v>0</v>
      </c>
      <c r="Z10" s="27"/>
    </row>
    <row r="11" spans="1:26" s="19" customFormat="1" ht="24.95" customHeight="1">
      <c r="A11" s="20">
        <v>7</v>
      </c>
      <c r="B11" s="21" t="s">
        <v>25</v>
      </c>
      <c r="C11" s="22" t="s">
        <v>29</v>
      </c>
      <c r="D11" s="23">
        <v>73622973.659999996</v>
      </c>
      <c r="E11" s="23">
        <v>0</v>
      </c>
      <c r="F11" s="23">
        <v>0</v>
      </c>
      <c r="G11" s="23">
        <f t="shared" si="0"/>
        <v>73622973.659999996</v>
      </c>
      <c r="H11" s="23">
        <v>2415910.16</v>
      </c>
      <c r="I11" s="23">
        <f t="shared" si="6"/>
        <v>76038883.819999993</v>
      </c>
      <c r="J11" s="23">
        <v>7470344.0899999999</v>
      </c>
      <c r="K11" s="23">
        <v>526551.18999999994</v>
      </c>
      <c r="L11" s="24">
        <f t="shared" si="9"/>
        <v>68568539.729999989</v>
      </c>
      <c r="M11" s="15">
        <f t="shared" si="7"/>
        <v>1.5223912548762994E-2</v>
      </c>
      <c r="N11" s="24">
        <v>67195501.200000003</v>
      </c>
      <c r="O11" s="15">
        <f t="shared" si="8"/>
        <v>1.6948271194213629E-2</v>
      </c>
      <c r="P11" s="16">
        <f t="shared" si="2"/>
        <v>2.0433488931249855E-2</v>
      </c>
      <c r="Q11" s="17">
        <f t="shared" si="3"/>
        <v>7.6791950371611047E-3</v>
      </c>
      <c r="R11" s="23">
        <v>17.309999999999999</v>
      </c>
      <c r="S11" s="23">
        <v>17.510000000000002</v>
      </c>
      <c r="T11" s="23">
        <v>31</v>
      </c>
      <c r="U11" s="23">
        <v>31</v>
      </c>
      <c r="V11" s="25">
        <f t="shared" si="4"/>
        <v>0</v>
      </c>
      <c r="W11" s="23">
        <v>4461523</v>
      </c>
      <c r="X11" s="23">
        <v>4461523</v>
      </c>
      <c r="Y11" s="26">
        <f t="shared" si="5"/>
        <v>0</v>
      </c>
      <c r="Z11" s="27"/>
    </row>
    <row r="12" spans="1:26" s="19" customFormat="1" ht="24.95" customHeight="1">
      <c r="A12" s="20">
        <v>8</v>
      </c>
      <c r="B12" s="21" t="s">
        <v>25</v>
      </c>
      <c r="C12" s="22" t="s">
        <v>30</v>
      </c>
      <c r="D12" s="23">
        <v>0</v>
      </c>
      <c r="E12" s="23">
        <v>125605624.63</v>
      </c>
      <c r="F12" s="23">
        <v>332508830.38</v>
      </c>
      <c r="G12" s="23">
        <f t="shared" si="0"/>
        <v>458114455.00999999</v>
      </c>
      <c r="H12" s="23">
        <v>1650455.79</v>
      </c>
      <c r="I12" s="23">
        <f t="shared" si="6"/>
        <v>459764910.80000001</v>
      </c>
      <c r="J12" s="23">
        <v>3945276.82</v>
      </c>
      <c r="K12" s="23">
        <v>801456.33</v>
      </c>
      <c r="L12" s="24">
        <f>I12-J12</f>
        <v>455819633.98000002</v>
      </c>
      <c r="M12" s="15">
        <f t="shared" si="7"/>
        <v>0.10120323800164846</v>
      </c>
      <c r="N12" s="24">
        <v>456458464.86000001</v>
      </c>
      <c r="O12" s="15">
        <f t="shared" si="8"/>
        <v>0.11512946124645784</v>
      </c>
      <c r="P12" s="16">
        <f t="shared" si="2"/>
        <v>-1.3995378094169653E-3</v>
      </c>
      <c r="Q12" s="17">
        <f t="shared" si="3"/>
        <v>1.7582751383525648E-3</v>
      </c>
      <c r="R12" s="23">
        <v>129.88</v>
      </c>
      <c r="S12" s="23">
        <v>131.88</v>
      </c>
      <c r="T12" s="23">
        <v>33</v>
      </c>
      <c r="U12" s="23">
        <v>33</v>
      </c>
      <c r="V12" s="25">
        <f t="shared" si="4"/>
        <v>0</v>
      </c>
      <c r="W12" s="23">
        <v>3520359</v>
      </c>
      <c r="X12" s="23">
        <v>3520359</v>
      </c>
      <c r="Y12" s="26">
        <f t="shared" si="5"/>
        <v>0</v>
      </c>
      <c r="Z12" s="27"/>
    </row>
    <row r="13" spans="1:26" s="19" customFormat="1" ht="24.95" customHeight="1" thickBot="1">
      <c r="A13" s="28"/>
      <c r="B13" s="29"/>
      <c r="C13" s="30" t="s">
        <v>12</v>
      </c>
      <c r="D13" s="31">
        <f t="shared" ref="D13:L13" si="10">SUM(D5:D12)</f>
        <v>3929640236.8799996</v>
      </c>
      <c r="E13" s="31">
        <f t="shared" si="10"/>
        <v>239721186.16</v>
      </c>
      <c r="F13" s="31">
        <f t="shared" si="10"/>
        <v>332508830.38</v>
      </c>
      <c r="G13" s="31">
        <f t="shared" si="10"/>
        <v>4501870253.4200001</v>
      </c>
      <c r="H13" s="31">
        <f t="shared" si="10"/>
        <v>69359211.510000005</v>
      </c>
      <c r="I13" s="31">
        <f t="shared" si="10"/>
        <v>4571229464.9300003</v>
      </c>
      <c r="J13" s="31">
        <f t="shared" si="10"/>
        <v>67226994.449999988</v>
      </c>
      <c r="K13" s="31">
        <f t="shared" si="10"/>
        <v>6183571.6400000006</v>
      </c>
      <c r="L13" s="32">
        <f t="shared" si="10"/>
        <v>4504002470.4799995</v>
      </c>
      <c r="M13" s="44">
        <f t="shared" si="7"/>
        <v>1</v>
      </c>
      <c r="N13" s="32">
        <v>3964740735.5</v>
      </c>
      <c r="O13" s="34">
        <f t="shared" si="8"/>
        <v>1</v>
      </c>
      <c r="P13" s="41">
        <f t="shared" si="2"/>
        <v>0.13601437545499237</v>
      </c>
      <c r="Q13" s="40">
        <f>(K13/L13)</f>
        <v>1.3729059165771297E-3</v>
      </c>
      <c r="R13" s="31">
        <f t="shared" ref="R13:X13" si="11">SUM(R5:R12)</f>
        <v>379.63</v>
      </c>
      <c r="S13" s="31">
        <f t="shared" si="11"/>
        <v>386.21</v>
      </c>
      <c r="T13" s="31">
        <f t="shared" si="11"/>
        <v>263</v>
      </c>
      <c r="U13" s="31">
        <f t="shared" si="11"/>
        <v>262</v>
      </c>
      <c r="V13" s="39">
        <f t="shared" si="4"/>
        <v>3.8167938931297708E-3</v>
      </c>
      <c r="W13" s="31">
        <f t="shared" si="11"/>
        <v>251446117</v>
      </c>
      <c r="X13" s="31">
        <f t="shared" si="11"/>
        <v>218446117</v>
      </c>
      <c r="Y13" s="33">
        <f t="shared" ref="Y13" si="12">((W13-X13)/X13)</f>
        <v>0.15106700202869708</v>
      </c>
      <c r="Z13" s="27"/>
    </row>
    <row r="14" spans="1:26">
      <c r="M14" s="7"/>
      <c r="P14" s="7"/>
      <c r="V14" s="7"/>
    </row>
    <row r="15" spans="1:26" ht="18">
      <c r="B15" s="36" t="s">
        <v>18</v>
      </c>
      <c r="J15" s="36"/>
    </row>
    <row r="16" spans="1:26" ht="18.75">
      <c r="B16" s="37" t="s">
        <v>31</v>
      </c>
      <c r="N16" s="43"/>
    </row>
  </sheetData>
  <mergeCells count="4">
    <mergeCell ref="B2:C2"/>
    <mergeCell ref="A1:W1"/>
    <mergeCell ref="T3:V3"/>
    <mergeCell ref="W3:Y3"/>
  </mergeCells>
  <pageMargins left="0.7" right="0.7" top="0.75" bottom="0.75" header="0.3" footer="0.3"/>
  <pageSetup paperSize="9" orientation="portrait" horizontalDpi="4294967292" verticalDpi="4294967292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21"/>
  <sheetViews>
    <sheetView topLeftCell="E1" workbookViewId="0">
      <pane ySplit="1" topLeftCell="A4" activePane="bottomLeft" state="frozen"/>
      <selection pane="bottomLeft" activeCell="H18" sqref="H18"/>
    </sheetView>
  </sheetViews>
  <sheetFormatPr defaultColWidth="8.85546875" defaultRowHeight="15"/>
  <cols>
    <col min="1" max="1" width="6.5703125" customWidth="1"/>
    <col min="2" max="2" width="34.140625" customWidth="1"/>
    <col min="3" max="3" width="42.7109375" customWidth="1"/>
    <col min="4" max="4" width="21.85546875" customWidth="1"/>
    <col min="5" max="5" width="19.7109375" customWidth="1"/>
    <col min="6" max="6" width="19.5703125" customWidth="1"/>
    <col min="7" max="9" width="21.85546875" customWidth="1"/>
    <col min="10" max="10" width="20.7109375" customWidth="1"/>
    <col min="11" max="12" width="20.28515625" customWidth="1"/>
    <col min="13" max="13" width="22.28515625" customWidth="1"/>
    <col min="14" max="14" width="21.7109375" customWidth="1"/>
  </cols>
  <sheetData>
    <row r="1" spans="1:14" ht="34.5" thickBot="1">
      <c r="A1" s="58" t="s">
        <v>33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</row>
    <row r="2" spans="1:14" ht="15.75" thickBot="1">
      <c r="A2" s="1"/>
      <c r="B2" s="57"/>
      <c r="C2" s="57"/>
    </row>
    <row r="3" spans="1:14" ht="54" customHeight="1">
      <c r="A3" s="2" t="s">
        <v>3</v>
      </c>
      <c r="B3" s="42" t="s">
        <v>0</v>
      </c>
      <c r="C3" s="42" t="s">
        <v>4</v>
      </c>
      <c r="D3" s="42" t="s">
        <v>9</v>
      </c>
      <c r="E3" s="42" t="s">
        <v>11</v>
      </c>
      <c r="F3" s="42" t="s">
        <v>10</v>
      </c>
      <c r="G3" s="42" t="s">
        <v>8</v>
      </c>
      <c r="H3" s="42" t="s">
        <v>32</v>
      </c>
      <c r="I3" s="42" t="s">
        <v>19</v>
      </c>
      <c r="J3" s="42" t="s">
        <v>7</v>
      </c>
      <c r="K3" s="45" t="s">
        <v>14</v>
      </c>
      <c r="L3" s="51"/>
      <c r="M3" s="42" t="s">
        <v>34</v>
      </c>
      <c r="N3" s="47" t="s">
        <v>13</v>
      </c>
    </row>
    <row r="4" spans="1:14" s="19" customFormat="1" ht="24.95" customHeight="1">
      <c r="A4" s="10"/>
      <c r="B4" s="11"/>
      <c r="C4" s="12"/>
      <c r="D4" s="13" t="s">
        <v>41</v>
      </c>
      <c r="E4" s="13" t="s">
        <v>42</v>
      </c>
      <c r="F4" s="13" t="s">
        <v>43</v>
      </c>
      <c r="G4" s="13"/>
      <c r="H4" s="13" t="s">
        <v>44</v>
      </c>
      <c r="I4" s="13"/>
      <c r="J4" s="13"/>
      <c r="K4" s="18"/>
      <c r="L4" s="51"/>
      <c r="M4" s="52">
        <v>42826</v>
      </c>
      <c r="N4" s="52">
        <v>42856</v>
      </c>
    </row>
    <row r="5" spans="1:14" s="19" customFormat="1" ht="24.95" customHeight="1">
      <c r="A5" s="20">
        <v>1</v>
      </c>
      <c r="B5" s="21" t="s">
        <v>2</v>
      </c>
      <c r="C5" s="22" t="s">
        <v>40</v>
      </c>
      <c r="D5" s="23">
        <v>421695049.02999997</v>
      </c>
      <c r="E5" s="23">
        <v>0</v>
      </c>
      <c r="F5" s="23">
        <v>0</v>
      </c>
      <c r="G5" s="23">
        <f t="shared" ref="G5:G12" si="0">SUM(D5:F5)</f>
        <v>421695049.02999997</v>
      </c>
      <c r="H5" s="23">
        <v>10284636.07</v>
      </c>
      <c r="I5" s="23">
        <f>G5+H5</f>
        <v>431979685.09999996</v>
      </c>
      <c r="J5" s="23">
        <v>5016800.8899999997</v>
      </c>
      <c r="K5" s="46">
        <v>1633748.26</v>
      </c>
      <c r="L5" s="51"/>
      <c r="M5" s="24">
        <v>387607293.67000002</v>
      </c>
      <c r="N5" s="48">
        <v>426962884.20999998</v>
      </c>
    </row>
    <row r="6" spans="1:14" s="19" customFormat="1" ht="24.95" customHeight="1">
      <c r="A6" s="20">
        <v>2</v>
      </c>
      <c r="B6" s="21" t="s">
        <v>1</v>
      </c>
      <c r="C6" s="22" t="s">
        <v>23</v>
      </c>
      <c r="D6" s="23">
        <v>654507056.59000003</v>
      </c>
      <c r="E6" s="23">
        <v>0</v>
      </c>
      <c r="F6" s="23">
        <v>0</v>
      </c>
      <c r="G6" s="23">
        <f t="shared" si="0"/>
        <v>654507056.59000003</v>
      </c>
      <c r="H6" s="23">
        <v>17126825.66</v>
      </c>
      <c r="I6" s="23">
        <f t="shared" ref="I6:I12" si="1">G6+H6</f>
        <v>671633882.25</v>
      </c>
      <c r="J6" s="23">
        <v>3614630.96</v>
      </c>
      <c r="K6" s="46">
        <v>343783.67999999999</v>
      </c>
      <c r="L6" s="51"/>
      <c r="M6" s="24">
        <v>582443194.00999999</v>
      </c>
      <c r="N6" s="48">
        <v>668019251.28999996</v>
      </c>
    </row>
    <row r="7" spans="1:14" s="19" customFormat="1" ht="24.95" customHeight="1">
      <c r="A7" s="20">
        <v>3</v>
      </c>
      <c r="B7" s="21" t="s">
        <v>1</v>
      </c>
      <c r="C7" s="22" t="s">
        <v>24</v>
      </c>
      <c r="D7" s="23">
        <v>579019860.90999997</v>
      </c>
      <c r="E7" s="23">
        <v>0</v>
      </c>
      <c r="F7" s="23">
        <v>0</v>
      </c>
      <c r="G7" s="23">
        <f t="shared" si="0"/>
        <v>579019860.90999997</v>
      </c>
      <c r="H7" s="23">
        <v>19544755.489999998</v>
      </c>
      <c r="I7" s="23">
        <f t="shared" si="1"/>
        <v>598564616.39999998</v>
      </c>
      <c r="J7" s="23">
        <v>3723305.78</v>
      </c>
      <c r="K7" s="46">
        <v>293361.3</v>
      </c>
      <c r="L7" s="51"/>
      <c r="M7" s="24">
        <v>508780899.07999998</v>
      </c>
      <c r="N7" s="48">
        <v>594841310.62</v>
      </c>
    </row>
    <row r="8" spans="1:14" s="19" customFormat="1" ht="24.95" customHeight="1">
      <c r="A8" s="20">
        <v>4</v>
      </c>
      <c r="B8" s="21" t="s">
        <v>25</v>
      </c>
      <c r="C8" s="22" t="s">
        <v>26</v>
      </c>
      <c r="D8" s="23">
        <v>116010864.22</v>
      </c>
      <c r="E8" s="23">
        <v>9714810.0800000001</v>
      </c>
      <c r="F8" s="23">
        <v>0</v>
      </c>
      <c r="G8" s="23">
        <f t="shared" si="0"/>
        <v>125725674.3</v>
      </c>
      <c r="H8" s="23">
        <v>547717.53</v>
      </c>
      <c r="I8" s="23">
        <f t="shared" si="1"/>
        <v>126273391.83</v>
      </c>
      <c r="J8" s="23">
        <v>6789915.5099999998</v>
      </c>
      <c r="K8" s="46">
        <v>604613.75</v>
      </c>
      <c r="L8" s="51"/>
      <c r="M8" s="24">
        <v>95806470.159999996</v>
      </c>
      <c r="N8" s="48">
        <v>119483476.31999999</v>
      </c>
    </row>
    <row r="9" spans="1:14" s="19" customFormat="1" ht="24.95" customHeight="1">
      <c r="A9" s="20">
        <v>5</v>
      </c>
      <c r="B9" s="21" t="s">
        <v>25</v>
      </c>
      <c r="C9" s="22" t="s">
        <v>27</v>
      </c>
      <c r="D9" s="23">
        <v>77631622.060000002</v>
      </c>
      <c r="E9" s="23">
        <v>0</v>
      </c>
      <c r="F9" s="23">
        <v>0</v>
      </c>
      <c r="G9" s="23">
        <f t="shared" si="0"/>
        <v>77631622.060000002</v>
      </c>
      <c r="H9" s="23">
        <v>1036737.72</v>
      </c>
      <c r="I9" s="23">
        <f t="shared" si="1"/>
        <v>78668359.780000001</v>
      </c>
      <c r="J9" s="23">
        <v>7637496.8399999999</v>
      </c>
      <c r="K9" s="46">
        <v>526580.22</v>
      </c>
      <c r="L9" s="51"/>
      <c r="M9" s="24">
        <v>60194606.490000002</v>
      </c>
      <c r="N9" s="48">
        <v>71030862.939999998</v>
      </c>
    </row>
    <row r="10" spans="1:14" s="19" customFormat="1" ht="24.95" customHeight="1">
      <c r="A10" s="20">
        <v>6</v>
      </c>
      <c r="B10" s="21" t="s">
        <v>25</v>
      </c>
      <c r="C10" s="22" t="s">
        <v>28</v>
      </c>
      <c r="D10" s="23">
        <v>2007152810.4100001</v>
      </c>
      <c r="E10" s="23">
        <v>104400751.45</v>
      </c>
      <c r="F10" s="23">
        <v>0</v>
      </c>
      <c r="G10" s="23">
        <f t="shared" si="0"/>
        <v>2111553561.8600001</v>
      </c>
      <c r="H10" s="23">
        <v>16752173.09</v>
      </c>
      <c r="I10" s="23">
        <f t="shared" si="1"/>
        <v>2128305734.95</v>
      </c>
      <c r="J10" s="23">
        <v>29029223.559999999</v>
      </c>
      <c r="K10" s="46">
        <v>1453476.91</v>
      </c>
      <c r="L10" s="51"/>
      <c r="M10" s="24">
        <v>1806254306.03</v>
      </c>
      <c r="N10" s="48">
        <v>2099276511.3900001</v>
      </c>
    </row>
    <row r="11" spans="1:14" s="19" customFormat="1" ht="24.95" customHeight="1">
      <c r="A11" s="20">
        <v>7</v>
      </c>
      <c r="B11" s="21" t="s">
        <v>25</v>
      </c>
      <c r="C11" s="22" t="s">
        <v>29</v>
      </c>
      <c r="D11" s="23">
        <v>73622973.659999996</v>
      </c>
      <c r="E11" s="23">
        <v>0</v>
      </c>
      <c r="F11" s="23">
        <v>0</v>
      </c>
      <c r="G11" s="23">
        <f t="shared" si="0"/>
        <v>73622973.659999996</v>
      </c>
      <c r="H11" s="23">
        <v>2415910.16</v>
      </c>
      <c r="I11" s="23">
        <f t="shared" si="1"/>
        <v>76038883.819999993</v>
      </c>
      <c r="J11" s="23">
        <v>7470344.0899999999</v>
      </c>
      <c r="K11" s="46">
        <v>526551.18999999994</v>
      </c>
      <c r="L11" s="51"/>
      <c r="M11" s="24">
        <v>67195501.200000003</v>
      </c>
      <c r="N11" s="48">
        <v>68568539.729999989</v>
      </c>
    </row>
    <row r="12" spans="1:14" s="19" customFormat="1" ht="24.95" customHeight="1">
      <c r="A12" s="20">
        <v>8</v>
      </c>
      <c r="B12" s="21" t="s">
        <v>25</v>
      </c>
      <c r="C12" s="22" t="s">
        <v>30</v>
      </c>
      <c r="D12" s="23">
        <v>0</v>
      </c>
      <c r="E12" s="23">
        <v>125605624.63</v>
      </c>
      <c r="F12" s="23">
        <v>332508830.38</v>
      </c>
      <c r="G12" s="23">
        <f t="shared" si="0"/>
        <v>458114455.00999999</v>
      </c>
      <c r="H12" s="23">
        <v>1650455.79</v>
      </c>
      <c r="I12" s="23">
        <f t="shared" si="1"/>
        <v>459764910.80000001</v>
      </c>
      <c r="J12" s="23">
        <v>3945276.82</v>
      </c>
      <c r="K12" s="46">
        <v>801456.33</v>
      </c>
      <c r="L12" s="51"/>
      <c r="M12" s="24">
        <v>456458464.86000001</v>
      </c>
      <c r="N12" s="48">
        <v>455819633.98000002</v>
      </c>
    </row>
    <row r="13" spans="1:14" s="19" customFormat="1" ht="24.95" customHeight="1" thickBot="1">
      <c r="A13" s="28"/>
      <c r="B13" s="29"/>
      <c r="C13" s="30" t="s">
        <v>12</v>
      </c>
      <c r="D13" s="31">
        <f t="shared" ref="D13:K13" si="2">SUM(D5:D12)</f>
        <v>3929640236.8799996</v>
      </c>
      <c r="E13" s="31">
        <f t="shared" si="2"/>
        <v>239721186.16</v>
      </c>
      <c r="F13" s="31">
        <f t="shared" si="2"/>
        <v>332508830.38</v>
      </c>
      <c r="G13" s="31">
        <f t="shared" si="2"/>
        <v>4501870253.4200001</v>
      </c>
      <c r="H13" s="31">
        <f t="shared" si="2"/>
        <v>69359211.510000005</v>
      </c>
      <c r="I13" s="31">
        <f t="shared" si="2"/>
        <v>4571229464.9300003</v>
      </c>
      <c r="J13" s="31">
        <f t="shared" si="2"/>
        <v>67226994.449999988</v>
      </c>
      <c r="K13" s="33">
        <f t="shared" si="2"/>
        <v>6183571.6400000006</v>
      </c>
      <c r="L13" s="51"/>
      <c r="M13" s="32">
        <v>3964740735.5</v>
      </c>
      <c r="N13" s="49">
        <f t="shared" ref="N13" si="3">SUM(N5:N12)</f>
        <v>4504002470.4799995</v>
      </c>
    </row>
    <row r="14" spans="1:14" ht="16.5">
      <c r="L14" s="50"/>
    </row>
    <row r="15" spans="1:14" ht="18">
      <c r="B15" s="36" t="s">
        <v>18</v>
      </c>
      <c r="G15" s="53">
        <v>42826</v>
      </c>
      <c r="H15" s="53">
        <v>42856</v>
      </c>
      <c r="I15" s="53">
        <v>42887</v>
      </c>
      <c r="J15" s="54">
        <v>42917</v>
      </c>
    </row>
    <row r="16" spans="1:14" ht="18.75">
      <c r="B16" s="37" t="s">
        <v>31</v>
      </c>
      <c r="F16" s="53" t="s">
        <v>41</v>
      </c>
      <c r="G16" s="24">
        <v>398000000</v>
      </c>
      <c r="H16" s="56">
        <v>789999999</v>
      </c>
      <c r="I16" s="24"/>
      <c r="M16" s="43"/>
    </row>
    <row r="17" spans="6:9" ht="16.5">
      <c r="F17" s="53" t="s">
        <v>42</v>
      </c>
      <c r="G17" s="24">
        <v>457666666</v>
      </c>
      <c r="H17" s="56">
        <v>309000998</v>
      </c>
      <c r="I17" s="24"/>
    </row>
    <row r="18" spans="6:9" ht="16.5">
      <c r="F18" s="53" t="s">
        <v>46</v>
      </c>
      <c r="G18" s="24">
        <v>908999999</v>
      </c>
      <c r="H18" s="56">
        <v>1000000000</v>
      </c>
      <c r="I18" s="24"/>
    </row>
    <row r="19" spans="6:9" ht="16.5">
      <c r="F19" s="53" t="s">
        <v>45</v>
      </c>
      <c r="G19" s="24">
        <v>700</v>
      </c>
      <c r="H19" s="56">
        <v>289765432</v>
      </c>
      <c r="I19" s="55"/>
    </row>
    <row r="20" spans="6:9">
      <c r="G20" s="43">
        <f>SUM(G16:G19)</f>
        <v>1764667365</v>
      </c>
      <c r="H20" s="43">
        <f>SUM(H16:H19)</f>
        <v>2388766429</v>
      </c>
    </row>
    <row r="21" spans="6:9">
      <c r="H21" s="43"/>
    </row>
  </sheetData>
  <mergeCells count="2">
    <mergeCell ref="A1:M1"/>
    <mergeCell ref="B2:C2"/>
  </mergeCells>
  <pageMargins left="0.7" right="0.7" top="0.75" bottom="0.75" header="0.3" footer="0.3"/>
  <pageSetup paperSize="9" orientation="portrait" horizontalDpi="4294967292" verticalDpi="4294967292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showRowColHeaders="0" tabSelected="1" topLeftCell="M1" workbookViewId="0">
      <selection activeCell="A30" sqref="A30"/>
    </sheetView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MAY 2017</vt:lpstr>
      <vt:lpstr>Trend</vt:lpstr>
      <vt:lpstr>Charts</vt:lpstr>
      <vt:lpstr>'MAY 2017'!Print_Area</vt:lpstr>
      <vt:lpstr>Trend!Print_Area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ecnwankpa</cp:lastModifiedBy>
  <cp:lastPrinted>2017-06-29T16:01:28Z</cp:lastPrinted>
  <dcterms:created xsi:type="dcterms:W3CDTF">2016-02-10T12:36:33Z</dcterms:created>
  <dcterms:modified xsi:type="dcterms:W3CDTF">2017-07-27T13:41:03Z</dcterms:modified>
</cp:coreProperties>
</file>