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45" windowWidth="15960" windowHeight="18075"/>
  </bookViews>
  <sheets>
    <sheet name="December 2020" sheetId="1" r:id="rId1"/>
    <sheet name="Market Share" sheetId="2" r:id="rId2"/>
    <sheet name="Unit Holders" sheetId="3" r:id="rId3"/>
    <sheet name="NAV Comparison Previous&amp;Current" sheetId="4" r:id="rId4"/>
  </sheets>
  <definedNames>
    <definedName name="_Hlk60785927" localSheetId="0">'December 2020'!$N$44</definedName>
  </definedNames>
  <calcPr calcId="162913"/>
</workbook>
</file>

<file path=xl/calcChain.xml><?xml version="1.0" encoding="utf-8"?>
<calcChain xmlns="http://schemas.openxmlformats.org/spreadsheetml/2006/main">
  <c r="P8" i="1" l="1"/>
  <c r="R8" i="1"/>
  <c r="P62" i="1"/>
  <c r="R62" i="1"/>
  <c r="W112" i="1" l="1"/>
  <c r="V112" i="1"/>
  <c r="U112" i="1"/>
  <c r="T112" i="1"/>
  <c r="S112" i="1"/>
  <c r="W45" i="1"/>
  <c r="V45" i="1"/>
  <c r="U45" i="1"/>
  <c r="T45" i="1"/>
  <c r="S45" i="1"/>
  <c r="W85" i="1"/>
  <c r="V85" i="1"/>
  <c r="U85" i="1"/>
  <c r="T85" i="1"/>
  <c r="S85" i="1"/>
  <c r="Z122" i="1" l="1"/>
  <c r="Z114" i="1"/>
  <c r="Z92" i="1"/>
  <c r="Z87" i="1"/>
  <c r="Z59" i="1"/>
  <c r="Z47" i="1"/>
  <c r="Z19" i="1"/>
  <c r="Q122" i="1"/>
  <c r="O122" i="1"/>
  <c r="Q114" i="1"/>
  <c r="O114" i="1"/>
  <c r="Q92" i="1"/>
  <c r="O92" i="1"/>
  <c r="Q87" i="1"/>
  <c r="R85" i="1" s="1"/>
  <c r="O87" i="1"/>
  <c r="P85" i="1" s="1"/>
  <c r="Q59" i="1"/>
  <c r="O59" i="1"/>
  <c r="Q47" i="1"/>
  <c r="R45" i="1" s="1"/>
  <c r="O47" i="1"/>
  <c r="P45" i="1" s="1"/>
  <c r="S8" i="1"/>
  <c r="T8" i="1"/>
  <c r="U8" i="1"/>
  <c r="V8" i="1"/>
  <c r="W8" i="1"/>
  <c r="Q19" i="1"/>
  <c r="O19" i="1"/>
  <c r="R112" i="1" l="1"/>
  <c r="P112" i="1"/>
  <c r="Z123" i="1"/>
  <c r="O123" i="1"/>
  <c r="Q123" i="1"/>
  <c r="W17" i="1"/>
  <c r="V17" i="1"/>
  <c r="U17" i="1"/>
  <c r="T17" i="1"/>
  <c r="S17" i="1"/>
  <c r="R17" i="1"/>
  <c r="P17" i="1"/>
  <c r="S123" i="1" l="1"/>
  <c r="S122" i="1"/>
  <c r="R122" i="1"/>
  <c r="P122" i="1"/>
  <c r="W121" i="1"/>
  <c r="V121" i="1"/>
  <c r="U121" i="1"/>
  <c r="T121" i="1"/>
  <c r="S121" i="1"/>
  <c r="R121" i="1"/>
  <c r="P121" i="1"/>
  <c r="W120" i="1"/>
  <c r="V120" i="1"/>
  <c r="U120" i="1"/>
  <c r="T120" i="1"/>
  <c r="S120" i="1"/>
  <c r="R120" i="1"/>
  <c r="P120" i="1"/>
  <c r="W119" i="1"/>
  <c r="V119" i="1"/>
  <c r="U119" i="1"/>
  <c r="T119" i="1"/>
  <c r="S119" i="1"/>
  <c r="R119" i="1"/>
  <c r="P119" i="1"/>
  <c r="W118" i="1"/>
  <c r="V118" i="1"/>
  <c r="U118" i="1"/>
  <c r="T118" i="1"/>
  <c r="S118" i="1"/>
  <c r="R118" i="1"/>
  <c r="P118" i="1"/>
  <c r="W117" i="1"/>
  <c r="V117" i="1"/>
  <c r="U117" i="1"/>
  <c r="T117" i="1"/>
  <c r="S117" i="1"/>
  <c r="R117" i="1"/>
  <c r="P117" i="1"/>
  <c r="W116" i="1"/>
  <c r="V116" i="1"/>
  <c r="U116" i="1"/>
  <c r="T116" i="1"/>
  <c r="S116" i="1"/>
  <c r="R116" i="1"/>
  <c r="P116" i="1"/>
  <c r="S114" i="1"/>
  <c r="R114" i="1"/>
  <c r="P114" i="1"/>
  <c r="W113" i="1"/>
  <c r="V113" i="1"/>
  <c r="U113" i="1"/>
  <c r="T113" i="1"/>
  <c r="S113" i="1"/>
  <c r="R113" i="1"/>
  <c r="P113" i="1"/>
  <c r="W111" i="1"/>
  <c r="V111" i="1"/>
  <c r="U111" i="1"/>
  <c r="T111" i="1"/>
  <c r="S111" i="1"/>
  <c r="R111" i="1"/>
  <c r="P111" i="1"/>
  <c r="W110" i="1"/>
  <c r="V110" i="1"/>
  <c r="U110" i="1"/>
  <c r="T110" i="1"/>
  <c r="S110" i="1"/>
  <c r="R110" i="1"/>
  <c r="P110" i="1"/>
  <c r="W109" i="1"/>
  <c r="V109" i="1"/>
  <c r="U109" i="1"/>
  <c r="T109" i="1"/>
  <c r="S109" i="1"/>
  <c r="R109" i="1"/>
  <c r="P109" i="1"/>
  <c r="W108" i="1"/>
  <c r="V108" i="1"/>
  <c r="U108" i="1"/>
  <c r="T108" i="1"/>
  <c r="S108" i="1"/>
  <c r="R108" i="1"/>
  <c r="P108" i="1"/>
  <c r="W107" i="1"/>
  <c r="V107" i="1"/>
  <c r="U107" i="1"/>
  <c r="T107" i="1"/>
  <c r="S107" i="1"/>
  <c r="R107" i="1"/>
  <c r="P107" i="1"/>
  <c r="W106" i="1"/>
  <c r="V106" i="1"/>
  <c r="U106" i="1"/>
  <c r="T106" i="1"/>
  <c r="S106" i="1"/>
  <c r="R106" i="1"/>
  <c r="P106" i="1"/>
  <c r="W105" i="1"/>
  <c r="V105" i="1"/>
  <c r="U105" i="1"/>
  <c r="T105" i="1"/>
  <c r="S105" i="1"/>
  <c r="R105" i="1"/>
  <c r="P105" i="1"/>
  <c r="W104" i="1"/>
  <c r="V104" i="1"/>
  <c r="U104" i="1"/>
  <c r="T104" i="1"/>
  <c r="S104" i="1"/>
  <c r="R104" i="1"/>
  <c r="P104" i="1"/>
  <c r="W103" i="1"/>
  <c r="V103" i="1"/>
  <c r="U103" i="1"/>
  <c r="T103" i="1"/>
  <c r="S103" i="1"/>
  <c r="R103" i="1"/>
  <c r="P103" i="1"/>
  <c r="W102" i="1"/>
  <c r="V102" i="1"/>
  <c r="U102" i="1"/>
  <c r="T102" i="1"/>
  <c r="S102" i="1"/>
  <c r="R102" i="1"/>
  <c r="P102" i="1"/>
  <c r="W101" i="1"/>
  <c r="V101" i="1"/>
  <c r="U101" i="1"/>
  <c r="T101" i="1"/>
  <c r="S101" i="1"/>
  <c r="R101" i="1"/>
  <c r="P101" i="1"/>
  <c r="W100" i="1"/>
  <c r="V100" i="1"/>
  <c r="U100" i="1"/>
  <c r="T100" i="1"/>
  <c r="S100" i="1"/>
  <c r="R100" i="1"/>
  <c r="P100" i="1"/>
  <c r="W99" i="1"/>
  <c r="V99" i="1"/>
  <c r="U99" i="1"/>
  <c r="T99" i="1"/>
  <c r="S99" i="1"/>
  <c r="R99" i="1"/>
  <c r="P99" i="1"/>
  <c r="W98" i="1"/>
  <c r="V98" i="1"/>
  <c r="U98" i="1"/>
  <c r="T98" i="1"/>
  <c r="S98" i="1"/>
  <c r="R98" i="1"/>
  <c r="P98" i="1"/>
  <c r="W97" i="1"/>
  <c r="V97" i="1"/>
  <c r="U97" i="1"/>
  <c r="T97" i="1"/>
  <c r="S97" i="1"/>
  <c r="R97" i="1"/>
  <c r="P97" i="1"/>
  <c r="W96" i="1"/>
  <c r="V96" i="1"/>
  <c r="U96" i="1"/>
  <c r="T96" i="1"/>
  <c r="S96" i="1"/>
  <c r="R96" i="1"/>
  <c r="P96" i="1"/>
  <c r="W95" i="1"/>
  <c r="V95" i="1"/>
  <c r="U95" i="1"/>
  <c r="T95" i="1"/>
  <c r="S95" i="1"/>
  <c r="R95" i="1"/>
  <c r="P95" i="1"/>
  <c r="W94" i="1"/>
  <c r="V94" i="1"/>
  <c r="U94" i="1"/>
  <c r="T94" i="1"/>
  <c r="S94" i="1"/>
  <c r="R94" i="1"/>
  <c r="P94" i="1"/>
  <c r="S92" i="1"/>
  <c r="R92" i="1"/>
  <c r="P92" i="1"/>
  <c r="W91" i="1"/>
  <c r="V91" i="1"/>
  <c r="U91" i="1"/>
  <c r="T91" i="1"/>
  <c r="S91" i="1"/>
  <c r="R91" i="1"/>
  <c r="P91" i="1"/>
  <c r="W90" i="1"/>
  <c r="V90" i="1"/>
  <c r="U90" i="1"/>
  <c r="T90" i="1"/>
  <c r="S90" i="1"/>
  <c r="R90" i="1"/>
  <c r="P90" i="1"/>
  <c r="W89" i="1"/>
  <c r="V89" i="1"/>
  <c r="U89" i="1"/>
  <c r="T89" i="1"/>
  <c r="S89" i="1"/>
  <c r="R89" i="1"/>
  <c r="P89" i="1"/>
  <c r="S87" i="1"/>
  <c r="R87" i="1"/>
  <c r="P87" i="1"/>
  <c r="W86" i="1"/>
  <c r="V86" i="1"/>
  <c r="U86" i="1"/>
  <c r="T86" i="1"/>
  <c r="S86" i="1"/>
  <c r="R86" i="1"/>
  <c r="P86" i="1"/>
  <c r="W84" i="1"/>
  <c r="V84" i="1"/>
  <c r="U84" i="1"/>
  <c r="T84" i="1"/>
  <c r="S84" i="1"/>
  <c r="R84" i="1"/>
  <c r="P84" i="1"/>
  <c r="W83" i="1"/>
  <c r="V83" i="1"/>
  <c r="U83" i="1"/>
  <c r="T83" i="1"/>
  <c r="S83" i="1"/>
  <c r="R83" i="1"/>
  <c r="P83" i="1"/>
  <c r="W82" i="1"/>
  <c r="V82" i="1"/>
  <c r="U82" i="1"/>
  <c r="T82" i="1"/>
  <c r="S82" i="1"/>
  <c r="R82" i="1"/>
  <c r="P82" i="1"/>
  <c r="W81" i="1"/>
  <c r="V81" i="1"/>
  <c r="U81" i="1"/>
  <c r="T81" i="1"/>
  <c r="S81" i="1"/>
  <c r="R81" i="1"/>
  <c r="P81" i="1"/>
  <c r="W80" i="1"/>
  <c r="V80" i="1"/>
  <c r="U80" i="1"/>
  <c r="T80" i="1"/>
  <c r="S80" i="1"/>
  <c r="R80" i="1"/>
  <c r="P80" i="1"/>
  <c r="W79" i="1"/>
  <c r="V79" i="1"/>
  <c r="U79" i="1"/>
  <c r="T79" i="1"/>
  <c r="S79" i="1"/>
  <c r="R79" i="1"/>
  <c r="P79" i="1"/>
  <c r="W78" i="1"/>
  <c r="V78" i="1"/>
  <c r="U78" i="1"/>
  <c r="T78" i="1"/>
  <c r="S78" i="1"/>
  <c r="R78" i="1"/>
  <c r="P78" i="1"/>
  <c r="W77" i="1"/>
  <c r="V77" i="1"/>
  <c r="U77" i="1"/>
  <c r="T77" i="1"/>
  <c r="S77" i="1"/>
  <c r="R77" i="1"/>
  <c r="P77" i="1"/>
  <c r="W76" i="1"/>
  <c r="V76" i="1"/>
  <c r="U76" i="1"/>
  <c r="T76" i="1"/>
  <c r="S76" i="1"/>
  <c r="R76" i="1"/>
  <c r="P76" i="1"/>
  <c r="W75" i="1"/>
  <c r="V75" i="1"/>
  <c r="U75" i="1"/>
  <c r="T75" i="1"/>
  <c r="S75" i="1"/>
  <c r="R75" i="1"/>
  <c r="P75" i="1"/>
  <c r="W74" i="1"/>
  <c r="V74" i="1"/>
  <c r="U74" i="1"/>
  <c r="T74" i="1"/>
  <c r="S74" i="1"/>
  <c r="R74" i="1"/>
  <c r="P74" i="1"/>
  <c r="W73" i="1"/>
  <c r="V73" i="1"/>
  <c r="U73" i="1"/>
  <c r="T73" i="1"/>
  <c r="S73" i="1"/>
  <c r="R73" i="1"/>
  <c r="P73" i="1"/>
  <c r="W72" i="1"/>
  <c r="V72" i="1"/>
  <c r="U72" i="1"/>
  <c r="T72" i="1"/>
  <c r="S72" i="1"/>
  <c r="R72" i="1"/>
  <c r="P72" i="1"/>
  <c r="W71" i="1"/>
  <c r="V71" i="1"/>
  <c r="U71" i="1"/>
  <c r="T71" i="1"/>
  <c r="S71" i="1"/>
  <c r="R71" i="1"/>
  <c r="P71" i="1"/>
  <c r="W70" i="1"/>
  <c r="V70" i="1"/>
  <c r="U70" i="1"/>
  <c r="T70" i="1"/>
  <c r="S70" i="1"/>
  <c r="R70" i="1"/>
  <c r="P70" i="1"/>
  <c r="W69" i="1"/>
  <c r="V69" i="1"/>
  <c r="U69" i="1"/>
  <c r="T69" i="1"/>
  <c r="S69" i="1"/>
  <c r="R69" i="1"/>
  <c r="P69" i="1"/>
  <c r="W68" i="1"/>
  <c r="V68" i="1"/>
  <c r="U68" i="1"/>
  <c r="T68" i="1"/>
  <c r="S68" i="1"/>
  <c r="R68" i="1"/>
  <c r="P68" i="1"/>
  <c r="W67" i="1"/>
  <c r="V67" i="1"/>
  <c r="U67" i="1"/>
  <c r="T67" i="1"/>
  <c r="S67" i="1"/>
  <c r="R67" i="1"/>
  <c r="P67" i="1"/>
  <c r="W66" i="1"/>
  <c r="V66" i="1"/>
  <c r="U66" i="1"/>
  <c r="T66" i="1"/>
  <c r="S66" i="1"/>
  <c r="R66" i="1"/>
  <c r="P66" i="1"/>
  <c r="W65" i="1"/>
  <c r="V65" i="1"/>
  <c r="U65" i="1"/>
  <c r="T65" i="1"/>
  <c r="S65" i="1"/>
  <c r="R65" i="1"/>
  <c r="P65" i="1"/>
  <c r="W64" i="1"/>
  <c r="V64" i="1"/>
  <c r="U64" i="1"/>
  <c r="T64" i="1"/>
  <c r="S64" i="1"/>
  <c r="R64" i="1"/>
  <c r="P64" i="1"/>
  <c r="W63" i="1"/>
  <c r="V63" i="1"/>
  <c r="U63" i="1"/>
  <c r="T63" i="1"/>
  <c r="S63" i="1"/>
  <c r="R63" i="1"/>
  <c r="P63" i="1"/>
  <c r="W62" i="1"/>
  <c r="V62" i="1"/>
  <c r="U62" i="1"/>
  <c r="T62" i="1"/>
  <c r="S62" i="1"/>
  <c r="W61" i="1"/>
  <c r="V61" i="1"/>
  <c r="U61" i="1"/>
  <c r="T61" i="1"/>
  <c r="S61" i="1"/>
  <c r="R61" i="1"/>
  <c r="P61" i="1"/>
  <c r="S59" i="1"/>
  <c r="R59" i="1"/>
  <c r="P59" i="1"/>
  <c r="W58" i="1"/>
  <c r="V58" i="1"/>
  <c r="U58" i="1"/>
  <c r="T58" i="1"/>
  <c r="S58" i="1"/>
  <c r="R58" i="1"/>
  <c r="P58" i="1"/>
  <c r="W57" i="1"/>
  <c r="V57" i="1"/>
  <c r="U57" i="1"/>
  <c r="T57" i="1"/>
  <c r="S57" i="1"/>
  <c r="R57" i="1"/>
  <c r="P57" i="1"/>
  <c r="W56" i="1"/>
  <c r="V56" i="1"/>
  <c r="U56" i="1"/>
  <c r="T56" i="1"/>
  <c r="S56" i="1"/>
  <c r="R56" i="1"/>
  <c r="P56" i="1"/>
  <c r="W55" i="1"/>
  <c r="V55" i="1"/>
  <c r="U55" i="1"/>
  <c r="T55" i="1"/>
  <c r="S55" i="1"/>
  <c r="R55" i="1"/>
  <c r="P55" i="1"/>
  <c r="W54" i="1"/>
  <c r="V54" i="1"/>
  <c r="U54" i="1"/>
  <c r="T54" i="1"/>
  <c r="S54" i="1"/>
  <c r="R54" i="1"/>
  <c r="P54" i="1"/>
  <c r="W53" i="1"/>
  <c r="V53" i="1"/>
  <c r="U53" i="1"/>
  <c r="T53" i="1"/>
  <c r="S53" i="1"/>
  <c r="R53" i="1"/>
  <c r="P53" i="1"/>
  <c r="W52" i="1"/>
  <c r="V52" i="1"/>
  <c r="U52" i="1"/>
  <c r="T52" i="1"/>
  <c r="S52" i="1"/>
  <c r="R52" i="1"/>
  <c r="P52" i="1"/>
  <c r="W51" i="1"/>
  <c r="V51" i="1"/>
  <c r="U51" i="1"/>
  <c r="T51" i="1"/>
  <c r="S51" i="1"/>
  <c r="R51" i="1"/>
  <c r="P51" i="1"/>
  <c r="W50" i="1"/>
  <c r="V50" i="1"/>
  <c r="U50" i="1"/>
  <c r="T50" i="1"/>
  <c r="S50" i="1"/>
  <c r="R50" i="1"/>
  <c r="P50" i="1"/>
  <c r="W49" i="1"/>
  <c r="V49" i="1"/>
  <c r="U49" i="1"/>
  <c r="T49" i="1"/>
  <c r="S49" i="1"/>
  <c r="R49" i="1"/>
  <c r="P49" i="1"/>
  <c r="S47" i="1"/>
  <c r="R47" i="1"/>
  <c r="P47" i="1"/>
  <c r="W46" i="1"/>
  <c r="V46" i="1"/>
  <c r="U46" i="1"/>
  <c r="T46" i="1"/>
  <c r="S46" i="1"/>
  <c r="R46" i="1"/>
  <c r="P46" i="1"/>
  <c r="W44" i="1"/>
  <c r="V44" i="1"/>
  <c r="U44" i="1"/>
  <c r="T44" i="1"/>
  <c r="S44" i="1"/>
  <c r="R44" i="1"/>
  <c r="P44" i="1"/>
  <c r="W43" i="1"/>
  <c r="V43" i="1"/>
  <c r="U43" i="1"/>
  <c r="T43" i="1"/>
  <c r="S43" i="1"/>
  <c r="R43" i="1"/>
  <c r="P43" i="1"/>
  <c r="W42" i="1"/>
  <c r="V42" i="1"/>
  <c r="U42" i="1"/>
  <c r="T42" i="1"/>
  <c r="S42" i="1"/>
  <c r="R42" i="1"/>
  <c r="P42" i="1"/>
  <c r="W41" i="1"/>
  <c r="V41" i="1"/>
  <c r="U41" i="1"/>
  <c r="T41" i="1"/>
  <c r="S41" i="1"/>
  <c r="R41" i="1"/>
  <c r="P41" i="1"/>
  <c r="W40" i="1"/>
  <c r="V40" i="1"/>
  <c r="U40" i="1"/>
  <c r="T40" i="1"/>
  <c r="S40" i="1"/>
  <c r="R40" i="1"/>
  <c r="P40" i="1"/>
  <c r="W39" i="1"/>
  <c r="V39" i="1"/>
  <c r="U39" i="1"/>
  <c r="T39" i="1"/>
  <c r="S39" i="1"/>
  <c r="R39" i="1"/>
  <c r="P39" i="1"/>
  <c r="W38" i="1"/>
  <c r="V38" i="1"/>
  <c r="U38" i="1"/>
  <c r="T38" i="1"/>
  <c r="S38" i="1"/>
  <c r="R38" i="1"/>
  <c r="P38" i="1"/>
  <c r="W37" i="1"/>
  <c r="V37" i="1"/>
  <c r="U37" i="1"/>
  <c r="T37" i="1"/>
  <c r="S37" i="1"/>
  <c r="R37" i="1"/>
  <c r="P37" i="1"/>
  <c r="W36" i="1"/>
  <c r="V36" i="1"/>
  <c r="U36" i="1"/>
  <c r="T36" i="1"/>
  <c r="S36" i="1"/>
  <c r="R36" i="1"/>
  <c r="P36" i="1"/>
  <c r="W35" i="1"/>
  <c r="V35" i="1"/>
  <c r="U35" i="1"/>
  <c r="T35" i="1"/>
  <c r="S35" i="1"/>
  <c r="R35" i="1"/>
  <c r="P35" i="1"/>
  <c r="W34" i="1"/>
  <c r="V34" i="1"/>
  <c r="U34" i="1"/>
  <c r="T34" i="1"/>
  <c r="S34" i="1"/>
  <c r="R34" i="1"/>
  <c r="P34" i="1"/>
  <c r="W33" i="1"/>
  <c r="V33" i="1"/>
  <c r="U33" i="1"/>
  <c r="T33" i="1"/>
  <c r="S33" i="1"/>
  <c r="R33" i="1"/>
  <c r="P33" i="1"/>
  <c r="W32" i="1"/>
  <c r="V32" i="1"/>
  <c r="U32" i="1"/>
  <c r="T32" i="1"/>
  <c r="S32" i="1"/>
  <c r="R32" i="1"/>
  <c r="P32" i="1"/>
  <c r="W31" i="1"/>
  <c r="V31" i="1"/>
  <c r="U31" i="1"/>
  <c r="T31" i="1"/>
  <c r="S31" i="1"/>
  <c r="R31" i="1"/>
  <c r="P31" i="1"/>
  <c r="W30" i="1"/>
  <c r="V30" i="1"/>
  <c r="U30" i="1"/>
  <c r="T30" i="1"/>
  <c r="S30" i="1"/>
  <c r="R30" i="1"/>
  <c r="P30" i="1"/>
  <c r="W29" i="1"/>
  <c r="V29" i="1"/>
  <c r="U29" i="1"/>
  <c r="T29" i="1"/>
  <c r="S29" i="1"/>
  <c r="R29" i="1"/>
  <c r="P29" i="1"/>
  <c r="W28" i="1"/>
  <c r="V28" i="1"/>
  <c r="U28" i="1"/>
  <c r="T28" i="1"/>
  <c r="S28" i="1"/>
  <c r="R28" i="1"/>
  <c r="P28" i="1"/>
  <c r="W27" i="1"/>
  <c r="V27" i="1"/>
  <c r="U27" i="1"/>
  <c r="T27" i="1"/>
  <c r="S27" i="1"/>
  <c r="R27" i="1"/>
  <c r="P27" i="1"/>
  <c r="W26" i="1"/>
  <c r="V26" i="1"/>
  <c r="U26" i="1"/>
  <c r="T26" i="1"/>
  <c r="S26" i="1"/>
  <c r="R26" i="1"/>
  <c r="P26" i="1"/>
  <c r="W25" i="1"/>
  <c r="V25" i="1"/>
  <c r="U25" i="1"/>
  <c r="T25" i="1"/>
  <c r="S25" i="1"/>
  <c r="R25" i="1"/>
  <c r="P25" i="1"/>
  <c r="W24" i="1"/>
  <c r="V24" i="1"/>
  <c r="U24" i="1"/>
  <c r="T24" i="1"/>
  <c r="S24" i="1"/>
  <c r="R24" i="1"/>
  <c r="P24" i="1"/>
  <c r="W23" i="1"/>
  <c r="V23" i="1"/>
  <c r="U23" i="1"/>
  <c r="T23" i="1"/>
  <c r="S23" i="1"/>
  <c r="R23" i="1"/>
  <c r="P23" i="1"/>
  <c r="W22" i="1"/>
  <c r="V22" i="1"/>
  <c r="U22" i="1"/>
  <c r="T22" i="1"/>
  <c r="S22" i="1"/>
  <c r="R22" i="1"/>
  <c r="P22" i="1"/>
  <c r="W21" i="1"/>
  <c r="V21" i="1"/>
  <c r="U21" i="1"/>
  <c r="T21" i="1"/>
  <c r="S21" i="1"/>
  <c r="R21" i="1"/>
  <c r="P21" i="1"/>
  <c r="S19" i="1"/>
  <c r="R19" i="1"/>
  <c r="P19" i="1"/>
  <c r="W18" i="1"/>
  <c r="V18" i="1"/>
  <c r="U18" i="1"/>
  <c r="T18" i="1"/>
  <c r="S18" i="1"/>
  <c r="R18" i="1"/>
  <c r="P18" i="1"/>
  <c r="W16" i="1"/>
  <c r="V16" i="1"/>
  <c r="U16" i="1"/>
  <c r="T16" i="1"/>
  <c r="S16" i="1"/>
  <c r="R16" i="1"/>
  <c r="P16" i="1"/>
  <c r="W15" i="1"/>
  <c r="V15" i="1"/>
  <c r="U15" i="1"/>
  <c r="T15" i="1"/>
  <c r="S15" i="1"/>
  <c r="R15" i="1"/>
  <c r="P15" i="1"/>
  <c r="W14" i="1"/>
  <c r="V14" i="1"/>
  <c r="U14" i="1"/>
  <c r="T14" i="1"/>
  <c r="S14" i="1"/>
  <c r="R14" i="1"/>
  <c r="P14" i="1"/>
  <c r="W13" i="1"/>
  <c r="V13" i="1"/>
  <c r="U13" i="1"/>
  <c r="T13" i="1"/>
  <c r="S13" i="1"/>
  <c r="R13" i="1"/>
  <c r="P13" i="1"/>
  <c r="W12" i="1"/>
  <c r="V12" i="1"/>
  <c r="U12" i="1"/>
  <c r="T12" i="1"/>
  <c r="S12" i="1"/>
  <c r="R12" i="1"/>
  <c r="P12" i="1"/>
  <c r="W11" i="1"/>
  <c r="V11" i="1"/>
  <c r="U11" i="1"/>
  <c r="T11" i="1"/>
  <c r="S11" i="1"/>
  <c r="R11" i="1"/>
  <c r="P11" i="1"/>
  <c r="W10" i="1"/>
  <c r="V10" i="1"/>
  <c r="U10" i="1"/>
  <c r="T10" i="1"/>
  <c r="S10" i="1"/>
  <c r="R10" i="1"/>
  <c r="P10" i="1"/>
  <c r="W9" i="1"/>
  <c r="V9" i="1"/>
  <c r="U9" i="1"/>
  <c r="T9" i="1"/>
  <c r="S9" i="1"/>
  <c r="R9" i="1"/>
  <c r="P9" i="1"/>
  <c r="W7" i="1"/>
  <c r="V7" i="1"/>
  <c r="U7" i="1"/>
  <c r="T7" i="1"/>
  <c r="S7" i="1"/>
  <c r="R7" i="1"/>
  <c r="P7" i="1"/>
  <c r="W6" i="1"/>
  <c r="V6" i="1"/>
  <c r="U6" i="1"/>
  <c r="T6" i="1"/>
  <c r="S6" i="1"/>
  <c r="R6" i="1"/>
  <c r="P6" i="1"/>
  <c r="W5" i="1"/>
  <c r="V5" i="1"/>
  <c r="U5" i="1"/>
  <c r="T5" i="1"/>
  <c r="S5" i="1"/>
  <c r="R5" i="1"/>
  <c r="P5" i="1"/>
  <c r="W4" i="1"/>
  <c r="V4" i="1"/>
  <c r="U4" i="1"/>
  <c r="T4" i="1"/>
  <c r="S4" i="1"/>
  <c r="R4" i="1"/>
  <c r="P4" i="1"/>
</calcChain>
</file>

<file path=xl/sharedStrings.xml><?xml version="1.0" encoding="utf-8"?>
<sst xmlns="http://schemas.openxmlformats.org/spreadsheetml/2006/main" count="258" uniqueCount="180">
  <si>
    <t>S/NO</t>
  </si>
  <si>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</si>
  <si>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</si>
  <si>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</si>
  <si>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</si>
  <si>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</si>
  <si>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</si>
  <si>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</si>
  <si>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</si>
  <si>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</si>
  <si>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</si>
  <si>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</si>
  <si>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</si>
  <si>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</si>
  <si>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NET ASSET VALUE  (N) PREVIOUS (NOVEMBER)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</si>
  <si>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</si>
  <si>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</si>
  <si>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</si>
  <si>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</si>
  <si>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</si>
  <si>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</si>
  <si>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</si>
  <si>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</si>
  <si>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</si>
  <si>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</si>
  <si>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</si>
  <si>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</si>
  <si>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</si>
  <si>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</si>
  <si>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</si>
  <si>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</si>
  <si>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</si>
  <si>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</si>
  <si>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</si>
  <si>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</si>
  <si>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</si>
  <si>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</si>
  <si>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</si>
  <si>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</si>
  <si>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</si>
  <si>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</si>
  <si>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</si>
  <si>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</si>
  <si>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</si>
  <si>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</si>
  <si>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</si>
  <si>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</si>
  <si>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</si>
  <si>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</si>
  <si>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</si>
  <si>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</si>
  <si>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</si>
  <si>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</si>
  <si>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</si>
  <si>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</si>
  <si>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</si>
  <si>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</si>
  <si>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</si>
  <si>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</si>
  <si>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</si>
  <si>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</si>
  <si>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</si>
  <si>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</si>
  <si>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</si>
  <si>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</si>
  <si>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</si>
  <si>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</si>
  <si>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</si>
  <si>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</si>
  <si>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</si>
  <si>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</si>
  <si>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</si>
  <si>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</si>
  <si>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</si>
  <si>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</si>
  <si>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</si>
  <si>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ClassA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</si>
  <si>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</si>
  <si>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</si>
  <si>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</si>
  <si>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</si>
  <si>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</si>
  <si>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</si>
  <si>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</si>
  <si>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</si>
  <si>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</si>
  <si>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</si>
  <si>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</si>
  <si>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</si>
  <si>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FSDH Treasury Bill Fund</t>
  </si>
  <si>
    <t>First Allay Asset Management Limited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</si>
  <si>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</si>
  <si>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</si>
  <si>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</si>
  <si>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</si>
  <si>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</si>
  <si>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</si>
  <si>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 xml:space="preserve"> </t>
  </si>
  <si>
    <t>BOND FUNDS</t>
  </si>
  <si>
    <t>Stanbic IBTC Bond Fund</t>
  </si>
  <si>
    <t>Nigeria International Debt Fund</t>
  </si>
  <si>
    <t>FBN Fixed Income Fund</t>
  </si>
  <si>
    <t>FBN Nigeria Eurobond (USD) Fund - Retail</t>
  </si>
  <si>
    <t>FBN Nigeria Eurobond (USD) Fund - Institutional</t>
  </si>
  <si>
    <t>Legacy USD Bond Fund</t>
  </si>
  <si>
    <t>Nigeria Eurobond Fund</t>
  </si>
  <si>
    <t>Pacam Eurobond Fund</t>
  </si>
  <si>
    <t>Afrinvest Dollar Fund</t>
  </si>
  <si>
    <t>ARM Eurobond Fund</t>
  </si>
  <si>
    <t>FIXED INCOME FUNDS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</si>
  <si>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</si>
  <si>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</si>
  <si>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</si>
  <si>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</si>
  <si>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</si>
  <si>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</si>
  <si>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</si>
  <si>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</si>
  <si>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Legacy Debt(formerly Short Maturity)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</si>
  <si>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</si>
  <si>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</si>
  <si>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</si>
  <si>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</si>
  <si>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</si>
  <si>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Alternative Cap. Partners Ltd</t>
  </si>
  <si>
    <t>ACAP Income Fund(Fmrl BGL Nubian)</t>
  </si>
  <si>
    <t>Stanbic IBTC Dollar Fund</t>
  </si>
  <si>
    <t>EDC Nigeria Fixed Income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</si>
  <si>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</si>
  <si>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</si>
  <si>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</si>
  <si>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</si>
  <si>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</si>
  <si>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</si>
  <si>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</si>
  <si>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</si>
  <si>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</si>
  <si>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</si>
  <si>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</si>
  <si>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</si>
  <si>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</si>
  <si>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REAL ESTATE FUNDS</t>
  </si>
  <si>
    <t>SFS Real Estate Investment Trust Fund</t>
  </si>
  <si>
    <t>Union Homes REITS</t>
  </si>
  <si>
    <t>UPDC Real Estate Investment Fund</t>
  </si>
  <si>
    <t>Stanbic IBTC Balanced Fund</t>
  </si>
  <si>
    <t>Women Investment Fund</t>
  </si>
  <si>
    <t>United Capital Balanced Fund</t>
  </si>
  <si>
    <t>ARM Discovery Fund</t>
  </si>
  <si>
    <t>Zenith Equity Fund</t>
  </si>
  <si>
    <t>AIICO Balanced Fund</t>
  </si>
  <si>
    <t>FBN Balanced Fund</t>
  </si>
  <si>
    <t>ValuAlliance Value Fund</t>
  </si>
  <si>
    <t>ACAP Canary Growth Fund</t>
  </si>
  <si>
    <t>Coral Growth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</si>
  <si>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</si>
  <si>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</si>
  <si>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</si>
  <si>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</si>
  <si>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</si>
  <si>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</si>
  <si>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</si>
  <si>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</si>
  <si>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ETHICAL FUNDS</t>
  </si>
  <si>
    <t>Zenith Ethical Fund</t>
  </si>
  <si>
    <t>Lotus Halal Inv. Fund</t>
  </si>
  <si>
    <t>Stanbic IBTC Ethical Fund</t>
  </si>
  <si>
    <t>ARM Ethical Fund</t>
  </si>
  <si>
    <t>Stanbic IBTC Imaan Fund</t>
  </si>
  <si>
    <t>FBN Nigeria Halal Fund</t>
  </si>
  <si>
    <t>Grand Total</t>
  </si>
  <si>
    <t>Capital Express Balanced Fund</t>
  </si>
  <si>
    <t>SPREADSHEET OF REGISTERED MUTUAL FUNDS AS AT 31ST DECEMBER, 2020</t>
  </si>
  <si>
    <t>NOVAMBL Asset Management Limited</t>
  </si>
  <si>
    <t>NOVA Dollar Fixed Income Fund</t>
  </si>
  <si>
    <t>NOVA Prime Money Market Fund</t>
  </si>
  <si>
    <t>NOVA Hybrid Fund</t>
  </si>
  <si>
    <t>45a</t>
  </si>
  <si>
    <t>45b</t>
  </si>
  <si>
    <t>MIXED/BALANCED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</si>
</sst>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  <numFmt numFmtId="167" formatCode="_-* #,##0_-;\-* #,##0_-;_-* &quot;-&quot;??_-;_-@_-"/>
  </numFmts>
  <fonts count="19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2"/>
      <color indexed="8"/>
      <name val="Trebuchet MS"/>
      <family val="2"/>
    </font>
    <font>
      <b/>
      <sz val="8"/>
      <color indexed="9"/>
      <name val="Trebuchet MS"/>
      <family val="2"/>
    </font>
    <font>
      <sz val="8"/>
      <color indexed="9"/>
      <name val="Trebuchet MS"/>
      <family val="2"/>
    </font>
    <font>
      <b/>
      <sz val="12"/>
      <color indexed="8"/>
      <name val="Calibri"/>
      <family val="2"/>
    </font>
    <font>
      <b/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color indexed="8"/>
      <name val="Californian FB"/>
      <family val="1"/>
    </font>
    <font>
      <sz val="11"/>
      <color indexed="8"/>
      <name val="Calibri"/>
      <family val="2"/>
    </font>
    <font>
      <sz val="8"/>
      <color theme="1"/>
      <name val="Trebuchet MS"/>
      <family val="2"/>
    </font>
    <font>
      <sz val="8"/>
      <name val="Trebuchet MS"/>
      <family val="2"/>
    </font>
    <font>
      <sz val="8"/>
      <color rgb="FFFF0000"/>
      <name val="Trebuchet MS"/>
      <family val="2"/>
    </font>
    <font>
      <b/>
      <sz val="8"/>
      <color theme="1"/>
      <name val="Trebuchet MS"/>
      <family val="2"/>
    </font>
    <font>
      <b/>
      <sz val="36"/>
      <color rgb="FFFF0000"/>
      <name val="Trebuchet MS"/>
      <family val="2"/>
    </font>
    <font>
      <sz val="8"/>
      <color rgb="FF000000"/>
      <name val="Trebuchet MS"/>
      <family val="2"/>
    </font>
  </fonts>
  <fills count="1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2" fillId="2" borderId="3" xfId="0" applyNumberFormat="1" applyFont="1" applyFill="1" applyBorder="1" applyAlignment="1"/>
    <xf numFmtId="0" fontId="2" fillId="2" borderId="4" xfId="0" applyNumberFormat="1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2" fillId="2" borderId="8" xfId="0" applyNumberFormat="1" applyFont="1" applyFill="1" applyBorder="1" applyAlignment="1"/>
    <xf numFmtId="0" fontId="2" fillId="2" borderId="5" xfId="0" applyNumberFormat="1" applyFont="1" applyFill="1" applyBorder="1" applyAlignment="1"/>
    <xf numFmtId="0" fontId="2" fillId="2" borderId="1" xfId="0" applyNumberFormat="1" applyFont="1" applyFill="1" applyBorder="1" applyAlignment="1"/>
    <xf numFmtId="166" fontId="2" fillId="2" borderId="1" xfId="0" applyNumberFormat="1" applyFont="1" applyFill="1" applyBorder="1" applyAlignment="1"/>
    <xf numFmtId="165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" fontId="2" fillId="2" borderId="1" xfId="0" applyNumberFormat="1" applyFont="1" applyFill="1" applyBorder="1" applyAlignment="1"/>
    <xf numFmtId="0" fontId="8" fillId="2" borderId="1" xfId="0" applyNumberFormat="1" applyFont="1" applyFill="1" applyBorder="1" applyAlignment="1"/>
    <xf numFmtId="0" fontId="9" fillId="2" borderId="1" xfId="0" applyNumberFormat="1" applyFont="1" applyFill="1" applyBorder="1" applyAlignment="1"/>
    <xf numFmtId="0" fontId="10" fillId="2" borderId="1" xfId="0" applyNumberFormat="1" applyFont="1" applyFill="1" applyBorder="1" applyAlignment="1"/>
    <xf numFmtId="165" fontId="2" fillId="2" borderId="1" xfId="0" applyNumberFormat="1" applyFont="1" applyFill="1" applyBorder="1" applyAlignment="1"/>
    <xf numFmtId="0" fontId="11" fillId="2" borderId="1" xfId="0" applyNumberFormat="1" applyFont="1" applyFill="1" applyBorder="1" applyAlignment="1">
      <alignment horizontal="left"/>
    </xf>
    <xf numFmtId="0" fontId="11" fillId="2" borderId="1" xfId="0" applyNumberFormat="1" applyFont="1" applyFill="1" applyBorder="1" applyAlignment="1"/>
    <xf numFmtId="0" fontId="0" fillId="0" borderId="0" xfId="0" applyNumberFormat="1" applyFont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/>
    <xf numFmtId="0" fontId="0" fillId="0" borderId="11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43" fontId="0" fillId="2" borderId="1" xfId="1" applyFont="1" applyFill="1" applyBorder="1" applyAlignment="1"/>
    <xf numFmtId="0" fontId="0" fillId="0" borderId="3" xfId="0" applyNumberFormat="1" applyFont="1" applyBorder="1" applyAlignment="1"/>
    <xf numFmtId="0" fontId="2" fillId="2" borderId="6" xfId="0" applyNumberFormat="1" applyFont="1" applyFill="1" applyBorder="1" applyAlignment="1"/>
    <xf numFmtId="165" fontId="5" fillId="2" borderId="6" xfId="0" applyNumberFormat="1" applyFont="1" applyFill="1" applyBorder="1" applyAlignment="1"/>
    <xf numFmtId="165" fontId="5" fillId="2" borderId="7" xfId="0" applyNumberFormat="1" applyFont="1" applyFill="1" applyBorder="1" applyAlignment="1"/>
    <xf numFmtId="165" fontId="5" fillId="2" borderId="3" xfId="0" applyNumberFormat="1" applyFont="1" applyFill="1" applyBorder="1" applyAlignment="1"/>
    <xf numFmtId="165" fontId="5" fillId="2" borderId="14" xfId="0" applyNumberFormat="1" applyFont="1" applyFill="1" applyBorder="1" applyAlignment="1"/>
    <xf numFmtId="165" fontId="1" fillId="2" borderId="6" xfId="0" applyNumberFormat="1" applyFont="1" applyFill="1" applyBorder="1" applyAlignment="1"/>
    <xf numFmtId="0" fontId="0" fillId="2" borderId="14" xfId="0" applyFont="1" applyFill="1" applyBorder="1" applyAlignment="1"/>
    <xf numFmtId="0" fontId="2" fillId="2" borderId="14" xfId="0" applyNumberFormat="1" applyFont="1" applyFill="1" applyBorder="1" applyAlignment="1"/>
    <xf numFmtId="4" fontId="2" fillId="2" borderId="6" xfId="0" applyNumberFormat="1" applyFont="1" applyFill="1" applyBorder="1" applyAlignment="1"/>
    <xf numFmtId="0" fontId="8" fillId="2" borderId="5" xfId="0" applyNumberFormat="1" applyFont="1" applyFill="1" applyBorder="1" applyAlignment="1"/>
    <xf numFmtId="49" fontId="1" fillId="3" borderId="18" xfId="0" applyNumberFormat="1" applyFont="1" applyFill="1" applyBorder="1" applyAlignment="1">
      <alignment horizontal="center" vertical="top" wrapText="1"/>
    </xf>
    <xf numFmtId="0" fontId="4" fillId="4" borderId="18" xfId="0" applyNumberFormat="1" applyFont="1" applyFill="1" applyBorder="1" applyAlignment="1">
      <alignment vertical="top" wrapText="1"/>
    </xf>
    <xf numFmtId="164" fontId="3" fillId="2" borderId="18" xfId="0" applyNumberFormat="1" applyFont="1" applyFill="1" applyBorder="1" applyAlignment="1">
      <alignment horizontal="center" wrapText="1"/>
    </xf>
    <xf numFmtId="49" fontId="3" fillId="2" borderId="18" xfId="0" applyNumberFormat="1" applyFont="1" applyFill="1" applyBorder="1" applyAlignment="1">
      <alignment wrapText="1"/>
    </xf>
    <xf numFmtId="165" fontId="3" fillId="2" borderId="18" xfId="0" applyNumberFormat="1" applyFont="1" applyFill="1" applyBorder="1" applyAlignment="1"/>
    <xf numFmtId="10" fontId="3" fillId="2" borderId="18" xfId="0" applyNumberFormat="1" applyFont="1" applyFill="1" applyBorder="1" applyAlignment="1"/>
    <xf numFmtId="4" fontId="3" fillId="2" borderId="18" xfId="0" applyNumberFormat="1" applyFont="1" applyFill="1" applyBorder="1" applyAlignment="1"/>
    <xf numFmtId="4" fontId="3" fillId="5" borderId="18" xfId="0" applyNumberFormat="1" applyFont="1" applyFill="1" applyBorder="1" applyAlignment="1"/>
    <xf numFmtId="10" fontId="3" fillId="7" borderId="18" xfId="0" applyNumberFormat="1" applyFont="1" applyFill="1" applyBorder="1" applyAlignment="1"/>
    <xf numFmtId="165" fontId="3" fillId="6" borderId="18" xfId="0" applyNumberFormat="1" applyFont="1" applyFill="1" applyBorder="1" applyAlignment="1">
      <alignment horizontal="left"/>
    </xf>
    <xf numFmtId="10" fontId="3" fillId="4" borderId="18" xfId="0" applyNumberFormat="1" applyFont="1" applyFill="1" applyBorder="1" applyAlignment="1"/>
    <xf numFmtId="10" fontId="3" fillId="3" borderId="18" xfId="0" applyNumberFormat="1" applyFont="1" applyFill="1" applyBorder="1" applyAlignment="1">
      <alignment horizontal="right" vertical="center"/>
    </xf>
    <xf numFmtId="165" fontId="3" fillId="3" borderId="18" xfId="0" applyNumberFormat="1" applyFont="1" applyFill="1" applyBorder="1" applyAlignment="1">
      <alignment horizontal="right" vertical="center"/>
    </xf>
    <xf numFmtId="164" fontId="3" fillId="2" borderId="18" xfId="0" applyNumberFormat="1" applyFont="1" applyFill="1" applyBorder="1" applyAlignment="1"/>
    <xf numFmtId="49" fontId="3" fillId="2" borderId="18" xfId="0" applyNumberFormat="1" applyFont="1" applyFill="1" applyBorder="1" applyAlignment="1"/>
    <xf numFmtId="165" fontId="3" fillId="5" borderId="18" xfId="0" applyNumberFormat="1" applyFont="1" applyFill="1" applyBorder="1" applyAlignment="1"/>
    <xf numFmtId="0" fontId="3" fillId="2" borderId="18" xfId="0" applyNumberFormat="1" applyFont="1" applyFill="1" applyBorder="1" applyAlignment="1"/>
    <xf numFmtId="4" fontId="3" fillId="2" borderId="18" xfId="0" applyNumberFormat="1" applyFont="1" applyFill="1" applyBorder="1" applyAlignment="1">
      <alignment horizontal="right"/>
    </xf>
    <xf numFmtId="165" fontId="3" fillId="5" borderId="18" xfId="0" applyNumberFormat="1" applyFont="1" applyFill="1" applyBorder="1" applyAlignment="1">
      <alignment horizontal="right"/>
    </xf>
    <xf numFmtId="165" fontId="3" fillId="6" borderId="18" xfId="0" applyNumberFormat="1" applyFont="1" applyFill="1" applyBorder="1" applyAlignment="1"/>
    <xf numFmtId="2" fontId="3" fillId="2" borderId="18" xfId="0" applyNumberFormat="1" applyFont="1" applyFill="1" applyBorder="1" applyAlignment="1"/>
    <xf numFmtId="165" fontId="4" fillId="2" borderId="18" xfId="0" applyNumberFormat="1" applyFont="1" applyFill="1" applyBorder="1" applyAlignment="1"/>
    <xf numFmtId="165" fontId="4" fillId="5" borderId="18" xfId="0" applyNumberFormat="1" applyFont="1" applyFill="1" applyBorder="1" applyAlignment="1"/>
    <xf numFmtId="165" fontId="4" fillId="6" borderId="18" xfId="0" applyNumberFormat="1" applyFont="1" applyFill="1" applyBorder="1" applyAlignment="1"/>
    <xf numFmtId="10" fontId="4" fillId="4" borderId="18" xfId="0" applyNumberFormat="1" applyFont="1" applyFill="1" applyBorder="1" applyAlignment="1"/>
    <xf numFmtId="10" fontId="4" fillId="3" borderId="18" xfId="0" applyNumberFormat="1" applyFont="1" applyFill="1" applyBorder="1" applyAlignment="1">
      <alignment horizontal="right" vertical="center"/>
    </xf>
    <xf numFmtId="165" fontId="4" fillId="3" borderId="18" xfId="0" applyNumberFormat="1" applyFont="1" applyFill="1" applyBorder="1" applyAlignment="1">
      <alignment horizontal="right" vertical="center"/>
    </xf>
    <xf numFmtId="165" fontId="3" fillId="2" borderId="18" xfId="0" applyNumberFormat="1" applyFont="1" applyFill="1" applyBorder="1" applyAlignment="1">
      <alignment horizontal="left"/>
    </xf>
    <xf numFmtId="165" fontId="3" fillId="5" borderId="18" xfId="0" applyNumberFormat="1" applyFont="1" applyFill="1" applyBorder="1" applyAlignment="1">
      <alignment horizontal="left"/>
    </xf>
    <xf numFmtId="164" fontId="3" fillId="2" borderId="18" xfId="0" applyNumberFormat="1" applyFont="1" applyFill="1" applyBorder="1" applyAlignment="1">
      <alignment horizontal="left"/>
    </xf>
    <xf numFmtId="49" fontId="3" fillId="2" borderId="18" xfId="0" applyNumberFormat="1" applyFont="1" applyFill="1" applyBorder="1" applyAlignment="1">
      <alignment vertical="center" wrapText="1"/>
    </xf>
    <xf numFmtId="43" fontId="15" fillId="9" borderId="18" xfId="1" applyFont="1" applyFill="1" applyBorder="1"/>
    <xf numFmtId="43" fontId="15" fillId="10" borderId="18" xfId="1" applyFont="1" applyFill="1" applyBorder="1"/>
    <xf numFmtId="10" fontId="13" fillId="11" borderId="18" xfId="2" applyNumberFormat="1" applyFont="1" applyFill="1" applyBorder="1"/>
    <xf numFmtId="10" fontId="15" fillId="13" borderId="18" xfId="2" applyNumberFormat="1" applyFont="1" applyFill="1" applyBorder="1" applyAlignment="1">
      <alignment horizontal="right" vertical="center"/>
    </xf>
    <xf numFmtId="167" fontId="15" fillId="9" borderId="18" xfId="1" applyNumberFormat="1" applyFont="1" applyFill="1" applyBorder="1"/>
    <xf numFmtId="165" fontId="4" fillId="2" borderId="18" xfId="0" applyNumberFormat="1" applyFont="1" applyFill="1" applyBorder="1" applyAlignment="1">
      <alignment vertical="top" wrapText="1"/>
    </xf>
    <xf numFmtId="49" fontId="4" fillId="2" borderId="18" xfId="0" applyNumberFormat="1" applyFont="1" applyFill="1" applyBorder="1" applyAlignment="1">
      <alignment horizontal="right"/>
    </xf>
    <xf numFmtId="10" fontId="6" fillId="7" borderId="18" xfId="0" applyNumberFormat="1" applyFont="1" applyFill="1" applyBorder="1" applyAlignment="1"/>
    <xf numFmtId="165" fontId="4" fillId="9" borderId="18" xfId="0" applyNumberFormat="1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0" fontId="4" fillId="2" borderId="18" xfId="0" applyFont="1" applyFill="1" applyBorder="1" applyAlignment="1"/>
    <xf numFmtId="43" fontId="3" fillId="2" borderId="18" xfId="1" applyFont="1" applyFill="1" applyBorder="1" applyAlignment="1"/>
    <xf numFmtId="4" fontId="3" fillId="6" borderId="18" xfId="0" applyNumberFormat="1" applyFont="1" applyFill="1" applyBorder="1" applyAlignment="1"/>
    <xf numFmtId="49" fontId="3" fillId="2" borderId="18" xfId="0" applyNumberFormat="1" applyFont="1" applyFill="1" applyBorder="1" applyAlignment="1">
      <alignment vertical="top" wrapText="1"/>
    </xf>
    <xf numFmtId="165" fontId="4" fillId="2" borderId="18" xfId="0" applyNumberFormat="1" applyFont="1" applyFill="1" applyBorder="1" applyAlignment="1">
      <alignment wrapText="1"/>
    </xf>
    <xf numFmtId="165" fontId="3" fillId="4" borderId="18" xfId="0" applyNumberFormat="1" applyFont="1" applyFill="1" applyBorder="1" applyAlignment="1"/>
    <xf numFmtId="10" fontId="3" fillId="4" borderId="18" xfId="0" applyNumberFormat="1" applyFont="1" applyFill="1" applyBorder="1" applyAlignment="1">
      <alignment horizontal="right" vertical="center"/>
    </xf>
    <xf numFmtId="165" fontId="3" fillId="4" borderId="18" xfId="0" applyNumberFormat="1" applyFont="1" applyFill="1" applyBorder="1" applyAlignment="1">
      <alignment horizontal="right" vertical="center"/>
    </xf>
    <xf numFmtId="165" fontId="7" fillId="2" borderId="18" xfId="0" applyNumberFormat="1" applyFont="1" applyFill="1" applyBorder="1" applyAlignment="1">
      <alignment horizontal="left"/>
    </xf>
    <xf numFmtId="43" fontId="3" fillId="2" borderId="18" xfId="1" applyFont="1" applyFill="1" applyBorder="1" applyAlignment="1">
      <alignment horizontal="right"/>
    </xf>
    <xf numFmtId="165" fontId="14" fillId="2" borderId="18" xfId="0" applyNumberFormat="1" applyFont="1" applyFill="1" applyBorder="1" applyAlignment="1">
      <alignment horizontal="left"/>
    </xf>
    <xf numFmtId="165" fontId="7" fillId="2" borderId="18" xfId="0" applyNumberFormat="1" applyFont="1" applyFill="1" applyBorder="1" applyAlignment="1"/>
    <xf numFmtId="165" fontId="3" fillId="2" borderId="18" xfId="0" applyNumberFormat="1" applyFont="1" applyFill="1" applyBorder="1" applyAlignment="1">
      <alignment horizontal="right"/>
    </xf>
    <xf numFmtId="43" fontId="14" fillId="9" borderId="18" xfId="1" applyFont="1" applyFill="1" applyBorder="1"/>
    <xf numFmtId="167" fontId="14" fillId="9" borderId="18" xfId="1" applyNumberFormat="1" applyFont="1" applyFill="1" applyBorder="1"/>
    <xf numFmtId="165" fontId="3" fillId="2" borderId="18" xfId="0" applyNumberFormat="1" applyFont="1" applyFill="1" applyBorder="1" applyAlignment="1">
      <alignment wrapText="1"/>
    </xf>
    <xf numFmtId="166" fontId="3" fillId="2" borderId="18" xfId="0" applyNumberFormat="1" applyFont="1" applyFill="1" applyBorder="1" applyAlignment="1"/>
    <xf numFmtId="43" fontId="14" fillId="0" borderId="18" xfId="1" applyFont="1" applyBorder="1" applyAlignment="1">
      <alignment wrapText="1"/>
    </xf>
    <xf numFmtId="49" fontId="1" fillId="3" borderId="19" xfId="0" applyNumberFormat="1" applyFont="1" applyFill="1" applyBorder="1" applyAlignment="1">
      <alignment horizontal="center" vertical="top" wrapText="1"/>
    </xf>
    <xf numFmtId="49" fontId="1" fillId="3" borderId="20" xfId="0" applyNumberFormat="1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/>
    <xf numFmtId="0" fontId="4" fillId="4" borderId="20" xfId="0" applyNumberFormat="1" applyFont="1" applyFill="1" applyBorder="1" applyAlignment="1">
      <alignment vertical="top" wrapText="1"/>
    </xf>
    <xf numFmtId="164" fontId="3" fillId="2" borderId="19" xfId="0" applyNumberFormat="1" applyFont="1" applyFill="1" applyBorder="1" applyAlignment="1">
      <alignment horizontal="center" wrapText="1"/>
    </xf>
    <xf numFmtId="4" fontId="3" fillId="2" borderId="20" xfId="0" applyNumberFormat="1" applyFont="1" applyFill="1" applyBorder="1" applyAlignment="1"/>
    <xf numFmtId="165" fontId="3" fillId="2" borderId="20" xfId="0" applyNumberFormat="1" applyFont="1" applyFill="1" applyBorder="1" applyAlignment="1"/>
    <xf numFmtId="165" fontId="4" fillId="2" borderId="20" xfId="0" applyNumberFormat="1" applyFont="1" applyFill="1" applyBorder="1" applyAlignment="1"/>
    <xf numFmtId="165" fontId="3" fillId="2" borderId="20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/>
    <xf numFmtId="43" fontId="15" fillId="9" borderId="20" xfId="1" applyFont="1" applyFill="1" applyBorder="1"/>
    <xf numFmtId="165" fontId="3" fillId="4" borderId="20" xfId="0" applyNumberFormat="1" applyFont="1" applyFill="1" applyBorder="1" applyAlignment="1"/>
    <xf numFmtId="49" fontId="3" fillId="2" borderId="19" xfId="0" applyNumberFormat="1" applyFont="1" applyFill="1" applyBorder="1" applyAlignment="1">
      <alignment horizontal="right" wrapText="1"/>
    </xf>
    <xf numFmtId="165" fontId="3" fillId="2" borderId="20" xfId="0" applyNumberFormat="1" applyFont="1" applyFill="1" applyBorder="1" applyAlignment="1">
      <alignment horizontal="center" wrapText="1"/>
    </xf>
    <xf numFmtId="165" fontId="3" fillId="2" borderId="20" xfId="0" applyNumberFormat="1" applyFont="1" applyFill="1" applyBorder="1" applyAlignment="1">
      <alignment horizontal="right"/>
    </xf>
    <xf numFmtId="43" fontId="14" fillId="9" borderId="20" xfId="1" applyFont="1" applyFill="1" applyBorder="1"/>
    <xf numFmtId="165" fontId="4" fillId="2" borderId="20" xfId="0" applyNumberFormat="1" applyFont="1" applyFill="1" applyBorder="1" applyAlignment="1">
      <alignment wrapText="1"/>
    </xf>
    <xf numFmtId="165" fontId="3" fillId="2" borderId="20" xfId="0" applyNumberFormat="1" applyFont="1" applyFill="1" applyBorder="1" applyAlignment="1">
      <alignment wrapText="1"/>
    </xf>
    <xf numFmtId="3" fontId="3" fillId="2" borderId="20" xfId="0" applyNumberFormat="1" applyFont="1" applyFill="1" applyBorder="1" applyAlignment="1"/>
    <xf numFmtId="49" fontId="4" fillId="8" borderId="22" xfId="0" applyNumberFormat="1" applyFont="1" applyFill="1" applyBorder="1" applyAlignment="1">
      <alignment horizontal="right"/>
    </xf>
    <xf numFmtId="165" fontId="4" fillId="8" borderId="22" xfId="0" applyNumberFormat="1" applyFont="1" applyFill="1" applyBorder="1" applyAlignment="1"/>
    <xf numFmtId="10" fontId="4" fillId="7" borderId="22" xfId="0" applyNumberFormat="1" applyFont="1" applyFill="1" applyBorder="1" applyAlignment="1"/>
    <xf numFmtId="165" fontId="4" fillId="8" borderId="23" xfId="0" applyNumberFormat="1" applyFont="1" applyFill="1" applyBorder="1" applyAlignment="1"/>
    <xf numFmtId="10" fontId="4" fillId="4" borderId="22" xfId="0" applyNumberFormat="1" applyFont="1" applyFill="1" applyBorder="1" applyAlignment="1"/>
    <xf numFmtId="10" fontId="4" fillId="3" borderId="22" xfId="0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49" fontId="7" fillId="2" borderId="18" xfId="0" applyNumberFormat="1" applyFont="1" applyFill="1" applyBorder="1" applyAlignment="1">
      <alignment vertical="center" wrapText="1"/>
    </xf>
    <xf numFmtId="164" fontId="3" fillId="2" borderId="19" xfId="0" applyNumberFormat="1" applyFont="1" applyFill="1" applyBorder="1" applyAlignment="1">
      <alignment horizontal="center"/>
    </xf>
    <xf numFmtId="0" fontId="3" fillId="4" borderId="18" xfId="0" applyNumberFormat="1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vertical="top" wrapText="1"/>
    </xf>
    <xf numFmtId="4" fontId="3" fillId="2" borderId="18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/>
    <xf numFmtId="4" fontId="18" fillId="0" borderId="18" xfId="0" applyNumberFormat="1" applyFont="1" applyBorder="1" applyAlignment="1"/>
    <xf numFmtId="0" fontId="3" fillId="0" borderId="18" xfId="0" applyFont="1" applyBorder="1" applyAlignment="1"/>
    <xf numFmtId="4" fontId="3" fillId="0" borderId="20" xfId="0" applyNumberFormat="1" applyFont="1" applyBorder="1" applyAlignment="1"/>
    <xf numFmtId="49" fontId="3" fillId="2" borderId="19" xfId="0" applyNumberFormat="1" applyFont="1" applyFill="1" applyBorder="1" applyAlignment="1">
      <alignment horizontal="center" wrapText="1"/>
    </xf>
    <xf numFmtId="164" fontId="3" fillId="4" borderId="19" xfId="0" applyNumberFormat="1" applyFont="1" applyFill="1" applyBorder="1" applyAlignment="1">
      <alignment horizontal="center" wrapText="1"/>
    </xf>
    <xf numFmtId="165" fontId="3" fillId="4" borderId="18" xfId="0" applyNumberFormat="1" applyFont="1" applyFill="1" applyBorder="1" applyAlignment="1">
      <alignment wrapText="1"/>
    </xf>
    <xf numFmtId="0" fontId="3" fillId="4" borderId="20" xfId="0" applyFont="1" applyFill="1" applyBorder="1" applyAlignment="1">
      <alignment vertical="top" wrapText="1"/>
    </xf>
    <xf numFmtId="164" fontId="3" fillId="4" borderId="19" xfId="0" applyNumberFormat="1" applyFont="1" applyFill="1" applyBorder="1" applyAlignment="1"/>
    <xf numFmtId="164" fontId="3" fillId="8" borderId="21" xfId="0" applyNumberFormat="1" applyFont="1" applyFill="1" applyBorder="1" applyAlignment="1">
      <alignment horizontal="center" wrapText="1"/>
    </xf>
    <xf numFmtId="165" fontId="3" fillId="8" borderId="22" xfId="0" applyNumberFormat="1" applyFont="1" applyFill="1" applyBorder="1" applyAlignment="1">
      <alignment wrapText="1"/>
    </xf>
    <xf numFmtId="49" fontId="1" fillId="4" borderId="18" xfId="0" applyNumberFormat="1" applyFont="1" applyFill="1" applyBorder="1" applyAlignment="1">
      <alignment vertical="top" wrapText="1"/>
    </xf>
    <xf numFmtId="49" fontId="1" fillId="4" borderId="18" xfId="0" applyNumberFormat="1" applyFont="1" applyFill="1" applyBorder="1" applyAlignment="1">
      <alignment horizontal="left" vertical="top" wrapText="1"/>
    </xf>
    <xf numFmtId="43" fontId="13" fillId="14" borderId="18" xfId="1" applyFont="1" applyFill="1" applyBorder="1"/>
    <xf numFmtId="43" fontId="14" fillId="14" borderId="18" xfId="1" applyFont="1" applyFill="1" applyBorder="1"/>
    <xf numFmtId="43" fontId="15" fillId="14" borderId="18" xfId="1" applyFont="1" applyFill="1" applyBorder="1"/>
    <xf numFmtId="165" fontId="4" fillId="14" borderId="18" xfId="0" applyNumberFormat="1" applyFont="1" applyFill="1" applyBorder="1" applyAlignment="1"/>
    <xf numFmtId="4" fontId="13" fillId="14" borderId="18" xfId="0" applyNumberFormat="1" applyFont="1" applyFill="1" applyBorder="1"/>
    <xf numFmtId="43" fontId="14" fillId="14" borderId="18" xfId="1" applyFont="1" applyFill="1" applyBorder="1" applyAlignment="1">
      <alignment horizontal="right"/>
    </xf>
    <xf numFmtId="4" fontId="14" fillId="14" borderId="18" xfId="0" applyNumberFormat="1" applyFont="1" applyFill="1" applyBorder="1"/>
    <xf numFmtId="43" fontId="16" fillId="14" borderId="22" xfId="1" applyFont="1" applyFill="1" applyBorder="1"/>
    <xf numFmtId="165" fontId="15" fillId="6" borderId="18" xfId="0" applyNumberFormat="1" applyFont="1" applyFill="1" applyBorder="1" applyAlignment="1"/>
    <xf numFmtId="10" fontId="15" fillId="11" borderId="18" xfId="2" applyNumberFormat="1" applyFont="1" applyFill="1" applyBorder="1"/>
    <xf numFmtId="10" fontId="15" fillId="12" borderId="18" xfId="2" applyNumberFormat="1" applyFont="1" applyFill="1" applyBorder="1"/>
    <xf numFmtId="43" fontId="15" fillId="13" borderId="18" xfId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A5B6CA"/>
      <rgbColor rgb="FFFFFF00"/>
      <rgbColor rgb="FFFDE9D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0</xdr:rowOff>
    </xdr:from>
    <xdr:to>
      <xdr:col>10</xdr:col>
      <xdr:colOff>495300</xdr:colOff>
      <xdr:row>23</xdr:row>
      <xdr:rowOff>133350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61925"/>
          <a:ext cx="6867525" cy="369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161924</xdr:rowOff>
    </xdr:from>
    <xdr:to>
      <xdr:col>13</xdr:col>
      <xdr:colOff>152400</xdr:colOff>
      <xdr:row>23</xdr:row>
      <xdr:rowOff>161924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61924"/>
          <a:ext cx="8324850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0</xdr:rowOff>
    </xdr:from>
    <xdr:to>
      <xdr:col>12</xdr:col>
      <xdr:colOff>561975</xdr:colOff>
      <xdr:row>21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500"/>
          <a:ext cx="7496175" cy="392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9"/>
  <sheetViews>
    <sheetView showGridLines="0" tabSelected="1" zoomScale="120" zoomScaleNormal="120" workbookViewId="0">
      <pane ySplit="2" topLeftCell="A3" activePane="bottomLeft" state="frozen"/>
      <selection activeCell="P1" sqref="P1"/>
      <selection pane="bottomLeft" activeCell="A3" sqref="A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5.85546875" style="1" customWidth="1"/>
    <col min="12" max="12" width="17.7109375" style="1" customWidth="1"/>
    <col min="13" max="13" width="19" style="1" customWidth="1"/>
    <col min="14" max="14" width="18.140625" style="1" customWidth="1"/>
    <col min="15" max="15" width="21.7109375" style="1" customWidth="1"/>
    <col min="16" max="16" width="9.28515625" style="1" customWidth="1"/>
    <col min="17" max="17" width="21" style="1" customWidth="1"/>
    <col min="18" max="18" width="9.140625" style="1" customWidth="1"/>
    <col min="19" max="19" width="10.140625" style="1" customWidth="1"/>
    <col min="20" max="20" width="11" style="1" customWidth="1"/>
    <col min="21" max="21" width="12.140625" style="1" customWidth="1"/>
    <col min="22" max="22" width="15.42578125" style="1" customWidth="1"/>
    <col min="23" max="23" width="16.7109375" style="1" customWidth="1"/>
    <col min="24" max="24" width="15" style="1" customWidth="1"/>
    <col min="25" max="25" width="14.42578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256" width="8.85546875" style="1" customWidth="1"/>
  </cols>
  <sheetData>
    <row r="1" spans="1:256" ht="43.5" customHeight="1" x14ac:dyDescent="0.7">
      <c r="A1" s="161" t="s">
        <v>172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3"/>
      <c r="AB1" s="33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spans="1:256" ht="54" customHeight="1" x14ac:dyDescent="0.25">
      <c r="A2" s="10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4" t="s">
        <v>7</v>
      </c>
      <c r="I2" s="44" t="s">
        <v>8</v>
      </c>
      <c r="J2" s="44" t="s">
        <v>9</v>
      </c>
      <c r="K2" s="44" t="s">
        <v>10</v>
      </c>
      <c r="L2" s="44" t="s">
        <v>11</v>
      </c>
      <c r="M2" s="44" t="s">
        <v>12</v>
      </c>
      <c r="N2" s="44" t="s">
        <v>13</v>
      </c>
      <c r="O2" s="44" t="s">
        <v>14</v>
      </c>
      <c r="P2" s="44" t="s">
        <v>15</v>
      </c>
      <c r="Q2" s="44" t="s">
        <v>16</v>
      </c>
      <c r="R2" s="44" t="s">
        <v>15</v>
      </c>
      <c r="S2" s="44" t="s">
        <v>17</v>
      </c>
      <c r="T2" s="44" t="s">
        <v>18</v>
      </c>
      <c r="U2" s="44" t="s">
        <v>19</v>
      </c>
      <c r="V2" s="44" t="s">
        <v>20</v>
      </c>
      <c r="W2" s="44" t="s">
        <v>21</v>
      </c>
      <c r="X2" s="44" t="s">
        <v>22</v>
      </c>
      <c r="Y2" s="44" t="s">
        <v>23</v>
      </c>
      <c r="Z2" s="44" t="s">
        <v>24</v>
      </c>
      <c r="AA2" s="105" t="s">
        <v>25</v>
      </c>
      <c r="AB2" s="34"/>
      <c r="AC2" s="2"/>
      <c r="AD2" s="2"/>
      <c r="AE2" s="2"/>
    </row>
    <row r="3" spans="1:256" ht="18" customHeight="1" x14ac:dyDescent="0.3">
      <c r="A3" s="106"/>
      <c r="B3" s="45"/>
      <c r="C3" s="147" t="s">
        <v>26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107"/>
      <c r="AB3" s="7"/>
      <c r="AC3" s="2"/>
      <c r="AD3" s="2"/>
      <c r="AE3" s="2"/>
    </row>
    <row r="4" spans="1:256" ht="18" customHeight="1" x14ac:dyDescent="0.35">
      <c r="A4" s="108">
        <v>1</v>
      </c>
      <c r="B4" s="47" t="s">
        <v>27</v>
      </c>
      <c r="C4" s="47" t="s">
        <v>28</v>
      </c>
      <c r="D4" s="48">
        <v>5490934187.3299999</v>
      </c>
      <c r="E4" s="49"/>
      <c r="F4" s="48">
        <v>1047076427.0700001</v>
      </c>
      <c r="G4" s="48">
        <v>71160036.349999994</v>
      </c>
      <c r="H4" s="48"/>
      <c r="I4" s="48">
        <v>29765761.239999998</v>
      </c>
      <c r="J4" s="50">
        <v>6623373369.1800003</v>
      </c>
      <c r="K4" s="50">
        <v>18655794.82</v>
      </c>
      <c r="L4" s="51">
        <v>469735112.91000003</v>
      </c>
      <c r="M4" s="50">
        <v>6653139130.4200001</v>
      </c>
      <c r="N4" s="50">
        <v>59943674.469999999</v>
      </c>
      <c r="O4" s="149">
        <v>6095697071.8100004</v>
      </c>
      <c r="P4" s="52">
        <f>(O4/$O$19)</f>
        <v>0.42589383469359371</v>
      </c>
      <c r="Q4" s="53">
        <v>6593195455.9499998</v>
      </c>
      <c r="R4" s="52">
        <f>(Q4/$Q$19)</f>
        <v>0.43793005599846707</v>
      </c>
      <c r="S4" s="54">
        <f t="shared" ref="S4:S19" si="0">((Q4-O4)/O4)</f>
        <v>8.1614682993470467E-2</v>
      </c>
      <c r="T4" s="55">
        <f t="shared" ref="T4:T18" si="1">(K4/Q4)</f>
        <v>2.8295528237622871E-3</v>
      </c>
      <c r="U4" s="55">
        <f t="shared" ref="U4:U18" si="2">L4/Q4</f>
        <v>7.1245440249475642E-2</v>
      </c>
      <c r="V4" s="56">
        <f t="shared" ref="V4:V18" si="3">Q4/AA4</f>
        <v>10505.345108600266</v>
      </c>
      <c r="W4" s="56">
        <f t="shared" ref="W4:W18" si="4">L4/AA4</f>
        <v>748.45793723490146</v>
      </c>
      <c r="X4" s="48">
        <v>10415.67</v>
      </c>
      <c r="Y4" s="48">
        <v>10568.78</v>
      </c>
      <c r="Z4" s="57">
        <v>17179</v>
      </c>
      <c r="AA4" s="109">
        <v>627603.89</v>
      </c>
      <c r="AB4" s="35"/>
      <c r="AC4" s="2"/>
      <c r="AD4" s="2"/>
      <c r="AE4" s="2"/>
    </row>
    <row r="5" spans="1:256" ht="18" customHeight="1" x14ac:dyDescent="0.35">
      <c r="A5" s="108">
        <v>2</v>
      </c>
      <c r="B5" s="58" t="s">
        <v>29</v>
      </c>
      <c r="C5" s="47" t="s">
        <v>30</v>
      </c>
      <c r="D5" s="48">
        <v>639898223.35000002</v>
      </c>
      <c r="E5" s="48"/>
      <c r="F5" s="48">
        <v>100954105.72</v>
      </c>
      <c r="G5" s="48"/>
      <c r="H5" s="48"/>
      <c r="I5" s="48">
        <v>19535422.079999998</v>
      </c>
      <c r="J5" s="48">
        <v>760387751.14999998</v>
      </c>
      <c r="K5" s="48">
        <v>1055976.8700000001</v>
      </c>
      <c r="L5" s="59">
        <v>639864.96</v>
      </c>
      <c r="M5" s="48">
        <v>760387751.14999998</v>
      </c>
      <c r="N5" s="48">
        <v>2970801.74</v>
      </c>
      <c r="O5" s="149">
        <v>745598929.05999994</v>
      </c>
      <c r="P5" s="52">
        <f>(O5/$O$19)</f>
        <v>5.2093465816947321E-2</v>
      </c>
      <c r="Q5" s="53">
        <v>757416949.40999997</v>
      </c>
      <c r="R5" s="52">
        <f>(Q5/$Q$19)</f>
        <v>5.030878415260269E-2</v>
      </c>
      <c r="S5" s="54">
        <f t="shared" si="0"/>
        <v>1.5850371948494313E-2</v>
      </c>
      <c r="T5" s="55">
        <f t="shared" si="1"/>
        <v>1.3941817262243304E-3</v>
      </c>
      <c r="U5" s="55">
        <f t="shared" si="2"/>
        <v>8.447988396594918E-4</v>
      </c>
      <c r="V5" s="56">
        <f t="shared" si="3"/>
        <v>1.5184834310089874</v>
      </c>
      <c r="W5" s="56">
        <f t="shared" si="4"/>
        <v>1.2828130405585566E-3</v>
      </c>
      <c r="X5" s="48">
        <v>1.51</v>
      </c>
      <c r="Y5" s="60">
        <v>1.54</v>
      </c>
      <c r="Z5" s="57">
        <v>3707</v>
      </c>
      <c r="AA5" s="110">
        <v>498798297</v>
      </c>
      <c r="AB5" s="36"/>
      <c r="AC5" s="3"/>
      <c r="AD5" s="3"/>
      <c r="AE5" s="3"/>
    </row>
    <row r="6" spans="1:256" ht="18" customHeight="1" x14ac:dyDescent="0.35">
      <c r="A6" s="108">
        <v>3</v>
      </c>
      <c r="B6" s="58" t="s">
        <v>31</v>
      </c>
      <c r="C6" s="47" t="s">
        <v>32</v>
      </c>
      <c r="D6" s="50">
        <v>116888276.45</v>
      </c>
      <c r="E6" s="50"/>
      <c r="F6" s="61">
        <v>76301559.090000004</v>
      </c>
      <c r="G6" s="48"/>
      <c r="H6" s="48"/>
      <c r="I6" s="48">
        <v>2812470.1</v>
      </c>
      <c r="J6" s="48">
        <v>263118882.94</v>
      </c>
      <c r="K6" s="50">
        <v>620371.87</v>
      </c>
      <c r="L6" s="62">
        <v>-2855720.46</v>
      </c>
      <c r="M6" s="50">
        <v>265931401.03999999</v>
      </c>
      <c r="N6" s="50">
        <v>6775974.1900000004</v>
      </c>
      <c r="O6" s="149">
        <v>267218614.11000001</v>
      </c>
      <c r="P6" s="52">
        <f>(O6/$O$19)</f>
        <v>1.8670015738006945E-2</v>
      </c>
      <c r="Q6" s="63">
        <v>259155426.84999999</v>
      </c>
      <c r="R6" s="52">
        <f>(Q6/$Q$19)</f>
        <v>1.7213497059351827E-2</v>
      </c>
      <c r="S6" s="54">
        <f t="shared" si="0"/>
        <v>-3.0174496963302207E-2</v>
      </c>
      <c r="T6" s="55">
        <f t="shared" si="1"/>
        <v>2.3938216441790868E-3</v>
      </c>
      <c r="U6" s="55">
        <f t="shared" si="2"/>
        <v>-1.1019334978668614E-2</v>
      </c>
      <c r="V6" s="56">
        <f t="shared" si="3"/>
        <v>130.27684410891047</v>
      </c>
      <c r="W6" s="56">
        <f t="shared" si="4"/>
        <v>-1.4355641851998751</v>
      </c>
      <c r="X6" s="64">
        <v>130.28</v>
      </c>
      <c r="Y6" s="60">
        <v>132.66</v>
      </c>
      <c r="Z6" s="57">
        <v>2473</v>
      </c>
      <c r="AA6" s="110">
        <v>1989267</v>
      </c>
      <c r="AB6" s="37"/>
      <c r="AC6" s="4"/>
      <c r="AD6" s="4"/>
      <c r="AE6" s="5"/>
    </row>
    <row r="7" spans="1:256" ht="18" customHeight="1" x14ac:dyDescent="0.35">
      <c r="A7" s="108">
        <v>4</v>
      </c>
      <c r="B7" s="47" t="s">
        <v>33</v>
      </c>
      <c r="C7" s="47" t="s">
        <v>34</v>
      </c>
      <c r="D7" s="48">
        <v>486219419.14999998</v>
      </c>
      <c r="E7" s="60"/>
      <c r="F7" s="48">
        <v>65859848.530000001</v>
      </c>
      <c r="G7" s="48"/>
      <c r="H7" s="48"/>
      <c r="I7" s="48">
        <v>9310479.6999999993</v>
      </c>
      <c r="J7" s="48">
        <v>563078236.38</v>
      </c>
      <c r="K7" s="48">
        <v>2478239.0299999998</v>
      </c>
      <c r="L7" s="59">
        <v>2899849.24</v>
      </c>
      <c r="M7" s="48">
        <v>563078236.38</v>
      </c>
      <c r="N7" s="48">
        <v>5406186.7400000002</v>
      </c>
      <c r="O7" s="149">
        <v>538876937.98000002</v>
      </c>
      <c r="P7" s="52">
        <f>(O7/$O$19)</f>
        <v>3.7650224878398877E-2</v>
      </c>
      <c r="Q7" s="63">
        <v>557672049.63999999</v>
      </c>
      <c r="R7" s="52">
        <f>(Q7/$Q$19)</f>
        <v>3.7041424535234832E-2</v>
      </c>
      <c r="S7" s="54">
        <f t="shared" si="0"/>
        <v>3.4878300285876275E-2</v>
      </c>
      <c r="T7" s="55">
        <f t="shared" si="1"/>
        <v>4.4439003740635811E-3</v>
      </c>
      <c r="U7" s="55">
        <f t="shared" si="2"/>
        <v>5.1999185576396935E-3</v>
      </c>
      <c r="V7" s="56">
        <f t="shared" si="3"/>
        <v>16.286060330130343</v>
      </c>
      <c r="W7" s="56">
        <f t="shared" si="4"/>
        <v>8.4686187341484406E-2</v>
      </c>
      <c r="X7" s="48">
        <v>15.98</v>
      </c>
      <c r="Y7" s="48">
        <v>16.27</v>
      </c>
      <c r="Z7" s="57">
        <v>8866</v>
      </c>
      <c r="AA7" s="110">
        <v>34242293</v>
      </c>
      <c r="AB7" s="38"/>
      <c r="AC7" s="6"/>
      <c r="AD7" s="6"/>
      <c r="AE7" s="6"/>
    </row>
    <row r="8" spans="1:256" ht="16.5" customHeight="1" x14ac:dyDescent="0.3">
      <c r="A8" s="108">
        <v>5</v>
      </c>
      <c r="B8" s="47" t="s">
        <v>35</v>
      </c>
      <c r="C8" s="47" t="s">
        <v>36</v>
      </c>
      <c r="D8" s="48">
        <v>298453807.14999998</v>
      </c>
      <c r="E8" s="49"/>
      <c r="F8" s="48">
        <v>50340062.450000003</v>
      </c>
      <c r="G8" s="48"/>
      <c r="H8" s="48"/>
      <c r="I8" s="48">
        <v>9630612.0600000005</v>
      </c>
      <c r="J8" s="48">
        <v>348793869.60000002</v>
      </c>
      <c r="K8" s="48">
        <v>676736.14</v>
      </c>
      <c r="L8" s="59">
        <v>-6371.83</v>
      </c>
      <c r="M8" s="48">
        <v>358424481.66000003</v>
      </c>
      <c r="N8" s="48">
        <v>4524084.92</v>
      </c>
      <c r="O8" s="149">
        <v>338787758.63</v>
      </c>
      <c r="P8" s="52">
        <f>(O8/$O$19)</f>
        <v>2.3670404872552977E-2</v>
      </c>
      <c r="Q8" s="63">
        <v>353900396.74000001</v>
      </c>
      <c r="R8" s="52">
        <f>(Q8/$Q$19)</f>
        <v>2.3506601859097573E-2</v>
      </c>
      <c r="S8" s="54">
        <f t="shared" si="0"/>
        <v>4.4607981619858253E-2</v>
      </c>
      <c r="T8" s="55">
        <f t="shared" si="1"/>
        <v>1.9122220439249118E-3</v>
      </c>
      <c r="U8" s="55">
        <f t="shared" si="2"/>
        <v>-1.8004585636792017E-5</v>
      </c>
      <c r="V8" s="56">
        <f t="shared" si="3"/>
        <v>164.17851925776574</v>
      </c>
      <c r="W8" s="56">
        <f t="shared" si="4"/>
        <v>-2.9559662096981503E-3</v>
      </c>
      <c r="X8" s="48">
        <v>164.17850000000001</v>
      </c>
      <c r="Y8" s="48">
        <v>166.2773</v>
      </c>
      <c r="Z8" s="57">
        <v>1754</v>
      </c>
      <c r="AA8" s="110">
        <v>2155582.8273999998</v>
      </c>
      <c r="AB8" s="7"/>
      <c r="AC8" s="2"/>
      <c r="AD8" s="2"/>
      <c r="AE8" s="2"/>
    </row>
    <row r="9" spans="1:256" ht="18" customHeight="1" x14ac:dyDescent="0.35">
      <c r="A9" s="108">
        <v>6</v>
      </c>
      <c r="B9" s="47" t="s">
        <v>37</v>
      </c>
      <c r="C9" s="47" t="s">
        <v>38</v>
      </c>
      <c r="D9" s="48">
        <v>1576005594</v>
      </c>
      <c r="E9" s="48"/>
      <c r="F9" s="48">
        <v>49508108</v>
      </c>
      <c r="G9" s="48"/>
      <c r="H9" s="48"/>
      <c r="I9" s="48">
        <v>247580802</v>
      </c>
      <c r="J9" s="48">
        <v>1625513702</v>
      </c>
      <c r="K9" s="48">
        <v>2595306</v>
      </c>
      <c r="L9" s="59">
        <v>29665366</v>
      </c>
      <c r="M9" s="48">
        <v>1873094504</v>
      </c>
      <c r="N9" s="48">
        <v>59350434.630000003</v>
      </c>
      <c r="O9" s="149">
        <v>1830382439</v>
      </c>
      <c r="P9" s="52">
        <f t="shared" ref="P9:P18" si="5">(O9/$O$19)</f>
        <v>0.12788506166203742</v>
      </c>
      <c r="Q9" s="63">
        <v>1813744070</v>
      </c>
      <c r="R9" s="52">
        <f t="shared" ref="R9:R18" si="6">(Q9/$Q$19)</f>
        <v>0.1204716358628776</v>
      </c>
      <c r="S9" s="54">
        <f t="shared" si="0"/>
        <v>-9.0901052400230112E-3</v>
      </c>
      <c r="T9" s="55">
        <f t="shared" si="1"/>
        <v>1.4309108120199119E-3</v>
      </c>
      <c r="U9" s="55">
        <f t="shared" si="2"/>
        <v>1.6355872082878815E-2</v>
      </c>
      <c r="V9" s="56">
        <f t="shared" si="3"/>
        <v>0.92233611085228406</v>
      </c>
      <c r="W9" s="56">
        <f t="shared" si="4"/>
        <v>1.5085611446519893E-2</v>
      </c>
      <c r="X9" s="48">
        <v>0.86670000000000003</v>
      </c>
      <c r="Y9" s="48">
        <v>0.89200000000000002</v>
      </c>
      <c r="Z9" s="57">
        <v>3021</v>
      </c>
      <c r="AA9" s="110">
        <v>1966467591</v>
      </c>
      <c r="AB9" s="35"/>
      <c r="AC9" s="2"/>
      <c r="AD9" s="2"/>
      <c r="AE9" s="2"/>
    </row>
    <row r="10" spans="1:256" ht="18" customHeight="1" x14ac:dyDescent="0.35">
      <c r="A10" s="108">
        <v>7</v>
      </c>
      <c r="B10" s="58" t="s">
        <v>39</v>
      </c>
      <c r="C10" s="47" t="s">
        <v>40</v>
      </c>
      <c r="D10" s="48">
        <v>2214847000.5100002</v>
      </c>
      <c r="E10" s="48"/>
      <c r="F10" s="48">
        <v>179101116.74000001</v>
      </c>
      <c r="G10" s="48">
        <v>80333301.719999999</v>
      </c>
      <c r="H10" s="48"/>
      <c r="I10" s="48"/>
      <c r="J10" s="48">
        <v>2474281418.9699998</v>
      </c>
      <c r="K10" s="48">
        <v>7862235.1200000001</v>
      </c>
      <c r="L10" s="59">
        <v>70918604.950000003</v>
      </c>
      <c r="M10" s="48">
        <v>2621695379.21</v>
      </c>
      <c r="N10" s="48">
        <v>27283533</v>
      </c>
      <c r="O10" s="150">
        <v>2695984161</v>
      </c>
      <c r="P10" s="52">
        <f t="shared" si="5"/>
        <v>0.18836287615266026</v>
      </c>
      <c r="Q10" s="63">
        <v>2594411846</v>
      </c>
      <c r="R10" s="52">
        <f t="shared" si="6"/>
        <v>0.17232477523118689</v>
      </c>
      <c r="S10" s="54">
        <f t="shared" si="0"/>
        <v>-3.767541236678653E-2</v>
      </c>
      <c r="T10" s="55">
        <f t="shared" si="1"/>
        <v>3.0304499002815608E-3</v>
      </c>
      <c r="U10" s="55">
        <f t="shared" si="2"/>
        <v>2.7335137657246114E-2</v>
      </c>
      <c r="V10" s="56">
        <f t="shared" si="3"/>
        <v>18.638787395225549</v>
      </c>
      <c r="W10" s="56">
        <f t="shared" si="4"/>
        <v>0.50949381921263415</v>
      </c>
      <c r="X10" s="48">
        <v>18.579999999999998</v>
      </c>
      <c r="Y10" s="48">
        <v>19.14</v>
      </c>
      <c r="Z10" s="57">
        <v>12122</v>
      </c>
      <c r="AA10" s="110">
        <v>139194240</v>
      </c>
      <c r="AB10" s="35"/>
      <c r="AC10" s="2"/>
      <c r="AD10" s="2"/>
      <c r="AE10" s="2"/>
    </row>
    <row r="11" spans="1:256" ht="20.25" customHeight="1" x14ac:dyDescent="0.35">
      <c r="A11" s="108">
        <v>8</v>
      </c>
      <c r="B11" s="47" t="s">
        <v>41</v>
      </c>
      <c r="C11" s="47" t="s">
        <v>42</v>
      </c>
      <c r="D11" s="48">
        <v>231321372.56</v>
      </c>
      <c r="E11" s="48"/>
      <c r="F11" s="48">
        <v>35165533.939999998</v>
      </c>
      <c r="G11" s="48"/>
      <c r="H11" s="48"/>
      <c r="I11" s="48"/>
      <c r="J11" s="48">
        <v>269350774.73000002</v>
      </c>
      <c r="K11" s="48">
        <v>545387.02</v>
      </c>
      <c r="L11" s="59">
        <v>17605063.289999999</v>
      </c>
      <c r="M11" s="48">
        <v>274629739.76999998</v>
      </c>
      <c r="N11" s="48">
        <v>5278965.03</v>
      </c>
      <c r="O11" s="149">
        <v>204648340.78</v>
      </c>
      <c r="P11" s="52">
        <f t="shared" si="5"/>
        <v>1.429835925107668E-2</v>
      </c>
      <c r="Q11" s="63">
        <v>269350774.73000002</v>
      </c>
      <c r="R11" s="52">
        <f t="shared" si="6"/>
        <v>1.78906875503425E-2</v>
      </c>
      <c r="S11" s="54">
        <f t="shared" si="0"/>
        <v>0.31616398013974661</v>
      </c>
      <c r="T11" s="55">
        <f t="shared" si="1"/>
        <v>2.0248206842794552E-3</v>
      </c>
      <c r="U11" s="55">
        <f t="shared" si="2"/>
        <v>6.5361101365487048E-2</v>
      </c>
      <c r="V11" s="56">
        <f t="shared" si="3"/>
        <v>151.18009644403659</v>
      </c>
      <c r="W11" s="56">
        <f t="shared" si="4"/>
        <v>9.8812976081227841</v>
      </c>
      <c r="X11" s="48">
        <v>151.18</v>
      </c>
      <c r="Y11" s="48">
        <v>153.47</v>
      </c>
      <c r="Z11" s="57">
        <v>1415</v>
      </c>
      <c r="AA11" s="110">
        <v>1781655</v>
      </c>
      <c r="AB11" s="39"/>
      <c r="AC11" s="2"/>
      <c r="AD11" s="2"/>
      <c r="AE11" s="2"/>
    </row>
    <row r="12" spans="1:256" ht="16.5" customHeight="1" x14ac:dyDescent="0.3">
      <c r="A12" s="108">
        <v>9</v>
      </c>
      <c r="B12" s="47" t="s">
        <v>43</v>
      </c>
      <c r="C12" s="47" t="s">
        <v>44</v>
      </c>
      <c r="D12" s="71">
        <v>230285449.05000001</v>
      </c>
      <c r="E12" s="60"/>
      <c r="F12" s="48">
        <v>52288367.359999999</v>
      </c>
      <c r="G12" s="60"/>
      <c r="H12" s="48"/>
      <c r="I12" s="71">
        <v>7492128.0800000001</v>
      </c>
      <c r="J12" s="71">
        <v>282573816.41000003</v>
      </c>
      <c r="K12" s="71">
        <v>1484876.7</v>
      </c>
      <c r="L12" s="72">
        <v>22822473.899999999</v>
      </c>
      <c r="M12" s="71">
        <v>290065943.67000002</v>
      </c>
      <c r="N12" s="71">
        <v>2313028.38</v>
      </c>
      <c r="O12" s="149">
        <v>153233513.05000001</v>
      </c>
      <c r="P12" s="52">
        <f t="shared" si="5"/>
        <v>1.0706110836485067E-2</v>
      </c>
      <c r="Q12" s="53">
        <v>287752915.29000002</v>
      </c>
      <c r="R12" s="52">
        <f t="shared" si="6"/>
        <v>1.9112985675701393E-2</v>
      </c>
      <c r="S12" s="54">
        <f t="shared" si="0"/>
        <v>0.8778719456500772</v>
      </c>
      <c r="T12" s="55">
        <f t="shared" si="1"/>
        <v>5.1602490230325824E-3</v>
      </c>
      <c r="U12" s="55">
        <f t="shared" si="2"/>
        <v>7.9312746065489215E-2</v>
      </c>
      <c r="V12" s="56">
        <f t="shared" si="3"/>
        <v>10.095567536528218</v>
      </c>
      <c r="W12" s="56">
        <f t="shared" si="4"/>
        <v>0.80070718441165911</v>
      </c>
      <c r="X12" s="71">
        <v>10.55</v>
      </c>
      <c r="Y12" s="71">
        <v>10.44</v>
      </c>
      <c r="Z12" s="73">
        <v>125</v>
      </c>
      <c r="AA12" s="112">
        <v>28502896.370000001</v>
      </c>
      <c r="AB12" s="7"/>
      <c r="AC12" s="2"/>
      <c r="AD12" s="2"/>
      <c r="AE12" s="2"/>
    </row>
    <row r="13" spans="1:256" ht="16.5" customHeight="1" x14ac:dyDescent="0.3">
      <c r="A13" s="108">
        <v>10</v>
      </c>
      <c r="B13" s="47" t="s">
        <v>27</v>
      </c>
      <c r="C13" s="58" t="s">
        <v>45</v>
      </c>
      <c r="D13" s="48">
        <v>258793929.53</v>
      </c>
      <c r="E13" s="48"/>
      <c r="F13" s="48">
        <v>60737015.549999997</v>
      </c>
      <c r="G13" s="48"/>
      <c r="H13" s="48"/>
      <c r="I13" s="48">
        <v>911060.92</v>
      </c>
      <c r="J13" s="50">
        <v>319530945.07999998</v>
      </c>
      <c r="K13" s="48">
        <v>363377.64</v>
      </c>
      <c r="L13" s="59">
        <v>1719536.9</v>
      </c>
      <c r="M13" s="50">
        <v>320442006</v>
      </c>
      <c r="N13" s="50">
        <v>3225822.02</v>
      </c>
      <c r="O13" s="149">
        <v>313890427.61000001</v>
      </c>
      <c r="P13" s="52">
        <f t="shared" si="5"/>
        <v>2.1930879489839853E-2</v>
      </c>
      <c r="Q13" s="63">
        <v>317216183.98000002</v>
      </c>
      <c r="R13" s="52">
        <f t="shared" si="6"/>
        <v>2.1069980731212065E-2</v>
      </c>
      <c r="S13" s="54">
        <f t="shared" si="0"/>
        <v>1.0595278088990223E-2</v>
      </c>
      <c r="T13" s="55">
        <f t="shared" si="1"/>
        <v>1.1455204947012111E-3</v>
      </c>
      <c r="U13" s="55">
        <f t="shared" si="2"/>
        <v>5.4207098718154116E-3</v>
      </c>
      <c r="V13" s="56">
        <f t="shared" si="3"/>
        <v>2510.9345858131046</v>
      </c>
      <c r="W13" s="56">
        <f t="shared" si="4"/>
        <v>13.611047896799837</v>
      </c>
      <c r="X13" s="50">
        <v>2490.5100000000002</v>
      </c>
      <c r="Y13" s="50">
        <v>2525.5500000000002</v>
      </c>
      <c r="Z13" s="57">
        <v>23</v>
      </c>
      <c r="AA13" s="110">
        <v>126333.91</v>
      </c>
      <c r="AB13" s="7"/>
      <c r="AC13" s="2"/>
      <c r="AD13" s="2"/>
      <c r="AE13" s="2"/>
    </row>
    <row r="14" spans="1:256" ht="16.5" customHeight="1" x14ac:dyDescent="0.3">
      <c r="A14" s="108">
        <v>11</v>
      </c>
      <c r="B14" s="74" t="s">
        <v>46</v>
      </c>
      <c r="C14" s="74" t="s">
        <v>47</v>
      </c>
      <c r="D14" s="48">
        <v>240023984.25999999</v>
      </c>
      <c r="E14" s="48"/>
      <c r="F14" s="48">
        <v>4979962.3099999996</v>
      </c>
      <c r="G14" s="48"/>
      <c r="H14" s="48"/>
      <c r="I14" s="48">
        <v>42974761.350000001</v>
      </c>
      <c r="J14" s="48">
        <v>245003946.58000001</v>
      </c>
      <c r="K14" s="48">
        <v>786922.82</v>
      </c>
      <c r="L14" s="59">
        <v>1832507.48</v>
      </c>
      <c r="M14" s="48">
        <v>287978707.92000002</v>
      </c>
      <c r="N14" s="48">
        <v>1701153.84</v>
      </c>
      <c r="O14" s="149">
        <v>248184418.97</v>
      </c>
      <c r="P14" s="52">
        <f t="shared" si="5"/>
        <v>1.7340135617163983E-2</v>
      </c>
      <c r="Q14" s="63">
        <v>286277554.07999998</v>
      </c>
      <c r="R14" s="52">
        <f t="shared" si="6"/>
        <v>1.9014989943339142E-2</v>
      </c>
      <c r="S14" s="54">
        <f t="shared" si="0"/>
        <v>0.15348721433880425</v>
      </c>
      <c r="T14" s="55">
        <f t="shared" si="1"/>
        <v>2.7488107565013468E-3</v>
      </c>
      <c r="U14" s="55">
        <f t="shared" si="2"/>
        <v>6.4011566882673154E-3</v>
      </c>
      <c r="V14" s="56">
        <f t="shared" si="3"/>
        <v>126.62332018099096</v>
      </c>
      <c r="W14" s="56">
        <f t="shared" si="4"/>
        <v>0.81053571286716408</v>
      </c>
      <c r="X14" s="48">
        <v>126.18</v>
      </c>
      <c r="Y14" s="48">
        <v>127.07</v>
      </c>
      <c r="Z14" s="57">
        <v>528</v>
      </c>
      <c r="AA14" s="113">
        <v>2260859.64</v>
      </c>
      <c r="AB14" s="7"/>
      <c r="AC14" s="2"/>
      <c r="AD14" s="2"/>
      <c r="AE14" s="2"/>
    </row>
    <row r="15" spans="1:256" ht="16.5" customHeight="1" x14ac:dyDescent="0.3">
      <c r="A15" s="108">
        <v>12</v>
      </c>
      <c r="B15" s="47" t="s">
        <v>48</v>
      </c>
      <c r="C15" s="58" t="s">
        <v>49</v>
      </c>
      <c r="D15" s="50">
        <v>253328175.69999999</v>
      </c>
      <c r="E15" s="48"/>
      <c r="F15" s="48">
        <v>40404210.729999997</v>
      </c>
      <c r="G15" s="48"/>
      <c r="H15" s="48"/>
      <c r="I15" s="48">
        <v>3077312.43</v>
      </c>
      <c r="J15" s="48">
        <v>293732386.43000001</v>
      </c>
      <c r="K15" s="48">
        <v>615614.31999999995</v>
      </c>
      <c r="L15" s="59">
        <v>20906623.670000002</v>
      </c>
      <c r="M15" s="50">
        <v>296809698.86000001</v>
      </c>
      <c r="N15" s="50">
        <v>4037623.14</v>
      </c>
      <c r="O15" s="149">
        <v>278831972.42000002</v>
      </c>
      <c r="P15" s="52">
        <f t="shared" si="5"/>
        <v>1.948141723090429E-2</v>
      </c>
      <c r="Q15" s="63">
        <v>292772075.70999998</v>
      </c>
      <c r="R15" s="52">
        <f t="shared" si="6"/>
        <v>1.944636593395117E-2</v>
      </c>
      <c r="S15" s="54">
        <f t="shared" si="0"/>
        <v>4.999463716091429E-2</v>
      </c>
      <c r="T15" s="55">
        <f t="shared" si="1"/>
        <v>2.1027084584726088E-3</v>
      </c>
      <c r="U15" s="55">
        <f t="shared" si="2"/>
        <v>7.1409213530011229E-2</v>
      </c>
      <c r="V15" s="56">
        <f t="shared" si="3"/>
        <v>1.1051736485136145</v>
      </c>
      <c r="W15" s="56">
        <f t="shared" si="4"/>
        <v>7.8919581054450266E-2</v>
      </c>
      <c r="X15" s="48">
        <v>1.19</v>
      </c>
      <c r="Y15" s="48">
        <v>1.23</v>
      </c>
      <c r="Z15" s="57">
        <v>89</v>
      </c>
      <c r="AA15" s="110">
        <v>264910474.56999999</v>
      </c>
      <c r="AB15" s="7"/>
      <c r="AC15" s="2"/>
      <c r="AD15" s="2"/>
      <c r="AE15" s="2"/>
    </row>
    <row r="16" spans="1:256" ht="16.5" customHeight="1" x14ac:dyDescent="0.3">
      <c r="A16" s="108">
        <v>13</v>
      </c>
      <c r="B16" s="74" t="s">
        <v>50</v>
      </c>
      <c r="C16" s="74" t="s">
        <v>51</v>
      </c>
      <c r="D16" s="48">
        <v>227310443.34999999</v>
      </c>
      <c r="E16" s="48"/>
      <c r="F16" s="48">
        <v>47553478.689999998</v>
      </c>
      <c r="G16" s="48">
        <v>7979945.2000000002</v>
      </c>
      <c r="H16" s="48"/>
      <c r="I16" s="48">
        <v>2930918.87</v>
      </c>
      <c r="J16" s="48">
        <v>282843867.24000001</v>
      </c>
      <c r="K16" s="48">
        <v>356823.02</v>
      </c>
      <c r="L16" s="59">
        <v>-256983.54</v>
      </c>
      <c r="M16" s="48">
        <v>285774786.11000001</v>
      </c>
      <c r="N16" s="48">
        <v>356632.31</v>
      </c>
      <c r="O16" s="149">
        <v>215488416.78</v>
      </c>
      <c r="P16" s="52">
        <f t="shared" si="5"/>
        <v>1.5055733097188615E-2</v>
      </c>
      <c r="Q16" s="63">
        <v>282796734.52999997</v>
      </c>
      <c r="R16" s="52">
        <f t="shared" si="6"/>
        <v>1.8783788622122977E-2</v>
      </c>
      <c r="S16" s="54">
        <f t="shared" si="0"/>
        <v>0.31235237028409507</v>
      </c>
      <c r="T16" s="55">
        <f t="shared" si="1"/>
        <v>1.2617649938321586E-3</v>
      </c>
      <c r="U16" s="55">
        <f t="shared" si="2"/>
        <v>-9.0872173763639546E-4</v>
      </c>
      <c r="V16" s="56">
        <f t="shared" si="3"/>
        <v>1.5372890342292498</v>
      </c>
      <c r="W16" s="56">
        <f t="shared" si="4"/>
        <v>-1.3969679624341801E-3</v>
      </c>
      <c r="X16" s="48">
        <v>1.5373000000000001</v>
      </c>
      <c r="Y16" s="48">
        <v>1.5535000000000001</v>
      </c>
      <c r="Z16" s="57">
        <v>11</v>
      </c>
      <c r="AA16" s="110">
        <v>183958077</v>
      </c>
      <c r="AB16" s="7"/>
      <c r="AC16" s="2"/>
      <c r="AD16" s="2"/>
      <c r="AE16" s="2"/>
    </row>
    <row r="17" spans="1:31" ht="18" customHeight="1" x14ac:dyDescent="0.3">
      <c r="A17" s="108">
        <v>14</v>
      </c>
      <c r="B17" s="130" t="s">
        <v>52</v>
      </c>
      <c r="C17" s="130" t="s">
        <v>53</v>
      </c>
      <c r="D17" s="75">
        <v>1705425.46</v>
      </c>
      <c r="E17" s="75"/>
      <c r="F17" s="75"/>
      <c r="G17" s="75"/>
      <c r="H17" s="75"/>
      <c r="I17" s="75"/>
      <c r="J17" s="75">
        <v>1705435.46</v>
      </c>
      <c r="K17" s="75"/>
      <c r="L17" s="76"/>
      <c r="M17" s="75">
        <v>3349445.32</v>
      </c>
      <c r="N17" s="75">
        <v>0</v>
      </c>
      <c r="O17" s="151">
        <v>3349445.32</v>
      </c>
      <c r="P17" s="77">
        <f t="shared" si="5"/>
        <v>2.3401886521367716E-4</v>
      </c>
      <c r="Q17" s="157">
        <v>3349445.32</v>
      </c>
      <c r="R17" s="158">
        <f t="shared" si="6"/>
        <v>2.2247524532700995E-4</v>
      </c>
      <c r="S17" s="159">
        <f t="shared" si="0"/>
        <v>0</v>
      </c>
      <c r="T17" s="78">
        <f t="shared" si="1"/>
        <v>0</v>
      </c>
      <c r="U17" s="78">
        <f t="shared" si="2"/>
        <v>0</v>
      </c>
      <c r="V17" s="160">
        <f t="shared" si="3"/>
        <v>0.84748882141592019</v>
      </c>
      <c r="W17" s="160">
        <f t="shared" si="4"/>
        <v>0</v>
      </c>
      <c r="X17" s="75">
        <v>0.85</v>
      </c>
      <c r="Y17" s="75">
        <v>0.91</v>
      </c>
      <c r="Z17" s="79">
        <v>2405</v>
      </c>
      <c r="AA17" s="114">
        <v>3952200</v>
      </c>
      <c r="AB17" s="7"/>
      <c r="AC17" s="2"/>
      <c r="AD17" s="2"/>
      <c r="AE17" s="2"/>
    </row>
    <row r="18" spans="1:31" ht="16.5" customHeight="1" x14ac:dyDescent="0.3">
      <c r="A18" s="108">
        <v>15</v>
      </c>
      <c r="B18" s="47" t="s">
        <v>54</v>
      </c>
      <c r="C18" s="47" t="s">
        <v>55</v>
      </c>
      <c r="D18" s="48">
        <v>314860613.60000002</v>
      </c>
      <c r="E18" s="48"/>
      <c r="F18" s="48">
        <v>72250047.129999995</v>
      </c>
      <c r="G18" s="48"/>
      <c r="H18" s="48"/>
      <c r="I18" s="48">
        <v>865247.65</v>
      </c>
      <c r="J18" s="48">
        <v>392186086.32999998</v>
      </c>
      <c r="K18" s="48">
        <v>4891390.4000000004</v>
      </c>
      <c r="L18" s="59">
        <v>4691607.87</v>
      </c>
      <c r="M18" s="48">
        <v>391205757.25</v>
      </c>
      <c r="N18" s="48">
        <v>4855790.2699999996</v>
      </c>
      <c r="O18" s="150">
        <v>382542543.11000001</v>
      </c>
      <c r="P18" s="52">
        <f t="shared" si="5"/>
        <v>2.6727461797930285E-2</v>
      </c>
      <c r="Q18" s="63">
        <v>386349966.98000002</v>
      </c>
      <c r="R18" s="52">
        <f t="shared" si="6"/>
        <v>2.5661951599185294E-2</v>
      </c>
      <c r="S18" s="54">
        <f t="shared" si="0"/>
        <v>9.9529423290971881E-3</v>
      </c>
      <c r="T18" s="55">
        <f t="shared" si="1"/>
        <v>1.266051719438405E-2</v>
      </c>
      <c r="U18" s="55">
        <f t="shared" si="2"/>
        <v>1.2143414704220404E-2</v>
      </c>
      <c r="V18" s="56">
        <f t="shared" si="3"/>
        <v>132.63262072997335</v>
      </c>
      <c r="W18" s="56">
        <f t="shared" si="4"/>
        <v>1.6106129168316463</v>
      </c>
      <c r="X18" s="48">
        <v>133.75</v>
      </c>
      <c r="Y18" s="48">
        <v>134.24</v>
      </c>
      <c r="Z18" s="57">
        <v>100</v>
      </c>
      <c r="AA18" s="110">
        <v>2912933.22</v>
      </c>
      <c r="AB18" s="8"/>
      <c r="AC18" s="3"/>
      <c r="AD18" s="2"/>
      <c r="AE18" s="2"/>
    </row>
    <row r="19" spans="1:31" ht="16.5" customHeight="1" x14ac:dyDescent="0.3">
      <c r="A19" s="131"/>
      <c r="B19" s="80"/>
      <c r="C19" s="81" t="s">
        <v>56</v>
      </c>
      <c r="D19" s="65"/>
      <c r="E19" s="65"/>
      <c r="F19" s="65"/>
      <c r="G19" s="65"/>
      <c r="H19" s="65"/>
      <c r="I19" s="65"/>
      <c r="J19" s="65"/>
      <c r="K19" s="65"/>
      <c r="L19" s="66"/>
      <c r="M19" s="65"/>
      <c r="N19" s="65"/>
      <c r="O19" s="152">
        <f>SUM(O4:O18)</f>
        <v>14312714989.630001</v>
      </c>
      <c r="P19" s="82">
        <f>(O19/$O$123)</f>
        <v>9.8005851482713645E-3</v>
      </c>
      <c r="Q19" s="67">
        <f>SUM(Q4:Q18)</f>
        <v>15055361845.209999</v>
      </c>
      <c r="R19" s="82">
        <f>(Q19/$Q$123)</f>
        <v>1.0116067094049955E-2</v>
      </c>
      <c r="S19" s="68">
        <f t="shared" si="0"/>
        <v>5.1887210506047825E-2</v>
      </c>
      <c r="T19" s="69"/>
      <c r="U19" s="69"/>
      <c r="V19" s="70"/>
      <c r="W19" s="70"/>
      <c r="X19" s="65"/>
      <c r="Y19" s="65"/>
      <c r="Z19" s="83">
        <f>SUM(Z4:Z18)</f>
        <v>53818</v>
      </c>
      <c r="AA19" s="111"/>
      <c r="AB19" s="4"/>
      <c r="AC19" s="4"/>
      <c r="AD19" s="7"/>
      <c r="AE19" s="2"/>
    </row>
    <row r="20" spans="1:31" ht="15.75" customHeight="1" x14ac:dyDescent="0.3">
      <c r="A20" s="106"/>
      <c r="B20" s="132"/>
      <c r="C20" s="147" t="s">
        <v>57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3"/>
      <c r="P20" s="132"/>
      <c r="Q20" s="133"/>
      <c r="R20" s="132"/>
      <c r="S20" s="54"/>
      <c r="T20" s="132"/>
      <c r="U20" s="132"/>
      <c r="V20" s="132"/>
      <c r="W20" s="132"/>
      <c r="X20" s="132"/>
      <c r="Y20" s="132"/>
      <c r="Z20" s="132"/>
      <c r="AA20" s="134"/>
      <c r="AB20" s="4"/>
      <c r="AC20" s="4"/>
      <c r="AD20" s="7"/>
      <c r="AE20" s="2"/>
    </row>
    <row r="21" spans="1:31" ht="18" customHeight="1" x14ac:dyDescent="0.35">
      <c r="A21" s="108">
        <v>16</v>
      </c>
      <c r="B21" s="47" t="s">
        <v>27</v>
      </c>
      <c r="C21" s="47" t="s">
        <v>58</v>
      </c>
      <c r="D21" s="48"/>
      <c r="E21" s="48"/>
      <c r="F21" s="48">
        <v>277981250002.42999</v>
      </c>
      <c r="G21" s="48">
        <v>18131438074.77</v>
      </c>
      <c r="H21" s="48"/>
      <c r="I21" s="48">
        <v>6455661756.04</v>
      </c>
      <c r="J21" s="48">
        <v>296112688077.20001</v>
      </c>
      <c r="K21" s="48">
        <v>508390374.91000003</v>
      </c>
      <c r="L21" s="59">
        <v>49640100.899999999</v>
      </c>
      <c r="M21" s="48">
        <v>302568349833.23999</v>
      </c>
      <c r="N21" s="48">
        <v>1165537419.96</v>
      </c>
      <c r="O21" s="149">
        <v>313407462512.10999</v>
      </c>
      <c r="P21" s="52">
        <f t="shared" ref="P21:P46" si="7">(O21/$O$47)</f>
        <v>0.40733771202420216</v>
      </c>
      <c r="Q21" s="63">
        <v>301402812413.28003</v>
      </c>
      <c r="R21" s="52">
        <f t="shared" ref="R21:R46" si="8">(Q21/$Q$47)</f>
        <v>0.40824876577714109</v>
      </c>
      <c r="S21" s="54">
        <f t="shared" ref="S21:S47" si="9">((Q21-O21)/O21)</f>
        <v>-3.8303651108390881E-2</v>
      </c>
      <c r="T21" s="55">
        <f t="shared" ref="T21:T46" si="10">(K21/Q21)</f>
        <v>1.6867472829447292E-3</v>
      </c>
      <c r="U21" s="55">
        <f t="shared" ref="U21:U46" si="11">L21/Q21</f>
        <v>1.6469687360426508E-4</v>
      </c>
      <c r="V21" s="56">
        <f t="shared" ref="V21:V46" si="12">Q21/AA21</f>
        <v>104.32852744006082</v>
      </c>
      <c r="W21" s="56">
        <f t="shared" ref="W21:W46" si="13">L21/AA21</f>
        <v>1.7182582297114796E-2</v>
      </c>
      <c r="X21" s="48">
        <v>100</v>
      </c>
      <c r="Y21" s="48">
        <v>100</v>
      </c>
      <c r="Z21" s="57">
        <v>88779</v>
      </c>
      <c r="AA21" s="110">
        <v>2888977922.04</v>
      </c>
      <c r="AB21" s="37"/>
      <c r="AC21" s="4"/>
      <c r="AD21" s="7"/>
      <c r="AE21" s="2"/>
    </row>
    <row r="22" spans="1:31" ht="18" customHeight="1" x14ac:dyDescent="0.35">
      <c r="A22" s="108">
        <v>17</v>
      </c>
      <c r="B22" s="47" t="s">
        <v>59</v>
      </c>
      <c r="C22" s="47" t="s">
        <v>60</v>
      </c>
      <c r="D22" s="48"/>
      <c r="E22" s="48"/>
      <c r="F22" s="48">
        <v>215470381239.39001</v>
      </c>
      <c r="G22" s="48"/>
      <c r="H22" s="48"/>
      <c r="I22" s="48"/>
      <c r="J22" s="48">
        <v>215176725499.81</v>
      </c>
      <c r="K22" s="48">
        <v>262779608.69999999</v>
      </c>
      <c r="L22" s="59">
        <v>222487715664.04001</v>
      </c>
      <c r="M22" s="48">
        <v>216796458013.70001</v>
      </c>
      <c r="N22" s="48">
        <v>1619732513.8900001</v>
      </c>
      <c r="O22" s="149">
        <v>222491935507.59</v>
      </c>
      <c r="P22" s="52">
        <f t="shared" si="7"/>
        <v>0.28917421182973957</v>
      </c>
      <c r="Q22" s="63">
        <v>215176725499.81</v>
      </c>
      <c r="R22" s="52">
        <f t="shared" si="8"/>
        <v>0.29145591544385197</v>
      </c>
      <c r="S22" s="54">
        <f t="shared" si="9"/>
        <v>-3.2878540029287716E-2</v>
      </c>
      <c r="T22" s="55">
        <f t="shared" si="10"/>
        <v>1.2212269151769021E-3</v>
      </c>
      <c r="U22" s="55">
        <f t="shared" si="11"/>
        <v>1.0339766772974546</v>
      </c>
      <c r="V22" s="56">
        <f t="shared" si="12"/>
        <v>1</v>
      </c>
      <c r="W22" s="56">
        <f t="shared" si="13"/>
        <v>1.0339766772974546</v>
      </c>
      <c r="X22" s="48">
        <v>100</v>
      </c>
      <c r="Y22" s="48">
        <v>100</v>
      </c>
      <c r="Z22" s="57">
        <v>22375</v>
      </c>
      <c r="AA22" s="110">
        <v>215176725499.81</v>
      </c>
      <c r="AB22" s="37"/>
      <c r="AC22" s="4"/>
      <c r="AD22" s="7"/>
      <c r="AE22" s="2"/>
    </row>
    <row r="23" spans="1:31" ht="18" customHeight="1" x14ac:dyDescent="0.35">
      <c r="A23" s="108">
        <v>18</v>
      </c>
      <c r="B23" s="47" t="s">
        <v>37</v>
      </c>
      <c r="C23" s="47" t="s">
        <v>61</v>
      </c>
      <c r="D23" s="48"/>
      <c r="E23" s="48"/>
      <c r="F23" s="48">
        <v>6346855179</v>
      </c>
      <c r="G23" s="48"/>
      <c r="H23" s="84"/>
      <c r="I23" s="48">
        <v>7655428158</v>
      </c>
      <c r="J23" s="48">
        <v>6346855179</v>
      </c>
      <c r="K23" s="48">
        <v>12783158</v>
      </c>
      <c r="L23" s="59">
        <v>19654776</v>
      </c>
      <c r="M23" s="48">
        <v>14002283337.16</v>
      </c>
      <c r="N23" s="48">
        <v>246191388.59999999</v>
      </c>
      <c r="O23" s="149">
        <v>16664444004</v>
      </c>
      <c r="P23" s="52">
        <f t="shared" si="7"/>
        <v>2.1658885970153009E-2</v>
      </c>
      <c r="Q23" s="63">
        <v>13756091949</v>
      </c>
      <c r="R23" s="52">
        <f t="shared" si="8"/>
        <v>1.8632565221042629E-2</v>
      </c>
      <c r="S23" s="54">
        <f t="shared" si="9"/>
        <v>-0.17452439783180901</v>
      </c>
      <c r="T23" s="55">
        <f t="shared" si="10"/>
        <v>9.2927250322205591E-4</v>
      </c>
      <c r="U23" s="55">
        <f t="shared" si="11"/>
        <v>1.4288052211972025E-3</v>
      </c>
      <c r="V23" s="56">
        <f t="shared" si="12"/>
        <v>1.1374690222179014</v>
      </c>
      <c r="W23" s="56">
        <f t="shared" si="13"/>
        <v>1.625221677895014E-3</v>
      </c>
      <c r="X23" s="60">
        <v>1</v>
      </c>
      <c r="Y23" s="48">
        <v>1</v>
      </c>
      <c r="Z23" s="57">
        <v>7469</v>
      </c>
      <c r="AA23" s="110">
        <v>12093596995</v>
      </c>
      <c r="AB23" s="37"/>
      <c r="AC23" s="4"/>
      <c r="AD23" s="7"/>
      <c r="AE23" s="2"/>
    </row>
    <row r="24" spans="1:31" ht="18" customHeight="1" x14ac:dyDescent="0.35">
      <c r="A24" s="108">
        <v>19</v>
      </c>
      <c r="B24" s="47" t="s">
        <v>62</v>
      </c>
      <c r="C24" s="47" t="s">
        <v>63</v>
      </c>
      <c r="D24" s="48"/>
      <c r="E24" s="48"/>
      <c r="F24" s="48">
        <v>880068679.77999997</v>
      </c>
      <c r="G24" s="48"/>
      <c r="H24" s="48"/>
      <c r="I24" s="48">
        <v>25619773.52</v>
      </c>
      <c r="J24" s="48">
        <v>905688453.29999995</v>
      </c>
      <c r="K24" s="48">
        <v>1524301.07</v>
      </c>
      <c r="L24" s="72">
        <v>-584179.14</v>
      </c>
      <c r="M24" s="48"/>
      <c r="N24" s="48">
        <v>43042958.990000002</v>
      </c>
      <c r="O24" s="149">
        <v>867276503.44000006</v>
      </c>
      <c r="P24" s="52">
        <f t="shared" si="7"/>
        <v>1.1272048973305774E-3</v>
      </c>
      <c r="Q24" s="63">
        <v>862645494.30999994</v>
      </c>
      <c r="R24" s="52">
        <f t="shared" si="8"/>
        <v>1.1684494764181977E-3</v>
      </c>
      <c r="S24" s="54">
        <f t="shared" si="9"/>
        <v>-5.3397147410675777E-3</v>
      </c>
      <c r="T24" s="55">
        <f t="shared" si="10"/>
        <v>1.7670075135780259E-3</v>
      </c>
      <c r="U24" s="55">
        <f t="shared" si="11"/>
        <v>-6.7719491245620488E-4</v>
      </c>
      <c r="V24" s="56">
        <f t="shared" si="12"/>
        <v>102.05716123981487</v>
      </c>
      <c r="W24" s="56">
        <f t="shared" si="13"/>
        <v>-6.9112590371325222E-2</v>
      </c>
      <c r="X24" s="48">
        <v>100</v>
      </c>
      <c r="Y24" s="48">
        <v>100</v>
      </c>
      <c r="Z24" s="57">
        <v>727</v>
      </c>
      <c r="AA24" s="110">
        <v>8452571.9100000001</v>
      </c>
      <c r="AB24" s="37"/>
      <c r="AC24" s="4"/>
      <c r="AD24" s="7"/>
      <c r="AE24" s="2"/>
    </row>
    <row r="25" spans="1:31" ht="18" customHeight="1" x14ac:dyDescent="0.35">
      <c r="A25" s="108">
        <v>20</v>
      </c>
      <c r="B25" s="58" t="s">
        <v>39</v>
      </c>
      <c r="C25" s="47" t="s">
        <v>64</v>
      </c>
      <c r="D25" s="48"/>
      <c r="E25" s="48"/>
      <c r="F25" s="48">
        <v>28301733181.110001</v>
      </c>
      <c r="G25" s="48"/>
      <c r="H25" s="48"/>
      <c r="I25" s="48"/>
      <c r="J25" s="48">
        <v>28301733181.110001</v>
      </c>
      <c r="K25" s="48">
        <v>98546718.859999999</v>
      </c>
      <c r="L25" s="59">
        <v>80897226</v>
      </c>
      <c r="M25" s="48">
        <v>85410420105.190002</v>
      </c>
      <c r="N25" s="48">
        <v>435101570</v>
      </c>
      <c r="O25" s="149">
        <v>86540947766</v>
      </c>
      <c r="P25" s="52">
        <f t="shared" si="7"/>
        <v>0.11247783118133738</v>
      </c>
      <c r="Q25" s="63">
        <v>84975318535</v>
      </c>
      <c r="R25" s="52">
        <f t="shared" si="8"/>
        <v>0.115098690140506</v>
      </c>
      <c r="S25" s="54">
        <f t="shared" si="9"/>
        <v>-1.8091195802862475E-2</v>
      </c>
      <c r="T25" s="55">
        <f t="shared" si="10"/>
        <v>1.1597099082295307E-3</v>
      </c>
      <c r="U25" s="55">
        <f t="shared" si="11"/>
        <v>9.5200850546596895E-4</v>
      </c>
      <c r="V25" s="56">
        <f t="shared" si="12"/>
        <v>1</v>
      </c>
      <c r="W25" s="56">
        <f t="shared" si="13"/>
        <v>9.5200850546596895E-4</v>
      </c>
      <c r="X25" s="48"/>
      <c r="Y25" s="48"/>
      <c r="Z25" s="57">
        <v>75064</v>
      </c>
      <c r="AA25" s="110">
        <v>84975318535</v>
      </c>
      <c r="AB25" s="37"/>
      <c r="AC25" s="4"/>
      <c r="AD25" s="7"/>
      <c r="AE25" s="2"/>
    </row>
    <row r="26" spans="1:31" ht="18" customHeight="1" x14ac:dyDescent="0.35">
      <c r="A26" s="108">
        <v>21</v>
      </c>
      <c r="B26" s="47" t="s">
        <v>43</v>
      </c>
      <c r="C26" s="47" t="s">
        <v>65</v>
      </c>
      <c r="D26" s="48"/>
      <c r="E26" s="48"/>
      <c r="F26" s="48">
        <v>929253202.82000005</v>
      </c>
      <c r="G26" s="48"/>
      <c r="H26" s="48"/>
      <c r="I26" s="48">
        <v>587794963.96000004</v>
      </c>
      <c r="J26" s="48">
        <v>1517048166.78</v>
      </c>
      <c r="K26" s="48">
        <v>5925924.5</v>
      </c>
      <c r="L26" s="59">
        <v>8200196.1100000003</v>
      </c>
      <c r="M26" s="48">
        <v>1519282541.78</v>
      </c>
      <c r="N26" s="48">
        <v>6243644.5</v>
      </c>
      <c r="O26" s="149">
        <v>1433756870.95</v>
      </c>
      <c r="P26" s="52">
        <f t="shared" si="7"/>
        <v>1.8634631056022981E-3</v>
      </c>
      <c r="Q26" s="63">
        <v>1513038896.5</v>
      </c>
      <c r="R26" s="52">
        <f t="shared" si="8"/>
        <v>2.0494044402676465E-3</v>
      </c>
      <c r="S26" s="54">
        <f t="shared" si="9"/>
        <v>5.5296701383874158E-2</v>
      </c>
      <c r="T26" s="55">
        <f t="shared" si="10"/>
        <v>3.9165711560409976E-3</v>
      </c>
      <c r="U26" s="55">
        <f t="shared" si="11"/>
        <v>5.4196862545760737E-3</v>
      </c>
      <c r="V26" s="56">
        <f t="shared" si="12"/>
        <v>9.8309604173297398</v>
      </c>
      <c r="W26" s="56">
        <f t="shared" si="13"/>
        <v>5.328072104308345E-2</v>
      </c>
      <c r="X26" s="48">
        <v>10</v>
      </c>
      <c r="Y26" s="48">
        <v>10</v>
      </c>
      <c r="Z26" s="57">
        <v>1134</v>
      </c>
      <c r="AA26" s="110">
        <v>153905501.83000001</v>
      </c>
      <c r="AB26" s="37"/>
      <c r="AC26" s="4"/>
      <c r="AD26" s="8"/>
      <c r="AE26" s="3"/>
    </row>
    <row r="27" spans="1:31" ht="18" customHeight="1" x14ac:dyDescent="0.35">
      <c r="A27" s="108">
        <v>22</v>
      </c>
      <c r="B27" s="47" t="s">
        <v>66</v>
      </c>
      <c r="C27" s="47" t="s">
        <v>67</v>
      </c>
      <c r="D27" s="48"/>
      <c r="E27" s="48"/>
      <c r="F27" s="48">
        <v>11343062083.950001</v>
      </c>
      <c r="G27" s="48"/>
      <c r="H27" s="48"/>
      <c r="I27" s="48">
        <v>18206993007.16</v>
      </c>
      <c r="J27" s="48">
        <v>11343062083.950001</v>
      </c>
      <c r="K27" s="48">
        <v>37301196.469999999</v>
      </c>
      <c r="L27" s="59">
        <v>33836724.579999998</v>
      </c>
      <c r="M27" s="48">
        <v>29550055091.110001</v>
      </c>
      <c r="N27" s="48">
        <v>118704178.25</v>
      </c>
      <c r="O27" s="149">
        <v>30245711589.880001</v>
      </c>
      <c r="P27" s="52">
        <f t="shared" si="7"/>
        <v>3.9310547549867493E-2</v>
      </c>
      <c r="Q27" s="63">
        <v>29431350912.860001</v>
      </c>
      <c r="R27" s="52">
        <f t="shared" si="8"/>
        <v>3.9864633608175402E-2</v>
      </c>
      <c r="S27" s="54">
        <f t="shared" si="9"/>
        <v>-2.6924831131844809E-2</v>
      </c>
      <c r="T27" s="55">
        <f t="shared" si="10"/>
        <v>1.2673966811934982E-3</v>
      </c>
      <c r="U27" s="55">
        <f t="shared" si="11"/>
        <v>1.1496830261099253E-3</v>
      </c>
      <c r="V27" s="56">
        <f t="shared" si="12"/>
        <v>1.0048104371778399</v>
      </c>
      <c r="W27" s="56">
        <f t="shared" si="13"/>
        <v>1.155213504081456E-3</v>
      </c>
      <c r="X27" s="48">
        <v>1</v>
      </c>
      <c r="Y27" s="48">
        <v>1</v>
      </c>
      <c r="Z27" s="85">
        <v>17642</v>
      </c>
      <c r="AA27" s="113">
        <v>29290451038.23</v>
      </c>
      <c r="AB27" s="37"/>
      <c r="AC27" s="4"/>
      <c r="AD27" s="4"/>
      <c r="AE27" s="5"/>
    </row>
    <row r="28" spans="1:31" ht="16.5" customHeight="1" x14ac:dyDescent="0.3">
      <c r="A28" s="108">
        <v>23</v>
      </c>
      <c r="B28" s="47" t="s">
        <v>68</v>
      </c>
      <c r="C28" s="47" t="s">
        <v>69</v>
      </c>
      <c r="D28" s="48"/>
      <c r="E28" s="48"/>
      <c r="F28" s="48">
        <v>2331496980.9699998</v>
      </c>
      <c r="G28" s="48"/>
      <c r="H28" s="48"/>
      <c r="I28" s="48">
        <v>4075644923.3099999</v>
      </c>
      <c r="J28" s="48">
        <v>6407141904.2799997</v>
      </c>
      <c r="K28" s="48">
        <v>9611473.4399999995</v>
      </c>
      <c r="L28" s="59">
        <v>8658880.8200000003</v>
      </c>
      <c r="M28" s="48">
        <v>6407141904.2799997</v>
      </c>
      <c r="N28" s="48">
        <v>9611473.4399999995</v>
      </c>
      <c r="O28" s="150">
        <v>6804714580.8400002</v>
      </c>
      <c r="P28" s="52">
        <f t="shared" si="7"/>
        <v>8.8441316812294824E-3</v>
      </c>
      <c r="Q28" s="63">
        <v>6397530430.8400002</v>
      </c>
      <c r="R28" s="52">
        <f t="shared" si="8"/>
        <v>8.6654264487448906E-3</v>
      </c>
      <c r="S28" s="54">
        <f t="shared" si="9"/>
        <v>-5.9838534763310469E-2</v>
      </c>
      <c r="T28" s="55">
        <f t="shared" si="10"/>
        <v>1.5023724457279379E-3</v>
      </c>
      <c r="U28" s="55">
        <f t="shared" si="11"/>
        <v>1.3534723927625121E-3</v>
      </c>
      <c r="V28" s="56">
        <f t="shared" si="12"/>
        <v>100.59383542272694</v>
      </c>
      <c r="W28" s="56">
        <f t="shared" si="13"/>
        <v>0.13615097912675658</v>
      </c>
      <c r="X28" s="48">
        <v>100</v>
      </c>
      <c r="Y28" s="48">
        <v>100</v>
      </c>
      <c r="Z28" s="57">
        <v>698</v>
      </c>
      <c r="AA28" s="110">
        <v>63597639</v>
      </c>
      <c r="AB28" s="5"/>
      <c r="AC28" s="9"/>
      <c r="AD28" s="10"/>
      <c r="AE28" s="10"/>
    </row>
    <row r="29" spans="1:31" ht="18" customHeight="1" x14ac:dyDescent="0.35">
      <c r="A29" s="108">
        <v>24</v>
      </c>
      <c r="B29" s="47" t="s">
        <v>70</v>
      </c>
      <c r="C29" s="47" t="s">
        <v>71</v>
      </c>
      <c r="D29" s="48"/>
      <c r="E29" s="48"/>
      <c r="F29" s="71">
        <v>3466709904</v>
      </c>
      <c r="G29" s="48"/>
      <c r="H29" s="48"/>
      <c r="I29" s="48">
        <v>5243026834.9300003</v>
      </c>
      <c r="J29" s="48">
        <v>3466709904</v>
      </c>
      <c r="K29" s="48">
        <v>10774186.439999999</v>
      </c>
      <c r="L29" s="59">
        <v>7785986.7199999997</v>
      </c>
      <c r="M29" s="48">
        <v>8709736738.9300003</v>
      </c>
      <c r="N29" s="48">
        <v>70139311.069999993</v>
      </c>
      <c r="O29" s="149">
        <v>8510137964.9799995</v>
      </c>
      <c r="P29" s="52">
        <f t="shared" si="7"/>
        <v>1.1060681516258752E-2</v>
      </c>
      <c r="Q29" s="63">
        <v>8639597427.8600006</v>
      </c>
      <c r="R29" s="52">
        <f t="shared" si="8"/>
        <v>1.1702296201200946E-2</v>
      </c>
      <c r="S29" s="54">
        <f t="shared" si="9"/>
        <v>1.5212381210826272E-2</v>
      </c>
      <c r="T29" s="55">
        <f t="shared" si="10"/>
        <v>1.2470704254409605E-3</v>
      </c>
      <c r="U29" s="55">
        <f t="shared" si="11"/>
        <v>9.0119786078140943E-4</v>
      </c>
      <c r="V29" s="56">
        <f t="shared" si="12"/>
        <v>100.4836960148868</v>
      </c>
      <c r="W29" s="56">
        <f t="shared" si="13"/>
        <v>9.0555691892025419E-2</v>
      </c>
      <c r="X29" s="48">
        <v>100</v>
      </c>
      <c r="Y29" s="48">
        <v>100</v>
      </c>
      <c r="Z29" s="57">
        <v>5086</v>
      </c>
      <c r="AA29" s="110">
        <v>85980092</v>
      </c>
      <c r="AB29" s="37"/>
      <c r="AC29" s="4"/>
      <c r="AD29" s="7"/>
      <c r="AE29" s="2"/>
    </row>
    <row r="30" spans="1:31" ht="18" customHeight="1" x14ac:dyDescent="0.35">
      <c r="A30" s="108">
        <v>25</v>
      </c>
      <c r="B30" s="58" t="s">
        <v>50</v>
      </c>
      <c r="C30" s="58" t="s">
        <v>72</v>
      </c>
      <c r="D30" s="84"/>
      <c r="E30" s="48"/>
      <c r="F30" s="48">
        <v>1117253059.1800001</v>
      </c>
      <c r="G30" s="48"/>
      <c r="H30" s="84"/>
      <c r="I30" s="48"/>
      <c r="J30" s="48">
        <v>1117253059.1800001</v>
      </c>
      <c r="K30" s="48">
        <v>1090898.58</v>
      </c>
      <c r="L30" s="59">
        <v>2442637.4300000002</v>
      </c>
      <c r="M30" s="48">
        <v>1127150479.3699999</v>
      </c>
      <c r="N30" s="48">
        <v>1088584</v>
      </c>
      <c r="O30" s="149">
        <v>1080354949.6600001</v>
      </c>
      <c r="P30" s="52">
        <f t="shared" si="7"/>
        <v>1.4041443360702439E-3</v>
      </c>
      <c r="Q30" s="63">
        <v>1117183418.3</v>
      </c>
      <c r="R30" s="52">
        <f t="shared" si="8"/>
        <v>1.5132199597470211E-3</v>
      </c>
      <c r="S30" s="54">
        <f t="shared" si="9"/>
        <v>3.4089230258620283E-2</v>
      </c>
      <c r="T30" s="55">
        <f t="shared" si="10"/>
        <v>9.7647222661074128E-4</v>
      </c>
      <c r="U30" s="55">
        <f t="shared" si="11"/>
        <v>2.1864247087706712E-3</v>
      </c>
      <c r="V30" s="56">
        <f t="shared" si="12"/>
        <v>10.048351874940378</v>
      </c>
      <c r="W30" s="56">
        <f t="shared" si="13"/>
        <v>2.1969964821791744E-2</v>
      </c>
      <c r="X30" s="48">
        <v>10</v>
      </c>
      <c r="Y30" s="48">
        <v>10</v>
      </c>
      <c r="Z30" s="57">
        <v>311</v>
      </c>
      <c r="AA30" s="110">
        <v>111180762</v>
      </c>
      <c r="AB30" s="37"/>
      <c r="AC30" s="4"/>
      <c r="AD30" s="7"/>
      <c r="AE30" s="2"/>
    </row>
    <row r="31" spans="1:31" ht="18" customHeight="1" x14ac:dyDescent="0.35">
      <c r="A31" s="108">
        <v>26</v>
      </c>
      <c r="B31" s="58" t="s">
        <v>33</v>
      </c>
      <c r="C31" s="58" t="s">
        <v>73</v>
      </c>
      <c r="D31" s="48"/>
      <c r="E31" s="48"/>
      <c r="F31" s="48">
        <v>2567293504.1399999</v>
      </c>
      <c r="G31" s="48"/>
      <c r="H31" s="48"/>
      <c r="I31" s="48">
        <v>15949527.140000001</v>
      </c>
      <c r="J31" s="48">
        <v>2583243031.2800002</v>
      </c>
      <c r="K31" s="48">
        <v>11998806.140000001</v>
      </c>
      <c r="L31" s="59">
        <v>10261145.630000001</v>
      </c>
      <c r="M31" s="48">
        <v>2583243031.2800002</v>
      </c>
      <c r="N31" s="48">
        <v>33973211.780000001</v>
      </c>
      <c r="O31" s="149">
        <v>2764077183.3899999</v>
      </c>
      <c r="P31" s="52">
        <f t="shared" si="7"/>
        <v>3.5924890451416057E-3</v>
      </c>
      <c r="Q31" s="53">
        <v>2549269819.5</v>
      </c>
      <c r="R31" s="52">
        <f t="shared" si="8"/>
        <v>3.4529746060124509E-3</v>
      </c>
      <c r="S31" s="54">
        <f t="shared" si="9"/>
        <v>-7.77139528450322E-2</v>
      </c>
      <c r="T31" s="55">
        <f t="shared" si="10"/>
        <v>4.7067619316786885E-3</v>
      </c>
      <c r="U31" s="55">
        <f t="shared" si="11"/>
        <v>4.0251312558246839E-3</v>
      </c>
      <c r="V31" s="56">
        <f t="shared" si="12"/>
        <v>99.999999980386548</v>
      </c>
      <c r="W31" s="56">
        <f t="shared" si="13"/>
        <v>0.4025131255035217</v>
      </c>
      <c r="X31" s="48">
        <v>100</v>
      </c>
      <c r="Y31" s="48">
        <v>100</v>
      </c>
      <c r="Z31" s="57">
        <v>858</v>
      </c>
      <c r="AA31" s="110">
        <v>25492698.199999999</v>
      </c>
      <c r="AB31" s="37"/>
      <c r="AC31" s="4"/>
      <c r="AD31" s="7"/>
      <c r="AE31" s="2"/>
    </row>
    <row r="32" spans="1:31" ht="16.5" customHeight="1" x14ac:dyDescent="0.3">
      <c r="A32" s="108">
        <v>27</v>
      </c>
      <c r="B32" s="47" t="s">
        <v>48</v>
      </c>
      <c r="C32" s="47" t="s">
        <v>74</v>
      </c>
      <c r="D32" s="48"/>
      <c r="E32" s="48"/>
      <c r="F32" s="48">
        <v>9054878402.2900009</v>
      </c>
      <c r="G32" s="48"/>
      <c r="H32" s="48"/>
      <c r="I32" s="48">
        <v>301138171.50999999</v>
      </c>
      <c r="J32" s="48">
        <v>9054878402.2900009</v>
      </c>
      <c r="K32" s="50">
        <v>15040136.949999999</v>
      </c>
      <c r="L32" s="59">
        <v>14129062.060000001</v>
      </c>
      <c r="M32" s="48">
        <v>9356016573.7999992</v>
      </c>
      <c r="N32" s="48">
        <v>179075176.02000001</v>
      </c>
      <c r="O32" s="149">
        <v>10317422501.49</v>
      </c>
      <c r="P32" s="52">
        <f t="shared" si="7"/>
        <v>1.3409620951771582E-2</v>
      </c>
      <c r="Q32" s="63">
        <v>9176941397.7700005</v>
      </c>
      <c r="R32" s="52">
        <f t="shared" si="8"/>
        <v>1.2430126212995093E-2</v>
      </c>
      <c r="S32" s="54">
        <f t="shared" si="9"/>
        <v>-0.11053934289841244</v>
      </c>
      <c r="T32" s="55">
        <f t="shared" si="10"/>
        <v>1.6389051970686832E-3</v>
      </c>
      <c r="U32" s="55">
        <f t="shared" si="11"/>
        <v>1.539626488563321E-3</v>
      </c>
      <c r="V32" s="56">
        <f t="shared" si="12"/>
        <v>89.108621071352147</v>
      </c>
      <c r="W32" s="56">
        <f t="shared" si="13"/>
        <v>0.13719399336080546</v>
      </c>
      <c r="X32" s="48">
        <v>100</v>
      </c>
      <c r="Y32" s="48">
        <v>100</v>
      </c>
      <c r="Z32" s="57">
        <v>5366</v>
      </c>
      <c r="AA32" s="110">
        <v>102986010.64</v>
      </c>
      <c r="AB32" s="40"/>
      <c r="AC32" s="6"/>
      <c r="AD32" s="2"/>
      <c r="AE32" s="2"/>
    </row>
    <row r="33" spans="1:256" ht="16.5" customHeight="1" x14ac:dyDescent="0.3">
      <c r="A33" s="108">
        <v>28</v>
      </c>
      <c r="B33" s="47" t="s">
        <v>75</v>
      </c>
      <c r="C33" s="47" t="s">
        <v>76</v>
      </c>
      <c r="D33" s="48"/>
      <c r="E33" s="48"/>
      <c r="F33" s="50">
        <v>4882248898.79</v>
      </c>
      <c r="G33" s="48">
        <v>742951285.76999998</v>
      </c>
      <c r="H33" s="48"/>
      <c r="I33" s="48">
        <v>7856558556.1599998</v>
      </c>
      <c r="J33" s="48">
        <v>13481758740.719999</v>
      </c>
      <c r="K33" s="48">
        <v>14793069.689999999</v>
      </c>
      <c r="L33" s="59">
        <v>12742156.189999999</v>
      </c>
      <c r="M33" s="48">
        <v>13481758740.719999</v>
      </c>
      <c r="N33" s="87">
        <v>49861097.5</v>
      </c>
      <c r="O33" s="149">
        <v>14992567929.620001</v>
      </c>
      <c r="P33" s="52">
        <f t="shared" si="7"/>
        <v>1.9485937791231967E-2</v>
      </c>
      <c r="Q33" s="63">
        <v>13431897643.190001</v>
      </c>
      <c r="R33" s="52">
        <f t="shared" si="8"/>
        <v>1.819344547906282E-2</v>
      </c>
      <c r="S33" s="54">
        <f t="shared" si="9"/>
        <v>-0.10409626247860242</v>
      </c>
      <c r="T33" s="55">
        <f t="shared" si="10"/>
        <v>1.1013387745327345E-3</v>
      </c>
      <c r="U33" s="55">
        <f t="shared" si="11"/>
        <v>9.4864899424395915E-4</v>
      </c>
      <c r="V33" s="56">
        <f t="shared" si="12"/>
        <v>100.14039252626695</v>
      </c>
      <c r="W33" s="56">
        <f t="shared" si="13"/>
        <v>9.4998082653238419E-2</v>
      </c>
      <c r="X33" s="48">
        <v>100</v>
      </c>
      <c r="Y33" s="48">
        <v>100</v>
      </c>
      <c r="Z33" s="57">
        <v>1761</v>
      </c>
      <c r="AA33" s="110">
        <v>134130667</v>
      </c>
      <c r="AB33" s="7"/>
      <c r="AC33" s="2"/>
      <c r="AD33" s="2"/>
      <c r="AE33" s="2"/>
    </row>
    <row r="34" spans="1:256" ht="16.5" customHeight="1" x14ac:dyDescent="0.3">
      <c r="A34" s="108">
        <v>29</v>
      </c>
      <c r="B34" s="47" t="s">
        <v>75</v>
      </c>
      <c r="C34" s="47" t="s">
        <v>77</v>
      </c>
      <c r="D34" s="48"/>
      <c r="E34" s="48"/>
      <c r="F34" s="48">
        <v>201636613.53</v>
      </c>
      <c r="G34" s="48"/>
      <c r="H34" s="48"/>
      <c r="I34" s="48">
        <v>287489034.49000001</v>
      </c>
      <c r="J34" s="48">
        <v>489125648.01999998</v>
      </c>
      <c r="K34" s="48">
        <v>369965.62</v>
      </c>
      <c r="L34" s="59">
        <v>511560.43</v>
      </c>
      <c r="M34" s="48">
        <v>489125648.01999998</v>
      </c>
      <c r="N34" s="48">
        <v>5311355.07</v>
      </c>
      <c r="O34" s="149">
        <v>488896372.79000002</v>
      </c>
      <c r="P34" s="52">
        <f t="shared" si="7"/>
        <v>6.3542178706582349E-4</v>
      </c>
      <c r="Q34" s="63">
        <v>483814292.95999998</v>
      </c>
      <c r="R34" s="52">
        <f t="shared" si="8"/>
        <v>6.5532430299763663E-4</v>
      </c>
      <c r="S34" s="54">
        <f t="shared" si="9"/>
        <v>-1.0395004162125363E-2</v>
      </c>
      <c r="T34" s="55">
        <f t="shared" si="10"/>
        <v>7.6468518062277962E-4</v>
      </c>
      <c r="U34" s="55">
        <f t="shared" si="11"/>
        <v>1.0573487336850834E-3</v>
      </c>
      <c r="V34" s="56">
        <f t="shared" si="12"/>
        <v>1006101.9234736316</v>
      </c>
      <c r="W34" s="56">
        <f t="shared" si="13"/>
        <v>1063.8005947429713</v>
      </c>
      <c r="X34" s="48">
        <v>1000000</v>
      </c>
      <c r="Y34" s="48">
        <v>1000000</v>
      </c>
      <c r="Z34" s="57">
        <v>5</v>
      </c>
      <c r="AA34" s="110">
        <v>480.88</v>
      </c>
      <c r="AB34" s="7"/>
      <c r="AC34" s="2"/>
      <c r="AD34" s="2"/>
      <c r="AE34" s="2"/>
    </row>
    <row r="35" spans="1:256" ht="16.5" customHeight="1" x14ac:dyDescent="0.3">
      <c r="A35" s="108">
        <v>30</v>
      </c>
      <c r="B35" s="47" t="s">
        <v>78</v>
      </c>
      <c r="C35" s="47" t="s">
        <v>79</v>
      </c>
      <c r="D35" s="48"/>
      <c r="E35" s="48"/>
      <c r="F35" s="48">
        <v>8311621564.0200005</v>
      </c>
      <c r="G35" s="48"/>
      <c r="H35" s="48"/>
      <c r="I35" s="48">
        <v>212842332.50999999</v>
      </c>
      <c r="J35" s="48">
        <v>8311621564.0200005</v>
      </c>
      <c r="K35" s="48">
        <v>8861032.9600000009</v>
      </c>
      <c r="L35" s="59">
        <v>6784463.54</v>
      </c>
      <c r="M35" s="48">
        <v>8528252373.7200003</v>
      </c>
      <c r="N35" s="48">
        <v>36210799.770000003</v>
      </c>
      <c r="O35" s="149">
        <v>10306396181.08</v>
      </c>
      <c r="P35" s="52">
        <f t="shared" si="7"/>
        <v>1.3395289971609674E-2</v>
      </c>
      <c r="Q35" s="63">
        <v>8492041573.9499998</v>
      </c>
      <c r="R35" s="52">
        <f t="shared" si="8"/>
        <v>1.1502432454875479E-2</v>
      </c>
      <c r="S35" s="54">
        <f t="shared" si="9"/>
        <v>-0.17604161292195494</v>
      </c>
      <c r="T35" s="55">
        <f t="shared" si="10"/>
        <v>1.043451434244259E-3</v>
      </c>
      <c r="U35" s="55">
        <f t="shared" si="11"/>
        <v>7.9892019850819757E-4</v>
      </c>
      <c r="V35" s="56">
        <f t="shared" si="12"/>
        <v>1.0040974832978447</v>
      </c>
      <c r="W35" s="56">
        <f t="shared" si="13"/>
        <v>8.0219376067789565E-4</v>
      </c>
      <c r="X35" s="48">
        <v>1</v>
      </c>
      <c r="Y35" s="48">
        <v>1</v>
      </c>
      <c r="Z35" s="57">
        <v>1338</v>
      </c>
      <c r="AA35" s="110">
        <v>8457387569.6400003</v>
      </c>
      <c r="AB35" s="7"/>
      <c r="AC35" s="2"/>
      <c r="AD35" s="2"/>
      <c r="AE35" s="2"/>
    </row>
    <row r="36" spans="1:256" ht="16.5" customHeight="1" x14ac:dyDescent="0.3">
      <c r="A36" s="108">
        <v>31</v>
      </c>
      <c r="B36" s="47" t="s">
        <v>80</v>
      </c>
      <c r="C36" s="47" t="s">
        <v>81</v>
      </c>
      <c r="D36" s="48"/>
      <c r="E36" s="48"/>
      <c r="F36" s="48">
        <v>13838600047.77</v>
      </c>
      <c r="G36" s="48"/>
      <c r="H36" s="48"/>
      <c r="I36" s="48"/>
      <c r="J36" s="48">
        <v>13838600047.77</v>
      </c>
      <c r="K36" s="48">
        <v>14187123.630000001</v>
      </c>
      <c r="L36" s="59">
        <v>14163207.42</v>
      </c>
      <c r="M36" s="48">
        <v>13838600047.77</v>
      </c>
      <c r="N36" s="48">
        <v>58096226.649999999</v>
      </c>
      <c r="O36" s="149">
        <v>14470407988.299999</v>
      </c>
      <c r="P36" s="52">
        <f t="shared" si="7"/>
        <v>1.8807283128375103E-2</v>
      </c>
      <c r="Q36" s="63">
        <v>13780503821.120001</v>
      </c>
      <c r="R36" s="52">
        <f t="shared" si="8"/>
        <v>1.8665630993002429E-2</v>
      </c>
      <c r="S36" s="54">
        <f t="shared" si="9"/>
        <v>-4.767689810389715E-2</v>
      </c>
      <c r="T36" s="55">
        <f t="shared" si="10"/>
        <v>1.0295068898901079E-3</v>
      </c>
      <c r="U36" s="55">
        <f t="shared" si="11"/>
        <v>1.0277713793231179E-3</v>
      </c>
      <c r="V36" s="56">
        <f t="shared" si="12"/>
        <v>1.0090111868832812</v>
      </c>
      <c r="W36" s="56">
        <f t="shared" si="13"/>
        <v>1.0370328192954863E-3</v>
      </c>
      <c r="X36" s="48">
        <v>1</v>
      </c>
      <c r="Y36" s="48">
        <v>1</v>
      </c>
      <c r="Z36" s="57">
        <v>2691</v>
      </c>
      <c r="AA36" s="110">
        <v>13657434129.83</v>
      </c>
      <c r="AB36" s="34"/>
      <c r="AC36" s="11"/>
      <c r="AD36" s="11"/>
      <c r="AE36" s="11"/>
    </row>
    <row r="37" spans="1:256" ht="16.5" customHeight="1" x14ac:dyDescent="0.3">
      <c r="A37" s="108">
        <v>32</v>
      </c>
      <c r="B37" s="47" t="s">
        <v>35</v>
      </c>
      <c r="C37" s="47" t="s">
        <v>82</v>
      </c>
      <c r="D37" s="48"/>
      <c r="E37" s="48"/>
      <c r="F37" s="48">
        <v>559083389.71000004</v>
      </c>
      <c r="G37" s="48"/>
      <c r="H37" s="84"/>
      <c r="I37" s="48">
        <v>7088113.7000000002</v>
      </c>
      <c r="J37" s="48">
        <v>559083389.71000004</v>
      </c>
      <c r="K37" s="50">
        <v>1123792.6399999999</v>
      </c>
      <c r="L37" s="59">
        <v>169250.49</v>
      </c>
      <c r="M37" s="48">
        <v>566171503.40999997</v>
      </c>
      <c r="N37" s="48">
        <v>20331279.32</v>
      </c>
      <c r="O37" s="149">
        <v>586605192.65999997</v>
      </c>
      <c r="P37" s="52">
        <f t="shared" si="7"/>
        <v>7.6241457406397224E-4</v>
      </c>
      <c r="Q37" s="63">
        <v>545840224.09000003</v>
      </c>
      <c r="R37" s="52">
        <f t="shared" si="8"/>
        <v>7.3933815020513791E-4</v>
      </c>
      <c r="S37" s="54">
        <f t="shared" si="9"/>
        <v>-6.9493023723756167E-2</v>
      </c>
      <c r="T37" s="55">
        <f t="shared" si="10"/>
        <v>2.0588307537678006E-3</v>
      </c>
      <c r="U37" s="55">
        <f t="shared" si="11"/>
        <v>3.1007331913320734E-4</v>
      </c>
      <c r="V37" s="56">
        <f t="shared" si="12"/>
        <v>100.0191162227004</v>
      </c>
      <c r="W37" s="56">
        <f t="shared" si="13"/>
        <v>3.1013259343942737E-2</v>
      </c>
      <c r="X37" s="60">
        <v>100</v>
      </c>
      <c r="Y37" s="60">
        <v>100</v>
      </c>
      <c r="Z37" s="57">
        <v>614</v>
      </c>
      <c r="AA37" s="110">
        <v>5457359</v>
      </c>
      <c r="AB37" s="7"/>
      <c r="AC37" s="2"/>
      <c r="AD37" s="2"/>
      <c r="AE37" s="2"/>
    </row>
    <row r="38" spans="1:256" ht="16.5" customHeight="1" x14ac:dyDescent="0.3">
      <c r="A38" s="108">
        <v>33</v>
      </c>
      <c r="B38" s="47" t="s">
        <v>29</v>
      </c>
      <c r="C38" s="47" t="s">
        <v>83</v>
      </c>
      <c r="D38" s="48"/>
      <c r="E38" s="48"/>
      <c r="F38" s="48">
        <v>12646558016.91</v>
      </c>
      <c r="G38" s="48"/>
      <c r="H38" s="48"/>
      <c r="I38" s="85">
        <v>175966250.84999999</v>
      </c>
      <c r="J38" s="48">
        <v>12822524267.76</v>
      </c>
      <c r="K38" s="48">
        <v>13314384.09</v>
      </c>
      <c r="L38" s="59">
        <v>14279148.359999999</v>
      </c>
      <c r="M38" s="48">
        <v>12778486310.370001</v>
      </c>
      <c r="N38" s="48">
        <v>45749219.189999998</v>
      </c>
      <c r="O38" s="149">
        <v>13899112585.17</v>
      </c>
      <c r="P38" s="52">
        <f t="shared" si="7"/>
        <v>1.8064766787074117E-2</v>
      </c>
      <c r="Q38" s="63">
        <v>12732737091.18</v>
      </c>
      <c r="R38" s="52">
        <f t="shared" si="8"/>
        <v>1.7246435628183367E-2</v>
      </c>
      <c r="S38" s="54">
        <f t="shared" si="9"/>
        <v>-8.3917263554976362E-2</v>
      </c>
      <c r="T38" s="55">
        <f t="shared" si="10"/>
        <v>1.0456812227139212E-3</v>
      </c>
      <c r="U38" s="55">
        <f t="shared" si="11"/>
        <v>1.1214515981713942E-3</v>
      </c>
      <c r="V38" s="56">
        <f t="shared" si="12"/>
        <v>0.99873714310102302</v>
      </c>
      <c r="W38" s="56">
        <f t="shared" si="13"/>
        <v>1.1200353652837747E-3</v>
      </c>
      <c r="X38" s="48">
        <v>1</v>
      </c>
      <c r="Y38" s="48">
        <v>1</v>
      </c>
      <c r="Z38" s="57">
        <v>999</v>
      </c>
      <c r="AA38" s="110">
        <v>12748837048</v>
      </c>
      <c r="AB38" s="7"/>
      <c r="AC38" s="2"/>
      <c r="AD38" s="2"/>
      <c r="AE38" s="2"/>
    </row>
    <row r="39" spans="1:256" ht="16.5" customHeight="1" x14ac:dyDescent="0.3">
      <c r="A39" s="108">
        <v>34</v>
      </c>
      <c r="B39" s="47" t="s">
        <v>84</v>
      </c>
      <c r="C39" s="47" t="s">
        <v>85</v>
      </c>
      <c r="D39" s="48"/>
      <c r="E39" s="48"/>
      <c r="F39" s="50">
        <v>99946328.319999993</v>
      </c>
      <c r="G39" s="48"/>
      <c r="H39" s="48"/>
      <c r="I39" s="48">
        <v>14510102.619999999</v>
      </c>
      <c r="J39" s="135">
        <v>794686623.62</v>
      </c>
      <c r="K39" s="135">
        <v>793020.95</v>
      </c>
      <c r="L39" s="59">
        <v>612256.21</v>
      </c>
      <c r="M39" s="50">
        <v>809999066</v>
      </c>
      <c r="N39" s="135">
        <v>8070125.4100000001</v>
      </c>
      <c r="O39" s="149">
        <v>823868131.94000006</v>
      </c>
      <c r="P39" s="52">
        <f t="shared" si="7"/>
        <v>1.0707867553125857E-3</v>
      </c>
      <c r="Q39" s="63">
        <v>801928940.59000003</v>
      </c>
      <c r="R39" s="52">
        <f t="shared" si="8"/>
        <v>1.0862091750754113E-3</v>
      </c>
      <c r="S39" s="54">
        <f t="shared" si="9"/>
        <v>-2.6629493846714043E-2</v>
      </c>
      <c r="T39" s="55">
        <f t="shared" si="10"/>
        <v>9.8889179559544737E-4</v>
      </c>
      <c r="U39" s="55">
        <f t="shared" si="11"/>
        <v>7.6347937954396197E-4</v>
      </c>
      <c r="V39" s="56">
        <f t="shared" si="12"/>
        <v>9.9994585921888888</v>
      </c>
      <c r="W39" s="56">
        <f t="shared" si="13"/>
        <v>7.6343804417399116E-3</v>
      </c>
      <c r="X39" s="48">
        <v>10</v>
      </c>
      <c r="Y39" s="48">
        <v>10</v>
      </c>
      <c r="Z39" s="57">
        <v>292</v>
      </c>
      <c r="AA39" s="110">
        <v>80197236</v>
      </c>
      <c r="AB39" s="7"/>
      <c r="AC39" s="2"/>
      <c r="AD39" s="2"/>
      <c r="AE39" s="2"/>
    </row>
    <row r="40" spans="1:256" ht="16.5" customHeight="1" x14ac:dyDescent="0.3">
      <c r="A40" s="108">
        <v>35</v>
      </c>
      <c r="B40" s="47" t="s">
        <v>86</v>
      </c>
      <c r="C40" s="47" t="s">
        <v>87</v>
      </c>
      <c r="D40" s="48"/>
      <c r="E40" s="48"/>
      <c r="F40" s="48">
        <v>718306073.36000001</v>
      </c>
      <c r="G40" s="48"/>
      <c r="H40" s="48"/>
      <c r="I40" s="48">
        <v>403100422.30000001</v>
      </c>
      <c r="J40" s="48">
        <v>778306073.36000001</v>
      </c>
      <c r="K40" s="48">
        <v>1086577.02</v>
      </c>
      <c r="L40" s="59">
        <v>1498918.73</v>
      </c>
      <c r="M40" s="48">
        <v>1181730745.5899999</v>
      </c>
      <c r="N40" s="48">
        <v>2673654.7999999998</v>
      </c>
      <c r="O40" s="149">
        <v>1225570622.3699999</v>
      </c>
      <c r="P40" s="52">
        <f t="shared" si="7"/>
        <v>1.5928820878698235E-3</v>
      </c>
      <c r="Q40" s="63">
        <v>1179057090.79</v>
      </c>
      <c r="R40" s="52">
        <f t="shared" si="8"/>
        <v>1.5970275733054027E-3</v>
      </c>
      <c r="S40" s="54">
        <f t="shared" si="9"/>
        <v>-3.7952551024805395E-2</v>
      </c>
      <c r="T40" s="55">
        <f t="shared" si="10"/>
        <v>9.2156438266442569E-4</v>
      </c>
      <c r="U40" s="55">
        <f t="shared" si="11"/>
        <v>1.2712859637659141E-3</v>
      </c>
      <c r="V40" s="56">
        <f t="shared" si="12"/>
        <v>1.005434414414303</v>
      </c>
      <c r="W40" s="56">
        <f t="shared" si="13"/>
        <v>1.2781946585321048E-3</v>
      </c>
      <c r="X40" s="48">
        <v>1</v>
      </c>
      <c r="Y40" s="48">
        <v>1</v>
      </c>
      <c r="Z40" s="57">
        <v>181</v>
      </c>
      <c r="AA40" s="110">
        <v>1172684238.6600001</v>
      </c>
      <c r="AB40" s="7"/>
      <c r="AC40" s="2"/>
      <c r="AD40" s="2"/>
      <c r="AE40" s="2"/>
    </row>
    <row r="41" spans="1:256" ht="16.5" customHeight="1" x14ac:dyDescent="0.3">
      <c r="A41" s="108">
        <v>36</v>
      </c>
      <c r="B41" s="47" t="s">
        <v>88</v>
      </c>
      <c r="C41" s="47" t="s">
        <v>89</v>
      </c>
      <c r="D41" s="48"/>
      <c r="E41" s="48"/>
      <c r="F41" s="48">
        <v>6503313510.9499998</v>
      </c>
      <c r="G41" s="48"/>
      <c r="H41" s="48"/>
      <c r="I41" s="48">
        <v>2283777743.1500001</v>
      </c>
      <c r="J41" s="48">
        <v>6503313510.9499998</v>
      </c>
      <c r="K41" s="48">
        <v>4626902.34</v>
      </c>
      <c r="L41" s="59">
        <v>21531564.829999998</v>
      </c>
      <c r="M41" s="48">
        <v>8787091254.1000004</v>
      </c>
      <c r="N41" s="48">
        <v>113239411.87</v>
      </c>
      <c r="O41" s="153">
        <v>8457478352.3299999</v>
      </c>
      <c r="P41" s="52">
        <f t="shared" si="7"/>
        <v>1.0992239476107578E-2</v>
      </c>
      <c r="Q41" s="88">
        <v>8673851842.2299995</v>
      </c>
      <c r="R41" s="52">
        <f t="shared" si="8"/>
        <v>1.1748693652760872E-2</v>
      </c>
      <c r="S41" s="54">
        <f t="shared" si="9"/>
        <v>2.5583688291722275E-2</v>
      </c>
      <c r="T41" s="55">
        <f t="shared" si="10"/>
        <v>5.334311012177087E-4</v>
      </c>
      <c r="U41" s="55">
        <f t="shared" si="11"/>
        <v>2.4823533098836457E-3</v>
      </c>
      <c r="V41" s="56">
        <f t="shared" si="12"/>
        <v>99.920298621633791</v>
      </c>
      <c r="W41" s="56">
        <f t="shared" si="13"/>
        <v>0.24803748400797493</v>
      </c>
      <c r="X41" s="48">
        <v>100</v>
      </c>
      <c r="Y41" s="48">
        <v>100</v>
      </c>
      <c r="Z41" s="57">
        <v>908</v>
      </c>
      <c r="AA41" s="110">
        <v>86807705.359999999</v>
      </c>
      <c r="AB41" s="8"/>
      <c r="AC41" s="3"/>
      <c r="AD41" s="3"/>
      <c r="AE41" s="3"/>
    </row>
    <row r="42" spans="1:256" ht="16.5" customHeight="1" x14ac:dyDescent="0.3">
      <c r="A42" s="108">
        <v>37</v>
      </c>
      <c r="B42" s="47" t="s">
        <v>90</v>
      </c>
      <c r="C42" s="47" t="s">
        <v>91</v>
      </c>
      <c r="D42" s="48"/>
      <c r="E42" s="48"/>
      <c r="F42" s="48">
        <v>318856122.56999999</v>
      </c>
      <c r="G42" s="48"/>
      <c r="H42" s="48"/>
      <c r="I42" s="48"/>
      <c r="J42" s="48">
        <v>318856122.56999999</v>
      </c>
      <c r="K42" s="48">
        <v>790589.43999999994</v>
      </c>
      <c r="L42" s="59">
        <v>982231.86</v>
      </c>
      <c r="M42" s="48">
        <v>679318656.37</v>
      </c>
      <c r="N42" s="48">
        <v>4301878.1399999997</v>
      </c>
      <c r="O42" s="149">
        <v>708512112.94000006</v>
      </c>
      <c r="P42" s="52">
        <f t="shared" si="7"/>
        <v>9.208577891321307E-4</v>
      </c>
      <c r="Q42" s="63">
        <v>675016778.24000001</v>
      </c>
      <c r="R42" s="52">
        <f t="shared" si="8"/>
        <v>9.1430721693955947E-4</v>
      </c>
      <c r="S42" s="54">
        <f t="shared" si="9"/>
        <v>-4.7275599228656491E-2</v>
      </c>
      <c r="T42" s="55">
        <f t="shared" si="10"/>
        <v>1.171214502343686E-3</v>
      </c>
      <c r="U42" s="55">
        <f t="shared" si="11"/>
        <v>1.4551221416466342E-3</v>
      </c>
      <c r="V42" s="56">
        <f t="shared" si="12"/>
        <v>1.0045524220412176</v>
      </c>
      <c r="W42" s="56">
        <f t="shared" si="13"/>
        <v>1.4617464717569301E-3</v>
      </c>
      <c r="X42" s="48">
        <v>1</v>
      </c>
      <c r="Y42" s="48">
        <v>1</v>
      </c>
      <c r="Z42" s="57">
        <v>431</v>
      </c>
      <c r="AA42" s="110">
        <v>671957743</v>
      </c>
      <c r="AB42" s="4"/>
      <c r="AC42" s="4"/>
      <c r="AD42" s="4"/>
      <c r="AE42" s="5"/>
    </row>
    <row r="43" spans="1:256" ht="16.5" customHeight="1" x14ac:dyDescent="0.3">
      <c r="A43" s="108">
        <v>38</v>
      </c>
      <c r="B43" s="47" t="s">
        <v>54</v>
      </c>
      <c r="C43" s="47" t="s">
        <v>92</v>
      </c>
      <c r="D43" s="48"/>
      <c r="E43" s="48"/>
      <c r="F43" s="48">
        <v>273452123.47000003</v>
      </c>
      <c r="G43" s="48"/>
      <c r="H43" s="48"/>
      <c r="I43" s="48">
        <v>7198658.46</v>
      </c>
      <c r="J43" s="48">
        <v>273452123.47000003</v>
      </c>
      <c r="K43" s="48">
        <v>1269040.32</v>
      </c>
      <c r="L43" s="59">
        <v>2193433.02</v>
      </c>
      <c r="M43" s="50">
        <v>280650781.93000001</v>
      </c>
      <c r="N43" s="50">
        <v>45749219.189999998</v>
      </c>
      <c r="O43" s="149">
        <v>279392211.5</v>
      </c>
      <c r="P43" s="52">
        <f t="shared" si="7"/>
        <v>3.6312786963518616E-4</v>
      </c>
      <c r="Q43" s="63">
        <v>279381741.61000001</v>
      </c>
      <c r="R43" s="52">
        <f t="shared" si="8"/>
        <v>3.7842132354278326E-4</v>
      </c>
      <c r="S43" s="54">
        <f t="shared" si="9"/>
        <v>-3.7473807676223271E-5</v>
      </c>
      <c r="T43" s="55">
        <f t="shared" si="10"/>
        <v>4.5423165905075624E-3</v>
      </c>
      <c r="U43" s="55">
        <f t="shared" si="11"/>
        <v>7.8510249358453056E-3</v>
      </c>
      <c r="V43" s="56">
        <f t="shared" si="12"/>
        <v>97.497019074619047</v>
      </c>
      <c r="W43" s="56">
        <f t="shared" si="13"/>
        <v>0.76545152792541948</v>
      </c>
      <c r="X43" s="48">
        <v>100</v>
      </c>
      <c r="Y43" s="48">
        <v>100</v>
      </c>
      <c r="Z43" s="57">
        <v>425</v>
      </c>
      <c r="AA43" s="109">
        <v>2865541.37</v>
      </c>
      <c r="AB43" s="41"/>
      <c r="AC43" s="10"/>
      <c r="AD43" s="10"/>
      <c r="AE43" s="10"/>
    </row>
    <row r="44" spans="1:256" ht="16.5" customHeight="1" x14ac:dyDescent="0.3">
      <c r="A44" s="108">
        <v>39</v>
      </c>
      <c r="B44" s="47" t="s">
        <v>93</v>
      </c>
      <c r="C44" s="47" t="s">
        <v>94</v>
      </c>
      <c r="D44" s="48"/>
      <c r="E44" s="48"/>
      <c r="F44" s="136">
        <v>138608606.56</v>
      </c>
      <c r="G44" s="48"/>
      <c r="H44" s="48"/>
      <c r="I44" s="48"/>
      <c r="J44" s="136">
        <v>138608606.56</v>
      </c>
      <c r="K44" s="137">
        <v>51533.42</v>
      </c>
      <c r="L44" s="59">
        <v>428103.14</v>
      </c>
      <c r="M44" s="137">
        <v>140515940.03</v>
      </c>
      <c r="N44" s="137">
        <v>140697929.43000001</v>
      </c>
      <c r="O44" s="149">
        <v>98615036.760000005</v>
      </c>
      <c r="P44" s="52">
        <f t="shared" si="7"/>
        <v>1.2817060296848817E-4</v>
      </c>
      <c r="Q44" s="63">
        <v>140696474.75999999</v>
      </c>
      <c r="R44" s="52">
        <f t="shared" si="8"/>
        <v>1.905727478455137E-4</v>
      </c>
      <c r="S44" s="54">
        <f t="shared" si="9"/>
        <v>0.4267243554592372</v>
      </c>
      <c r="T44" s="55">
        <f t="shared" si="10"/>
        <v>3.6627371146225014E-4</v>
      </c>
      <c r="U44" s="55">
        <f t="shared" si="11"/>
        <v>3.0427424761726137E-3</v>
      </c>
      <c r="V44" s="56">
        <f t="shared" si="12"/>
        <v>0.99998966104187947</v>
      </c>
      <c r="W44" s="56">
        <f t="shared" si="13"/>
        <v>3.0427110173855813E-3</v>
      </c>
      <c r="X44" s="48">
        <v>1</v>
      </c>
      <c r="Y44" s="48">
        <v>1</v>
      </c>
      <c r="Z44" s="138">
        <v>23</v>
      </c>
      <c r="AA44" s="139">
        <v>140697929.43000001</v>
      </c>
      <c r="AB44" s="34"/>
      <c r="AC44" s="11"/>
      <c r="AD44" s="11"/>
      <c r="AE44" s="11"/>
    </row>
    <row r="45" spans="1:256" ht="16.5" customHeight="1" x14ac:dyDescent="0.3">
      <c r="A45" s="108">
        <v>40</v>
      </c>
      <c r="B45" s="47" t="s">
        <v>95</v>
      </c>
      <c r="C45" s="89" t="s">
        <v>96</v>
      </c>
      <c r="D45" s="48"/>
      <c r="E45" s="48"/>
      <c r="F45" s="50">
        <v>764250269.10000002</v>
      </c>
      <c r="G45" s="48"/>
      <c r="H45" s="48"/>
      <c r="I45" s="50">
        <v>855471745.94000006</v>
      </c>
      <c r="J45" s="50">
        <v>1081814745.6500001</v>
      </c>
      <c r="K45" s="50">
        <v>1314483.33</v>
      </c>
      <c r="L45" s="59">
        <v>747915.75</v>
      </c>
      <c r="M45" s="50">
        <v>1937286491.5899999</v>
      </c>
      <c r="N45" s="50">
        <v>3816997.63</v>
      </c>
      <c r="O45" s="150">
        <v>1938820277.1400001</v>
      </c>
      <c r="P45" s="52">
        <f t="shared" ref="P45" si="14">(O45/$O$47)</f>
        <v>2.5198972908496752E-3</v>
      </c>
      <c r="Q45" s="63">
        <v>1933469493.97</v>
      </c>
      <c r="R45" s="52">
        <f t="shared" ref="R45" si="15">(Q45/$Q$47)</f>
        <v>2.6188758102849985E-3</v>
      </c>
      <c r="S45" s="54">
        <f t="shared" ref="S45" si="16">((Q45-O45)/O45)</f>
        <v>-2.7598139100820339E-3</v>
      </c>
      <c r="T45" s="55">
        <f t="shared" ref="T45" si="17">(K45/Q45)</f>
        <v>6.7985728975788833E-4</v>
      </c>
      <c r="U45" s="55">
        <f t="shared" ref="U45" si="18">L45/Q45</f>
        <v>3.8682573080804178E-4</v>
      </c>
      <c r="V45" s="56">
        <f t="shared" ref="V45" si="19">Q45/AA45</f>
        <v>1.0017539301461615</v>
      </c>
      <c r="W45" s="56">
        <f t="shared" ref="W45" si="20">L45/AA45</f>
        <v>3.87504196118617E-4</v>
      </c>
      <c r="X45" s="48">
        <v>1</v>
      </c>
      <c r="Y45" s="48">
        <v>1</v>
      </c>
      <c r="Z45" s="57">
        <v>20</v>
      </c>
      <c r="AA45" s="109">
        <v>1930084261</v>
      </c>
      <c r="AB45" s="34"/>
      <c r="AC45" s="11"/>
      <c r="AD45" s="11"/>
      <c r="AE45" s="11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</row>
    <row r="46" spans="1:256" ht="16.5" customHeight="1" x14ac:dyDescent="0.3">
      <c r="A46" s="108">
        <v>41</v>
      </c>
      <c r="B46" s="58" t="s">
        <v>173</v>
      </c>
      <c r="C46" s="47" t="s">
        <v>175</v>
      </c>
      <c r="D46" s="48"/>
      <c r="E46" s="48"/>
      <c r="F46" s="50">
        <v>0</v>
      </c>
      <c r="G46" s="48"/>
      <c r="H46" s="48"/>
      <c r="I46" s="50">
        <v>133316424.06999999</v>
      </c>
      <c r="J46" s="50">
        <v>0</v>
      </c>
      <c r="K46" s="50">
        <v>22760.25</v>
      </c>
      <c r="L46" s="59">
        <v>24685.07</v>
      </c>
      <c r="M46" s="50">
        <v>136124569.06999999</v>
      </c>
      <c r="N46" s="50">
        <v>2629884</v>
      </c>
      <c r="O46" s="150">
        <v>0</v>
      </c>
      <c r="P46" s="52">
        <f t="shared" si="7"/>
        <v>0</v>
      </c>
      <c r="Q46" s="63">
        <v>133494685.06999999</v>
      </c>
      <c r="R46" s="52">
        <f t="shared" si="8"/>
        <v>1.8081795581557876E-4</v>
      </c>
      <c r="S46" s="54" t="e">
        <f t="shared" si="9"/>
        <v>#DIV/0!</v>
      </c>
      <c r="T46" s="55">
        <f t="shared" si="10"/>
        <v>1.7049555184961342E-4</v>
      </c>
      <c r="U46" s="55">
        <f t="shared" si="11"/>
        <v>1.8491425323080094E-4</v>
      </c>
      <c r="V46" s="56">
        <f t="shared" si="12"/>
        <v>10.001849484528359</v>
      </c>
      <c r="W46" s="56">
        <f t="shared" si="13"/>
        <v>1.8494845283584325E-3</v>
      </c>
      <c r="X46" s="48">
        <v>10</v>
      </c>
      <c r="Y46" s="48">
        <v>10</v>
      </c>
      <c r="Z46" s="57">
        <v>11</v>
      </c>
      <c r="AA46" s="109">
        <v>13347000</v>
      </c>
      <c r="AB46" s="34"/>
      <c r="AC46" s="11"/>
      <c r="AD46" s="11"/>
      <c r="AE46" s="11"/>
    </row>
    <row r="47" spans="1:256" ht="16.5" customHeight="1" x14ac:dyDescent="0.3">
      <c r="A47" s="140" t="s">
        <v>97</v>
      </c>
      <c r="B47" s="90"/>
      <c r="C47" s="81" t="s">
        <v>56</v>
      </c>
      <c r="D47" s="65"/>
      <c r="E47" s="65"/>
      <c r="F47" s="65"/>
      <c r="G47" s="65"/>
      <c r="H47" s="65"/>
      <c r="I47" s="65"/>
      <c r="J47" s="65"/>
      <c r="K47" s="65"/>
      <c r="L47" s="66"/>
      <c r="M47" s="65"/>
      <c r="N47" s="65"/>
      <c r="O47" s="152">
        <f>SUM(O21:O46)</f>
        <v>769404484928.92981</v>
      </c>
      <c r="P47" s="82">
        <f>(O47/$O$123)</f>
        <v>0.52684722454623423</v>
      </c>
      <c r="Q47" s="67">
        <f>SUM(Q21:Q46)</f>
        <v>738282237888.77979</v>
      </c>
      <c r="R47" s="82">
        <f>(Q47/$Q$123)</f>
        <v>0.49606995365604062</v>
      </c>
      <c r="S47" s="68">
        <f t="shared" si="9"/>
        <v>-4.0449786360453564E-2</v>
      </c>
      <c r="T47" s="69"/>
      <c r="U47" s="69"/>
      <c r="V47" s="70"/>
      <c r="W47" s="70"/>
      <c r="X47" s="65"/>
      <c r="Y47" s="65"/>
      <c r="Z47" s="83">
        <f>SUM(Z21:Z46)</f>
        <v>235208</v>
      </c>
      <c r="AA47" s="111"/>
      <c r="AB47" s="7"/>
      <c r="AC47" s="2"/>
      <c r="AD47" s="2"/>
      <c r="AE47" s="2"/>
    </row>
    <row r="48" spans="1:256" ht="16.5" customHeight="1" x14ac:dyDescent="0.3">
      <c r="A48" s="141"/>
      <c r="B48" s="142"/>
      <c r="C48" s="148" t="s">
        <v>98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54"/>
      <c r="Q48" s="91"/>
      <c r="R48" s="54"/>
      <c r="S48" s="54"/>
      <c r="T48" s="92"/>
      <c r="U48" s="92"/>
      <c r="V48" s="93"/>
      <c r="W48" s="93"/>
      <c r="X48" s="91"/>
      <c r="Y48" s="91"/>
      <c r="Z48" s="91"/>
      <c r="AA48" s="115"/>
      <c r="AB48" s="7"/>
      <c r="AC48" s="2"/>
      <c r="AD48" s="2"/>
      <c r="AE48" s="2"/>
    </row>
    <row r="49" spans="1:31" ht="16.5" customHeight="1" x14ac:dyDescent="0.3">
      <c r="A49" s="108">
        <v>42</v>
      </c>
      <c r="B49" s="47" t="s">
        <v>27</v>
      </c>
      <c r="C49" s="47" t="s">
        <v>99</v>
      </c>
      <c r="D49" s="48"/>
      <c r="E49" s="48"/>
      <c r="F49" s="48">
        <v>47149524232.769997</v>
      </c>
      <c r="G49" s="48">
        <v>102701054325.8</v>
      </c>
      <c r="H49" s="48"/>
      <c r="I49" s="48">
        <v>7891186000.9099998</v>
      </c>
      <c r="J49" s="48">
        <v>149871836755.29001</v>
      </c>
      <c r="K49" s="48">
        <v>222696872.83000001</v>
      </c>
      <c r="L49" s="59">
        <v>489434633.00999999</v>
      </c>
      <c r="M49" s="48">
        <v>157763022756.20001</v>
      </c>
      <c r="N49" s="48">
        <v>615469555.03999996</v>
      </c>
      <c r="O49" s="149">
        <v>141289379393.79001</v>
      </c>
      <c r="P49" s="52">
        <f t="shared" ref="P49:P55" si="21">(O49/$O$59)</f>
        <v>0.71442432210039075</v>
      </c>
      <c r="Q49" s="63">
        <v>157147553201.16</v>
      </c>
      <c r="R49" s="52">
        <f t="shared" ref="R49:R55" si="22">(Q49/$Q$59)</f>
        <v>0.70596644474921455</v>
      </c>
      <c r="S49" s="54">
        <f t="shared" ref="S49:S59" si="23">((Q49-O49)/O49)</f>
        <v>0.1122389656986985</v>
      </c>
      <c r="T49" s="55">
        <f t="shared" ref="T49:T58" si="24">(K49/Q49)</f>
        <v>1.4171195687974361E-3</v>
      </c>
      <c r="U49" s="55">
        <f t="shared" ref="U49:U58" si="25">L49/Q49</f>
        <v>3.1144909547747711E-3</v>
      </c>
      <c r="V49" s="56">
        <f t="shared" ref="V49:V58" si="26">Q49/AA49</f>
        <v>224.84921308986191</v>
      </c>
      <c r="W49" s="56">
        <f t="shared" ref="W49:W58" si="27">L49/AA49</f>
        <v>0.70029084035660005</v>
      </c>
      <c r="X49" s="60">
        <v>224.85</v>
      </c>
      <c r="Y49" s="60">
        <v>224.85</v>
      </c>
      <c r="Z49" s="57">
        <v>5907</v>
      </c>
      <c r="AA49" s="110">
        <v>698901948.74000001</v>
      </c>
      <c r="AB49" s="7"/>
      <c r="AC49" s="2"/>
      <c r="AD49" s="2"/>
      <c r="AE49" s="2"/>
    </row>
    <row r="50" spans="1:31" ht="16.5" customHeight="1" x14ac:dyDescent="0.3">
      <c r="A50" s="108">
        <v>43</v>
      </c>
      <c r="B50" s="47" t="s">
        <v>35</v>
      </c>
      <c r="C50" s="47" t="s">
        <v>100</v>
      </c>
      <c r="D50" s="48"/>
      <c r="E50" s="48"/>
      <c r="F50" s="48">
        <v>463139005.88999999</v>
      </c>
      <c r="G50" s="48">
        <v>1608027393.22</v>
      </c>
      <c r="H50" s="48"/>
      <c r="I50" s="48">
        <v>68354745.739999995</v>
      </c>
      <c r="J50" s="48">
        <v>2071166399.1099999</v>
      </c>
      <c r="K50" s="48">
        <v>2530541.58</v>
      </c>
      <c r="L50" s="59">
        <v>12436083.98</v>
      </c>
      <c r="M50" s="48">
        <v>2139521144.8499999</v>
      </c>
      <c r="N50" s="48">
        <v>25498046.289999999</v>
      </c>
      <c r="O50" s="149">
        <v>2295389795.7399998</v>
      </c>
      <c r="P50" s="52">
        <f t="shared" si="21"/>
        <v>1.1606550370691063E-2</v>
      </c>
      <c r="Q50" s="63">
        <v>2114023098.5599999</v>
      </c>
      <c r="R50" s="52">
        <f t="shared" si="22"/>
        <v>9.4969940072672093E-3</v>
      </c>
      <c r="S50" s="54">
        <f t="shared" si="23"/>
        <v>-7.9013463210735366E-2</v>
      </c>
      <c r="T50" s="55">
        <f t="shared" si="24"/>
        <v>1.1970264571487977E-3</v>
      </c>
      <c r="U50" s="55">
        <f t="shared" si="25"/>
        <v>5.8826622984730088E-3</v>
      </c>
      <c r="V50" s="56">
        <f t="shared" si="26"/>
        <v>403.45016601090617</v>
      </c>
      <c r="W50" s="56">
        <f t="shared" si="27"/>
        <v>2.3733610809050343</v>
      </c>
      <c r="X50" s="60">
        <v>403.4502</v>
      </c>
      <c r="Y50" s="60">
        <v>403.4502</v>
      </c>
      <c r="Z50" s="57">
        <v>106</v>
      </c>
      <c r="AA50" s="110">
        <v>5239861.7640000004</v>
      </c>
      <c r="AB50" s="7"/>
      <c r="AC50" s="2"/>
      <c r="AD50" s="2"/>
      <c r="AE50" s="2"/>
    </row>
    <row r="51" spans="1:31" ht="16.5" customHeight="1" x14ac:dyDescent="0.3">
      <c r="A51" s="108">
        <v>44</v>
      </c>
      <c r="B51" s="47" t="s">
        <v>41</v>
      </c>
      <c r="C51" s="47" t="s">
        <v>101</v>
      </c>
      <c r="D51" s="48"/>
      <c r="E51" s="48"/>
      <c r="F51" s="48">
        <v>5637766972.4899998</v>
      </c>
      <c r="G51" s="48">
        <v>13901179105.459999</v>
      </c>
      <c r="H51" s="48"/>
      <c r="I51" s="48"/>
      <c r="J51" s="48">
        <v>19442946111.57</v>
      </c>
      <c r="K51" s="48">
        <v>20327325.329999998</v>
      </c>
      <c r="L51" s="59">
        <v>135181836.53</v>
      </c>
      <c r="M51" s="48">
        <v>19811275290.290001</v>
      </c>
      <c r="N51" s="48">
        <v>368329178.73000002</v>
      </c>
      <c r="O51" s="149">
        <v>16806338295.08</v>
      </c>
      <c r="P51" s="52">
        <f t="shared" si="21"/>
        <v>8.4980604309881302E-2</v>
      </c>
      <c r="Q51" s="63">
        <v>19442946111.57</v>
      </c>
      <c r="R51" s="52">
        <f t="shared" si="22"/>
        <v>8.7345092317570483E-2</v>
      </c>
      <c r="S51" s="54">
        <f t="shared" si="23"/>
        <v>0.15688175319319009</v>
      </c>
      <c r="T51" s="55">
        <f t="shared" si="24"/>
        <v>1.0454858648146809E-3</v>
      </c>
      <c r="U51" s="55">
        <f t="shared" si="25"/>
        <v>6.9527444942902323E-3</v>
      </c>
      <c r="V51" s="56">
        <f t="shared" si="26"/>
        <v>1399.4027321047902</v>
      </c>
      <c r="W51" s="56">
        <f t="shared" si="27"/>
        <v>9.7296896409362894</v>
      </c>
      <c r="X51" s="48">
        <v>1399.4</v>
      </c>
      <c r="Y51" s="48">
        <v>1401.12</v>
      </c>
      <c r="Z51" s="57">
        <v>1556</v>
      </c>
      <c r="AA51" s="110">
        <v>13893746</v>
      </c>
      <c r="AB51" s="7"/>
      <c r="AC51" s="2"/>
      <c r="AD51" s="2"/>
      <c r="AE51" s="2"/>
    </row>
    <row r="52" spans="1:31" ht="15.75" customHeight="1" x14ac:dyDescent="0.3">
      <c r="A52" s="116" t="s">
        <v>177</v>
      </c>
      <c r="B52" s="47" t="s">
        <v>41</v>
      </c>
      <c r="C52" s="47" t="s">
        <v>102</v>
      </c>
      <c r="D52" s="48"/>
      <c r="E52" s="48"/>
      <c r="F52" s="94">
        <v>0</v>
      </c>
      <c r="G52" s="48">
        <v>0</v>
      </c>
      <c r="H52" s="84"/>
      <c r="I52" s="94">
        <v>0</v>
      </c>
      <c r="J52" s="71">
        <v>0</v>
      </c>
      <c r="K52" s="95">
        <v>0</v>
      </c>
      <c r="L52" s="72">
        <v>0</v>
      </c>
      <c r="M52" s="48"/>
      <c r="N52" s="84"/>
      <c r="O52" s="149">
        <v>0</v>
      </c>
      <c r="P52" s="52">
        <f t="shared" si="21"/>
        <v>0</v>
      </c>
      <c r="Q52" s="53">
        <v>0</v>
      </c>
      <c r="R52" s="52">
        <f t="shared" si="22"/>
        <v>0</v>
      </c>
      <c r="S52" s="54" t="e">
        <f t="shared" si="23"/>
        <v>#DIV/0!</v>
      </c>
      <c r="T52" s="55" t="e">
        <f t="shared" si="24"/>
        <v>#DIV/0!</v>
      </c>
      <c r="U52" s="55" t="e">
        <f t="shared" si="25"/>
        <v>#DIV/0!</v>
      </c>
      <c r="V52" s="56" t="e">
        <f t="shared" si="26"/>
        <v>#DIV/0!</v>
      </c>
      <c r="W52" s="56" t="e">
        <f t="shared" si="27"/>
        <v>#DIV/0!</v>
      </c>
      <c r="X52" s="48">
        <v>48736.17</v>
      </c>
      <c r="Y52" s="48">
        <v>48908.32</v>
      </c>
      <c r="Z52" s="57">
        <v>0</v>
      </c>
      <c r="AA52" s="110">
        <v>0</v>
      </c>
      <c r="AB52" s="8"/>
      <c r="AC52" s="3"/>
      <c r="AD52" s="3"/>
      <c r="AE52" s="3"/>
    </row>
    <row r="53" spans="1:31" ht="15.75" customHeight="1" x14ac:dyDescent="0.3">
      <c r="A53" s="116" t="s">
        <v>178</v>
      </c>
      <c r="B53" s="47" t="s">
        <v>41</v>
      </c>
      <c r="C53" s="47" t="s">
        <v>103</v>
      </c>
      <c r="D53" s="84"/>
      <c r="E53" s="48"/>
      <c r="F53" s="96">
        <v>1316649319.6199999</v>
      </c>
      <c r="G53" s="48">
        <v>3927264778.7600002</v>
      </c>
      <c r="H53" s="48"/>
      <c r="I53" s="96">
        <v>177122913.03999999</v>
      </c>
      <c r="J53" s="71">
        <v>5219245551.25</v>
      </c>
      <c r="K53" s="71">
        <v>7203302.6799999997</v>
      </c>
      <c r="L53" s="72">
        <v>28132056.960000001</v>
      </c>
      <c r="M53" s="48">
        <v>5248931631.3599997</v>
      </c>
      <c r="N53" s="48">
        <v>29686080.109999999</v>
      </c>
      <c r="O53" s="149">
        <v>4745420306.0100002</v>
      </c>
      <c r="P53" s="52">
        <f t="shared" si="21"/>
        <v>2.3995035576974386E-2</v>
      </c>
      <c r="Q53" s="53">
        <v>5219245551.25</v>
      </c>
      <c r="R53" s="52">
        <f t="shared" si="22"/>
        <v>2.3446831662549353E-2</v>
      </c>
      <c r="S53" s="54">
        <f t="shared" si="23"/>
        <v>9.9848952186576093E-2</v>
      </c>
      <c r="T53" s="55">
        <f t="shared" si="24"/>
        <v>1.3801425147116945E-3</v>
      </c>
      <c r="U53" s="55">
        <f t="shared" si="25"/>
        <v>5.3900619704053635E-3</v>
      </c>
      <c r="V53" s="56">
        <f t="shared" si="26"/>
        <v>48728.465825297579</v>
      </c>
      <c r="W53" s="56">
        <f t="shared" si="27"/>
        <v>262.64945052113387</v>
      </c>
      <c r="X53" s="48">
        <v>48676.12</v>
      </c>
      <c r="Y53" s="48">
        <v>48844.26</v>
      </c>
      <c r="Z53" s="57">
        <v>1381</v>
      </c>
      <c r="AA53" s="110">
        <v>107108.76</v>
      </c>
      <c r="AB53" s="4"/>
      <c r="AC53" s="4"/>
      <c r="AD53" s="4"/>
      <c r="AE53" s="5"/>
    </row>
    <row r="54" spans="1:31" ht="16.5" customHeight="1" x14ac:dyDescent="0.3">
      <c r="A54" s="108">
        <v>46</v>
      </c>
      <c r="B54" s="47" t="s">
        <v>29</v>
      </c>
      <c r="C54" s="47" t="s">
        <v>104</v>
      </c>
      <c r="D54" s="48"/>
      <c r="E54" s="48"/>
      <c r="F54" s="50">
        <v>221316229.40000001</v>
      </c>
      <c r="G54" s="48">
        <v>3656683934.8000002</v>
      </c>
      <c r="H54" s="48"/>
      <c r="I54" s="48">
        <v>10285053.4</v>
      </c>
      <c r="J54" s="48">
        <v>3888285217.5999999</v>
      </c>
      <c r="K54" s="48">
        <v>5728910.4000000004</v>
      </c>
      <c r="L54" s="59">
        <v>17425557.399999999</v>
      </c>
      <c r="M54" s="50">
        <v>3889086668</v>
      </c>
      <c r="N54" s="48">
        <v>30656120</v>
      </c>
      <c r="O54" s="149">
        <v>3861444537</v>
      </c>
      <c r="P54" s="52">
        <f t="shared" si="21"/>
        <v>1.9525246041216131E-2</v>
      </c>
      <c r="Q54" s="63">
        <v>3858430703.8000002</v>
      </c>
      <c r="R54" s="52">
        <f t="shared" si="22"/>
        <v>1.7333534953522835E-2</v>
      </c>
      <c r="S54" s="54">
        <f t="shared" si="23"/>
        <v>-7.8049371708477019E-4</v>
      </c>
      <c r="T54" s="55">
        <f t="shared" si="24"/>
        <v>1.4847773200534213E-3</v>
      </c>
      <c r="U54" s="55">
        <f t="shared" si="25"/>
        <v>4.5162291972325247E-3</v>
      </c>
      <c r="V54" s="56">
        <f t="shared" si="26"/>
        <v>1.2087910464534604</v>
      </c>
      <c r="W54" s="56">
        <f t="shared" si="27"/>
        <v>5.4591774173463736E-3</v>
      </c>
      <c r="X54" s="48">
        <v>433.2</v>
      </c>
      <c r="Y54" s="48">
        <v>433.2</v>
      </c>
      <c r="Z54" s="57">
        <v>102</v>
      </c>
      <c r="AA54" s="110">
        <v>3191974920</v>
      </c>
      <c r="AB54" s="40"/>
      <c r="AC54" s="6"/>
      <c r="AD54" s="6"/>
      <c r="AE54" s="6"/>
    </row>
    <row r="55" spans="1:31" ht="16.5" customHeight="1" x14ac:dyDescent="0.3">
      <c r="A55" s="108">
        <v>47</v>
      </c>
      <c r="B55" s="47" t="s">
        <v>37</v>
      </c>
      <c r="C55" s="47" t="s">
        <v>105</v>
      </c>
      <c r="D55" s="97"/>
      <c r="E55" s="97"/>
      <c r="F55" s="94"/>
      <c r="G55" s="85">
        <v>22572531240</v>
      </c>
      <c r="H55" s="97"/>
      <c r="I55" s="96">
        <v>5726480300</v>
      </c>
      <c r="J55" s="71">
        <v>22572531240</v>
      </c>
      <c r="K55" s="71">
        <v>38852720</v>
      </c>
      <c r="L55" s="72">
        <v>129321980</v>
      </c>
      <c r="M55" s="48">
        <v>28299011540</v>
      </c>
      <c r="N55" s="71">
        <v>367472540</v>
      </c>
      <c r="O55" s="154">
        <v>22535308720</v>
      </c>
      <c r="P55" s="52">
        <f t="shared" si="21"/>
        <v>0.11394892329972713</v>
      </c>
      <c r="Q55" s="53">
        <v>28349936860</v>
      </c>
      <c r="R55" s="52">
        <f t="shared" si="22"/>
        <v>0.12735867486463145</v>
      </c>
      <c r="S55" s="54">
        <f t="shared" si="23"/>
        <v>0.25802300790490346</v>
      </c>
      <c r="T55" s="55">
        <f t="shared" si="24"/>
        <v>1.3704693661882111E-3</v>
      </c>
      <c r="U55" s="55">
        <f t="shared" si="25"/>
        <v>4.5616320289751785E-3</v>
      </c>
      <c r="V55" s="56">
        <f t="shared" si="26"/>
        <v>120.80936257173578</v>
      </c>
      <c r="W55" s="56">
        <f t="shared" si="27"/>
        <v>0.55108785770730506</v>
      </c>
      <c r="X55" s="48">
        <v>44243.4</v>
      </c>
      <c r="Y55" s="48">
        <v>44243.4</v>
      </c>
      <c r="Z55" s="73">
        <v>1419</v>
      </c>
      <c r="AA55" s="112">
        <v>234666720</v>
      </c>
      <c r="AB55" s="7"/>
      <c r="AC55" s="2"/>
      <c r="AD55" s="2"/>
      <c r="AE55" s="2"/>
    </row>
    <row r="56" spans="1:31" ht="16.5" customHeight="1" x14ac:dyDescent="0.3">
      <c r="A56" s="108">
        <v>48</v>
      </c>
      <c r="B56" s="47" t="s">
        <v>50</v>
      </c>
      <c r="C56" s="47" t="s">
        <v>106</v>
      </c>
      <c r="D56" s="48"/>
      <c r="E56" s="48"/>
      <c r="F56" s="48"/>
      <c r="G56" s="48">
        <v>568184382.79999995</v>
      </c>
      <c r="H56" s="48"/>
      <c r="I56" s="48">
        <v>11195434.6</v>
      </c>
      <c r="J56" s="48">
        <v>568184382.79999995</v>
      </c>
      <c r="K56" s="48">
        <v>1460093</v>
      </c>
      <c r="L56" s="59">
        <v>6063960.2000000002</v>
      </c>
      <c r="M56" s="48">
        <v>576232646</v>
      </c>
      <c r="N56" s="50">
        <v>629572.6</v>
      </c>
      <c r="O56" s="149">
        <v>554733986.39999998</v>
      </c>
      <c r="P56" s="52">
        <f>(O55/$O$59)</f>
        <v>0.11394892329972713</v>
      </c>
      <c r="Q56" s="63">
        <v>563576233</v>
      </c>
      <c r="R56" s="52">
        <f>(Q55/$Q$59)</f>
        <v>0.12735867486463145</v>
      </c>
      <c r="S56" s="54">
        <f t="shared" si="23"/>
        <v>1.5939615774008441E-2</v>
      </c>
      <c r="T56" s="55">
        <f t="shared" si="24"/>
        <v>2.5907639721208754E-3</v>
      </c>
      <c r="U56" s="55">
        <f t="shared" si="25"/>
        <v>1.0759786955032932E-2</v>
      </c>
      <c r="V56" s="56">
        <f t="shared" si="26"/>
        <v>41163.993353297788</v>
      </c>
      <c r="W56" s="56">
        <f t="shared" si="27"/>
        <v>442.91579869987584</v>
      </c>
      <c r="X56" s="48">
        <v>108.31870000000001</v>
      </c>
      <c r="Y56" s="48">
        <v>110.7513</v>
      </c>
      <c r="Z56" s="46">
        <v>29</v>
      </c>
      <c r="AA56" s="117">
        <v>13691</v>
      </c>
      <c r="AB56" s="7"/>
      <c r="AC56" s="2"/>
      <c r="AD56" s="2"/>
      <c r="AE56" s="2"/>
    </row>
    <row r="57" spans="1:31" ht="16.5" customHeight="1" x14ac:dyDescent="0.3">
      <c r="A57" s="108">
        <v>49</v>
      </c>
      <c r="B57" s="47" t="s">
        <v>35</v>
      </c>
      <c r="C57" s="47" t="s">
        <v>107</v>
      </c>
      <c r="D57" s="48">
        <v>686470102.03999996</v>
      </c>
      <c r="E57" s="48"/>
      <c r="F57" s="48"/>
      <c r="G57" s="98"/>
      <c r="H57" s="48"/>
      <c r="I57" s="48">
        <v>9790824.4900000002</v>
      </c>
      <c r="J57" s="98">
        <v>686470102.03999996</v>
      </c>
      <c r="K57" s="48">
        <v>1083056.93</v>
      </c>
      <c r="L57" s="59">
        <v>3212964.92</v>
      </c>
      <c r="M57" s="48">
        <v>696260926.52999997</v>
      </c>
      <c r="N57" s="48">
        <v>5863891.79</v>
      </c>
      <c r="O57" s="149">
        <v>652263072.60000002</v>
      </c>
      <c r="P57" s="52">
        <f>(O57/$O$59)</f>
        <v>3.2981431829677524E-3</v>
      </c>
      <c r="Q57" s="63">
        <v>690397034.74000001</v>
      </c>
      <c r="R57" s="52">
        <f>(Q57/$Q$59)</f>
        <v>3.1015254781402478E-3</v>
      </c>
      <c r="S57" s="54">
        <f t="shared" si="23"/>
        <v>5.8464082579431288E-2</v>
      </c>
      <c r="T57" s="55">
        <f t="shared" si="24"/>
        <v>1.568745048865793E-3</v>
      </c>
      <c r="U57" s="55">
        <f t="shared" si="25"/>
        <v>4.6537930470833874E-3</v>
      </c>
      <c r="V57" s="56">
        <f t="shared" si="26"/>
        <v>43248.515893615964</v>
      </c>
      <c r="W57" s="56">
        <f t="shared" si="27"/>
        <v>201.26964256238534</v>
      </c>
      <c r="X57" s="48">
        <v>114.1122</v>
      </c>
      <c r="Y57" s="48">
        <v>114.1122</v>
      </c>
      <c r="Z57" s="46">
        <v>143</v>
      </c>
      <c r="AA57" s="117">
        <v>15963.485000000001</v>
      </c>
      <c r="AB57" s="7"/>
      <c r="AC57" s="2"/>
      <c r="AD57" s="2"/>
      <c r="AE57" s="2"/>
    </row>
    <row r="58" spans="1:31" ht="16.5" customHeight="1" x14ac:dyDescent="0.3">
      <c r="A58" s="108">
        <v>50</v>
      </c>
      <c r="B58" s="58" t="s">
        <v>39</v>
      </c>
      <c r="C58" s="47" t="s">
        <v>108</v>
      </c>
      <c r="D58" s="97"/>
      <c r="E58" s="97"/>
      <c r="F58" s="48">
        <v>190655500</v>
      </c>
      <c r="G58" s="48">
        <v>4249241130</v>
      </c>
      <c r="H58" s="97"/>
      <c r="I58" s="97">
        <v>930260546.60000002</v>
      </c>
      <c r="J58" s="48">
        <v>4439896630</v>
      </c>
      <c r="K58" s="48">
        <v>131961840</v>
      </c>
      <c r="L58" s="59">
        <v>44339992.200000003</v>
      </c>
      <c r="M58" s="48">
        <v>5363494800</v>
      </c>
      <c r="N58" s="48">
        <v>150421480</v>
      </c>
      <c r="O58" s="150">
        <v>5026476220</v>
      </c>
      <c r="P58" s="52">
        <f>(O58/$O$59)</f>
        <v>2.5416184014925815E-2</v>
      </c>
      <c r="Q58" s="63">
        <v>5213073320</v>
      </c>
      <c r="R58" s="52">
        <f>(Q58/$Q$59)</f>
        <v>2.3419103657480417E-2</v>
      </c>
      <c r="S58" s="54">
        <f t="shared" si="23"/>
        <v>3.712284547523434E-2</v>
      </c>
      <c r="T58" s="55">
        <f t="shared" si="24"/>
        <v>2.5313635911032997E-2</v>
      </c>
      <c r="U58" s="55">
        <f t="shared" si="25"/>
        <v>8.5055378043292131E-3</v>
      </c>
      <c r="V58" s="56">
        <f t="shared" si="26"/>
        <v>1.1963536827608772</v>
      </c>
      <c r="W58" s="56">
        <f t="shared" si="27"/>
        <v>1.0175631476071119E-2</v>
      </c>
      <c r="X58" s="71">
        <v>463.6</v>
      </c>
      <c r="Y58" s="48">
        <v>463.6</v>
      </c>
      <c r="Z58" s="46">
        <v>246</v>
      </c>
      <c r="AA58" s="117">
        <v>4357468360</v>
      </c>
      <c r="AB58" s="7"/>
      <c r="AC58" s="2"/>
      <c r="AD58" s="2"/>
      <c r="AE58" s="2"/>
    </row>
    <row r="59" spans="1:31" ht="16.5" customHeight="1" x14ac:dyDescent="0.3">
      <c r="A59" s="108"/>
      <c r="B59" s="90"/>
      <c r="C59" s="81" t="s">
        <v>56</v>
      </c>
      <c r="D59" s="65"/>
      <c r="E59" s="65"/>
      <c r="F59" s="65"/>
      <c r="G59" s="65"/>
      <c r="H59" s="65"/>
      <c r="I59" s="65"/>
      <c r="J59" s="65"/>
      <c r="K59" s="65"/>
      <c r="L59" s="66"/>
      <c r="M59" s="65"/>
      <c r="N59" s="65"/>
      <c r="O59" s="152">
        <f>SUM(O49:O58)</f>
        <v>197766754326.62</v>
      </c>
      <c r="P59" s="82">
        <f>(O59/$O$123)</f>
        <v>0.13542014332568003</v>
      </c>
      <c r="Q59" s="67">
        <f>SUM(Q49:Q58)</f>
        <v>222599182114.07999</v>
      </c>
      <c r="R59" s="82">
        <f>(Q59/$Q$123)</f>
        <v>0.14956985321897912</v>
      </c>
      <c r="S59" s="68">
        <f t="shared" si="23"/>
        <v>0.12556421766647496</v>
      </c>
      <c r="T59" s="69"/>
      <c r="U59" s="69"/>
      <c r="V59" s="70"/>
      <c r="W59" s="70"/>
      <c r="X59" s="65"/>
      <c r="Y59" s="65"/>
      <c r="Z59" s="83">
        <f>SUM(Z49:Z58)</f>
        <v>10889</v>
      </c>
      <c r="AA59" s="111"/>
      <c r="AB59" s="7"/>
      <c r="AC59" s="2"/>
      <c r="AD59" s="2"/>
      <c r="AE59" s="2"/>
    </row>
    <row r="60" spans="1:31" ht="15.75" customHeight="1" x14ac:dyDescent="0.3">
      <c r="A60" s="106"/>
      <c r="B60" s="132"/>
      <c r="C60" s="148" t="s">
        <v>109</v>
      </c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2"/>
      <c r="Q60" s="132"/>
      <c r="R60" s="132"/>
      <c r="S60" s="54"/>
      <c r="T60" s="132"/>
      <c r="U60" s="132"/>
      <c r="V60" s="132"/>
      <c r="W60" s="132"/>
      <c r="X60" s="133"/>
      <c r="Y60" s="133"/>
      <c r="Z60" s="133"/>
      <c r="AA60" s="143"/>
      <c r="AB60" s="7"/>
      <c r="AC60" s="2"/>
      <c r="AD60" s="2"/>
      <c r="AE60" s="2"/>
    </row>
    <row r="61" spans="1:31" ht="16.5" customHeight="1" x14ac:dyDescent="0.3">
      <c r="A61" s="108">
        <v>51</v>
      </c>
      <c r="B61" s="47" t="s">
        <v>88</v>
      </c>
      <c r="C61" s="58" t="s">
        <v>110</v>
      </c>
      <c r="D61" s="84"/>
      <c r="E61" s="48"/>
      <c r="F61" s="48">
        <v>2598753281.1500001</v>
      </c>
      <c r="G61" s="48">
        <v>14049623019.059999</v>
      </c>
      <c r="H61" s="48"/>
      <c r="I61" s="48">
        <v>335089114.86000001</v>
      </c>
      <c r="J61" s="48">
        <v>16648376300.209999</v>
      </c>
      <c r="K61" s="48">
        <v>22217625.010000002</v>
      </c>
      <c r="L61" s="59">
        <v>328013837.67000002</v>
      </c>
      <c r="M61" s="48">
        <v>16983465415.07</v>
      </c>
      <c r="N61" s="48">
        <v>76326128.459999993</v>
      </c>
      <c r="O61" s="149">
        <v>12751150382.75</v>
      </c>
      <c r="P61" s="52">
        <f>(O61/$O$87)</f>
        <v>3.1893630402500567E-2</v>
      </c>
      <c r="Q61" s="63">
        <v>16907139286.610001</v>
      </c>
      <c r="R61" s="52">
        <f>(Q61/$Q$87)</f>
        <v>3.9497703797265186E-2</v>
      </c>
      <c r="S61" s="54">
        <f t="shared" ref="S61:S87" si="28">((Q61-O61)/O61)</f>
        <v>0.32593050659039374</v>
      </c>
      <c r="T61" s="55">
        <f t="shared" ref="T61:T86" si="29">(K61/Q61)</f>
        <v>1.3140972362838321E-3</v>
      </c>
      <c r="U61" s="55">
        <f t="shared" ref="U61:U86" si="30">L61/Q61</f>
        <v>1.9400907043439226E-2</v>
      </c>
      <c r="V61" s="56">
        <f t="shared" ref="V61:V86" si="31">Q61/AA61</f>
        <v>3309.8837859024902</v>
      </c>
      <c r="W61" s="56">
        <f t="shared" ref="W61:W86" si="32">L61/AA61</f>
        <v>64.21474765488091</v>
      </c>
      <c r="X61" s="48">
        <v>3309.88</v>
      </c>
      <c r="Y61" s="48">
        <v>3309.88</v>
      </c>
      <c r="Z61" s="57">
        <v>1732</v>
      </c>
      <c r="AA61" s="110">
        <v>5108076.41</v>
      </c>
      <c r="AB61" s="7"/>
      <c r="AC61" s="2"/>
      <c r="AD61" s="2"/>
      <c r="AE61" s="2"/>
    </row>
    <row r="62" spans="1:31" ht="16.5" customHeight="1" x14ac:dyDescent="0.3">
      <c r="A62" s="108">
        <v>52</v>
      </c>
      <c r="B62" s="47" t="s">
        <v>37</v>
      </c>
      <c r="C62" s="47" t="s">
        <v>111</v>
      </c>
      <c r="D62" s="48"/>
      <c r="E62" s="48"/>
      <c r="F62" s="48">
        <v>1743119958</v>
      </c>
      <c r="G62" s="48">
        <v>65297610509</v>
      </c>
      <c r="H62" s="48"/>
      <c r="I62" s="48">
        <v>40543481977</v>
      </c>
      <c r="J62" s="48">
        <v>67040730467</v>
      </c>
      <c r="K62" s="48">
        <v>168945050</v>
      </c>
      <c r="L62" s="59">
        <v>1384228072</v>
      </c>
      <c r="M62" s="48">
        <v>107584212444.87</v>
      </c>
      <c r="N62" s="48">
        <v>525752214.39999998</v>
      </c>
      <c r="O62" s="150">
        <v>113610367759</v>
      </c>
      <c r="P62" s="52">
        <f>(O62/$O$87)</f>
        <v>0.28416628856480131</v>
      </c>
      <c r="Q62" s="63">
        <v>122507731903</v>
      </c>
      <c r="R62" s="52">
        <f>(Q62/$Q$87)</f>
        <v>0.28619709257447518</v>
      </c>
      <c r="S62" s="54">
        <f t="shared" si="28"/>
        <v>7.8314720033948376E-2</v>
      </c>
      <c r="T62" s="55">
        <f t="shared" si="29"/>
        <v>1.3790562226208584E-3</v>
      </c>
      <c r="U62" s="55">
        <f t="shared" si="30"/>
        <v>1.1299107823627112E-2</v>
      </c>
      <c r="V62" s="56">
        <f t="shared" si="31"/>
        <v>1.9586812504843403</v>
      </c>
      <c r="W62" s="56">
        <f t="shared" si="32"/>
        <v>2.2131350641339344E-2</v>
      </c>
      <c r="X62" s="48">
        <v>1.891</v>
      </c>
      <c r="Y62" s="48">
        <v>1.891</v>
      </c>
      <c r="Z62" s="57">
        <v>2781</v>
      </c>
      <c r="AA62" s="110">
        <v>62546027779</v>
      </c>
      <c r="AB62" s="7"/>
      <c r="AC62" s="2"/>
      <c r="AD62" s="2"/>
      <c r="AE62" s="2"/>
    </row>
    <row r="63" spans="1:31" ht="16.5" customHeight="1" x14ac:dyDescent="0.3">
      <c r="A63" s="108">
        <v>53</v>
      </c>
      <c r="B63" s="47" t="s">
        <v>48</v>
      </c>
      <c r="C63" s="47" t="s">
        <v>112</v>
      </c>
      <c r="D63" s="48">
        <v>161833513.30000001</v>
      </c>
      <c r="E63" s="48"/>
      <c r="F63" s="48">
        <v>4488278268.3900003</v>
      </c>
      <c r="G63" s="48">
        <v>7900580253.1499996</v>
      </c>
      <c r="H63" s="48"/>
      <c r="I63" s="48">
        <v>162371111.74000001</v>
      </c>
      <c r="J63" s="48">
        <v>12550692034.84</v>
      </c>
      <c r="K63" s="48">
        <v>1034035.14</v>
      </c>
      <c r="L63" s="59">
        <v>414044454.31999999</v>
      </c>
      <c r="M63" s="48">
        <v>12713125283.49</v>
      </c>
      <c r="N63" s="48">
        <v>385876554.10000002</v>
      </c>
      <c r="O63" s="149">
        <v>9257375970.3899994</v>
      </c>
      <c r="P63" s="52">
        <f t="shared" ref="P63:P86" si="33">(O63/$O$87)</f>
        <v>2.3154877703899589E-2</v>
      </c>
      <c r="Q63" s="63">
        <v>12327248729.389999</v>
      </c>
      <c r="R63" s="52">
        <f t="shared" ref="R63:R86" si="34">(Q63/$Q$87)</f>
        <v>2.879836799678287E-2</v>
      </c>
      <c r="S63" s="54">
        <f t="shared" si="28"/>
        <v>0.33161370660747519</v>
      </c>
      <c r="T63" s="55">
        <f t="shared" si="29"/>
        <v>8.3882069932985612E-5</v>
      </c>
      <c r="U63" s="55">
        <f t="shared" si="30"/>
        <v>3.3587742359157263E-2</v>
      </c>
      <c r="V63" s="56">
        <f t="shared" si="31"/>
        <v>0.82256542462875348</v>
      </c>
      <c r="W63" s="56">
        <f t="shared" si="32"/>
        <v>2.7628115555981363E-2</v>
      </c>
      <c r="X63" s="48">
        <v>1</v>
      </c>
      <c r="Y63" s="48">
        <v>1</v>
      </c>
      <c r="Z63" s="57">
        <v>4777</v>
      </c>
      <c r="AA63" s="110">
        <v>14986344381</v>
      </c>
      <c r="AB63" s="7"/>
      <c r="AC63" s="2"/>
      <c r="AD63" s="2"/>
      <c r="AE63" s="2"/>
    </row>
    <row r="64" spans="1:31" ht="16.5" customHeight="1" x14ac:dyDescent="0.3">
      <c r="A64" s="108">
        <v>54</v>
      </c>
      <c r="B64" s="47" t="s">
        <v>113</v>
      </c>
      <c r="C64" s="47" t="s">
        <v>114</v>
      </c>
      <c r="D64" s="48"/>
      <c r="E64" s="84"/>
      <c r="F64" s="48">
        <v>83383773.560000002</v>
      </c>
      <c r="G64" s="48">
        <v>414039169.99000001</v>
      </c>
      <c r="H64" s="48"/>
      <c r="I64" s="48">
        <v>29195951.07</v>
      </c>
      <c r="J64" s="48">
        <v>497422943.55000001</v>
      </c>
      <c r="K64" s="48">
        <v>1049733.26</v>
      </c>
      <c r="L64" s="59">
        <v>2192147.16</v>
      </c>
      <c r="M64" s="48">
        <v>526618957.66000003</v>
      </c>
      <c r="N64" s="48">
        <v>4051103.85</v>
      </c>
      <c r="O64" s="149">
        <v>484907933.75</v>
      </c>
      <c r="P64" s="52">
        <f t="shared" si="33"/>
        <v>1.2128689533130062E-3</v>
      </c>
      <c r="Q64" s="63">
        <v>522567853.81</v>
      </c>
      <c r="R64" s="52">
        <f t="shared" si="34"/>
        <v>1.2207996843148067E-3</v>
      </c>
      <c r="S64" s="54">
        <f t="shared" si="28"/>
        <v>7.7664062472147591E-2</v>
      </c>
      <c r="T64" s="55">
        <f t="shared" si="29"/>
        <v>2.0087980007696218E-3</v>
      </c>
      <c r="U64" s="55">
        <f t="shared" si="30"/>
        <v>4.1949521847110044E-3</v>
      </c>
      <c r="V64" s="56">
        <f t="shared" si="31"/>
        <v>2.0017229950700166</v>
      </c>
      <c r="W64" s="56">
        <f t="shared" si="32"/>
        <v>8.3971322513552212E-3</v>
      </c>
      <c r="X64" s="48">
        <v>2.1553</v>
      </c>
      <c r="Y64" s="48">
        <v>2.1553</v>
      </c>
      <c r="Z64" s="57">
        <v>1460</v>
      </c>
      <c r="AA64" s="110">
        <v>261059025.1983</v>
      </c>
      <c r="AB64" s="7"/>
      <c r="AC64" s="2"/>
      <c r="AD64" s="2"/>
      <c r="AE64" s="2"/>
    </row>
    <row r="65" spans="1:31" ht="18" customHeight="1" x14ac:dyDescent="0.3">
      <c r="A65" s="108">
        <v>55</v>
      </c>
      <c r="B65" s="47" t="s">
        <v>27</v>
      </c>
      <c r="C65" s="47" t="s">
        <v>115</v>
      </c>
      <c r="D65" s="50">
        <v>41008000</v>
      </c>
      <c r="E65" s="48"/>
      <c r="F65" s="50">
        <v>12151933755.719999</v>
      </c>
      <c r="G65" s="50">
        <v>22166345254.209999</v>
      </c>
      <c r="H65" s="48"/>
      <c r="I65" s="48">
        <v>1529846698.6700001</v>
      </c>
      <c r="J65" s="50">
        <v>34360012419.760002</v>
      </c>
      <c r="K65" s="50">
        <v>50203563.630000003</v>
      </c>
      <c r="L65" s="59">
        <v>120535552.95999999</v>
      </c>
      <c r="M65" s="50">
        <v>35889859118.43</v>
      </c>
      <c r="N65" s="50">
        <v>135417458.22999999</v>
      </c>
      <c r="O65" s="149">
        <v>31604728129.07</v>
      </c>
      <c r="P65" s="52">
        <f t="shared" si="33"/>
        <v>7.9050868954043493E-2</v>
      </c>
      <c r="Q65" s="63">
        <v>35754441660.199997</v>
      </c>
      <c r="R65" s="52">
        <f t="shared" si="34"/>
        <v>8.3527929958536321E-2</v>
      </c>
      <c r="S65" s="54">
        <f t="shared" si="28"/>
        <v>0.13130040271769003</v>
      </c>
      <c r="T65" s="55">
        <f t="shared" si="29"/>
        <v>1.4041210350065128E-3</v>
      </c>
      <c r="U65" s="55">
        <f t="shared" si="30"/>
        <v>3.3712050129473554E-3</v>
      </c>
      <c r="V65" s="56">
        <f t="shared" si="31"/>
        <v>294.65538543954045</v>
      </c>
      <c r="W65" s="56">
        <f t="shared" si="32"/>
        <v>0.99334371248571407</v>
      </c>
      <c r="X65" s="48">
        <v>294.64999999999998</v>
      </c>
      <c r="Y65" s="48">
        <v>294.66000000000003</v>
      </c>
      <c r="Z65" s="57">
        <v>8922</v>
      </c>
      <c r="AA65" s="109">
        <v>121343248.51000001</v>
      </c>
      <c r="AB65" s="7"/>
      <c r="AC65" s="2"/>
      <c r="AD65" s="2"/>
      <c r="AE65" s="2"/>
    </row>
    <row r="66" spans="1:31" ht="16.5" customHeight="1" x14ac:dyDescent="0.3">
      <c r="A66" s="108">
        <v>56</v>
      </c>
      <c r="B66" s="47" t="s">
        <v>116</v>
      </c>
      <c r="C66" s="47" t="s">
        <v>117</v>
      </c>
      <c r="D66" s="48"/>
      <c r="E66" s="48"/>
      <c r="F66" s="48"/>
      <c r="G66" s="48">
        <v>4454035447.7399998</v>
      </c>
      <c r="H66" s="48"/>
      <c r="I66" s="60">
        <v>886653359.21000004</v>
      </c>
      <c r="J66" s="48">
        <v>4454035447.7399998</v>
      </c>
      <c r="K66" s="48">
        <v>5933047</v>
      </c>
      <c r="L66" s="59">
        <v>32736912</v>
      </c>
      <c r="M66" s="48">
        <v>5341681294</v>
      </c>
      <c r="N66" s="48">
        <v>72983938</v>
      </c>
      <c r="O66" s="149">
        <v>5126870070</v>
      </c>
      <c r="P66" s="52">
        <f t="shared" si="33"/>
        <v>1.2823509583529636E-2</v>
      </c>
      <c r="Q66" s="63">
        <v>5268697356</v>
      </c>
      <c r="R66" s="52">
        <f t="shared" si="34"/>
        <v>1.230849548448051E-2</v>
      </c>
      <c r="S66" s="54">
        <f t="shared" si="28"/>
        <v>2.7663522590499354E-2</v>
      </c>
      <c r="T66" s="55">
        <f t="shared" si="29"/>
        <v>1.1260937190183144E-3</v>
      </c>
      <c r="U66" s="55">
        <f t="shared" si="30"/>
        <v>6.2134736136853939E-3</v>
      </c>
      <c r="V66" s="56">
        <f t="shared" si="31"/>
        <v>1</v>
      </c>
      <c r="W66" s="56">
        <f t="shared" si="32"/>
        <v>6.2134736136853939E-3</v>
      </c>
      <c r="X66" s="48">
        <v>1</v>
      </c>
      <c r="Y66" s="48">
        <v>1</v>
      </c>
      <c r="Z66" s="57">
        <v>1148</v>
      </c>
      <c r="AA66" s="113">
        <v>5268697356</v>
      </c>
      <c r="AB66" s="7"/>
      <c r="AC66" s="2"/>
      <c r="AD66" s="2"/>
      <c r="AE66" s="2"/>
    </row>
    <row r="67" spans="1:31" ht="19.5" customHeight="1" x14ac:dyDescent="0.3">
      <c r="A67" s="108">
        <v>57</v>
      </c>
      <c r="B67" s="58" t="s">
        <v>29</v>
      </c>
      <c r="C67" s="47" t="s">
        <v>118</v>
      </c>
      <c r="D67" s="48"/>
      <c r="E67" s="48"/>
      <c r="F67" s="48">
        <v>13499068042.15</v>
      </c>
      <c r="G67" s="48">
        <v>13806061277.450001</v>
      </c>
      <c r="H67" s="48"/>
      <c r="I67" s="48">
        <v>150350358.08000001</v>
      </c>
      <c r="J67" s="48">
        <v>13649418400.23</v>
      </c>
      <c r="K67" s="48">
        <v>29465802.48</v>
      </c>
      <c r="L67" s="59">
        <v>124350157.84999999</v>
      </c>
      <c r="M67" s="48">
        <v>27455479677.68</v>
      </c>
      <c r="N67" s="48">
        <v>-84189524.230000004</v>
      </c>
      <c r="O67" s="149">
        <v>25888300972.200001</v>
      </c>
      <c r="P67" s="52">
        <f t="shared" si="33"/>
        <v>6.4752738237094876E-2</v>
      </c>
      <c r="Q67" s="63">
        <v>27371290153.450001</v>
      </c>
      <c r="R67" s="52">
        <f t="shared" si="34"/>
        <v>6.3943585765935798E-2</v>
      </c>
      <c r="S67" s="54">
        <f t="shared" si="28"/>
        <v>5.7284144789667701E-2</v>
      </c>
      <c r="T67" s="55">
        <f t="shared" si="29"/>
        <v>1.0765222360658801E-3</v>
      </c>
      <c r="U67" s="55">
        <f t="shared" si="30"/>
        <v>4.5430871965794544E-3</v>
      </c>
      <c r="V67" s="56">
        <f t="shared" si="31"/>
        <v>3.8669616312622872</v>
      </c>
      <c r="W67" s="56">
        <f t="shared" si="32"/>
        <v>1.7567943876651698E-2</v>
      </c>
      <c r="X67" s="48">
        <v>3.87</v>
      </c>
      <c r="Y67" s="48">
        <v>3.87</v>
      </c>
      <c r="Z67" s="57">
        <v>1224</v>
      </c>
      <c r="AA67" s="113">
        <v>7078241980</v>
      </c>
      <c r="AB67" s="7"/>
      <c r="AC67" s="2"/>
      <c r="AD67" s="2"/>
      <c r="AE67" s="2"/>
    </row>
    <row r="68" spans="1:31" ht="16.5" customHeight="1" x14ac:dyDescent="0.3">
      <c r="A68" s="108">
        <v>58</v>
      </c>
      <c r="B68" s="47" t="s">
        <v>27</v>
      </c>
      <c r="C68" s="58" t="s">
        <v>119</v>
      </c>
      <c r="D68" s="48"/>
      <c r="E68" s="48"/>
      <c r="F68" s="48">
        <v>23460204300.240002</v>
      </c>
      <c r="G68" s="48">
        <v>12045451345.959999</v>
      </c>
      <c r="H68" s="48"/>
      <c r="I68" s="48">
        <v>1047922682.21</v>
      </c>
      <c r="J68" s="48">
        <v>35505655646.199997</v>
      </c>
      <c r="K68" s="50">
        <v>36322776.549999997</v>
      </c>
      <c r="L68" s="51">
        <v>111856355.27</v>
      </c>
      <c r="M68" s="50">
        <v>36553578328.410004</v>
      </c>
      <c r="N68" s="50">
        <v>109900454.13</v>
      </c>
      <c r="O68" s="149">
        <v>34932409577.489998</v>
      </c>
      <c r="P68" s="52">
        <f t="shared" si="33"/>
        <v>8.7374184029735999E-2</v>
      </c>
      <c r="Q68" s="63">
        <v>36443677874.279999</v>
      </c>
      <c r="R68" s="52">
        <f t="shared" si="34"/>
        <v>8.5138092823382444E-2</v>
      </c>
      <c r="S68" s="54">
        <f t="shared" si="28"/>
        <v>4.3262641056511689E-2</v>
      </c>
      <c r="T68" s="55">
        <f t="shared" si="29"/>
        <v>9.9668251583451381E-4</v>
      </c>
      <c r="U68" s="55">
        <f t="shared" si="30"/>
        <v>3.0692938197915045E-3</v>
      </c>
      <c r="V68" s="56">
        <f t="shared" si="31"/>
        <v>3945.0955231291614</v>
      </c>
      <c r="W68" s="56">
        <f t="shared" si="32"/>
        <v>12.108657307627468</v>
      </c>
      <c r="X68" s="50">
        <v>3945.1</v>
      </c>
      <c r="Y68" s="48">
        <v>3945.1</v>
      </c>
      <c r="Z68" s="57">
        <v>297</v>
      </c>
      <c r="AA68" s="110">
        <v>9237717.4800000004</v>
      </c>
      <c r="AB68" s="7"/>
      <c r="AC68" s="2"/>
      <c r="AD68" s="2"/>
      <c r="AE68" s="2"/>
    </row>
    <row r="69" spans="1:31" ht="16.5" customHeight="1" x14ac:dyDescent="0.3">
      <c r="A69" s="108">
        <v>59</v>
      </c>
      <c r="B69" s="47" t="s">
        <v>27</v>
      </c>
      <c r="C69" s="58" t="s">
        <v>120</v>
      </c>
      <c r="D69" s="48">
        <v>120720511.62</v>
      </c>
      <c r="E69" s="48"/>
      <c r="F69" s="48">
        <v>253576305.00999999</v>
      </c>
      <c r="G69" s="48">
        <v>20470260.989999998</v>
      </c>
      <c r="H69" s="48"/>
      <c r="I69" s="48">
        <v>4829408.4400000004</v>
      </c>
      <c r="J69" s="48">
        <v>396355167</v>
      </c>
      <c r="K69" s="48">
        <v>391330.06</v>
      </c>
      <c r="L69" s="59">
        <v>11725033.720000001</v>
      </c>
      <c r="M69" s="48">
        <v>401184575.44</v>
      </c>
      <c r="N69" s="48">
        <v>3311759.35</v>
      </c>
      <c r="O69" s="149">
        <v>386588467.41000003</v>
      </c>
      <c r="P69" s="52">
        <f t="shared" si="33"/>
        <v>9.6694881068327325E-4</v>
      </c>
      <c r="Q69" s="63">
        <v>397872816.08999997</v>
      </c>
      <c r="R69" s="52">
        <f t="shared" si="34"/>
        <v>9.2949270556684244E-4</v>
      </c>
      <c r="S69" s="54">
        <f t="shared" si="28"/>
        <v>2.9189563660812018E-2</v>
      </c>
      <c r="T69" s="55">
        <f t="shared" si="29"/>
        <v>9.8355565943334007E-4</v>
      </c>
      <c r="U69" s="55">
        <f t="shared" si="30"/>
        <v>2.9469300856552524E-2</v>
      </c>
      <c r="V69" s="56">
        <f t="shared" si="31"/>
        <v>3561.1469958254129</v>
      </c>
      <c r="W69" s="56">
        <f t="shared" si="32"/>
        <v>104.94451221438729</v>
      </c>
      <c r="X69" s="48">
        <v>3550.07</v>
      </c>
      <c r="Y69" s="48">
        <v>3568.98</v>
      </c>
      <c r="Z69" s="57">
        <v>18</v>
      </c>
      <c r="AA69" s="110">
        <v>111726.03</v>
      </c>
      <c r="AB69" s="7"/>
      <c r="AC69" s="2"/>
      <c r="AD69" s="2"/>
      <c r="AE69" s="2"/>
    </row>
    <row r="70" spans="1:31" ht="16.5" customHeight="1" x14ac:dyDescent="0.3">
      <c r="A70" s="108">
        <v>60</v>
      </c>
      <c r="B70" s="47" t="s">
        <v>121</v>
      </c>
      <c r="C70" s="58" t="s">
        <v>122</v>
      </c>
      <c r="D70" s="48"/>
      <c r="E70" s="48"/>
      <c r="F70" s="48"/>
      <c r="G70" s="50">
        <v>4674537979.46</v>
      </c>
      <c r="H70" s="48"/>
      <c r="I70" s="48">
        <v>3914152521.7800002</v>
      </c>
      <c r="J70" s="48">
        <v>8317553909.4200001</v>
      </c>
      <c r="K70" s="50">
        <v>52684551.82</v>
      </c>
      <c r="L70" s="51">
        <v>38265121.939999998</v>
      </c>
      <c r="M70" s="48">
        <v>12231706431.200001</v>
      </c>
      <c r="N70" s="48">
        <v>169152932.25</v>
      </c>
      <c r="O70" s="149">
        <v>11759908967.889999</v>
      </c>
      <c r="P70" s="52">
        <f t="shared" si="33"/>
        <v>2.9414302155539807E-2</v>
      </c>
      <c r="Q70" s="63">
        <v>12062553498.950001</v>
      </c>
      <c r="R70" s="52">
        <f t="shared" si="34"/>
        <v>2.8179998819641953E-2</v>
      </c>
      <c r="S70" s="54">
        <f t="shared" si="28"/>
        <v>2.5735278384072632E-2</v>
      </c>
      <c r="T70" s="55">
        <f t="shared" si="29"/>
        <v>4.367611867966927E-3</v>
      </c>
      <c r="U70" s="55">
        <f t="shared" si="30"/>
        <v>3.1722240190131244E-3</v>
      </c>
      <c r="V70" s="56">
        <f t="shared" si="31"/>
        <v>1154.2974350228592</v>
      </c>
      <c r="W70" s="56">
        <f t="shared" si="32"/>
        <v>3.6616900484647554</v>
      </c>
      <c r="X70" s="48">
        <v>1153.4000000000001</v>
      </c>
      <c r="Y70" s="48">
        <v>1153.4000000000001</v>
      </c>
      <c r="Z70" s="57">
        <v>4216</v>
      </c>
      <c r="AA70" s="110">
        <v>10450125.880000001</v>
      </c>
      <c r="AB70" s="7"/>
      <c r="AC70" s="2"/>
      <c r="AD70" s="2"/>
      <c r="AE70" s="2"/>
    </row>
    <row r="71" spans="1:31" ht="16.5" customHeight="1" x14ac:dyDescent="0.3">
      <c r="A71" s="108">
        <v>61</v>
      </c>
      <c r="B71" s="58" t="s">
        <v>50</v>
      </c>
      <c r="C71" s="58" t="s">
        <v>123</v>
      </c>
      <c r="D71" s="48"/>
      <c r="E71" s="48"/>
      <c r="F71" s="48">
        <v>14790630.84</v>
      </c>
      <c r="G71" s="48">
        <v>42546782.490000002</v>
      </c>
      <c r="H71" s="84"/>
      <c r="I71" s="48"/>
      <c r="J71" s="48">
        <v>57337413.329999998</v>
      </c>
      <c r="K71" s="48">
        <v>58259.3</v>
      </c>
      <c r="L71" s="59">
        <v>206635.07</v>
      </c>
      <c r="M71" s="48">
        <v>57693591.289999999</v>
      </c>
      <c r="N71" s="48">
        <v>58098.04</v>
      </c>
      <c r="O71" s="149">
        <v>55285842.579999998</v>
      </c>
      <c r="P71" s="52">
        <f t="shared" si="33"/>
        <v>1.3828291383989391E-4</v>
      </c>
      <c r="Q71" s="63">
        <v>57163086.659999996</v>
      </c>
      <c r="R71" s="52">
        <f t="shared" si="34"/>
        <v>1.3354185038400943E-4</v>
      </c>
      <c r="S71" s="54">
        <f t="shared" si="28"/>
        <v>3.395524048102512E-2</v>
      </c>
      <c r="T71" s="55">
        <f t="shared" si="29"/>
        <v>1.0191769444942707E-3</v>
      </c>
      <c r="U71" s="55">
        <f t="shared" si="30"/>
        <v>3.6148340139335647E-3</v>
      </c>
      <c r="V71" s="56">
        <f t="shared" si="31"/>
        <v>12.183859487359182</v>
      </c>
      <c r="W71" s="56">
        <f t="shared" si="32"/>
        <v>4.4042629695893135E-2</v>
      </c>
      <c r="X71" s="48">
        <v>12.1839</v>
      </c>
      <c r="Y71" s="48">
        <v>12.296900000000001</v>
      </c>
      <c r="Z71" s="57">
        <v>47</v>
      </c>
      <c r="AA71" s="110">
        <v>4691706</v>
      </c>
      <c r="AB71" s="8"/>
      <c r="AC71" s="3"/>
      <c r="AD71" s="2"/>
      <c r="AE71" s="2"/>
    </row>
    <row r="72" spans="1:31" ht="18.75" customHeight="1" x14ac:dyDescent="0.35">
      <c r="A72" s="108">
        <v>62</v>
      </c>
      <c r="B72" s="47" t="s">
        <v>124</v>
      </c>
      <c r="C72" s="47" t="s">
        <v>125</v>
      </c>
      <c r="D72" s="84"/>
      <c r="E72" s="48"/>
      <c r="F72" s="50">
        <v>14536229.109999999</v>
      </c>
      <c r="G72" s="50">
        <v>83394520.549999997</v>
      </c>
      <c r="H72" s="48"/>
      <c r="I72" s="48">
        <v>5556406.5800000001</v>
      </c>
      <c r="J72" s="50">
        <v>103487156.23999999</v>
      </c>
      <c r="K72" s="50">
        <v>505957.01</v>
      </c>
      <c r="L72" s="59">
        <v>3144203.16</v>
      </c>
      <c r="M72" s="50">
        <v>103487156.23999999</v>
      </c>
      <c r="N72" s="50">
        <v>17033497.739999998</v>
      </c>
      <c r="O72" s="149">
        <v>167143284.08000001</v>
      </c>
      <c r="P72" s="52">
        <f t="shared" si="33"/>
        <v>4.1806472096190584E-4</v>
      </c>
      <c r="Q72" s="63">
        <v>86453658.5</v>
      </c>
      <c r="R72" s="52">
        <f t="shared" si="34"/>
        <v>2.0196917631874512E-4</v>
      </c>
      <c r="S72" s="54">
        <f t="shared" si="28"/>
        <v>-0.48275721052231707</v>
      </c>
      <c r="T72" s="55">
        <f t="shared" si="29"/>
        <v>5.8523493253903186E-3</v>
      </c>
      <c r="U72" s="55">
        <f t="shared" si="30"/>
        <v>3.6368653618053658E-2</v>
      </c>
      <c r="V72" s="56">
        <f t="shared" si="31"/>
        <v>0.69398360844650986</v>
      </c>
      <c r="W72" s="56">
        <f t="shared" si="32"/>
        <v>2.5239249472198091E-2</v>
      </c>
      <c r="X72" s="64">
        <v>0.73060000000000003</v>
      </c>
      <c r="Y72" s="64">
        <v>0.73060000000000003</v>
      </c>
      <c r="Z72" s="57">
        <v>840</v>
      </c>
      <c r="AA72" s="122">
        <v>124575937.31</v>
      </c>
      <c r="AB72" s="37"/>
      <c r="AC72" s="4"/>
      <c r="AD72" s="7"/>
      <c r="AE72" s="2"/>
    </row>
    <row r="73" spans="1:31" ht="16.5" customHeight="1" x14ac:dyDescent="0.3">
      <c r="A73" s="108">
        <v>63</v>
      </c>
      <c r="B73" s="47" t="s">
        <v>27</v>
      </c>
      <c r="C73" s="47" t="s">
        <v>126</v>
      </c>
      <c r="D73" s="48"/>
      <c r="E73" s="48"/>
      <c r="F73" s="48"/>
      <c r="G73" s="48">
        <v>103868007142</v>
      </c>
      <c r="H73" s="48"/>
      <c r="I73" s="48">
        <v>5488214467</v>
      </c>
      <c r="J73" s="48">
        <v>103868007142</v>
      </c>
      <c r="K73" s="48">
        <v>157322135.59999999</v>
      </c>
      <c r="L73" s="59">
        <v>497797731.39999998</v>
      </c>
      <c r="M73" s="48">
        <v>109487714236.39999</v>
      </c>
      <c r="N73" s="48">
        <v>469747362.60000002</v>
      </c>
      <c r="O73" s="149">
        <v>107117357980.8</v>
      </c>
      <c r="P73" s="52">
        <f t="shared" si="33"/>
        <v>0.26792574180237877</v>
      </c>
      <c r="Q73" s="63">
        <v>109017966873.8</v>
      </c>
      <c r="R73" s="52">
        <f t="shared" si="34"/>
        <v>0.25468290591132853</v>
      </c>
      <c r="S73" s="54">
        <f t="shared" si="28"/>
        <v>1.7743239086803E-2</v>
      </c>
      <c r="T73" s="55">
        <f t="shared" si="29"/>
        <v>1.443084475993918E-3</v>
      </c>
      <c r="U73" s="55">
        <f t="shared" si="30"/>
        <v>4.5661990007230119E-3</v>
      </c>
      <c r="V73" s="56">
        <f t="shared" si="31"/>
        <v>1.2261478033922648</v>
      </c>
      <c r="W73" s="56">
        <f t="shared" si="32"/>
        <v>5.5988348745884759E-3</v>
      </c>
      <c r="X73" s="48">
        <v>465.91800000000001</v>
      </c>
      <c r="Y73" s="48">
        <v>465.91800000000001</v>
      </c>
      <c r="Z73" s="46">
        <v>2675</v>
      </c>
      <c r="AA73" s="117">
        <v>88910950680</v>
      </c>
      <c r="AB73" s="40"/>
      <c r="AC73" s="6"/>
      <c r="AD73" s="2"/>
      <c r="AE73" s="2"/>
    </row>
    <row r="74" spans="1:31" ht="16.5" customHeight="1" x14ac:dyDescent="0.3">
      <c r="A74" s="108">
        <v>64</v>
      </c>
      <c r="B74" s="47" t="s">
        <v>75</v>
      </c>
      <c r="C74" s="47" t="s">
        <v>127</v>
      </c>
      <c r="D74" s="48"/>
      <c r="E74" s="84"/>
      <c r="F74" s="48">
        <v>75403395.489999995</v>
      </c>
      <c r="G74" s="48">
        <v>557618300.47000003</v>
      </c>
      <c r="H74" s="48"/>
      <c r="I74" s="48">
        <v>332958000.91000003</v>
      </c>
      <c r="J74" s="48">
        <v>965979696.86000001</v>
      </c>
      <c r="K74" s="48">
        <v>1392894.94</v>
      </c>
      <c r="L74" s="59">
        <v>4276307.75</v>
      </c>
      <c r="M74" s="48">
        <v>965979696.86000001</v>
      </c>
      <c r="N74" s="48">
        <v>12304020.310000001</v>
      </c>
      <c r="O74" s="149">
        <v>748683905.22000003</v>
      </c>
      <c r="P74" s="52">
        <f t="shared" si="33"/>
        <v>1.8726347854614276E-3</v>
      </c>
      <c r="Q74" s="63">
        <v>953675676.53999996</v>
      </c>
      <c r="R74" s="52">
        <f t="shared" si="34"/>
        <v>2.2279345282537207E-3</v>
      </c>
      <c r="S74" s="54">
        <f t="shared" si="28"/>
        <v>0.27380282905876452</v>
      </c>
      <c r="T74" s="55">
        <f t="shared" si="29"/>
        <v>1.4605541215578835E-3</v>
      </c>
      <c r="U74" s="55">
        <f t="shared" si="30"/>
        <v>4.4840272801281193E-3</v>
      </c>
      <c r="V74" s="56">
        <f t="shared" si="31"/>
        <v>1193.8062153362382</v>
      </c>
      <c r="W74" s="56">
        <f t="shared" si="32"/>
        <v>5.353059636754196</v>
      </c>
      <c r="X74" s="48">
        <v>1193.81</v>
      </c>
      <c r="Y74" s="48">
        <v>1209.21</v>
      </c>
      <c r="Z74" s="50">
        <v>146</v>
      </c>
      <c r="AA74" s="117">
        <v>798853</v>
      </c>
      <c r="AB74" s="7"/>
      <c r="AC74" s="2"/>
      <c r="AD74" s="2"/>
      <c r="AE74" s="2"/>
    </row>
    <row r="75" spans="1:31" ht="16.5" customHeight="1" x14ac:dyDescent="0.3">
      <c r="A75" s="108">
        <v>65</v>
      </c>
      <c r="B75" s="47" t="s">
        <v>48</v>
      </c>
      <c r="C75" s="47" t="s">
        <v>128</v>
      </c>
      <c r="D75" s="48">
        <v>15081300</v>
      </c>
      <c r="E75" s="48"/>
      <c r="F75" s="48">
        <v>190113106.31</v>
      </c>
      <c r="G75" s="48"/>
      <c r="H75" s="48"/>
      <c r="I75" s="48">
        <v>7915024.8700000001</v>
      </c>
      <c r="J75" s="48">
        <v>205194406.31</v>
      </c>
      <c r="K75" s="48">
        <v>339151.07</v>
      </c>
      <c r="L75" s="59">
        <v>1031445.61</v>
      </c>
      <c r="M75" s="48">
        <v>213232537.87</v>
      </c>
      <c r="N75" s="48">
        <v>4711296.4000000004</v>
      </c>
      <c r="O75" s="149">
        <v>261976457.36000001</v>
      </c>
      <c r="P75" s="52">
        <f t="shared" si="33"/>
        <v>6.552648235173831E-4</v>
      </c>
      <c r="Q75" s="63">
        <v>208521241.47</v>
      </c>
      <c r="R75" s="52">
        <f t="shared" si="34"/>
        <v>4.8713801261120784E-4</v>
      </c>
      <c r="S75" s="54">
        <f t="shared" si="28"/>
        <v>-0.2040458765977719</v>
      </c>
      <c r="T75" s="55">
        <f t="shared" si="29"/>
        <v>1.6264581373538088E-3</v>
      </c>
      <c r="U75" s="55">
        <f t="shared" si="30"/>
        <v>4.9464774079066394E-3</v>
      </c>
      <c r="V75" s="56">
        <f t="shared" si="31"/>
        <v>112.60376167766337</v>
      </c>
      <c r="W75" s="56">
        <f t="shared" si="32"/>
        <v>0.55699196318386524</v>
      </c>
      <c r="X75" s="48">
        <v>155.35</v>
      </c>
      <c r="Y75" s="48">
        <v>156.88</v>
      </c>
      <c r="Z75" s="57">
        <v>17</v>
      </c>
      <c r="AA75" s="110">
        <v>1851814.17</v>
      </c>
      <c r="AB75" s="7"/>
      <c r="AC75" s="2"/>
      <c r="AD75" s="2"/>
      <c r="AE75" s="2"/>
    </row>
    <row r="76" spans="1:31" ht="16.5" customHeight="1" x14ac:dyDescent="0.3">
      <c r="A76" s="108">
        <v>66</v>
      </c>
      <c r="B76" s="58" t="s">
        <v>80</v>
      </c>
      <c r="C76" s="58" t="s">
        <v>129</v>
      </c>
      <c r="D76" s="48"/>
      <c r="E76" s="48"/>
      <c r="F76" s="48">
        <v>6003870479.4300003</v>
      </c>
      <c r="G76" s="48">
        <v>20497550269.419998</v>
      </c>
      <c r="H76" s="48"/>
      <c r="I76" s="48"/>
      <c r="J76" s="48">
        <v>26501420748.849998</v>
      </c>
      <c r="K76" s="48">
        <v>46025041.369999997</v>
      </c>
      <c r="L76" s="59">
        <v>172310047.21000001</v>
      </c>
      <c r="M76" s="48">
        <v>26501420748.849998</v>
      </c>
      <c r="N76" s="48">
        <v>-137367971.06999999</v>
      </c>
      <c r="O76" s="149">
        <v>25343326067.41</v>
      </c>
      <c r="P76" s="52">
        <f t="shared" si="33"/>
        <v>6.3389627641558033E-2</v>
      </c>
      <c r="Q76" s="63">
        <v>26364052777.779999</v>
      </c>
      <c r="R76" s="52">
        <f t="shared" si="34"/>
        <v>6.159052278802233E-2</v>
      </c>
      <c r="S76" s="54">
        <f t="shared" si="28"/>
        <v>4.0275956977982946E-2</v>
      </c>
      <c r="T76" s="55">
        <f t="shared" si="29"/>
        <v>1.7457498571232782E-3</v>
      </c>
      <c r="U76" s="55">
        <f t="shared" si="30"/>
        <v>6.535795109438765E-3</v>
      </c>
      <c r="V76" s="56">
        <f t="shared" si="31"/>
        <v>25.008428643657727</v>
      </c>
      <c r="W76" s="56">
        <f t="shared" si="32"/>
        <v>0.16344996562396649</v>
      </c>
      <c r="X76" s="48">
        <v>25.020299999999999</v>
      </c>
      <c r="Y76" s="48">
        <v>25.020299999999999</v>
      </c>
      <c r="Z76" s="57">
        <v>1619</v>
      </c>
      <c r="AA76" s="110">
        <v>1054206689.8099999</v>
      </c>
      <c r="AB76" s="7"/>
      <c r="AC76" s="12"/>
      <c r="AD76" s="2"/>
      <c r="AE76" s="2"/>
    </row>
    <row r="77" spans="1:31" ht="16.5" customHeight="1" x14ac:dyDescent="0.3">
      <c r="A77" s="108">
        <v>67</v>
      </c>
      <c r="B77" s="58" t="s">
        <v>48</v>
      </c>
      <c r="C77" s="58" t="s">
        <v>130</v>
      </c>
      <c r="D77" s="84"/>
      <c r="E77" s="48"/>
      <c r="F77" s="48"/>
      <c r="G77" s="48">
        <v>1344440000</v>
      </c>
      <c r="H77" s="84"/>
      <c r="I77" s="48">
        <v>2788611</v>
      </c>
      <c r="J77" s="48">
        <v>1344440000</v>
      </c>
      <c r="K77" s="48">
        <v>4086352.8</v>
      </c>
      <c r="L77" s="59">
        <v>4567368.2</v>
      </c>
      <c r="M77" s="48">
        <v>1347228611</v>
      </c>
      <c r="N77" s="48">
        <v>19720069.600000001</v>
      </c>
      <c r="O77" s="149">
        <v>1354104977</v>
      </c>
      <c r="P77" s="52">
        <f t="shared" si="33"/>
        <v>3.386935481605579E-3</v>
      </c>
      <c r="Q77" s="63">
        <v>1327508541.4000001</v>
      </c>
      <c r="R77" s="52">
        <f t="shared" si="34"/>
        <v>3.1012661732835374E-3</v>
      </c>
      <c r="S77" s="54">
        <f t="shared" si="28"/>
        <v>-1.9641339520754086E-2</v>
      </c>
      <c r="T77" s="55">
        <f t="shared" si="29"/>
        <v>3.0782120585759114E-3</v>
      </c>
      <c r="U77" s="55">
        <f t="shared" si="30"/>
        <v>3.4405565445049572E-3</v>
      </c>
      <c r="V77" s="56">
        <f t="shared" si="31"/>
        <v>0.95981447485003246</v>
      </c>
      <c r="W77" s="56">
        <f t="shared" si="32"/>
        <v>3.302295972955868E-3</v>
      </c>
      <c r="X77" s="64">
        <v>406.6</v>
      </c>
      <c r="Y77" s="64">
        <v>406.6</v>
      </c>
      <c r="Z77" s="60">
        <v>246</v>
      </c>
      <c r="AA77" s="110">
        <v>1383088686.5999999</v>
      </c>
      <c r="AB77" s="8"/>
      <c r="AC77" s="3"/>
      <c r="AD77" s="3"/>
      <c r="AE77" s="3"/>
    </row>
    <row r="78" spans="1:31" ht="16.5" customHeight="1" x14ac:dyDescent="0.3">
      <c r="A78" s="108">
        <v>68</v>
      </c>
      <c r="B78" s="58" t="s">
        <v>131</v>
      </c>
      <c r="C78" s="58" t="s">
        <v>132</v>
      </c>
      <c r="D78" s="48"/>
      <c r="E78" s="84"/>
      <c r="F78" s="50">
        <v>101100828.09999999</v>
      </c>
      <c r="G78" s="50">
        <v>515163331.97000003</v>
      </c>
      <c r="H78" s="48"/>
      <c r="I78" s="48">
        <v>1573047.07</v>
      </c>
      <c r="J78" s="50">
        <v>616264160.07000005</v>
      </c>
      <c r="K78" s="50">
        <v>11524078.960000001</v>
      </c>
      <c r="L78" s="59">
        <v>32553475.710000001</v>
      </c>
      <c r="M78" s="48">
        <v>617837207.13999999</v>
      </c>
      <c r="N78" s="98">
        <v>2865576.8</v>
      </c>
      <c r="O78" s="149">
        <v>658161526.76999998</v>
      </c>
      <c r="P78" s="52">
        <f t="shared" si="33"/>
        <v>1.6462169961029638E-3</v>
      </c>
      <c r="Q78" s="63">
        <v>614971630.34000003</v>
      </c>
      <c r="R78" s="52">
        <f t="shared" si="34"/>
        <v>1.4366692606671539E-3</v>
      </c>
      <c r="S78" s="54">
        <f t="shared" si="28"/>
        <v>-6.5622031482087853E-2</v>
      </c>
      <c r="T78" s="55">
        <f t="shared" si="29"/>
        <v>1.8739204203011235E-2</v>
      </c>
      <c r="U78" s="55">
        <f t="shared" si="30"/>
        <v>5.2934922692290901E-2</v>
      </c>
      <c r="V78" s="56">
        <f t="shared" si="31"/>
        <v>170.59846356041652</v>
      </c>
      <c r="W78" s="56">
        <f t="shared" si="32"/>
        <v>9.0306164799942561</v>
      </c>
      <c r="X78" s="48">
        <v>170.5985</v>
      </c>
      <c r="Y78" s="48">
        <v>171.39340000000001</v>
      </c>
      <c r="Z78" s="57">
        <v>350</v>
      </c>
      <c r="AA78" s="118">
        <v>3604789.97</v>
      </c>
      <c r="AB78" s="4"/>
      <c r="AC78" s="4"/>
      <c r="AD78" s="4"/>
      <c r="AE78" s="5"/>
    </row>
    <row r="79" spans="1:31" ht="16.5" customHeight="1" x14ac:dyDescent="0.3">
      <c r="A79" s="108">
        <v>69</v>
      </c>
      <c r="B79" s="58" t="s">
        <v>78</v>
      </c>
      <c r="C79" s="58" t="s">
        <v>133</v>
      </c>
      <c r="D79" s="48"/>
      <c r="E79" s="48"/>
      <c r="F79" s="48">
        <v>411040254.31999999</v>
      </c>
      <c r="G79" s="48">
        <v>2074917416.9400001</v>
      </c>
      <c r="H79" s="48"/>
      <c r="I79" s="48">
        <v>10877992.939999999</v>
      </c>
      <c r="J79" s="48">
        <v>2484292631.1900001</v>
      </c>
      <c r="K79" s="48">
        <v>5558832.1399999997</v>
      </c>
      <c r="L79" s="59">
        <v>293987514.85000002</v>
      </c>
      <c r="M79" s="48">
        <v>2495170624.1300001</v>
      </c>
      <c r="N79" s="48">
        <v>15519638.970000001</v>
      </c>
      <c r="O79" s="149">
        <v>3658140657.6199999</v>
      </c>
      <c r="P79" s="52">
        <f t="shared" si="33"/>
        <v>9.149871391394452E-3</v>
      </c>
      <c r="Q79" s="63">
        <v>2479650985.1599998</v>
      </c>
      <c r="R79" s="52">
        <f t="shared" si="34"/>
        <v>5.7928499003975639E-3</v>
      </c>
      <c r="S79" s="54">
        <f t="shared" si="28"/>
        <v>-0.32215537420770746</v>
      </c>
      <c r="T79" s="55">
        <f t="shared" si="29"/>
        <v>2.2417800623023222E-3</v>
      </c>
      <c r="U79" s="55">
        <f t="shared" si="30"/>
        <v>0.11856003792849518</v>
      </c>
      <c r="V79" s="56">
        <f t="shared" si="31"/>
        <v>1.5839527659045964</v>
      </c>
      <c r="W79" s="56">
        <f t="shared" si="32"/>
        <v>0.18779350000259382</v>
      </c>
      <c r="X79" s="48">
        <v>1.5840000000000001</v>
      </c>
      <c r="Y79" s="48">
        <v>1.5840000000000001</v>
      </c>
      <c r="Z79" s="57">
        <v>103</v>
      </c>
      <c r="AA79" s="110">
        <v>1565482909.9300001</v>
      </c>
      <c r="AB79" s="40"/>
      <c r="AC79" s="6"/>
      <c r="AD79" s="6"/>
      <c r="AE79" s="6"/>
    </row>
    <row r="80" spans="1:31" ht="16.5" customHeight="1" x14ac:dyDescent="0.3">
      <c r="A80" s="108">
        <v>70</v>
      </c>
      <c r="B80" s="58" t="s">
        <v>27</v>
      </c>
      <c r="C80" s="58" t="s">
        <v>134</v>
      </c>
      <c r="D80" s="48"/>
      <c r="E80" s="48"/>
      <c r="F80" s="48">
        <v>1659066455.3399999</v>
      </c>
      <c r="G80" s="48">
        <v>9028538064.3999996</v>
      </c>
      <c r="H80" s="48"/>
      <c r="I80" s="48">
        <v>946149831.03999996</v>
      </c>
      <c r="J80" s="48">
        <v>10687604519.74</v>
      </c>
      <c r="K80" s="48">
        <v>16459990.529999999</v>
      </c>
      <c r="L80" s="59">
        <v>35317820.109999999</v>
      </c>
      <c r="M80" s="48">
        <v>11633754350.780001</v>
      </c>
      <c r="N80" s="48">
        <v>39628683.549999997</v>
      </c>
      <c r="O80" s="149">
        <v>9189365316.5799999</v>
      </c>
      <c r="P80" s="52">
        <f t="shared" si="33"/>
        <v>2.298476704008192E-2</v>
      </c>
      <c r="Q80" s="63">
        <v>11594125667.23</v>
      </c>
      <c r="R80" s="52">
        <f t="shared" si="34"/>
        <v>2.7085678637260493E-2</v>
      </c>
      <c r="S80" s="54">
        <f t="shared" si="28"/>
        <v>0.26168949299590777</v>
      </c>
      <c r="T80" s="55">
        <f t="shared" si="29"/>
        <v>1.4196836400111681E-3</v>
      </c>
      <c r="U80" s="55">
        <f t="shared" si="30"/>
        <v>3.0461822757211778E-3</v>
      </c>
      <c r="V80" s="56">
        <f t="shared" si="31"/>
        <v>111.0831890170776</v>
      </c>
      <c r="W80" s="56">
        <f t="shared" si="32"/>
        <v>0.33837964151440719</v>
      </c>
      <c r="X80" s="48">
        <v>111.08</v>
      </c>
      <c r="Y80" s="48">
        <v>111.08</v>
      </c>
      <c r="Z80" s="57">
        <v>894</v>
      </c>
      <c r="AA80" s="110">
        <v>104373359.91</v>
      </c>
      <c r="AB80" s="7"/>
      <c r="AC80" s="2"/>
      <c r="AD80" s="2"/>
      <c r="AE80" s="2"/>
    </row>
    <row r="81" spans="1:256" ht="16.5" customHeight="1" x14ac:dyDescent="0.3">
      <c r="A81" s="108">
        <v>71</v>
      </c>
      <c r="B81" s="47" t="s">
        <v>54</v>
      </c>
      <c r="C81" s="47" t="s">
        <v>135</v>
      </c>
      <c r="D81" s="48"/>
      <c r="E81" s="48"/>
      <c r="F81" s="48">
        <v>52036848.060000002</v>
      </c>
      <c r="G81" s="48">
        <v>416344195.22000003</v>
      </c>
      <c r="H81" s="48"/>
      <c r="I81" s="48">
        <v>6452873.54</v>
      </c>
      <c r="J81" s="48">
        <v>468382736.38</v>
      </c>
      <c r="K81" s="48">
        <v>2081972.7</v>
      </c>
      <c r="L81" s="59">
        <v>10350996.380000001</v>
      </c>
      <c r="M81" s="48">
        <v>474835609.92000002</v>
      </c>
      <c r="N81" s="48">
        <v>2081972.7</v>
      </c>
      <c r="O81" s="149">
        <v>539755932.36000001</v>
      </c>
      <c r="P81" s="52">
        <f t="shared" si="33"/>
        <v>1.3500567162579634E-3</v>
      </c>
      <c r="Q81" s="63">
        <v>472753637.22000003</v>
      </c>
      <c r="R81" s="52">
        <f t="shared" si="34"/>
        <v>1.104425936017667E-3</v>
      </c>
      <c r="S81" s="54">
        <f t="shared" si="28"/>
        <v>-0.12413443025450915</v>
      </c>
      <c r="T81" s="55">
        <f t="shared" si="29"/>
        <v>4.4039274076089988E-3</v>
      </c>
      <c r="U81" s="55">
        <f t="shared" si="30"/>
        <v>2.1895117382635967E-2</v>
      </c>
      <c r="V81" s="56">
        <f t="shared" si="31"/>
        <v>1.3280616281234741</v>
      </c>
      <c r="W81" s="56">
        <f t="shared" si="32"/>
        <v>2.9078065239138102E-2</v>
      </c>
      <c r="X81" s="48">
        <v>1.33</v>
      </c>
      <c r="Y81" s="48">
        <v>1.33</v>
      </c>
      <c r="Z81" s="57">
        <v>174</v>
      </c>
      <c r="AA81" s="110">
        <v>355972665.13</v>
      </c>
      <c r="AB81" s="7"/>
      <c r="AC81" s="2"/>
      <c r="AD81" s="2"/>
      <c r="AE81" s="2"/>
    </row>
    <row r="82" spans="1:256" ht="16.5" customHeight="1" x14ac:dyDescent="0.3">
      <c r="A82" s="108">
        <v>72</v>
      </c>
      <c r="B82" s="47" t="s">
        <v>70</v>
      </c>
      <c r="C82" s="47" t="s">
        <v>136</v>
      </c>
      <c r="D82" s="48"/>
      <c r="E82" s="48"/>
      <c r="F82" s="48"/>
      <c r="G82" s="50">
        <v>1373035919.5999999</v>
      </c>
      <c r="H82" s="48"/>
      <c r="I82" s="50">
        <v>160695251.19999999</v>
      </c>
      <c r="J82" s="50">
        <v>1373035919.5999999</v>
      </c>
      <c r="K82" s="48">
        <v>2522322.2000000002</v>
      </c>
      <c r="L82" s="59">
        <v>11936890.6</v>
      </c>
      <c r="M82" s="48">
        <v>1533731170.8</v>
      </c>
      <c r="N82" s="48">
        <v>32069742.800000001</v>
      </c>
      <c r="O82" s="149">
        <v>1401714753.3</v>
      </c>
      <c r="P82" s="52">
        <f t="shared" si="33"/>
        <v>3.5060187457251926E-3</v>
      </c>
      <c r="Q82" s="63">
        <v>1501661428</v>
      </c>
      <c r="R82" s="52">
        <f t="shared" si="34"/>
        <v>3.5081143699984721E-3</v>
      </c>
      <c r="S82" s="54">
        <f t="shared" si="28"/>
        <v>7.1303148136737285E-2</v>
      </c>
      <c r="T82" s="55">
        <f t="shared" si="29"/>
        <v>1.6796876799049008E-3</v>
      </c>
      <c r="U82" s="55">
        <f t="shared" si="30"/>
        <v>7.9491224702350153E-3</v>
      </c>
      <c r="V82" s="56">
        <f t="shared" si="31"/>
        <v>109.24256648421519</v>
      </c>
      <c r="W82" s="56">
        <f t="shared" si="32"/>
        <v>0.86838253994581738</v>
      </c>
      <c r="X82" s="48">
        <v>41404.800000000003</v>
      </c>
      <c r="Y82" s="48">
        <v>41404.800000000003</v>
      </c>
      <c r="Z82" s="57">
        <v>257</v>
      </c>
      <c r="AA82" s="110">
        <v>13746120</v>
      </c>
      <c r="AB82" s="7"/>
      <c r="AC82" s="2"/>
      <c r="AD82" s="2"/>
      <c r="AE82" s="2"/>
    </row>
    <row r="83" spans="1:256" ht="16.5" customHeight="1" x14ac:dyDescent="0.3">
      <c r="A83" s="108">
        <v>73</v>
      </c>
      <c r="B83" s="58" t="s">
        <v>39</v>
      </c>
      <c r="C83" s="47" t="s">
        <v>137</v>
      </c>
      <c r="D83" s="48"/>
      <c r="E83" s="48"/>
      <c r="F83" s="48">
        <v>455152744.54000002</v>
      </c>
      <c r="G83" s="48">
        <v>897271138.52999997</v>
      </c>
      <c r="H83" s="48"/>
      <c r="I83" s="48"/>
      <c r="J83" s="48">
        <v>1352423883.0699999</v>
      </c>
      <c r="K83" s="48">
        <v>28044392.460000001</v>
      </c>
      <c r="L83" s="59">
        <v>-43975666.390000001</v>
      </c>
      <c r="M83" s="48">
        <v>2517145754</v>
      </c>
      <c r="N83" s="48">
        <v>36136539</v>
      </c>
      <c r="O83" s="149">
        <v>2366885563</v>
      </c>
      <c r="P83" s="52">
        <f t="shared" si="33"/>
        <v>5.9201382687368237E-3</v>
      </c>
      <c r="Q83" s="63">
        <v>2481009215</v>
      </c>
      <c r="R83" s="52">
        <f t="shared" si="34"/>
        <v>5.796022936296749E-3</v>
      </c>
      <c r="S83" s="54">
        <f t="shared" si="28"/>
        <v>4.8216801768544142E-2</v>
      </c>
      <c r="T83" s="55">
        <f t="shared" si="29"/>
        <v>1.1303622852525359E-2</v>
      </c>
      <c r="U83" s="55">
        <f t="shared" si="30"/>
        <v>-1.7724910542099698E-2</v>
      </c>
      <c r="V83" s="56">
        <f t="shared" si="31"/>
        <v>1.1121089606048302</v>
      </c>
      <c r="W83" s="56">
        <f t="shared" si="32"/>
        <v>-1.9712031839788098E-2</v>
      </c>
      <c r="X83" s="48">
        <v>1.1100000000000001</v>
      </c>
      <c r="Y83" s="48">
        <v>1.1100000000000001</v>
      </c>
      <c r="Z83" s="57">
        <v>274</v>
      </c>
      <c r="AA83" s="110">
        <v>2230904797</v>
      </c>
      <c r="AB83" s="7"/>
      <c r="AC83" s="2"/>
      <c r="AD83" s="2"/>
      <c r="AE83" s="2"/>
    </row>
    <row r="84" spans="1:256" ht="16.5" customHeight="1" x14ac:dyDescent="0.3">
      <c r="A84" s="108">
        <v>74</v>
      </c>
      <c r="B84" s="58" t="s">
        <v>138</v>
      </c>
      <c r="C84" s="47" t="s">
        <v>139</v>
      </c>
      <c r="D84" s="48"/>
      <c r="E84" s="48"/>
      <c r="F84" s="48"/>
      <c r="G84" s="48">
        <v>341583003.19999999</v>
      </c>
      <c r="H84" s="48"/>
      <c r="I84" s="48">
        <v>85286835.200000003</v>
      </c>
      <c r="J84" s="48">
        <v>341583003.19999999</v>
      </c>
      <c r="K84" s="48">
        <v>618849</v>
      </c>
      <c r="L84" s="59">
        <v>2131427.6</v>
      </c>
      <c r="M84" s="48">
        <v>433740462.60000002</v>
      </c>
      <c r="N84" s="48">
        <v>3769353</v>
      </c>
      <c r="O84" s="150">
        <v>429151632</v>
      </c>
      <c r="P84" s="52">
        <f t="shared" si="33"/>
        <v>1.0734093102810745E-3</v>
      </c>
      <c r="Q84" s="63">
        <v>429971109.60000002</v>
      </c>
      <c r="R84" s="52">
        <f t="shared" si="34"/>
        <v>1.0044793054855958E-3</v>
      </c>
      <c r="S84" s="54">
        <f t="shared" si="28"/>
        <v>1.90952926400621E-3</v>
      </c>
      <c r="T84" s="55">
        <f t="shared" si="29"/>
        <v>1.4392804218304623E-3</v>
      </c>
      <c r="U84" s="55">
        <f t="shared" si="30"/>
        <v>4.9571414274388265E-3</v>
      </c>
      <c r="V84" s="56">
        <f t="shared" si="31"/>
        <v>101.70812764044945</v>
      </c>
      <c r="W84" s="56">
        <f t="shared" si="32"/>
        <v>0.50418157303370792</v>
      </c>
      <c r="X84" s="48">
        <v>38649.800000000003</v>
      </c>
      <c r="Y84" s="48">
        <v>38649.800000000003</v>
      </c>
      <c r="Z84" s="57">
        <v>41</v>
      </c>
      <c r="AA84" s="110">
        <v>4227500</v>
      </c>
      <c r="AB84" s="7"/>
      <c r="AC84" s="2"/>
      <c r="AD84" s="2"/>
      <c r="AE84" s="2"/>
    </row>
    <row r="85" spans="1:256" ht="16.5" customHeight="1" x14ac:dyDescent="0.3">
      <c r="A85" s="108">
        <v>75</v>
      </c>
      <c r="B85" s="58" t="s">
        <v>88</v>
      </c>
      <c r="C85" s="47" t="s">
        <v>140</v>
      </c>
      <c r="D85" s="48"/>
      <c r="E85" s="48"/>
      <c r="F85" s="48"/>
      <c r="G85" s="48">
        <v>686741754.10500002</v>
      </c>
      <c r="H85" s="48"/>
      <c r="I85" s="48"/>
      <c r="J85" s="48">
        <v>686741754.10500002</v>
      </c>
      <c r="K85" s="48">
        <v>696181.36499999999</v>
      </c>
      <c r="L85" s="59">
        <v>15561617.609999999</v>
      </c>
      <c r="M85" s="48">
        <v>866319958.67999995</v>
      </c>
      <c r="N85" s="48">
        <v>64400208.840000004</v>
      </c>
      <c r="O85" s="150">
        <v>708750513.39999998</v>
      </c>
      <c r="P85" s="52">
        <f t="shared" ref="P85" si="35">(O85/$O$87)</f>
        <v>1.7727519669552402E-3</v>
      </c>
      <c r="Q85" s="63">
        <v>801919749.84000003</v>
      </c>
      <c r="R85" s="52">
        <f t="shared" ref="R85" si="36">(Q85/$Q$87)</f>
        <v>1.8734091090999803E-3</v>
      </c>
      <c r="S85" s="54">
        <f t="shared" ref="S85" si="37">((Q85-O85)/O85)</f>
        <v>0.13145561756710547</v>
      </c>
      <c r="T85" s="55">
        <f t="shared" ref="T85" si="38">(K85/Q85)</f>
        <v>8.6814343347810415E-4</v>
      </c>
      <c r="U85" s="55">
        <f t="shared" ref="U85" si="39">L85/Q85</f>
        <v>1.9405454988613104E-2</v>
      </c>
      <c r="V85" s="56">
        <f t="shared" ref="V85" si="40">Q85/AA85</f>
        <v>393.3501639499907</v>
      </c>
      <c r="W85" s="56">
        <f t="shared" ref="W85" si="41">L85/AA85</f>
        <v>7.633138901295129</v>
      </c>
      <c r="X85" s="48">
        <v>394.68</v>
      </c>
      <c r="Y85" s="48">
        <v>394.68</v>
      </c>
      <c r="Z85" s="57">
        <v>112</v>
      </c>
      <c r="AA85" s="110">
        <v>2038691.79</v>
      </c>
      <c r="AB85" s="7"/>
      <c r="AC85" s="2"/>
      <c r="AD85" s="2"/>
      <c r="AE85" s="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  <c r="IQ85" s="22"/>
      <c r="IR85" s="22"/>
      <c r="IS85" s="22"/>
      <c r="IT85" s="22"/>
      <c r="IU85" s="22"/>
      <c r="IV85" s="22"/>
    </row>
    <row r="86" spans="1:256" ht="16.5" customHeight="1" x14ac:dyDescent="0.3">
      <c r="A86" s="108">
        <v>76</v>
      </c>
      <c r="B86" s="58" t="s">
        <v>173</v>
      </c>
      <c r="C86" s="47" t="s">
        <v>174</v>
      </c>
      <c r="D86" s="48"/>
      <c r="E86" s="48"/>
      <c r="F86" s="48"/>
      <c r="G86" s="48">
        <v>93980680.400000006</v>
      </c>
      <c r="H86" s="48"/>
      <c r="I86" s="48"/>
      <c r="J86" s="48">
        <v>93980680.400000006</v>
      </c>
      <c r="K86" s="48">
        <v>26174.400000000001</v>
      </c>
      <c r="L86" s="59">
        <v>259885.8</v>
      </c>
      <c r="M86" s="48">
        <v>99508624</v>
      </c>
      <c r="N86" s="48">
        <v>408838.2</v>
      </c>
      <c r="O86" s="150">
        <v>0</v>
      </c>
      <c r="P86" s="52">
        <f t="shared" si="33"/>
        <v>0</v>
      </c>
      <c r="Q86" s="63">
        <v>99099785.799999997</v>
      </c>
      <c r="R86" s="52">
        <f t="shared" si="34"/>
        <v>2.3151249419236633E-4</v>
      </c>
      <c r="S86" s="54" t="e">
        <f t="shared" si="28"/>
        <v>#DIV/0!</v>
      </c>
      <c r="T86" s="55">
        <f t="shared" si="29"/>
        <v>2.6412166069485091E-4</v>
      </c>
      <c r="U86" s="55">
        <f t="shared" si="30"/>
        <v>2.6224658096082381E-3</v>
      </c>
      <c r="V86" s="56">
        <f t="shared" si="31"/>
        <v>707.7797793093597</v>
      </c>
      <c r="W86" s="56">
        <f t="shared" si="32"/>
        <v>1.8561282719708603</v>
      </c>
      <c r="X86" s="48">
        <v>401.13</v>
      </c>
      <c r="Y86" s="48">
        <v>401.13</v>
      </c>
      <c r="Z86" s="57">
        <v>5</v>
      </c>
      <c r="AA86" s="110">
        <v>140015</v>
      </c>
      <c r="AB86" s="7"/>
      <c r="AC86" s="32"/>
      <c r="AD86" s="2"/>
      <c r="AE86" s="2"/>
    </row>
    <row r="87" spans="1:256" ht="16.5" customHeight="1" x14ac:dyDescent="0.3">
      <c r="A87" s="108"/>
      <c r="B87" s="80"/>
      <c r="C87" s="81" t="s">
        <v>56</v>
      </c>
      <c r="D87" s="65"/>
      <c r="E87" s="65"/>
      <c r="F87" s="65"/>
      <c r="G87" s="65"/>
      <c r="H87" s="65"/>
      <c r="I87" s="65"/>
      <c r="J87" s="65"/>
      <c r="K87" s="65"/>
      <c r="L87" s="66"/>
      <c r="M87" s="65"/>
      <c r="N87" s="65"/>
      <c r="O87" s="152">
        <f>SUM(O61:O86)</f>
        <v>399802412639.42993</v>
      </c>
      <c r="P87" s="82">
        <f>(O87/$O$123)</f>
        <v>0.27376340480446815</v>
      </c>
      <c r="Q87" s="67">
        <f>SUM(Q61:Q86)</f>
        <v>428053726196.12</v>
      </c>
      <c r="R87" s="82">
        <f>(Q87/$Q$123)</f>
        <v>0.28761980340151955</v>
      </c>
      <c r="S87" s="68">
        <f t="shared" si="28"/>
        <v>7.0663189274370625E-2</v>
      </c>
      <c r="T87" s="69"/>
      <c r="U87" s="69"/>
      <c r="V87" s="70"/>
      <c r="W87" s="70"/>
      <c r="X87" s="65"/>
      <c r="Y87" s="65"/>
      <c r="Z87" s="83">
        <f>SUM(Z61:Z86)</f>
        <v>34375</v>
      </c>
      <c r="AA87" s="111"/>
      <c r="AB87" s="7"/>
      <c r="AC87" s="2"/>
      <c r="AD87" s="2"/>
      <c r="AE87" s="2"/>
    </row>
    <row r="88" spans="1:256" ht="16.5" customHeight="1" x14ac:dyDescent="0.3">
      <c r="A88" s="141"/>
      <c r="B88" s="142"/>
      <c r="C88" s="148" t="s">
        <v>141</v>
      </c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54"/>
      <c r="Q88" s="91"/>
      <c r="R88" s="54"/>
      <c r="S88" s="54"/>
      <c r="T88" s="92"/>
      <c r="U88" s="92"/>
      <c r="V88" s="93"/>
      <c r="W88" s="93"/>
      <c r="X88" s="91"/>
      <c r="Y88" s="91"/>
      <c r="Z88" s="91"/>
      <c r="AA88" s="115"/>
      <c r="AB88" s="8"/>
      <c r="AC88" s="3"/>
      <c r="AD88" s="3"/>
      <c r="AE88" s="3"/>
    </row>
    <row r="89" spans="1:256" ht="16.5" customHeight="1" x14ac:dyDescent="0.3">
      <c r="A89" s="108">
        <v>77</v>
      </c>
      <c r="B89" s="47" t="s">
        <v>116</v>
      </c>
      <c r="C89" s="47" t="s">
        <v>142</v>
      </c>
      <c r="D89" s="48"/>
      <c r="E89" s="48"/>
      <c r="F89" s="48">
        <v>103369236.03</v>
      </c>
      <c r="G89" s="48">
        <v>543604501.04999995</v>
      </c>
      <c r="H89" s="48">
        <v>1775390000</v>
      </c>
      <c r="I89" s="48"/>
      <c r="J89" s="48">
        <v>2423481320.4899998</v>
      </c>
      <c r="K89" s="48">
        <v>9422373.7300000004</v>
      </c>
      <c r="L89" s="59">
        <v>10042202.199999999</v>
      </c>
      <c r="M89" s="48">
        <v>2522588242</v>
      </c>
      <c r="N89" s="48">
        <v>274416897</v>
      </c>
      <c r="O89" s="150">
        <v>2273671738</v>
      </c>
      <c r="P89" s="52">
        <f>(O89/$O$92)</f>
        <v>5.4166337998428064E-2</v>
      </c>
      <c r="Q89" s="63">
        <v>2248171345</v>
      </c>
      <c r="R89" s="52">
        <f>(Q89/$Q$92)</f>
        <v>5.2820217948690358E-2</v>
      </c>
      <c r="S89" s="54">
        <f>((Q89-O89)/O89)</f>
        <v>-1.1215512148834213E-2</v>
      </c>
      <c r="T89" s="55">
        <f>(K89/Q89)</f>
        <v>4.1911279364696286E-3</v>
      </c>
      <c r="U89" s="55">
        <f>L89/Q89</f>
        <v>4.4668313304206796E-3</v>
      </c>
      <c r="V89" s="56">
        <f>Q89/AA89</f>
        <v>112.40856725</v>
      </c>
      <c r="W89" s="56">
        <f>L89/AA89</f>
        <v>0.50211010999999994</v>
      </c>
      <c r="X89" s="99">
        <v>69.3</v>
      </c>
      <c r="Y89" s="99">
        <v>69.3</v>
      </c>
      <c r="Z89" s="100">
        <v>2618</v>
      </c>
      <c r="AA89" s="119">
        <v>20000000</v>
      </c>
      <c r="AB89" s="4"/>
      <c r="AC89" s="4"/>
      <c r="AD89" s="4"/>
      <c r="AE89" s="5"/>
    </row>
    <row r="90" spans="1:256" ht="16.5" customHeight="1" x14ac:dyDescent="0.3">
      <c r="A90" s="108">
        <v>78</v>
      </c>
      <c r="B90" s="47" t="s">
        <v>116</v>
      </c>
      <c r="C90" s="47" t="s">
        <v>143</v>
      </c>
      <c r="D90" s="48"/>
      <c r="E90" s="48"/>
      <c r="F90" s="48"/>
      <c r="G90" s="48">
        <v>681500644.65999997</v>
      </c>
      <c r="H90" s="48">
        <v>9932058627.3999996</v>
      </c>
      <c r="I90" s="98">
        <v>40183606.560000002</v>
      </c>
      <c r="J90" s="48">
        <v>10739957762.01</v>
      </c>
      <c r="K90" s="48">
        <v>15463328.85</v>
      </c>
      <c r="L90" s="59">
        <v>46439943.310000002</v>
      </c>
      <c r="M90" s="48">
        <v>10960320307.92</v>
      </c>
      <c r="N90" s="48">
        <v>1099048158.9200001</v>
      </c>
      <c r="O90" s="149">
        <v>9765040965</v>
      </c>
      <c r="P90" s="52">
        <f>(O90/$O$92)</f>
        <v>0.2326353891102842</v>
      </c>
      <c r="Q90" s="63">
        <v>9861272149</v>
      </c>
      <c r="R90" s="52">
        <f>(Q90/$Q$92)</f>
        <v>0.23168809856062381</v>
      </c>
      <c r="S90" s="54">
        <f>((Q90-O90)/O90)</f>
        <v>9.8546626015101405E-3</v>
      </c>
      <c r="T90" s="55">
        <f>(K90/Q90)</f>
        <v>1.5680866136087814E-3</v>
      </c>
      <c r="U90" s="55">
        <f>L90/Q90</f>
        <v>4.7093257957300499E-3</v>
      </c>
      <c r="V90" s="56">
        <f>Q90/AA90</f>
        <v>52.41814672748896</v>
      </c>
      <c r="W90" s="56">
        <f>L90/AA90</f>
        <v>0.24685413054812647</v>
      </c>
      <c r="X90" s="48">
        <v>40.700000000000003</v>
      </c>
      <c r="Y90" s="48">
        <v>40.700000000000003</v>
      </c>
      <c r="Z90" s="57">
        <v>5233</v>
      </c>
      <c r="AA90" s="110">
        <v>188127066</v>
      </c>
      <c r="AB90" s="40"/>
      <c r="AC90" s="13"/>
      <c r="AD90" s="6"/>
      <c r="AE90" s="6"/>
    </row>
    <row r="91" spans="1:256" ht="16.5" customHeight="1" x14ac:dyDescent="0.3">
      <c r="A91" s="108">
        <v>79</v>
      </c>
      <c r="B91" s="58" t="s">
        <v>88</v>
      </c>
      <c r="C91" s="47" t="s">
        <v>144</v>
      </c>
      <c r="D91" s="48"/>
      <c r="E91" s="48"/>
      <c r="F91" s="48">
        <v>3030736435.4699998</v>
      </c>
      <c r="G91" s="48">
        <v>492970690.39999998</v>
      </c>
      <c r="H91" s="48">
        <v>26241412000</v>
      </c>
      <c r="I91" s="60">
        <v>1230370994.3699999</v>
      </c>
      <c r="J91" s="48">
        <v>29765119125.869999</v>
      </c>
      <c r="K91" s="48">
        <v>55305493.890000001</v>
      </c>
      <c r="L91" s="59">
        <v>231066320.33000001</v>
      </c>
      <c r="M91" s="48">
        <v>30995490120.240002</v>
      </c>
      <c r="N91" s="48">
        <v>542228795.71000004</v>
      </c>
      <c r="O91" s="149">
        <v>29937020234.049999</v>
      </c>
      <c r="P91" s="52">
        <f>(O91/$O$92)</f>
        <v>0.71319827289128768</v>
      </c>
      <c r="Q91" s="63">
        <v>30453261324.52</v>
      </c>
      <c r="R91" s="52">
        <f>(Q91/$Q$92)</f>
        <v>0.7154916834906857</v>
      </c>
      <c r="S91" s="54">
        <f>((Q91-O91)/O91)</f>
        <v>1.7244237617304176E-2</v>
      </c>
      <c r="T91" s="55">
        <f>(K91/Q91)</f>
        <v>1.816077867675531E-3</v>
      </c>
      <c r="U91" s="55">
        <f>L91/Q91</f>
        <v>7.5875722428439133E-3</v>
      </c>
      <c r="V91" s="56">
        <f>Q91/AA91</f>
        <v>11.413113002460959</v>
      </c>
      <c r="W91" s="56">
        <f>L91/AA91</f>
        <v>8.6597819421913719E-2</v>
      </c>
      <c r="X91" s="48">
        <v>11.41</v>
      </c>
      <c r="Y91" s="48">
        <v>11.41</v>
      </c>
      <c r="Z91" s="57">
        <v>894</v>
      </c>
      <c r="AA91" s="110">
        <v>2668269500</v>
      </c>
      <c r="AB91" s="7"/>
      <c r="AC91" s="2"/>
      <c r="AD91" s="2"/>
      <c r="AE91" s="2"/>
    </row>
    <row r="92" spans="1:256" ht="16.5" customHeight="1" x14ac:dyDescent="0.3">
      <c r="A92" s="108"/>
      <c r="B92" s="90"/>
      <c r="C92" s="81" t="s">
        <v>56</v>
      </c>
      <c r="D92" s="65"/>
      <c r="E92" s="65"/>
      <c r="F92" s="65"/>
      <c r="G92" s="65"/>
      <c r="H92" s="65"/>
      <c r="I92" s="65"/>
      <c r="J92" s="86"/>
      <c r="K92" s="65"/>
      <c r="L92" s="66"/>
      <c r="M92" s="65"/>
      <c r="N92" s="65"/>
      <c r="O92" s="152">
        <f>SUM(O89:O91)</f>
        <v>41975732937.050003</v>
      </c>
      <c r="P92" s="82">
        <f>(O92/$O$123)</f>
        <v>2.8742746928777641E-2</v>
      </c>
      <c r="Q92" s="67">
        <f>SUM(Q89:Q91)</f>
        <v>42562704818.520004</v>
      </c>
      <c r="R92" s="82">
        <f>(Q92/$Q$123)</f>
        <v>2.8598925889342246E-2</v>
      </c>
      <c r="S92" s="68">
        <f>((Q92-O92)/O92)</f>
        <v>1.3983600532961958E-2</v>
      </c>
      <c r="T92" s="69"/>
      <c r="U92" s="69"/>
      <c r="V92" s="70"/>
      <c r="W92" s="70"/>
      <c r="X92" s="65"/>
      <c r="Y92" s="65"/>
      <c r="Z92" s="83">
        <f>SUM(Z89:Z91)</f>
        <v>8745</v>
      </c>
      <c r="AA92" s="111"/>
      <c r="AB92" s="7"/>
      <c r="AC92" s="2"/>
      <c r="AD92" s="2"/>
      <c r="AE92" s="2"/>
    </row>
    <row r="93" spans="1:256" ht="16.5" customHeight="1" x14ac:dyDescent="0.3">
      <c r="A93" s="141"/>
      <c r="B93" s="142"/>
      <c r="C93" s="148" t="s">
        <v>179</v>
      </c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54"/>
      <c r="Q93" s="91"/>
      <c r="R93" s="54"/>
      <c r="S93" s="54"/>
      <c r="T93" s="92"/>
      <c r="U93" s="92"/>
      <c r="V93" s="93"/>
      <c r="W93" s="93"/>
      <c r="X93" s="91"/>
      <c r="Y93" s="91"/>
      <c r="Z93" s="91"/>
      <c r="AA93" s="115"/>
      <c r="AB93" s="8"/>
      <c r="AC93" s="3"/>
      <c r="AD93" s="3"/>
      <c r="AE93" s="3"/>
    </row>
    <row r="94" spans="1:256" ht="16.5" customHeight="1" x14ac:dyDescent="0.3">
      <c r="A94" s="108">
        <v>80</v>
      </c>
      <c r="B94" s="47" t="s">
        <v>27</v>
      </c>
      <c r="C94" s="47" t="s">
        <v>145</v>
      </c>
      <c r="D94" s="48">
        <v>837495475.5</v>
      </c>
      <c r="E94" s="48"/>
      <c r="F94" s="48">
        <v>456115558.01999998</v>
      </c>
      <c r="G94" s="48">
        <v>349778112.29000002</v>
      </c>
      <c r="H94" s="84"/>
      <c r="I94" s="48">
        <v>32041051.93</v>
      </c>
      <c r="J94" s="48">
        <v>1643389145.8099999</v>
      </c>
      <c r="K94" s="48">
        <v>3503413.34</v>
      </c>
      <c r="L94" s="59">
        <v>5560875.4000000004</v>
      </c>
      <c r="M94" s="48">
        <v>1675430197.74</v>
      </c>
      <c r="N94" s="48">
        <v>8924967.4800000004</v>
      </c>
      <c r="O94" s="149">
        <v>1625340682.6700001</v>
      </c>
      <c r="P94" s="52">
        <f t="shared" ref="P94:P113" si="42">(O94/$O$114)</f>
        <v>5.7795725414385483E-2</v>
      </c>
      <c r="Q94" s="63">
        <v>1666505230.26</v>
      </c>
      <c r="R94" s="52">
        <f t="shared" ref="R94:R113" si="43">(Q94/$Q$114)</f>
        <v>5.6918111722971017E-2</v>
      </c>
      <c r="S94" s="54">
        <f t="shared" ref="S94:S114" si="44">((Q94-O94)/O94)</f>
        <v>2.5326719517275338E-2</v>
      </c>
      <c r="T94" s="55">
        <f t="shared" ref="T94:T113" si="45">(K94/Q94)</f>
        <v>2.1022516319696245E-3</v>
      </c>
      <c r="U94" s="55">
        <f t="shared" ref="U94:U113" si="46">L94/Q94</f>
        <v>3.3368484532943347E-3</v>
      </c>
      <c r="V94" s="56">
        <f t="shared" ref="V94:V113" si="47">Q94/AA94</f>
        <v>3217.0817611090033</v>
      </c>
      <c r="W94" s="56">
        <f t="shared" ref="W94:W113" si="48">L94/AA94</f>
        <v>10.734914298677992</v>
      </c>
      <c r="X94" s="48">
        <v>3200.51</v>
      </c>
      <c r="Y94" s="48">
        <v>3228.8</v>
      </c>
      <c r="Z94" s="57">
        <v>1151</v>
      </c>
      <c r="AA94" s="110">
        <v>518017.68</v>
      </c>
      <c r="AB94" s="4"/>
      <c r="AC94" s="4"/>
      <c r="AD94" s="4"/>
      <c r="AE94" s="5"/>
    </row>
    <row r="95" spans="1:256" ht="16.5" customHeight="1" x14ac:dyDescent="0.3">
      <c r="A95" s="108">
        <v>81</v>
      </c>
      <c r="B95" s="47" t="s">
        <v>33</v>
      </c>
      <c r="C95" s="47" t="s">
        <v>146</v>
      </c>
      <c r="D95" s="48">
        <v>95979682.25</v>
      </c>
      <c r="E95" s="48"/>
      <c r="F95" s="48">
        <v>34856568.630000003</v>
      </c>
      <c r="G95" s="101">
        <v>52000000</v>
      </c>
      <c r="H95" s="48"/>
      <c r="I95" s="48">
        <v>479514.18</v>
      </c>
      <c r="J95" s="48">
        <v>183722685.50999999</v>
      </c>
      <c r="K95" s="48">
        <v>926797.06</v>
      </c>
      <c r="L95" s="59">
        <v>1819244.26</v>
      </c>
      <c r="M95" s="101">
        <v>183722685.50999999</v>
      </c>
      <c r="N95" s="48">
        <v>2196061.13</v>
      </c>
      <c r="O95" s="149">
        <v>176282947.59999999</v>
      </c>
      <c r="P95" s="52">
        <f t="shared" si="42"/>
        <v>6.2684709386534804E-3</v>
      </c>
      <c r="Q95" s="63">
        <v>181526624.38</v>
      </c>
      <c r="R95" s="52">
        <f t="shared" si="43"/>
        <v>6.1998921452785733E-3</v>
      </c>
      <c r="S95" s="54">
        <f t="shared" si="44"/>
        <v>2.9745797034766631E-2</v>
      </c>
      <c r="T95" s="55">
        <f t="shared" si="45"/>
        <v>5.1055709495257465E-3</v>
      </c>
      <c r="U95" s="55">
        <f t="shared" si="46"/>
        <v>1.0021914230012191E-2</v>
      </c>
      <c r="V95" s="56">
        <f t="shared" si="47"/>
        <v>134.36364229724427</v>
      </c>
      <c r="W95" s="56">
        <f t="shared" si="48"/>
        <v>1.3465808987350205</v>
      </c>
      <c r="X95" s="48">
        <v>133.01</v>
      </c>
      <c r="Y95" s="48">
        <v>134.85</v>
      </c>
      <c r="Z95" s="57">
        <v>743</v>
      </c>
      <c r="AA95" s="110">
        <v>1351010</v>
      </c>
      <c r="AB95" s="40"/>
      <c r="AC95" s="6"/>
      <c r="AD95" s="6"/>
      <c r="AE95" s="6"/>
    </row>
    <row r="96" spans="1:256" ht="16.5" customHeight="1" x14ac:dyDescent="0.3">
      <c r="A96" s="108">
        <v>82</v>
      </c>
      <c r="B96" s="47" t="s">
        <v>37</v>
      </c>
      <c r="C96" s="47" t="s">
        <v>147</v>
      </c>
      <c r="D96" s="48">
        <v>576794552.47000003</v>
      </c>
      <c r="E96" s="48"/>
      <c r="F96" s="48">
        <v>59409730</v>
      </c>
      <c r="G96" s="48">
        <v>198679915</v>
      </c>
      <c r="H96" s="48"/>
      <c r="I96" s="48">
        <v>273148997</v>
      </c>
      <c r="J96" s="48">
        <v>834884197</v>
      </c>
      <c r="K96" s="48">
        <v>-1905400</v>
      </c>
      <c r="L96" s="59">
        <v>979326</v>
      </c>
      <c r="M96" s="48">
        <v>1108033194</v>
      </c>
      <c r="N96" s="48">
        <v>76371246</v>
      </c>
      <c r="O96" s="150">
        <v>1116470753.47</v>
      </c>
      <c r="P96" s="52">
        <f t="shared" si="42"/>
        <v>3.9700745689047294E-2</v>
      </c>
      <c r="Q96" s="63">
        <v>1037333406.23</v>
      </c>
      <c r="R96" s="52">
        <f t="shared" si="43"/>
        <v>3.5429266969991817E-2</v>
      </c>
      <c r="S96" s="54">
        <f t="shared" si="44"/>
        <v>-7.0881702000738039E-2</v>
      </c>
      <c r="T96" s="55">
        <f t="shared" si="45"/>
        <v>-1.8368250637225986E-3</v>
      </c>
      <c r="U96" s="55">
        <f t="shared" si="46"/>
        <v>9.4408026784675002E-4</v>
      </c>
      <c r="V96" s="56">
        <f t="shared" si="47"/>
        <v>1.3559391141142523</v>
      </c>
      <c r="W96" s="56">
        <f t="shared" si="48"/>
        <v>1.2801153620368682E-3</v>
      </c>
      <c r="X96" s="48">
        <v>1.3645</v>
      </c>
      <c r="Y96" s="48">
        <v>1.3882000000000001</v>
      </c>
      <c r="Z96" s="57">
        <v>1530</v>
      </c>
      <c r="AA96" s="110">
        <v>765029488</v>
      </c>
      <c r="AB96" s="7"/>
      <c r="AC96" s="2"/>
      <c r="AD96" s="2"/>
      <c r="AE96" s="2"/>
    </row>
    <row r="97" spans="1:256" ht="16.5" customHeight="1" x14ac:dyDescent="0.3">
      <c r="A97" s="108">
        <v>83</v>
      </c>
      <c r="B97" s="58" t="s">
        <v>39</v>
      </c>
      <c r="C97" s="47" t="s">
        <v>148</v>
      </c>
      <c r="D97" s="48">
        <v>2356678970.46</v>
      </c>
      <c r="E97" s="84"/>
      <c r="F97" s="48">
        <v>228413310.53999999</v>
      </c>
      <c r="G97" s="48">
        <v>567925854.69000006</v>
      </c>
      <c r="H97" s="48">
        <v>58000000</v>
      </c>
      <c r="I97" s="48"/>
      <c r="J97" s="50">
        <v>3211018135.6900001</v>
      </c>
      <c r="K97" s="48">
        <v>9421255.3900000006</v>
      </c>
      <c r="L97" s="59">
        <v>75558614.810000002</v>
      </c>
      <c r="M97" s="48">
        <v>4198237052</v>
      </c>
      <c r="N97" s="48">
        <v>37522352</v>
      </c>
      <c r="O97" s="149">
        <v>4070106012</v>
      </c>
      <c r="P97" s="52">
        <f t="shared" si="42"/>
        <v>0.14472949086007236</v>
      </c>
      <c r="Q97" s="63">
        <v>4160714699</v>
      </c>
      <c r="R97" s="52">
        <f t="shared" si="43"/>
        <v>0.14210577907885846</v>
      </c>
      <c r="S97" s="54">
        <f t="shared" si="44"/>
        <v>2.2261996796362562E-2</v>
      </c>
      <c r="T97" s="55">
        <f t="shared" si="45"/>
        <v>2.2643358344815942E-3</v>
      </c>
      <c r="U97" s="55">
        <f t="shared" si="46"/>
        <v>1.8160008622595539E-2</v>
      </c>
      <c r="V97" s="56">
        <f t="shared" si="47"/>
        <v>409.14988135708222</v>
      </c>
      <c r="W97" s="56">
        <f t="shared" si="48"/>
        <v>7.4301653733785553</v>
      </c>
      <c r="X97" s="48">
        <v>409</v>
      </c>
      <c r="Y97" s="48">
        <v>421</v>
      </c>
      <c r="Z97" s="85">
        <v>25043</v>
      </c>
      <c r="AA97" s="110">
        <v>10169170</v>
      </c>
      <c r="AB97" s="7"/>
      <c r="AC97" s="2"/>
      <c r="AD97" s="2"/>
      <c r="AE97" s="2"/>
    </row>
    <row r="98" spans="1:256" ht="16.5" customHeight="1" x14ac:dyDescent="0.3">
      <c r="A98" s="108">
        <v>84</v>
      </c>
      <c r="B98" s="47" t="s">
        <v>80</v>
      </c>
      <c r="C98" s="47" t="s">
        <v>149</v>
      </c>
      <c r="D98" s="48">
        <v>1260700726.3499999</v>
      </c>
      <c r="E98" s="49"/>
      <c r="F98" s="48">
        <v>586189585.70000005</v>
      </c>
      <c r="G98" s="48">
        <v>645978800.79999995</v>
      </c>
      <c r="H98" s="48"/>
      <c r="I98" s="48">
        <v>86183796.180000007</v>
      </c>
      <c r="J98" s="48">
        <v>2492869112.8499999</v>
      </c>
      <c r="K98" s="48">
        <v>-102384334.70999999</v>
      </c>
      <c r="L98" s="59">
        <v>-98500795.530000001</v>
      </c>
      <c r="M98" s="48">
        <v>2579052909.0300002</v>
      </c>
      <c r="N98" s="102">
        <v>101596192.29000001</v>
      </c>
      <c r="O98" s="149">
        <v>2503859101.6900001</v>
      </c>
      <c r="P98" s="52">
        <f t="shared" si="42"/>
        <v>8.9035089480355253E-2</v>
      </c>
      <c r="Q98" s="63">
        <v>2477456716.7399998</v>
      </c>
      <c r="R98" s="52">
        <f t="shared" si="43"/>
        <v>8.4615490927821599E-2</v>
      </c>
      <c r="S98" s="54">
        <f t="shared" si="44"/>
        <v>-1.0544676787994893E-2</v>
      </c>
      <c r="T98" s="55">
        <f t="shared" si="45"/>
        <v>-4.1326386862057481E-2</v>
      </c>
      <c r="U98" s="55">
        <f t="shared" si="46"/>
        <v>-3.9758836093658913E-2</v>
      </c>
      <c r="V98" s="56">
        <f t="shared" si="47"/>
        <v>12.390760465161115</v>
      </c>
      <c r="W98" s="56">
        <f t="shared" si="48"/>
        <v>-0.49264221441012962</v>
      </c>
      <c r="X98" s="48">
        <v>11.9186</v>
      </c>
      <c r="Y98" s="48">
        <v>12.050700000000001</v>
      </c>
      <c r="Z98" s="57">
        <v>6573</v>
      </c>
      <c r="AA98" s="110">
        <v>199943879.44999999</v>
      </c>
      <c r="AB98" s="7"/>
      <c r="AC98" s="2"/>
      <c r="AD98" s="2"/>
      <c r="AE98" s="2"/>
    </row>
    <row r="99" spans="1:256" ht="16.5" customHeight="1" x14ac:dyDescent="0.3">
      <c r="A99" s="108">
        <v>85</v>
      </c>
      <c r="B99" s="47" t="s">
        <v>113</v>
      </c>
      <c r="C99" s="103" t="s">
        <v>171</v>
      </c>
      <c r="D99" s="48">
        <v>552125282</v>
      </c>
      <c r="E99" s="48"/>
      <c r="F99" s="48">
        <v>126979925.23</v>
      </c>
      <c r="G99" s="48">
        <v>334490985.94</v>
      </c>
      <c r="H99" s="48">
        <v>30810664.010000002</v>
      </c>
      <c r="I99" s="48">
        <v>187747580.47</v>
      </c>
      <c r="J99" s="48">
        <v>1044406857.1799999</v>
      </c>
      <c r="K99" s="48">
        <v>2188547.46</v>
      </c>
      <c r="L99" s="59">
        <v>6903935.7400000002</v>
      </c>
      <c r="M99" s="48">
        <v>1232154437.78</v>
      </c>
      <c r="N99" s="48">
        <v>25046063.48</v>
      </c>
      <c r="O99" s="149">
        <v>1201539065.6900001</v>
      </c>
      <c r="P99" s="52">
        <f t="shared" si="42"/>
        <v>4.2725702159376766E-2</v>
      </c>
      <c r="Q99" s="63">
        <v>1207108374.29</v>
      </c>
      <c r="R99" s="52">
        <f t="shared" si="43"/>
        <v>4.122779098560219E-2</v>
      </c>
      <c r="S99" s="54">
        <f t="shared" si="44"/>
        <v>4.6351456719400577E-3</v>
      </c>
      <c r="T99" s="55">
        <f t="shared" si="45"/>
        <v>1.8130496868495882E-3</v>
      </c>
      <c r="U99" s="55">
        <f t="shared" si="46"/>
        <v>5.719400086227365E-3</v>
      </c>
      <c r="V99" s="56">
        <f t="shared" si="47"/>
        <v>2.1058837596855362</v>
      </c>
      <c r="W99" s="56">
        <f t="shared" si="48"/>
        <v>1.2044391756730262E-2</v>
      </c>
      <c r="X99" s="48">
        <v>2.2378</v>
      </c>
      <c r="Y99" s="48">
        <v>2.2812000000000001</v>
      </c>
      <c r="Z99" s="57">
        <v>2808</v>
      </c>
      <c r="AA99" s="110">
        <v>573207504.32599998</v>
      </c>
      <c r="AB99" s="7"/>
      <c r="AC99" s="2"/>
      <c r="AD99" s="2"/>
      <c r="AE99" s="2"/>
    </row>
    <row r="100" spans="1:256" ht="16.5" customHeight="1" x14ac:dyDescent="0.3">
      <c r="A100" s="108">
        <v>86</v>
      </c>
      <c r="B100" s="47" t="s">
        <v>62</v>
      </c>
      <c r="C100" s="47" t="s">
        <v>150</v>
      </c>
      <c r="D100" s="48">
        <v>86590267.700000003</v>
      </c>
      <c r="E100" s="48"/>
      <c r="F100" s="48">
        <v>31623865.670000002</v>
      </c>
      <c r="G100" s="48">
        <v>49364101.649999999</v>
      </c>
      <c r="H100" s="48"/>
      <c r="I100" s="48">
        <v>4022388.14</v>
      </c>
      <c r="J100" s="48">
        <v>171600623.16</v>
      </c>
      <c r="K100" s="48">
        <v>731255.26</v>
      </c>
      <c r="L100" s="59">
        <v>18406767.239999998</v>
      </c>
      <c r="M100" s="48">
        <v>171600623.16</v>
      </c>
      <c r="N100" s="48">
        <v>6669998.2300000004</v>
      </c>
      <c r="O100" s="149">
        <v>173231909.5</v>
      </c>
      <c r="P100" s="52">
        <f t="shared" si="42"/>
        <v>6.1599786316949455E-3</v>
      </c>
      <c r="Q100" s="63">
        <v>164930624.93000001</v>
      </c>
      <c r="R100" s="52">
        <f t="shared" si="43"/>
        <v>5.6330694712794695E-3</v>
      </c>
      <c r="S100" s="54">
        <f t="shared" si="44"/>
        <v>-4.7920066193116652E-2</v>
      </c>
      <c r="T100" s="55">
        <f t="shared" si="45"/>
        <v>4.4337142377915565E-3</v>
      </c>
      <c r="U100" s="55">
        <f t="shared" si="46"/>
        <v>0.11160308916438177</v>
      </c>
      <c r="V100" s="56">
        <f t="shared" si="47"/>
        <v>3.5586843685959222</v>
      </c>
      <c r="W100" s="56">
        <f t="shared" si="48"/>
        <v>0.3971601688963024</v>
      </c>
      <c r="X100" s="48">
        <v>3.5627</v>
      </c>
      <c r="Y100" s="48">
        <v>3.7025999999999999</v>
      </c>
      <c r="Z100" s="57">
        <v>11836</v>
      </c>
      <c r="AA100" s="110">
        <v>46345954.810000002</v>
      </c>
      <c r="AB100" s="7"/>
      <c r="AC100" s="2"/>
      <c r="AD100" s="2"/>
      <c r="AE100" s="2"/>
    </row>
    <row r="101" spans="1:256" ht="16.5" customHeight="1" x14ac:dyDescent="0.3">
      <c r="A101" s="108">
        <v>87</v>
      </c>
      <c r="B101" s="58" t="s">
        <v>59</v>
      </c>
      <c r="C101" s="58" t="s">
        <v>151</v>
      </c>
      <c r="D101" s="48">
        <v>1886548573.55</v>
      </c>
      <c r="E101" s="48"/>
      <c r="F101" s="48">
        <v>1324611469.6199999</v>
      </c>
      <c r="G101" s="48">
        <v>871578639.52999997</v>
      </c>
      <c r="H101" s="48"/>
      <c r="I101" s="48"/>
      <c r="J101" s="48">
        <v>4050428700.5</v>
      </c>
      <c r="K101" s="48">
        <v>8414321.5899999999</v>
      </c>
      <c r="L101" s="59">
        <v>101680861.95999999</v>
      </c>
      <c r="M101" s="48">
        <v>4070213341.0700002</v>
      </c>
      <c r="N101" s="48">
        <v>19784640.57</v>
      </c>
      <c r="O101" s="150">
        <v>3071240247.0599999</v>
      </c>
      <c r="P101" s="52">
        <f t="shared" si="42"/>
        <v>0.10921067804018582</v>
      </c>
      <c r="Q101" s="63">
        <v>4050428700.5</v>
      </c>
      <c r="R101" s="52">
        <f t="shared" si="43"/>
        <v>0.1383390517562427</v>
      </c>
      <c r="S101" s="54">
        <f t="shared" si="44"/>
        <v>0.31882509171249168</v>
      </c>
      <c r="T101" s="55">
        <f t="shared" si="45"/>
        <v>2.0773903732613057E-3</v>
      </c>
      <c r="U101" s="55">
        <f t="shared" si="46"/>
        <v>2.5103728389898119E-2</v>
      </c>
      <c r="V101" s="56">
        <f t="shared" si="47"/>
        <v>187.59144282224182</v>
      </c>
      <c r="W101" s="56">
        <f t="shared" si="48"/>
        <v>4.709244628878662</v>
      </c>
      <c r="X101" s="48">
        <v>187.59</v>
      </c>
      <c r="Y101" s="48">
        <v>189.03</v>
      </c>
      <c r="Z101" s="57">
        <v>5531</v>
      </c>
      <c r="AA101" s="110">
        <v>21591756.210000001</v>
      </c>
      <c r="AB101" s="7"/>
      <c r="AC101" s="2"/>
      <c r="AD101" s="2"/>
      <c r="AE101" s="2"/>
    </row>
    <row r="102" spans="1:256" ht="16.5" customHeight="1" x14ac:dyDescent="0.3">
      <c r="A102" s="108">
        <v>88</v>
      </c>
      <c r="B102" s="47" t="s">
        <v>95</v>
      </c>
      <c r="C102" s="89" t="s">
        <v>152</v>
      </c>
      <c r="D102" s="48">
        <v>2504500916.9000001</v>
      </c>
      <c r="E102" s="48">
        <v>167212630</v>
      </c>
      <c r="F102" s="48">
        <v>496546510.45999998</v>
      </c>
      <c r="G102" s="48">
        <v>1246662816.02</v>
      </c>
      <c r="H102" s="48"/>
      <c r="I102" s="48">
        <v>350648004.35000002</v>
      </c>
      <c r="J102" s="48">
        <v>4848350108.5</v>
      </c>
      <c r="K102" s="48">
        <v>6068365.6900000004</v>
      </c>
      <c r="L102" s="59">
        <v>69460762.709999993</v>
      </c>
      <c r="M102" s="48">
        <v>5198998112.8400002</v>
      </c>
      <c r="N102" s="48">
        <v>18200452.949999999</v>
      </c>
      <c r="O102" s="149">
        <v>5421668525.3500004</v>
      </c>
      <c r="P102" s="52">
        <f t="shared" si="42"/>
        <v>0.19278989858556658</v>
      </c>
      <c r="Q102" s="63">
        <v>5180797659.8900003</v>
      </c>
      <c r="R102" s="52">
        <f t="shared" si="43"/>
        <v>0.17694587131521927</v>
      </c>
      <c r="S102" s="54">
        <f t="shared" si="44"/>
        <v>-4.4427442277919491E-2</v>
      </c>
      <c r="T102" s="55">
        <f t="shared" si="45"/>
        <v>1.1713187984509793E-3</v>
      </c>
      <c r="U102" s="55">
        <f t="shared" si="46"/>
        <v>1.3407349074403881E-2</v>
      </c>
      <c r="V102" s="56">
        <f t="shared" si="47"/>
        <v>161.4117270149728</v>
      </c>
      <c r="W102" s="56">
        <f t="shared" si="48"/>
        <v>2.1641033687921274</v>
      </c>
      <c r="X102" s="48">
        <v>161.41</v>
      </c>
      <c r="Y102" s="48"/>
      <c r="Z102" s="57">
        <v>26</v>
      </c>
      <c r="AA102" s="113">
        <v>32096786</v>
      </c>
      <c r="AB102" s="7"/>
      <c r="AC102" s="2"/>
      <c r="AD102" s="2"/>
      <c r="AE102" s="2"/>
    </row>
    <row r="103" spans="1:256" ht="16.5" customHeight="1" x14ac:dyDescent="0.3">
      <c r="A103" s="108">
        <v>89</v>
      </c>
      <c r="B103" s="58" t="s">
        <v>124</v>
      </c>
      <c r="C103" s="47" t="s">
        <v>153</v>
      </c>
      <c r="D103" s="50">
        <v>814920288.88</v>
      </c>
      <c r="E103" s="50">
        <v>271011</v>
      </c>
      <c r="F103" s="50">
        <v>472253593.72000003</v>
      </c>
      <c r="G103" s="50">
        <v>544515600.88</v>
      </c>
      <c r="H103" s="50">
        <v>35309000</v>
      </c>
      <c r="I103" s="48">
        <v>15390822.26</v>
      </c>
      <c r="J103" s="50">
        <v>1887777972.95</v>
      </c>
      <c r="K103" s="48">
        <v>5472015.8899999997</v>
      </c>
      <c r="L103" s="59">
        <v>16158772.369999999</v>
      </c>
      <c r="M103" s="48">
        <v>1887777972.95</v>
      </c>
      <c r="N103" s="50">
        <v>90134052.560000002</v>
      </c>
      <c r="O103" s="149">
        <v>1807247353.5799999</v>
      </c>
      <c r="P103" s="52">
        <f t="shared" si="42"/>
        <v>6.4264171147060178E-2</v>
      </c>
      <c r="Q103" s="63">
        <v>1797643920.3900001</v>
      </c>
      <c r="R103" s="52">
        <f t="shared" si="43"/>
        <v>6.1397045530372812E-2</v>
      </c>
      <c r="S103" s="54">
        <f t="shared" si="44"/>
        <v>-5.3138454849449646E-3</v>
      </c>
      <c r="T103" s="55">
        <f t="shared" si="45"/>
        <v>3.0439932112989549E-3</v>
      </c>
      <c r="U103" s="55">
        <f t="shared" si="46"/>
        <v>8.9888615797139304E-3</v>
      </c>
      <c r="V103" s="56">
        <f t="shared" si="47"/>
        <v>1.0514878816113375</v>
      </c>
      <c r="W103" s="56">
        <f t="shared" si="48"/>
        <v>9.4516790205509422E-3</v>
      </c>
      <c r="X103" s="64">
        <v>1.0410999999999999</v>
      </c>
      <c r="Y103" s="48">
        <v>1.0601</v>
      </c>
      <c r="Z103" s="85">
        <v>10434</v>
      </c>
      <c r="AA103" s="122">
        <v>1709619247</v>
      </c>
      <c r="AB103" s="7"/>
      <c r="AC103" s="2"/>
      <c r="AD103" s="2"/>
      <c r="AE103" s="2"/>
    </row>
    <row r="104" spans="1:256" ht="16.5" customHeight="1" x14ac:dyDescent="0.3">
      <c r="A104" s="108">
        <v>90</v>
      </c>
      <c r="B104" s="47" t="s">
        <v>88</v>
      </c>
      <c r="C104" s="47" t="s">
        <v>154</v>
      </c>
      <c r="D104" s="48">
        <v>772514298.14999998</v>
      </c>
      <c r="E104" s="48"/>
      <c r="F104" s="48">
        <v>545777458.84000003</v>
      </c>
      <c r="G104" s="48">
        <v>772272511.17999995</v>
      </c>
      <c r="H104" s="48"/>
      <c r="I104" s="48">
        <v>85803817.920000002</v>
      </c>
      <c r="J104" s="48">
        <v>2090564268.1700001</v>
      </c>
      <c r="K104" s="48">
        <v>10325725.65</v>
      </c>
      <c r="L104" s="59">
        <v>12652887.859999999</v>
      </c>
      <c r="M104" s="48">
        <v>2176368086.0900002</v>
      </c>
      <c r="N104" s="48">
        <v>29039987.719999999</v>
      </c>
      <c r="O104" s="149">
        <v>2106420917.9400001</v>
      </c>
      <c r="P104" s="52">
        <f t="shared" si="42"/>
        <v>7.4902527376837891E-2</v>
      </c>
      <c r="Q104" s="63">
        <v>2170698191.6300001</v>
      </c>
      <c r="R104" s="52">
        <f t="shared" si="43"/>
        <v>7.413840649559289E-2</v>
      </c>
      <c r="S104" s="54">
        <f t="shared" si="44"/>
        <v>3.0514923746988231E-2</v>
      </c>
      <c r="T104" s="55">
        <f t="shared" si="45"/>
        <v>4.7568684075082329E-3</v>
      </c>
      <c r="U104" s="55">
        <f t="shared" si="46"/>
        <v>5.8289484502213607E-3</v>
      </c>
      <c r="V104" s="56">
        <f t="shared" si="47"/>
        <v>3814.3181818948588</v>
      </c>
      <c r="W104" s="56">
        <f t="shared" si="48"/>
        <v>22.233464055007197</v>
      </c>
      <c r="X104" s="48">
        <v>3790.56</v>
      </c>
      <c r="Y104" s="48">
        <v>3834</v>
      </c>
      <c r="Z104" s="57">
        <v>805</v>
      </c>
      <c r="AA104" s="110">
        <v>569092.06000000006</v>
      </c>
      <c r="AB104" s="8"/>
      <c r="AC104" s="3"/>
      <c r="AD104" s="2"/>
      <c r="AE104" s="2"/>
    </row>
    <row r="105" spans="1:256" ht="18" customHeight="1" x14ac:dyDescent="0.35">
      <c r="A105" s="108">
        <v>91</v>
      </c>
      <c r="B105" s="47" t="s">
        <v>37</v>
      </c>
      <c r="C105" s="47" t="s">
        <v>155</v>
      </c>
      <c r="D105" s="48">
        <v>117786180</v>
      </c>
      <c r="E105" s="48"/>
      <c r="F105" s="48">
        <v>27470861</v>
      </c>
      <c r="G105" s="48"/>
      <c r="H105" s="48"/>
      <c r="I105" s="48">
        <v>387860911</v>
      </c>
      <c r="J105" s="48">
        <v>145257041</v>
      </c>
      <c r="K105" s="48">
        <v>-925252</v>
      </c>
      <c r="L105" s="59">
        <v>4446317</v>
      </c>
      <c r="M105" s="48">
        <v>533117952</v>
      </c>
      <c r="N105" s="48">
        <v>14131067</v>
      </c>
      <c r="O105" s="149">
        <v>514625888</v>
      </c>
      <c r="P105" s="52">
        <f t="shared" si="42"/>
        <v>1.8299656700355407E-2</v>
      </c>
      <c r="Q105" s="63">
        <v>518986886</v>
      </c>
      <c r="R105" s="52">
        <f t="shared" si="43"/>
        <v>1.7725569067368708E-2</v>
      </c>
      <c r="S105" s="54">
        <f t="shared" si="44"/>
        <v>8.4741131406121575E-3</v>
      </c>
      <c r="T105" s="55">
        <f t="shared" si="45"/>
        <v>-1.782804199796293E-3</v>
      </c>
      <c r="U105" s="55">
        <f t="shared" si="46"/>
        <v>8.5673012554694887E-3</v>
      </c>
      <c r="V105" s="56">
        <f t="shared" si="47"/>
        <v>1.0425952757380017</v>
      </c>
      <c r="W105" s="56">
        <f t="shared" si="48"/>
        <v>8.9322278147767383E-3</v>
      </c>
      <c r="X105" s="48">
        <v>1.0826</v>
      </c>
      <c r="Y105" s="48">
        <v>1.0915999999999999</v>
      </c>
      <c r="Z105" s="57">
        <v>225</v>
      </c>
      <c r="AA105" s="110">
        <v>497783654</v>
      </c>
      <c r="AB105" s="37"/>
      <c r="AC105" s="4"/>
      <c r="AD105" s="7"/>
      <c r="AE105" s="2"/>
    </row>
    <row r="106" spans="1:256" ht="16.5" customHeight="1" x14ac:dyDescent="0.3">
      <c r="A106" s="108">
        <v>92</v>
      </c>
      <c r="B106" s="58" t="s">
        <v>31</v>
      </c>
      <c r="C106" s="47" t="s">
        <v>156</v>
      </c>
      <c r="D106" s="50">
        <v>272495956.69999999</v>
      </c>
      <c r="E106" s="50"/>
      <c r="F106" s="50">
        <v>793712049.40999997</v>
      </c>
      <c r="G106" s="50"/>
      <c r="H106" s="48"/>
      <c r="I106" s="48">
        <v>6528740.7699999996</v>
      </c>
      <c r="J106" s="50">
        <v>1066208006.11</v>
      </c>
      <c r="K106" s="50">
        <v>1770266.94</v>
      </c>
      <c r="L106" s="51">
        <v>434984.84</v>
      </c>
      <c r="M106" s="50">
        <v>1072736746.88</v>
      </c>
      <c r="N106" s="50">
        <v>23891367.149999999</v>
      </c>
      <c r="O106" s="149">
        <v>1042330929.5700001</v>
      </c>
      <c r="P106" s="52">
        <f t="shared" si="42"/>
        <v>3.7064396922242143E-2</v>
      </c>
      <c r="Q106" s="63">
        <v>1048845379.73</v>
      </c>
      <c r="R106" s="52">
        <f t="shared" si="43"/>
        <v>3.582244893061648E-2</v>
      </c>
      <c r="S106" s="54">
        <f t="shared" si="44"/>
        <v>6.2498866484633799E-3</v>
      </c>
      <c r="T106" s="55">
        <f t="shared" si="45"/>
        <v>1.6878245108499334E-3</v>
      </c>
      <c r="U106" s="55">
        <f t="shared" si="46"/>
        <v>4.1472732626421675E-4</v>
      </c>
      <c r="V106" s="56">
        <f t="shared" si="47"/>
        <v>1406.0531935518466</v>
      </c>
      <c r="W106" s="56">
        <f t="shared" si="48"/>
        <v>0.58312868154702058</v>
      </c>
      <c r="X106" s="48">
        <v>552.20000000000005</v>
      </c>
      <c r="Y106" s="48">
        <v>552.20000000000005</v>
      </c>
      <c r="Z106" s="57">
        <v>815</v>
      </c>
      <c r="AA106" s="121">
        <v>745950</v>
      </c>
      <c r="AB106" s="40"/>
      <c r="AC106" s="14"/>
      <c r="AD106" s="2"/>
      <c r="AE106" s="2"/>
    </row>
    <row r="107" spans="1:256" ht="16.5" customHeight="1" x14ac:dyDescent="0.3">
      <c r="A107" s="108">
        <v>93</v>
      </c>
      <c r="B107" s="58" t="s">
        <v>78</v>
      </c>
      <c r="C107" s="47" t="s">
        <v>157</v>
      </c>
      <c r="D107" s="50">
        <v>268075038.65000001</v>
      </c>
      <c r="E107" s="50"/>
      <c r="F107" s="50">
        <v>232352718.40000001</v>
      </c>
      <c r="G107" s="50">
        <v>135749395.74000001</v>
      </c>
      <c r="H107" s="48"/>
      <c r="I107" s="48">
        <v>286460.65999999997</v>
      </c>
      <c r="J107" s="50">
        <v>636177152.78999996</v>
      </c>
      <c r="K107" s="50">
        <v>1528113.7</v>
      </c>
      <c r="L107" s="51">
        <v>14919841.550000001</v>
      </c>
      <c r="M107" s="50">
        <v>661421824.25</v>
      </c>
      <c r="N107" s="50">
        <v>2427424.0499999998</v>
      </c>
      <c r="O107" s="155">
        <v>422789444.24000001</v>
      </c>
      <c r="P107" s="52">
        <f t="shared" si="42"/>
        <v>1.5034031257529848E-2</v>
      </c>
      <c r="Q107" s="88">
        <v>658994400.20000005</v>
      </c>
      <c r="R107" s="52">
        <f t="shared" si="43"/>
        <v>2.2507410246497668E-2</v>
      </c>
      <c r="S107" s="54">
        <f t="shared" si="44"/>
        <v>0.55868224521214938</v>
      </c>
      <c r="T107" s="55">
        <f t="shared" si="45"/>
        <v>2.3188568818433486E-3</v>
      </c>
      <c r="U107" s="55">
        <f t="shared" si="46"/>
        <v>2.2640316132385853E-2</v>
      </c>
      <c r="V107" s="56">
        <f t="shared" si="47"/>
        <v>1.2063823166909735</v>
      </c>
      <c r="W107" s="56">
        <f t="shared" si="48"/>
        <v>2.731287702640367E-2</v>
      </c>
      <c r="X107" s="48">
        <v>1.1555</v>
      </c>
      <c r="Y107" s="48">
        <v>1.1651</v>
      </c>
      <c r="Z107" s="57">
        <v>83</v>
      </c>
      <c r="AA107" s="121">
        <v>546256680.88999999</v>
      </c>
      <c r="AB107" s="7"/>
      <c r="AC107" s="15"/>
      <c r="AD107" s="2"/>
      <c r="AE107" s="2"/>
    </row>
    <row r="108" spans="1:256" ht="16.5" customHeight="1" x14ac:dyDescent="0.3">
      <c r="A108" s="108">
        <v>94</v>
      </c>
      <c r="B108" s="58" t="s">
        <v>70</v>
      </c>
      <c r="C108" s="47" t="s">
        <v>158</v>
      </c>
      <c r="D108" s="50">
        <v>156643291.94999999</v>
      </c>
      <c r="E108" s="50"/>
      <c r="F108" s="61"/>
      <c r="G108" s="61">
        <v>109777513.36</v>
      </c>
      <c r="H108" s="48"/>
      <c r="I108" s="48">
        <v>134926870.74000001</v>
      </c>
      <c r="J108" s="50">
        <v>266420805.31</v>
      </c>
      <c r="K108" s="50">
        <v>880681.82</v>
      </c>
      <c r="L108" s="51">
        <v>13339476.359999999</v>
      </c>
      <c r="M108" s="50">
        <v>401347676.05000001</v>
      </c>
      <c r="N108" s="50">
        <v>8347862.5499999998</v>
      </c>
      <c r="O108" s="149">
        <v>386195217.63</v>
      </c>
      <c r="P108" s="52">
        <f t="shared" si="42"/>
        <v>1.3732771838225216E-2</v>
      </c>
      <c r="Q108" s="63">
        <v>392999813.5</v>
      </c>
      <c r="R108" s="52">
        <f t="shared" si="43"/>
        <v>1.3422584511426887E-2</v>
      </c>
      <c r="S108" s="54">
        <f t="shared" si="44"/>
        <v>1.7619575694796014E-2</v>
      </c>
      <c r="T108" s="55">
        <f t="shared" si="45"/>
        <v>2.2409217250175615E-3</v>
      </c>
      <c r="U108" s="55">
        <f t="shared" si="46"/>
        <v>3.3942704046601282E-2</v>
      </c>
      <c r="V108" s="56">
        <f t="shared" si="47"/>
        <v>130.73920028822519</v>
      </c>
      <c r="W108" s="56">
        <f t="shared" si="48"/>
        <v>4.4376419826725568</v>
      </c>
      <c r="X108" s="48">
        <v>130.47</v>
      </c>
      <c r="Y108" s="48">
        <v>131.27000000000001</v>
      </c>
      <c r="Z108" s="57">
        <v>542</v>
      </c>
      <c r="AA108" s="121">
        <v>3005983</v>
      </c>
      <c r="AB108" s="7"/>
      <c r="AC108" s="2"/>
      <c r="AD108" s="2"/>
      <c r="AE108" s="2"/>
    </row>
    <row r="109" spans="1:256" ht="16.5" customHeight="1" x14ac:dyDescent="0.3">
      <c r="A109" s="108">
        <v>95</v>
      </c>
      <c r="B109" s="58" t="s">
        <v>68</v>
      </c>
      <c r="C109" s="47" t="s">
        <v>159</v>
      </c>
      <c r="D109" s="50">
        <v>44826451.240000002</v>
      </c>
      <c r="E109" s="50"/>
      <c r="F109" s="50">
        <v>210551983.56</v>
      </c>
      <c r="G109" s="50"/>
      <c r="H109" s="48"/>
      <c r="I109" s="48">
        <v>1740011.09</v>
      </c>
      <c r="J109" s="50">
        <v>257118445.88999999</v>
      </c>
      <c r="K109" s="50">
        <v>336661.44</v>
      </c>
      <c r="L109" s="51">
        <v>98042.55</v>
      </c>
      <c r="M109" s="50">
        <v>257118445.88999999</v>
      </c>
      <c r="N109" s="50">
        <v>3808294.4</v>
      </c>
      <c r="O109" s="149">
        <v>256947997.96000001</v>
      </c>
      <c r="P109" s="52">
        <f t="shared" si="42"/>
        <v>9.1368511809332489E-3</v>
      </c>
      <c r="Q109" s="63">
        <v>253310151.49000001</v>
      </c>
      <c r="R109" s="52">
        <f t="shared" si="43"/>
        <v>8.651599311705201E-3</v>
      </c>
      <c r="S109" s="54">
        <f t="shared" si="44"/>
        <v>-1.4157909378092587E-2</v>
      </c>
      <c r="T109" s="55">
        <f t="shared" si="45"/>
        <v>1.3290483544371118E-3</v>
      </c>
      <c r="U109" s="55">
        <f t="shared" si="46"/>
        <v>3.8704548326745782E-4</v>
      </c>
      <c r="V109" s="56">
        <f t="shared" si="47"/>
        <v>126.03125443383495</v>
      </c>
      <c r="W109" s="56">
        <f t="shared" si="48"/>
        <v>4.8779827779147585E-2</v>
      </c>
      <c r="X109" s="48">
        <v>126.03</v>
      </c>
      <c r="Y109" s="48">
        <v>127.93</v>
      </c>
      <c r="Z109" s="57">
        <v>40</v>
      </c>
      <c r="AA109" s="121">
        <v>2009899.47</v>
      </c>
      <c r="AB109" s="7"/>
      <c r="AC109" s="2"/>
      <c r="AD109" s="2"/>
      <c r="AE109" s="2"/>
    </row>
    <row r="110" spans="1:256" ht="16.5" customHeight="1" x14ac:dyDescent="0.3">
      <c r="A110" s="108">
        <v>96</v>
      </c>
      <c r="B110" s="58" t="s">
        <v>48</v>
      </c>
      <c r="C110" s="47" t="s">
        <v>160</v>
      </c>
      <c r="D110" s="48">
        <v>1118182337.75</v>
      </c>
      <c r="E110" s="48"/>
      <c r="F110" s="48">
        <v>541830786.63</v>
      </c>
      <c r="G110" s="48">
        <v>277627000</v>
      </c>
      <c r="H110" s="48">
        <v>123999999.97</v>
      </c>
      <c r="I110" s="48">
        <v>3971557.97</v>
      </c>
      <c r="J110" s="48">
        <v>2064483229.0599999</v>
      </c>
      <c r="K110" s="48">
        <v>4482558.2300000004</v>
      </c>
      <c r="L110" s="59">
        <v>40672744.990000002</v>
      </c>
      <c r="M110" s="48">
        <v>2068454787.03</v>
      </c>
      <c r="N110" s="48">
        <v>83259120.400000006</v>
      </c>
      <c r="O110" s="149">
        <v>1898307180.4100001</v>
      </c>
      <c r="P110" s="52">
        <f t="shared" si="42"/>
        <v>6.7502180755668939E-2</v>
      </c>
      <c r="Q110" s="63">
        <v>1985195666.6300001</v>
      </c>
      <c r="R110" s="52">
        <f t="shared" si="43"/>
        <v>6.7802720743682016E-2</v>
      </c>
      <c r="S110" s="54">
        <f t="shared" si="44"/>
        <v>4.5771562746358935E-2</v>
      </c>
      <c r="T110" s="55">
        <f t="shared" si="45"/>
        <v>2.257993156719628E-3</v>
      </c>
      <c r="U110" s="55">
        <f t="shared" si="46"/>
        <v>2.0488028295490214E-2</v>
      </c>
      <c r="V110" s="56">
        <f t="shared" si="47"/>
        <v>2.7906597786137954</v>
      </c>
      <c r="W110" s="56">
        <f t="shared" si="48"/>
        <v>5.7175116507325895E-2</v>
      </c>
      <c r="X110" s="48">
        <v>2.88</v>
      </c>
      <c r="Y110" s="48">
        <v>2.95</v>
      </c>
      <c r="Z110" s="57">
        <v>2021</v>
      </c>
      <c r="AA110" s="110">
        <v>711371440.49000001</v>
      </c>
      <c r="AB110" s="7"/>
      <c r="AC110" s="2"/>
      <c r="AD110" s="2"/>
      <c r="AE110" s="2"/>
    </row>
    <row r="111" spans="1:256" ht="16.5" customHeight="1" x14ac:dyDescent="0.3">
      <c r="A111" s="108">
        <v>97</v>
      </c>
      <c r="B111" s="58" t="s">
        <v>50</v>
      </c>
      <c r="C111" s="58" t="s">
        <v>161</v>
      </c>
      <c r="D111" s="48">
        <v>71579926.849999994</v>
      </c>
      <c r="E111" s="48"/>
      <c r="F111" s="48">
        <v>37143506.460000001</v>
      </c>
      <c r="G111" s="48">
        <v>51329674.560000002</v>
      </c>
      <c r="H111" s="48">
        <v>831600</v>
      </c>
      <c r="I111" s="48">
        <v>1732095.03</v>
      </c>
      <c r="J111" s="48">
        <v>160884707.87</v>
      </c>
      <c r="K111" s="48">
        <v>330597.99</v>
      </c>
      <c r="L111" s="59">
        <v>163648.9</v>
      </c>
      <c r="M111" s="48">
        <v>162616802.90000001</v>
      </c>
      <c r="N111" s="48">
        <v>173359.63</v>
      </c>
      <c r="O111" s="149">
        <v>139164624.69</v>
      </c>
      <c r="P111" s="52">
        <f t="shared" si="42"/>
        <v>4.9485751028926165E-3</v>
      </c>
      <c r="Q111" s="63">
        <v>159608712.03</v>
      </c>
      <c r="R111" s="52">
        <f t="shared" si="43"/>
        <v>5.4513039253202399E-3</v>
      </c>
      <c r="S111" s="54">
        <f t="shared" si="44"/>
        <v>0.14690577713654454</v>
      </c>
      <c r="T111" s="55">
        <f t="shared" si="45"/>
        <v>2.0713029119479448E-3</v>
      </c>
      <c r="U111" s="55">
        <f t="shared" si="46"/>
        <v>1.0253130792086125E-3</v>
      </c>
      <c r="V111" s="56">
        <f t="shared" si="47"/>
        <v>1.6357691123345961</v>
      </c>
      <c r="W111" s="56">
        <f t="shared" si="48"/>
        <v>1.6771754654421231E-3</v>
      </c>
      <c r="X111" s="48">
        <v>1.6357999999999999</v>
      </c>
      <c r="Y111" s="48">
        <v>1.6666000000000001</v>
      </c>
      <c r="Z111" s="57">
        <v>99</v>
      </c>
      <c r="AA111" s="113">
        <v>97574108</v>
      </c>
      <c r="AB111" s="7"/>
      <c r="AC111" s="2"/>
      <c r="AD111" s="2"/>
      <c r="AE111" s="2"/>
    </row>
    <row r="112" spans="1:256" ht="16.5" customHeight="1" x14ac:dyDescent="0.3">
      <c r="A112" s="108">
        <v>98</v>
      </c>
      <c r="B112" s="58" t="s">
        <v>131</v>
      </c>
      <c r="C112" s="58" t="s">
        <v>162</v>
      </c>
      <c r="D112" s="48">
        <v>65695278.509999998</v>
      </c>
      <c r="E112" s="48"/>
      <c r="F112" s="48">
        <v>61242499.759999998</v>
      </c>
      <c r="G112" s="48">
        <v>25806729.280000001</v>
      </c>
      <c r="H112" s="48"/>
      <c r="I112" s="48">
        <v>205454.11</v>
      </c>
      <c r="J112" s="48">
        <v>152744507.55000001</v>
      </c>
      <c r="K112" s="48">
        <v>6710538.8200000003</v>
      </c>
      <c r="L112" s="59">
        <v>4947654.71</v>
      </c>
      <c r="M112" s="48">
        <v>152949961.66</v>
      </c>
      <c r="N112" s="48">
        <v>3035022.54</v>
      </c>
      <c r="O112" s="149">
        <v>188391983.88999999</v>
      </c>
      <c r="P112" s="52">
        <f t="shared" ref="P112" si="49">(O112/$O$114)</f>
        <v>6.6990579189165978E-3</v>
      </c>
      <c r="Q112" s="63">
        <v>149914939.12</v>
      </c>
      <c r="R112" s="52">
        <f t="shared" ref="R112" si="50">(Q112/$Q$114)</f>
        <v>5.1202211063227816E-3</v>
      </c>
      <c r="S112" s="54">
        <f t="shared" ref="S112" si="51">((Q112-O112)/O112)</f>
        <v>-0.20423928861254684</v>
      </c>
      <c r="T112" s="55">
        <f t="shared" ref="T112" si="52">(K112/Q112)</f>
        <v>4.4762308942596592E-2</v>
      </c>
      <c r="U112" s="55">
        <f t="shared" ref="U112" si="53">L112/Q112</f>
        <v>3.3003079873444967E-2</v>
      </c>
      <c r="V112" s="56">
        <f t="shared" ref="V112" si="54">Q112/AA112</f>
        <v>137.49261474557372</v>
      </c>
      <c r="W112" s="56">
        <f t="shared" ref="W112" si="55">L112/AA112</f>
        <v>4.5376797464569671</v>
      </c>
      <c r="X112" s="48">
        <v>137.49260000000001</v>
      </c>
      <c r="Y112" s="48">
        <v>140.27610000000001</v>
      </c>
      <c r="Z112" s="57">
        <v>97</v>
      </c>
      <c r="AA112" s="118">
        <v>1090349.03</v>
      </c>
      <c r="AB112" s="7"/>
      <c r="AC112" s="2"/>
      <c r="AD112" s="2"/>
      <c r="AE112" s="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  <c r="GK112" s="22"/>
      <c r="GL112" s="22"/>
      <c r="GM112" s="22"/>
      <c r="GN112" s="22"/>
      <c r="GO112" s="22"/>
      <c r="GP112" s="22"/>
      <c r="GQ112" s="22"/>
      <c r="GR112" s="22"/>
      <c r="GS112" s="22"/>
      <c r="GT112" s="22"/>
      <c r="GU112" s="22"/>
      <c r="GV112" s="22"/>
      <c r="GW112" s="22"/>
      <c r="GX112" s="22"/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2"/>
      <c r="HP112" s="22"/>
      <c r="HQ112" s="22"/>
      <c r="HR112" s="22"/>
      <c r="HS112" s="22"/>
      <c r="HT112" s="22"/>
      <c r="HU112" s="22"/>
      <c r="HV112" s="22"/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  <c r="IK112" s="22"/>
      <c r="IL112" s="22"/>
      <c r="IM112" s="22"/>
      <c r="IN112" s="22"/>
      <c r="IO112" s="22"/>
      <c r="IP112" s="22"/>
      <c r="IQ112" s="22"/>
      <c r="IR112" s="22"/>
      <c r="IS112" s="22"/>
      <c r="IT112" s="22"/>
      <c r="IU112" s="22"/>
      <c r="IV112" s="22"/>
    </row>
    <row r="113" spans="1:31" ht="16.5" customHeight="1" x14ac:dyDescent="0.3">
      <c r="A113" s="108">
        <v>99</v>
      </c>
      <c r="B113" s="58" t="s">
        <v>173</v>
      </c>
      <c r="C113" s="47" t="s">
        <v>176</v>
      </c>
      <c r="D113" s="48">
        <v>1093590</v>
      </c>
      <c r="E113" s="48"/>
      <c r="F113" s="48">
        <v>0</v>
      </c>
      <c r="G113" s="48">
        <v>0</v>
      </c>
      <c r="H113" s="48"/>
      <c r="I113" s="48">
        <v>14920983.720000001</v>
      </c>
      <c r="J113" s="48">
        <v>0</v>
      </c>
      <c r="K113" s="48">
        <v>24763.73</v>
      </c>
      <c r="L113" s="59">
        <v>47041.46</v>
      </c>
      <c r="M113" s="48">
        <v>16205218.720000001</v>
      </c>
      <c r="N113" s="48">
        <v>208177.26</v>
      </c>
      <c r="O113" s="149">
        <v>0</v>
      </c>
      <c r="P113" s="52">
        <f t="shared" si="42"/>
        <v>0</v>
      </c>
      <c r="Q113" s="63">
        <v>15997041.460000001</v>
      </c>
      <c r="R113" s="52">
        <f t="shared" si="43"/>
        <v>5.4636575782916947E-4</v>
      </c>
      <c r="S113" s="54" t="e">
        <f t="shared" si="44"/>
        <v>#DIV/0!</v>
      </c>
      <c r="T113" s="55">
        <f t="shared" si="45"/>
        <v>1.548019367326188E-3</v>
      </c>
      <c r="U113" s="55">
        <f t="shared" si="46"/>
        <v>2.9406349991418974E-3</v>
      </c>
      <c r="V113" s="56">
        <f t="shared" si="47"/>
        <v>1.0029493078369907</v>
      </c>
      <c r="W113" s="56">
        <f t="shared" si="48"/>
        <v>2.9493078369905957E-3</v>
      </c>
      <c r="X113" s="48">
        <v>0.98899999999999999</v>
      </c>
      <c r="Y113" s="48">
        <v>0.98899999999999999</v>
      </c>
      <c r="Z113" s="57">
        <v>9</v>
      </c>
      <c r="AA113" s="118">
        <v>15950000</v>
      </c>
      <c r="AB113" s="7"/>
      <c r="AC113" s="2"/>
      <c r="AD113" s="2"/>
      <c r="AE113" s="2"/>
    </row>
    <row r="114" spans="1:31" ht="16.5" customHeight="1" x14ac:dyDescent="0.3">
      <c r="A114" s="108"/>
      <c r="B114" s="65"/>
      <c r="C114" s="81" t="s">
        <v>56</v>
      </c>
      <c r="D114" s="65"/>
      <c r="E114" s="65"/>
      <c r="F114" s="65"/>
      <c r="G114" s="65"/>
      <c r="H114" s="65"/>
      <c r="I114" s="65"/>
      <c r="J114" s="65"/>
      <c r="K114" s="65"/>
      <c r="L114" s="66"/>
      <c r="M114" s="65"/>
      <c r="N114" s="65"/>
      <c r="O114" s="152">
        <f>SUM(O94:O113)</f>
        <v>28122160782.939999</v>
      </c>
      <c r="P114" s="82">
        <f>(O114/$O$123)</f>
        <v>1.9256558347334637E-2</v>
      </c>
      <c r="Q114" s="67">
        <f>SUM(Q94:Q113)</f>
        <v>29278997138.400002</v>
      </c>
      <c r="R114" s="82">
        <f>(Q114/$Q$123)</f>
        <v>1.9673276706583181E-2</v>
      </c>
      <c r="S114" s="68">
        <f t="shared" si="44"/>
        <v>4.1136111993278449E-2</v>
      </c>
      <c r="T114" s="69"/>
      <c r="U114" s="69"/>
      <c r="V114" s="70"/>
      <c r="W114" s="70"/>
      <c r="X114" s="65"/>
      <c r="Y114" s="65"/>
      <c r="Z114" s="83">
        <f>SUM(Z94:Z113)</f>
        <v>70411</v>
      </c>
      <c r="AA114" s="120"/>
      <c r="AB114" s="7"/>
      <c r="AC114" s="2"/>
      <c r="AD114" s="2"/>
      <c r="AE114" s="2"/>
    </row>
    <row r="115" spans="1:31" ht="16.5" customHeight="1" x14ac:dyDescent="0.3">
      <c r="A115" s="144"/>
      <c r="B115" s="91"/>
      <c r="C115" s="148" t="s">
        <v>163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54"/>
      <c r="Q115" s="91"/>
      <c r="R115" s="54"/>
      <c r="S115" s="54"/>
      <c r="T115" s="92"/>
      <c r="U115" s="92"/>
      <c r="V115" s="93"/>
      <c r="W115" s="93"/>
      <c r="X115" s="91"/>
      <c r="Y115" s="91"/>
      <c r="Z115" s="91"/>
      <c r="AA115" s="115"/>
      <c r="AB115" s="42"/>
      <c r="AC115" s="2"/>
      <c r="AD115" s="2"/>
      <c r="AE115" s="2"/>
    </row>
    <row r="116" spans="1:31" ht="16.5" customHeight="1" x14ac:dyDescent="0.3">
      <c r="A116" s="108">
        <v>100</v>
      </c>
      <c r="B116" s="47" t="s">
        <v>80</v>
      </c>
      <c r="C116" s="58" t="s">
        <v>164</v>
      </c>
      <c r="D116" s="48">
        <v>247915876.55000001</v>
      </c>
      <c r="E116" s="48"/>
      <c r="F116" s="48">
        <v>190997742.08000001</v>
      </c>
      <c r="G116" s="48">
        <v>184572197.5</v>
      </c>
      <c r="H116" s="84"/>
      <c r="I116" s="48"/>
      <c r="J116" s="48">
        <v>623485816.13</v>
      </c>
      <c r="K116" s="48">
        <v>-18405216.350000001</v>
      </c>
      <c r="L116" s="51">
        <v>-26466289.02</v>
      </c>
      <c r="M116" s="48">
        <v>623485816.13</v>
      </c>
      <c r="N116" s="48">
        <v>-22253211.84</v>
      </c>
      <c r="O116" s="149">
        <v>745070905.53999996</v>
      </c>
      <c r="P116" s="52">
        <f t="shared" ref="P116:P121" si="56">(O116/$O$122)</f>
        <v>8.2696875425766675E-2</v>
      </c>
      <c r="Q116" s="63">
        <v>601232604.28999996</v>
      </c>
      <c r="R116" s="52">
        <f t="shared" ref="R116:R121" si="57">(Q116/$Q$122)</f>
        <v>4.8368909919528622E-2</v>
      </c>
      <c r="S116" s="54">
        <f t="shared" ref="S116:S123" si="58">((Q116-O116)/O116)</f>
        <v>-0.19305317142366643</v>
      </c>
      <c r="T116" s="55">
        <f t="shared" ref="T116:T121" si="59">(K116/Q116)</f>
        <v>-3.0612472142516053E-2</v>
      </c>
      <c r="U116" s="55">
        <f t="shared" ref="U116:U121" si="60">L116/Q116</f>
        <v>-4.4020049530171829E-2</v>
      </c>
      <c r="V116" s="56">
        <f t="shared" ref="V116:V121" si="61">Q116/AA116</f>
        <v>13.566955618071674</v>
      </c>
      <c r="W116" s="56">
        <f t="shared" ref="W116:W121" si="62">L116/AA116</f>
        <v>-0.59721805828115804</v>
      </c>
      <c r="X116" s="48">
        <v>13.270099999999999</v>
      </c>
      <c r="Y116" s="48">
        <v>13.3873</v>
      </c>
      <c r="Z116" s="57">
        <v>1585</v>
      </c>
      <c r="AA116" s="110">
        <v>44315955.710000001</v>
      </c>
      <c r="AB116" s="42"/>
      <c r="AC116" s="2"/>
      <c r="AD116" s="2"/>
      <c r="AE116" s="2"/>
    </row>
    <row r="117" spans="1:31" ht="16.5" customHeight="1" x14ac:dyDescent="0.3">
      <c r="A117" s="108">
        <v>101</v>
      </c>
      <c r="B117" s="47" t="s">
        <v>121</v>
      </c>
      <c r="C117" s="58" t="s">
        <v>165</v>
      </c>
      <c r="D117" s="50">
        <v>1306379752.3299999</v>
      </c>
      <c r="E117" s="48"/>
      <c r="F117" s="50"/>
      <c r="G117" s="50">
        <v>551955635.54999995</v>
      </c>
      <c r="H117" s="48"/>
      <c r="I117" s="50">
        <v>432524881.31999999</v>
      </c>
      <c r="J117" s="48">
        <v>2589727898.75</v>
      </c>
      <c r="K117" s="50">
        <v>-20378763.899999999</v>
      </c>
      <c r="L117" s="51">
        <v>111337447.86</v>
      </c>
      <c r="M117" s="50">
        <v>3022252780.0700002</v>
      </c>
      <c r="N117" s="50">
        <v>-98108524.359999999</v>
      </c>
      <c r="O117" s="149">
        <v>2810890008.5100002</v>
      </c>
      <c r="P117" s="52">
        <f t="shared" si="56"/>
        <v>0.31198617358546726</v>
      </c>
      <c r="Q117" s="63">
        <v>2924144255.71</v>
      </c>
      <c r="R117" s="52">
        <f t="shared" si="57"/>
        <v>0.23524617442057863</v>
      </c>
      <c r="S117" s="54">
        <f t="shared" si="58"/>
        <v>4.0291241157470174E-2</v>
      </c>
      <c r="T117" s="55">
        <f t="shared" si="59"/>
        <v>-6.9691376751356308E-3</v>
      </c>
      <c r="U117" s="55">
        <f t="shared" si="60"/>
        <v>3.8075224107904551E-2</v>
      </c>
      <c r="V117" s="56">
        <f t="shared" si="61"/>
        <v>1.4824405038509711</v>
      </c>
      <c r="W117" s="56">
        <f t="shared" si="62"/>
        <v>5.6444254410760668E-2</v>
      </c>
      <c r="X117" s="48">
        <v>1.44</v>
      </c>
      <c r="Y117" s="48">
        <v>1.47</v>
      </c>
      <c r="Z117" s="57">
        <v>15132</v>
      </c>
      <c r="AA117" s="122">
        <v>1972520481</v>
      </c>
      <c r="AB117" s="7"/>
      <c r="AC117" s="2"/>
      <c r="AD117" s="2"/>
      <c r="AE117" s="2"/>
    </row>
    <row r="118" spans="1:31" ht="16.5" customHeight="1" x14ac:dyDescent="0.3">
      <c r="A118" s="108">
        <v>102</v>
      </c>
      <c r="B118" s="47" t="s">
        <v>27</v>
      </c>
      <c r="C118" s="58" t="s">
        <v>166</v>
      </c>
      <c r="D118" s="50">
        <v>1247182593.2</v>
      </c>
      <c r="E118" s="48"/>
      <c r="F118" s="50">
        <v>288342423.33999997</v>
      </c>
      <c r="G118" s="48">
        <v>14230907.93</v>
      </c>
      <c r="H118" s="48"/>
      <c r="I118" s="48">
        <v>36832541.619999997</v>
      </c>
      <c r="J118" s="50">
        <v>1549755924.47</v>
      </c>
      <c r="K118" s="50">
        <v>5898042.9299999997</v>
      </c>
      <c r="L118" s="51">
        <v>42770671.869999997</v>
      </c>
      <c r="M118" s="50">
        <v>1586588466.0899999</v>
      </c>
      <c r="N118" s="50">
        <v>20000808.190000001</v>
      </c>
      <c r="O118" s="150">
        <v>1519786350.5699999</v>
      </c>
      <c r="P118" s="52">
        <f t="shared" si="56"/>
        <v>0.16868405620506474</v>
      </c>
      <c r="Q118" s="63">
        <v>1566587657.9000001</v>
      </c>
      <c r="R118" s="52">
        <f t="shared" si="57"/>
        <v>0.12603131760542605</v>
      </c>
      <c r="S118" s="54">
        <f t="shared" si="58"/>
        <v>3.0794662231600649E-2</v>
      </c>
      <c r="T118" s="55">
        <f t="shared" si="59"/>
        <v>3.7648981212492672E-3</v>
      </c>
      <c r="U118" s="55">
        <f t="shared" si="60"/>
        <v>2.7301805714040787E-2</v>
      </c>
      <c r="V118" s="56">
        <f t="shared" si="61"/>
        <v>1.1691707499921438</v>
      </c>
      <c r="W118" s="56">
        <f t="shared" si="62"/>
        <v>3.1920472662824863E-2</v>
      </c>
      <c r="X118" s="48">
        <v>1.1599999999999999</v>
      </c>
      <c r="Y118" s="48">
        <v>1.18</v>
      </c>
      <c r="Z118" s="57">
        <v>7590</v>
      </c>
      <c r="AA118" s="110">
        <v>1339913488.1800001</v>
      </c>
      <c r="AB118" s="7"/>
      <c r="AC118" s="2"/>
      <c r="AD118" s="2"/>
      <c r="AE118" s="2"/>
    </row>
    <row r="119" spans="1:31" ht="16.5" customHeight="1" x14ac:dyDescent="0.3">
      <c r="A119" s="108">
        <v>103</v>
      </c>
      <c r="B119" s="58" t="s">
        <v>39</v>
      </c>
      <c r="C119" s="58" t="s">
        <v>167</v>
      </c>
      <c r="D119" s="48">
        <v>106269820.8</v>
      </c>
      <c r="E119" s="87">
        <v>245888834.31999999</v>
      </c>
      <c r="F119" s="48"/>
      <c r="G119" s="48">
        <v>139619013.52000001</v>
      </c>
      <c r="H119" s="48">
        <v>37640000</v>
      </c>
      <c r="I119" s="48"/>
      <c r="J119" s="48">
        <v>375694347.60000002</v>
      </c>
      <c r="K119" s="48">
        <v>922362.29</v>
      </c>
      <c r="L119" s="59">
        <v>5052509.54</v>
      </c>
      <c r="M119" s="48">
        <v>360472851</v>
      </c>
      <c r="N119" s="48">
        <v>-4374191</v>
      </c>
      <c r="O119" s="149">
        <v>353903202</v>
      </c>
      <c r="P119" s="52">
        <f t="shared" si="56"/>
        <v>3.9280407798721544E-2</v>
      </c>
      <c r="Q119" s="63">
        <v>356098660</v>
      </c>
      <c r="R119" s="52">
        <f t="shared" si="57"/>
        <v>2.8647987293278818E-2</v>
      </c>
      <c r="S119" s="54">
        <f t="shared" si="58"/>
        <v>6.2035550613639264E-3</v>
      </c>
      <c r="T119" s="55">
        <f t="shared" si="59"/>
        <v>2.5901874778186474E-3</v>
      </c>
      <c r="U119" s="55">
        <f t="shared" si="60"/>
        <v>1.4188510397652156E-2</v>
      </c>
      <c r="V119" s="56">
        <f t="shared" si="61"/>
        <v>34.025528510843877</v>
      </c>
      <c r="W119" s="56">
        <f t="shared" si="62"/>
        <v>0.4827715650617182</v>
      </c>
      <c r="X119" s="48">
        <v>34.130000000000003</v>
      </c>
      <c r="Y119" s="48">
        <v>35.159999999999997</v>
      </c>
      <c r="Z119" s="57">
        <v>2038</v>
      </c>
      <c r="AA119" s="110">
        <v>10465632</v>
      </c>
      <c r="AB119" s="7"/>
      <c r="AC119" s="2"/>
      <c r="AD119" s="2"/>
      <c r="AE119" s="2"/>
    </row>
    <row r="120" spans="1:31" ht="16.5" customHeight="1" x14ac:dyDescent="0.3">
      <c r="A120" s="108">
        <v>104</v>
      </c>
      <c r="B120" s="47" t="s">
        <v>27</v>
      </c>
      <c r="C120" s="47" t="s">
        <v>168</v>
      </c>
      <c r="D120" s="48">
        <v>165127995.80000001</v>
      </c>
      <c r="E120" s="48"/>
      <c r="F120" s="48">
        <v>33242721.870000001</v>
      </c>
      <c r="G120" s="48">
        <v>28681546.960000001</v>
      </c>
      <c r="H120" s="48"/>
      <c r="I120" s="48">
        <v>7942881.54</v>
      </c>
      <c r="J120" s="48">
        <v>227052264.63</v>
      </c>
      <c r="K120" s="48">
        <v>464790.4</v>
      </c>
      <c r="L120" s="59">
        <v>11160104.57</v>
      </c>
      <c r="M120" s="48">
        <v>234995146.16999999</v>
      </c>
      <c r="N120" s="48">
        <v>3416186.91</v>
      </c>
      <c r="O120" s="150">
        <v>217151288.97</v>
      </c>
      <c r="P120" s="52">
        <f t="shared" si="56"/>
        <v>2.4102045803924724E-2</v>
      </c>
      <c r="Q120" s="63">
        <v>231578959.25999999</v>
      </c>
      <c r="R120" s="52">
        <f t="shared" si="57"/>
        <v>1.8630429786709146E-2</v>
      </c>
      <c r="S120" s="54">
        <f t="shared" si="58"/>
        <v>6.6440638498780499E-2</v>
      </c>
      <c r="T120" s="55">
        <f t="shared" si="59"/>
        <v>2.0070493514834707E-3</v>
      </c>
      <c r="U120" s="55">
        <f t="shared" si="60"/>
        <v>4.8191358168555583E-2</v>
      </c>
      <c r="V120" s="56">
        <f t="shared" si="61"/>
        <v>218.73433862228313</v>
      </c>
      <c r="W120" s="56">
        <f t="shared" si="62"/>
        <v>10.541104856308566</v>
      </c>
      <c r="X120" s="48">
        <v>217.14</v>
      </c>
      <c r="Y120" s="48">
        <v>219.87</v>
      </c>
      <c r="Z120" s="57">
        <v>395</v>
      </c>
      <c r="AA120" s="110">
        <v>1058722.47</v>
      </c>
      <c r="AB120" s="7"/>
      <c r="AC120" s="2"/>
      <c r="AD120" s="2"/>
      <c r="AE120" s="2"/>
    </row>
    <row r="121" spans="1:31" ht="16.5" customHeight="1" x14ac:dyDescent="0.3">
      <c r="A121" s="108">
        <v>105</v>
      </c>
      <c r="B121" s="47" t="s">
        <v>59</v>
      </c>
      <c r="C121" s="47" t="s">
        <v>169</v>
      </c>
      <c r="D121" s="48"/>
      <c r="E121" s="48"/>
      <c r="F121" s="48"/>
      <c r="G121" s="48">
        <v>6561461554.2299995</v>
      </c>
      <c r="H121" s="48"/>
      <c r="I121" s="48">
        <v>208417972.81</v>
      </c>
      <c r="J121" s="48">
        <v>6750503700.1199999</v>
      </c>
      <c r="K121" s="48">
        <v>7895596.4699999997</v>
      </c>
      <c r="L121" s="59">
        <v>27203082.350000001</v>
      </c>
      <c r="M121" s="48">
        <v>6750577096.5100002</v>
      </c>
      <c r="N121" s="48">
        <v>73396.38</v>
      </c>
      <c r="O121" s="150">
        <v>3362860359.2600002</v>
      </c>
      <c r="P121" s="52">
        <f t="shared" si="56"/>
        <v>0.37325044118105505</v>
      </c>
      <c r="Q121" s="63">
        <v>6750503700.1199999</v>
      </c>
      <c r="R121" s="52">
        <f t="shared" si="57"/>
        <v>0.54307518097447882</v>
      </c>
      <c r="S121" s="54">
        <f t="shared" si="58"/>
        <v>1.0073696136480235</v>
      </c>
      <c r="T121" s="55">
        <f t="shared" si="59"/>
        <v>1.1696307150916227E-3</v>
      </c>
      <c r="U121" s="55">
        <f t="shared" si="60"/>
        <v>4.029785562448685E-3</v>
      </c>
      <c r="V121" s="56">
        <f t="shared" si="61"/>
        <v>110.95787702563557</v>
      </c>
      <c r="W121" s="56">
        <f t="shared" si="62"/>
        <v>0.4471364508778628</v>
      </c>
      <c r="X121" s="48">
        <v>111.53</v>
      </c>
      <c r="Y121" s="48">
        <v>111.57</v>
      </c>
      <c r="Z121" s="57">
        <v>376</v>
      </c>
      <c r="AA121" s="110">
        <v>60838436</v>
      </c>
      <c r="AB121" s="7"/>
      <c r="AC121" s="2"/>
      <c r="AD121" s="2"/>
      <c r="AE121" s="2"/>
    </row>
    <row r="122" spans="1:31" ht="16.5" customHeight="1" x14ac:dyDescent="0.3">
      <c r="A122" s="131"/>
      <c r="B122" s="48"/>
      <c r="C122" s="81" t="s">
        <v>56</v>
      </c>
      <c r="D122" s="65"/>
      <c r="E122" s="65"/>
      <c r="F122" s="65"/>
      <c r="G122" s="65"/>
      <c r="H122" s="65"/>
      <c r="I122" s="65"/>
      <c r="J122" s="65"/>
      <c r="K122" s="65"/>
      <c r="L122" s="66"/>
      <c r="M122" s="65"/>
      <c r="N122" s="65"/>
      <c r="O122" s="152">
        <f>SUM(O116:O121)</f>
        <v>9009662114.8500004</v>
      </c>
      <c r="P122" s="82">
        <f>(O122/$O$123)</f>
        <v>6.1693368992338706E-3</v>
      </c>
      <c r="Q122" s="67">
        <f>SUM(Q116:Q121)</f>
        <v>12430145837.279999</v>
      </c>
      <c r="R122" s="82">
        <f>(Q122/$Q$123)</f>
        <v>8.3521200334854048E-3</v>
      </c>
      <c r="S122" s="68">
        <f t="shared" si="58"/>
        <v>0.37964617083611302</v>
      </c>
      <c r="T122" s="69"/>
      <c r="U122" s="69"/>
      <c r="V122" s="70"/>
      <c r="W122" s="70"/>
      <c r="X122" s="65"/>
      <c r="Y122" s="65"/>
      <c r="Z122" s="83">
        <f>SUM(Z116:Z121)</f>
        <v>27116</v>
      </c>
      <c r="AA122" s="111"/>
      <c r="AB122" s="7"/>
      <c r="AC122" s="2"/>
      <c r="AD122" s="2"/>
      <c r="AE122" s="2"/>
    </row>
    <row r="123" spans="1:31" ht="17.25" customHeight="1" thickBot="1" x14ac:dyDescent="0.35">
      <c r="A123" s="145"/>
      <c r="B123" s="146"/>
      <c r="C123" s="123" t="s">
        <v>170</v>
      </c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56">
        <f>(O19+O47+O59+O87+O92+O114+O122)</f>
        <v>1460393922719.45</v>
      </c>
      <c r="P123" s="125"/>
      <c r="Q123" s="67">
        <f>(Q19+Q47+Q59+Q87+Q92+Q114+Q122)</f>
        <v>1488262355838.3896</v>
      </c>
      <c r="R123" s="125"/>
      <c r="S123" s="127">
        <f t="shared" si="58"/>
        <v>1.9082819152687877E-2</v>
      </c>
      <c r="T123" s="128"/>
      <c r="U123" s="128"/>
      <c r="V123" s="129"/>
      <c r="W123" s="129"/>
      <c r="X123" s="124"/>
      <c r="Y123" s="124"/>
      <c r="Z123" s="126">
        <f>(Z19+Z47+Z59+Z87+Z92+Z114+Z122)</f>
        <v>440562</v>
      </c>
      <c r="AA123" s="126"/>
      <c r="AB123" s="34"/>
      <c r="AC123" s="2"/>
      <c r="AD123" s="2"/>
      <c r="AE123" s="2"/>
    </row>
    <row r="124" spans="1:31" ht="17.45" customHeight="1" x14ac:dyDescent="0.25">
      <c r="A124" s="43"/>
      <c r="B124" s="43"/>
      <c r="C124" s="43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2"/>
      <c r="AC124" s="2"/>
      <c r="AD124" s="2"/>
      <c r="AE124" s="2"/>
    </row>
    <row r="125" spans="1:31" ht="17.100000000000001" customHeight="1" x14ac:dyDescent="0.25">
      <c r="A125" s="16"/>
      <c r="B125" s="17"/>
      <c r="C125" s="1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9"/>
      <c r="R125" s="2"/>
      <c r="S125" s="2"/>
      <c r="T125" s="2"/>
      <c r="U125" s="2"/>
      <c r="V125" s="2"/>
      <c r="W125" s="2"/>
      <c r="X125" s="2"/>
      <c r="Y125" s="2"/>
      <c r="Z125" s="2"/>
      <c r="AA125" s="12"/>
      <c r="AB125" s="2"/>
      <c r="AC125" s="2"/>
      <c r="AD125" s="2"/>
      <c r="AE125" s="2"/>
    </row>
    <row r="126" spans="1:31" ht="17.100000000000001" customHeight="1" x14ac:dyDescent="0.25">
      <c r="A126" s="16"/>
      <c r="B126" s="20"/>
      <c r="C126" s="2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9"/>
      <c r="R126" s="12"/>
      <c r="S126" s="1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7.100000000000001" customHeight="1" x14ac:dyDescent="0.25">
      <c r="A127" s="16"/>
      <c r="B127" s="20"/>
      <c r="C127" s="2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9"/>
      <c r="R127" s="12"/>
      <c r="S127" s="1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7.100000000000001" customHeight="1" x14ac:dyDescent="0.25">
      <c r="A128" s="16"/>
      <c r="B128" s="20"/>
      <c r="C128" s="2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9"/>
      <c r="R128" s="12"/>
      <c r="S128" s="1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7.100000000000001" customHeight="1" x14ac:dyDescent="0.25">
      <c r="A129" s="16"/>
      <c r="B129" s="20"/>
      <c r="C129" s="2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9"/>
      <c r="R129" s="12"/>
      <c r="S129" s="1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</sheetData>
  <mergeCells count="1">
    <mergeCell ref="A1:AA1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M16" sqref="M16"/>
    </sheetView>
  </sheetViews>
  <sheetFormatPr defaultColWidth="10" defaultRowHeight="12.95" customHeight="1" x14ac:dyDescent="0.25"/>
  <cols>
    <col min="1" max="256" width="10" customWidth="1"/>
  </cols>
  <sheetData/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O20" sqref="O20"/>
    </sheetView>
  </sheetViews>
  <sheetFormatPr defaultColWidth="10" defaultRowHeight="12.95" customHeight="1" x14ac:dyDescent="0.25"/>
  <cols>
    <col min="1" max="256" width="10" customWidth="1"/>
  </cols>
  <sheetData/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O16" sqref="O16"/>
    </sheetView>
  </sheetViews>
  <sheetFormatPr defaultColWidth="8.85546875" defaultRowHeight="15" customHeight="1" x14ac:dyDescent="0.25"/>
  <cols>
    <col min="1" max="3" width="8.85546875" style="22" customWidth="1"/>
    <col min="4" max="4" width="10.42578125" style="22" customWidth="1"/>
    <col min="5" max="256" width="8.85546875" style="22" customWidth="1"/>
  </cols>
  <sheetData>
    <row r="1" spans="1:13" ht="15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ht="1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</row>
    <row r="4" spans="1:13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</row>
    <row r="5" spans="1:13" ht="1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</row>
    <row r="6" spans="1:13" ht="15" customHeight="1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ht="1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</row>
    <row r="8" spans="1:13" ht="15" customHeight="1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</row>
    <row r="9" spans="1:13" ht="15" customHeigh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 ht="15" customHeight="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</row>
    <row r="11" spans="1:13" ht="15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3" ht="15" customHeight="1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8"/>
    </row>
    <row r="13" spans="1:13" ht="15" customHeigh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</row>
    <row r="14" spans="1:13" ht="15" customHeight="1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</row>
    <row r="15" spans="1:13" ht="15" customHeight="1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</row>
    <row r="16" spans="1:13" ht="15" customHeight="1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3" ht="15" customHeight="1" x14ac:dyDescent="0.2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8"/>
    </row>
    <row r="18" spans="1:13" ht="15" customHeight="1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</row>
    <row r="19" spans="1:13" ht="15" customHeight="1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8"/>
    </row>
    <row r="20" spans="1:13" ht="15" customHeight="1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</row>
    <row r="21" spans="1:13" ht="15" customHeight="1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8"/>
    </row>
    <row r="22" spans="1:13" ht="15" customHeight="1" x14ac:dyDescent="0.2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1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December 2020</vt:lpstr>
      <vt:lpstr>Market Share</vt:lpstr>
      <vt:lpstr>Unit Holders</vt:lpstr>
      <vt:lpstr>NAV Comparison Previous&amp;Current</vt:lpstr>
      <vt:lpstr>'December 2020'!_Hlk60785927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dcterms:created xsi:type="dcterms:W3CDTF">2021-02-01T08:36:21Z</dcterms:created>
  <dcterms:modified xsi:type="dcterms:W3CDTF">2021-02-10T08:01:52Z</dcterms:modified>
</cp:coreProperties>
</file>