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0" windowWidth="14955" windowHeight="3105"/>
  </bookViews>
  <sheets>
    <sheet name="February 2020" sheetId="9" r:id="rId1"/>
  </sheets>
  <definedNames>
    <definedName name="_xlnm.Print_Area" localSheetId="0">'February 2020'!$A$1:$W$118</definedName>
  </definedNames>
  <calcPr calcId="162913"/>
</workbook>
</file>

<file path=xl/calcChain.xml><?xml version="1.0" encoding="utf-8"?>
<calcChain xmlns="http://schemas.openxmlformats.org/spreadsheetml/2006/main">
  <c r="P51" i="9" l="1"/>
  <c r="T79" i="9" l="1"/>
  <c r="S79" i="9"/>
  <c r="R79" i="9"/>
  <c r="Q79" i="9"/>
  <c r="T93" i="9"/>
  <c r="S93" i="9"/>
  <c r="R93" i="9"/>
  <c r="Q93" i="9"/>
  <c r="T66" i="9"/>
  <c r="S66" i="9"/>
  <c r="R66" i="9"/>
  <c r="Q66" i="9"/>
  <c r="O54" i="9" l="1"/>
  <c r="O111" i="9"/>
  <c r="P52" i="9" l="1"/>
  <c r="P53" i="9"/>
  <c r="Q52" i="9"/>
  <c r="R106" i="9"/>
  <c r="T101" i="9"/>
  <c r="S101" i="9"/>
  <c r="Q98" i="9"/>
  <c r="S60" i="9"/>
  <c r="T60" i="9"/>
  <c r="T56" i="9"/>
  <c r="S52" i="9" l="1"/>
  <c r="R52" i="9"/>
  <c r="T106" i="9"/>
  <c r="T6" i="9" l="1"/>
  <c r="S6" i="9"/>
  <c r="Q6" i="9"/>
  <c r="R6" i="9"/>
  <c r="T74" i="9" l="1"/>
  <c r="S74" i="9"/>
  <c r="R74" i="9"/>
  <c r="Q74" i="9"/>
  <c r="T16" i="9"/>
  <c r="S16" i="9"/>
  <c r="R16" i="9"/>
  <c r="Q16" i="9"/>
  <c r="T41" i="9"/>
  <c r="S41" i="9"/>
  <c r="R41" i="9"/>
  <c r="Q41" i="9"/>
  <c r="S88" i="9"/>
  <c r="R94" i="9" l="1"/>
  <c r="Q90" i="9" l="1"/>
  <c r="Q78" i="9"/>
  <c r="R78" i="9" l="1"/>
  <c r="S78" i="9"/>
  <c r="T78" i="9"/>
  <c r="Q50" i="9" l="1"/>
  <c r="O104" i="9"/>
  <c r="P93" i="9" s="1"/>
  <c r="O81" i="9"/>
  <c r="O76" i="9"/>
  <c r="O43" i="9"/>
  <c r="P41" i="9" s="1"/>
  <c r="O18" i="9"/>
  <c r="P78" i="9" l="1"/>
  <c r="P79" i="9"/>
  <c r="P74" i="9"/>
  <c r="P66" i="9"/>
  <c r="P16" i="9"/>
  <c r="P6" i="9"/>
  <c r="S36" i="9"/>
  <c r="T36" i="9"/>
  <c r="R36" i="9"/>
  <c r="Q36" i="9"/>
  <c r="P4" i="9"/>
  <c r="P72" i="9"/>
  <c r="P42" i="9"/>
  <c r="P50" i="9"/>
  <c r="T42" i="9"/>
  <c r="S42" i="9"/>
  <c r="R42" i="9"/>
  <c r="Q42" i="9"/>
  <c r="P5" i="9"/>
  <c r="T27" i="9"/>
  <c r="S27" i="9"/>
  <c r="R27" i="9"/>
  <c r="Q27" i="9"/>
  <c r="P27" i="9"/>
  <c r="T49" i="9" l="1"/>
  <c r="T50" i="9"/>
  <c r="I51" i="9" l="1"/>
  <c r="H51" i="9"/>
  <c r="Q17" i="9"/>
  <c r="R17" i="9"/>
  <c r="S68" i="9" l="1"/>
  <c r="Q4" i="9" l="1"/>
  <c r="R4" i="9"/>
  <c r="S4" i="9"/>
  <c r="T4" i="9"/>
  <c r="Q5" i="9"/>
  <c r="R5" i="9"/>
  <c r="S5" i="9"/>
  <c r="T5" i="9"/>
  <c r="Q7" i="9"/>
  <c r="R7" i="9"/>
  <c r="S7" i="9"/>
  <c r="T7" i="9"/>
  <c r="Q8" i="9"/>
  <c r="R8" i="9"/>
  <c r="S8" i="9"/>
  <c r="T8" i="9"/>
  <c r="Q9" i="9"/>
  <c r="R9" i="9"/>
  <c r="S9" i="9"/>
  <c r="T9" i="9"/>
  <c r="Q10" i="9"/>
  <c r="R10" i="9"/>
  <c r="S10" i="9"/>
  <c r="T10" i="9"/>
  <c r="Q11" i="9"/>
  <c r="R11" i="9"/>
  <c r="S11" i="9"/>
  <c r="T11" i="9"/>
  <c r="Q12" i="9"/>
  <c r="R12" i="9"/>
  <c r="S12" i="9"/>
  <c r="T12" i="9"/>
  <c r="Q13" i="9"/>
  <c r="R13" i="9"/>
  <c r="S13" i="9"/>
  <c r="T13" i="9"/>
  <c r="Q14" i="9"/>
  <c r="R14" i="9"/>
  <c r="S14" i="9"/>
  <c r="T14" i="9"/>
  <c r="Q15" i="9"/>
  <c r="R15" i="9"/>
  <c r="S15" i="9"/>
  <c r="T15" i="9"/>
  <c r="S17" i="9"/>
  <c r="T17" i="9"/>
  <c r="Q20" i="9"/>
  <c r="R20" i="9"/>
  <c r="S20" i="9"/>
  <c r="T20" i="9"/>
  <c r="Q21" i="9"/>
  <c r="R21" i="9"/>
  <c r="S21" i="9"/>
  <c r="T21" i="9"/>
  <c r="Q22" i="9"/>
  <c r="R22" i="9"/>
  <c r="S22" i="9"/>
  <c r="T22" i="9"/>
  <c r="P23" i="9"/>
  <c r="Q23" i="9"/>
  <c r="R23" i="9"/>
  <c r="S23" i="9"/>
  <c r="T23" i="9"/>
  <c r="Q24" i="9"/>
  <c r="R24" i="9"/>
  <c r="S24" i="9"/>
  <c r="T24" i="9"/>
  <c r="Q25" i="9"/>
  <c r="R25" i="9"/>
  <c r="S25" i="9"/>
  <c r="T25" i="9"/>
  <c r="Q26" i="9"/>
  <c r="R26" i="9"/>
  <c r="S26" i="9"/>
  <c r="T26" i="9"/>
  <c r="Q28" i="9"/>
  <c r="R28" i="9"/>
  <c r="S28" i="9"/>
  <c r="T28" i="9"/>
  <c r="Q29" i="9"/>
  <c r="R29" i="9"/>
  <c r="S29" i="9"/>
  <c r="T29" i="9"/>
  <c r="Q30" i="9"/>
  <c r="R30" i="9"/>
  <c r="S30" i="9"/>
  <c r="T30" i="9"/>
  <c r="P31" i="9"/>
  <c r="Q31" i="9"/>
  <c r="R31" i="9"/>
  <c r="S31" i="9"/>
  <c r="T31" i="9"/>
  <c r="Q32" i="9"/>
  <c r="R32" i="9"/>
  <c r="S32" i="9"/>
  <c r="T32" i="9"/>
  <c r="Q33" i="9"/>
  <c r="R33" i="9"/>
  <c r="S33" i="9"/>
  <c r="T33" i="9"/>
  <c r="Q34" i="9"/>
  <c r="R34" i="9"/>
  <c r="S34" i="9"/>
  <c r="T34" i="9"/>
  <c r="P35" i="9"/>
  <c r="Q35" i="9"/>
  <c r="R35" i="9"/>
  <c r="S35" i="9"/>
  <c r="T35" i="9"/>
  <c r="Q37" i="9"/>
  <c r="R37" i="9"/>
  <c r="S37" i="9"/>
  <c r="T37" i="9"/>
  <c r="Q38" i="9"/>
  <c r="R38" i="9"/>
  <c r="S38" i="9"/>
  <c r="T38" i="9"/>
  <c r="P39" i="9"/>
  <c r="Q39" i="9"/>
  <c r="R39" i="9"/>
  <c r="S39" i="9"/>
  <c r="T39" i="9"/>
  <c r="Q40" i="9"/>
  <c r="R40" i="9"/>
  <c r="S40" i="9"/>
  <c r="T40" i="9"/>
  <c r="P20" i="9"/>
  <c r="Q45" i="9"/>
  <c r="R45" i="9"/>
  <c r="S45" i="9"/>
  <c r="T45" i="9"/>
  <c r="Q46" i="9"/>
  <c r="R46" i="9"/>
  <c r="S46" i="9"/>
  <c r="T46" i="9"/>
  <c r="Q47" i="9"/>
  <c r="R47" i="9"/>
  <c r="S47" i="9"/>
  <c r="T47" i="9"/>
  <c r="P48" i="9"/>
  <c r="Q48" i="9"/>
  <c r="R48" i="9"/>
  <c r="S48" i="9"/>
  <c r="T48" i="9"/>
  <c r="Q49" i="9"/>
  <c r="R49" i="9"/>
  <c r="S49" i="9"/>
  <c r="R50" i="9"/>
  <c r="S50" i="9"/>
  <c r="Q51" i="9"/>
  <c r="R51" i="9"/>
  <c r="S51" i="9"/>
  <c r="T51" i="9"/>
  <c r="T52" i="9"/>
  <c r="Q53" i="9"/>
  <c r="R53" i="9"/>
  <c r="S53" i="9"/>
  <c r="T53" i="9"/>
  <c r="P45" i="9"/>
  <c r="P56" i="9"/>
  <c r="Q56" i="9"/>
  <c r="R56" i="9"/>
  <c r="S56" i="9"/>
  <c r="Q57" i="9"/>
  <c r="R57" i="9"/>
  <c r="S57" i="9"/>
  <c r="T57" i="9"/>
  <c r="Q58" i="9"/>
  <c r="R58" i="9"/>
  <c r="S58" i="9"/>
  <c r="T58" i="9"/>
  <c r="Q59" i="9"/>
  <c r="R59" i="9"/>
  <c r="S59" i="9"/>
  <c r="T59" i="9"/>
  <c r="P60" i="9"/>
  <c r="Q60" i="9"/>
  <c r="R60" i="9"/>
  <c r="Q61" i="9"/>
  <c r="R61" i="9"/>
  <c r="S61" i="9"/>
  <c r="T61" i="9"/>
  <c r="Q62" i="9"/>
  <c r="R62" i="9"/>
  <c r="S62" i="9"/>
  <c r="T62" i="9"/>
  <c r="Q63" i="9"/>
  <c r="R63" i="9"/>
  <c r="S63" i="9"/>
  <c r="T63" i="9"/>
  <c r="P64" i="9"/>
  <c r="Q64" i="9"/>
  <c r="R64" i="9"/>
  <c r="S64" i="9"/>
  <c r="T64" i="9"/>
  <c r="Q65" i="9"/>
  <c r="R65" i="9"/>
  <c r="S65" i="9"/>
  <c r="T65" i="9"/>
  <c r="Q67" i="9"/>
  <c r="R67" i="9"/>
  <c r="S67" i="9"/>
  <c r="T67" i="9"/>
  <c r="P68" i="9"/>
  <c r="Q68" i="9"/>
  <c r="R68" i="9"/>
  <c r="T68" i="9"/>
  <c r="Q69" i="9"/>
  <c r="R69" i="9"/>
  <c r="S69" i="9"/>
  <c r="T69" i="9"/>
  <c r="Q70" i="9"/>
  <c r="R70" i="9"/>
  <c r="S70" i="9"/>
  <c r="T70" i="9"/>
  <c r="Q71" i="9"/>
  <c r="R71" i="9"/>
  <c r="S71" i="9"/>
  <c r="T71" i="9"/>
  <c r="Q72" i="9"/>
  <c r="R72" i="9"/>
  <c r="S72" i="9"/>
  <c r="T72" i="9"/>
  <c r="Q73" i="9"/>
  <c r="R73" i="9"/>
  <c r="S73" i="9"/>
  <c r="T73" i="9"/>
  <c r="Q75" i="9"/>
  <c r="R75" i="9"/>
  <c r="S75" i="9"/>
  <c r="T75" i="9"/>
  <c r="P57" i="9"/>
  <c r="Q80" i="9"/>
  <c r="R80" i="9"/>
  <c r="S80" i="9"/>
  <c r="T80" i="9"/>
  <c r="Q83" i="9"/>
  <c r="R83" i="9"/>
  <c r="S83" i="9"/>
  <c r="T83" i="9"/>
  <c r="Q84" i="9"/>
  <c r="R84" i="9"/>
  <c r="S84" i="9"/>
  <c r="T84" i="9"/>
  <c r="Q85" i="9"/>
  <c r="R85" i="9"/>
  <c r="S85" i="9"/>
  <c r="T85" i="9"/>
  <c r="P86" i="9"/>
  <c r="Q86" i="9"/>
  <c r="R86" i="9"/>
  <c r="S86" i="9"/>
  <c r="T86" i="9"/>
  <c r="Q87" i="9"/>
  <c r="R87" i="9"/>
  <c r="S87" i="9"/>
  <c r="T87" i="9"/>
  <c r="Q88" i="9"/>
  <c r="R88" i="9"/>
  <c r="T88" i="9"/>
  <c r="Q89" i="9"/>
  <c r="R89" i="9"/>
  <c r="S89" i="9"/>
  <c r="T89" i="9"/>
  <c r="P90" i="9"/>
  <c r="R90" i="9"/>
  <c r="S90" i="9"/>
  <c r="T90" i="9"/>
  <c r="Q91" i="9"/>
  <c r="R91" i="9"/>
  <c r="S91" i="9"/>
  <c r="T91" i="9"/>
  <c r="Q92" i="9"/>
  <c r="R92" i="9"/>
  <c r="S92" i="9"/>
  <c r="T92" i="9"/>
  <c r="P94" i="9"/>
  <c r="Q94" i="9"/>
  <c r="S94" i="9"/>
  <c r="T94" i="9"/>
  <c r="Q95" i="9"/>
  <c r="R95" i="9"/>
  <c r="S95" i="9"/>
  <c r="T95" i="9"/>
  <c r="Q96" i="9"/>
  <c r="R96" i="9"/>
  <c r="S96" i="9"/>
  <c r="T96" i="9"/>
  <c r="Q97" i="9"/>
  <c r="R97" i="9"/>
  <c r="S97" i="9"/>
  <c r="T97" i="9"/>
  <c r="P98" i="9"/>
  <c r="R98" i="9"/>
  <c r="S98" i="9"/>
  <c r="T98" i="9"/>
  <c r="Q99" i="9"/>
  <c r="R99" i="9"/>
  <c r="S99" i="9"/>
  <c r="T99" i="9"/>
  <c r="Q100" i="9"/>
  <c r="R100" i="9"/>
  <c r="S100" i="9"/>
  <c r="T100" i="9"/>
  <c r="R101" i="9"/>
  <c r="P102" i="9"/>
  <c r="Q102" i="9"/>
  <c r="R102" i="9"/>
  <c r="S102" i="9"/>
  <c r="T102" i="9"/>
  <c r="Q103" i="9"/>
  <c r="R103" i="9"/>
  <c r="S103" i="9"/>
  <c r="T103" i="9"/>
  <c r="Q106" i="9"/>
  <c r="S106" i="9"/>
  <c r="Q107" i="9"/>
  <c r="R107" i="9"/>
  <c r="S107" i="9"/>
  <c r="T107" i="9"/>
  <c r="Q108" i="9"/>
  <c r="R108" i="9"/>
  <c r="S108" i="9"/>
  <c r="T108" i="9"/>
  <c r="Q109" i="9"/>
  <c r="R109" i="9"/>
  <c r="S109" i="9"/>
  <c r="T109" i="9"/>
  <c r="Q110" i="9"/>
  <c r="R110" i="9"/>
  <c r="S110" i="9"/>
  <c r="T110" i="9"/>
  <c r="P107" i="9"/>
  <c r="P110" i="9" l="1"/>
  <c r="P106" i="9"/>
  <c r="P7" i="9"/>
  <c r="P109" i="9"/>
  <c r="P101" i="9"/>
  <c r="P97" i="9"/>
  <c r="P89" i="9"/>
  <c r="P85" i="9"/>
  <c r="P71" i="9"/>
  <c r="P67" i="9"/>
  <c r="P63" i="9"/>
  <c r="P59" i="9"/>
  <c r="P47" i="9"/>
  <c r="P38" i="9"/>
  <c r="P34" i="9"/>
  <c r="P30" i="9"/>
  <c r="P26" i="9"/>
  <c r="P22" i="9"/>
  <c r="P14" i="9"/>
  <c r="P10" i="9"/>
  <c r="P15" i="9"/>
  <c r="P11" i="9"/>
  <c r="P108" i="9"/>
  <c r="P100" i="9"/>
  <c r="P96" i="9"/>
  <c r="P92" i="9"/>
  <c r="P88" i="9"/>
  <c r="P84" i="9"/>
  <c r="P80" i="9"/>
  <c r="P75" i="9"/>
  <c r="P70" i="9"/>
  <c r="P62" i="9"/>
  <c r="P58" i="9"/>
  <c r="P46" i="9"/>
  <c r="P37" i="9"/>
  <c r="P33" i="9"/>
  <c r="P29" i="9"/>
  <c r="P25" i="9"/>
  <c r="P21" i="9"/>
  <c r="P13" i="9"/>
  <c r="P9" i="9"/>
  <c r="P103" i="9"/>
  <c r="P99" i="9"/>
  <c r="P95" i="9"/>
  <c r="P91" i="9"/>
  <c r="P87" i="9"/>
  <c r="P73" i="9"/>
  <c r="P69" i="9"/>
  <c r="P65" i="9"/>
  <c r="P61" i="9"/>
  <c r="P49" i="9"/>
  <c r="P40" i="9"/>
  <c r="P36" i="9"/>
  <c r="P32" i="9"/>
  <c r="P28" i="9"/>
  <c r="P24" i="9"/>
  <c r="P17" i="9"/>
  <c r="P12" i="9"/>
  <c r="P8" i="9"/>
  <c r="X112" i="9"/>
  <c r="W112" i="9"/>
  <c r="N112" i="9"/>
  <c r="M112" i="9"/>
  <c r="L112" i="9"/>
  <c r="K112" i="9"/>
  <c r="J112" i="9"/>
  <c r="I112" i="9"/>
  <c r="H112" i="9"/>
  <c r="G112" i="9"/>
  <c r="F112" i="9"/>
  <c r="E112" i="9"/>
  <c r="D112" i="9"/>
  <c r="O112" i="9" l="1"/>
  <c r="P18" i="9" s="1"/>
  <c r="P43" i="9" l="1"/>
  <c r="P54" i="9"/>
  <c r="P76" i="9"/>
  <c r="P81" i="9"/>
  <c r="P111" i="9"/>
  <c r="P104" i="9"/>
</calcChain>
</file>

<file path=xl/sharedStrings.xml><?xml version="1.0" encoding="utf-8"?>
<sst xmlns="http://schemas.openxmlformats.org/spreadsheetml/2006/main" count="240" uniqueCount="168">
  <si>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</si>
  <si>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</si>
  <si>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</si>
  <si>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</si>
  <si>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</si>
  <si>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</si>
  <si>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</si>
  <si>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</si>
  <si>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</si>
  <si>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</si>
  <si>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</si>
  <si>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</si>
  <si>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</si>
  <si>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</si>
  <si>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</si>
  <si>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</si>
  <si>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</si>
  <si>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</si>
  <si>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</si>
  <si>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</si>
  <si>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</si>
  <si>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</si>
  <si>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</si>
  <si>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</si>
  <si>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</si>
  <si>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</si>
  <si>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</si>
  <si>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</si>
  <si>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</si>
  <si>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SFS Capital Nigeria Ltd</t>
  </si>
  <si>
    <t>SFS Fixed Income Fund</t>
  </si>
  <si>
    <t>REAL ESTATE FUNDS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</si>
  <si>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</si>
  <si>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</si>
  <si>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</si>
  <si>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</si>
  <si>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</si>
  <si>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</si>
  <si>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</si>
  <si>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Afrinvest Equity Fund</t>
  </si>
  <si>
    <t>Alternative Cap. Partners Ltd</t>
  </si>
  <si>
    <t>ACAP Canary Growth Fund</t>
  </si>
  <si>
    <t>Coral Growth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</si>
  <si>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</si>
  <si>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</si>
  <si>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</si>
  <si>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</si>
  <si>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</si>
  <si>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</si>
  <si>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</si>
  <si>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</si>
  <si>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S/NO</t>
  </si>
  <si>
    <t>TOTAL LIABILITIES (N)</t>
  </si>
  <si>
    <t xml:space="preserve">TOTAL VALUE OF INVESTMENT (N)               </t>
  </si>
  <si>
    <t>EQUITIES</t>
  </si>
  <si>
    <t>BONDS</t>
  </si>
  <si>
    <t>REAL ESTATE</t>
  </si>
  <si>
    <t>OTHERS</t>
  </si>
  <si>
    <t>MONEY MARKET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</si>
  <si>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</si>
  <si>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</si>
  <si>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</si>
  <si>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</si>
  <si>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</si>
  <si>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</si>
  <si>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</si>
  <si>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</si>
  <si>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</si>
  <si>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</si>
  <si>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</si>
  <si>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</si>
  <si>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</si>
  <si>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</si>
  <si>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</si>
  <si>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</si>
  <si>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</si>
  <si>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</si>
  <si>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</si>
  <si>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</si>
  <si>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</si>
  <si>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UNQUOTED EQUITIES</t>
  </si>
  <si>
    <t>Stanbic IBTC Imaan Fund</t>
  </si>
  <si>
    <t>Kedari Investment Fund</t>
  </si>
  <si>
    <t>Abacus Money Market Fund</t>
  </si>
  <si>
    <t>EDC Fund Management</t>
  </si>
  <si>
    <t>EDC Money Market ClassA</t>
  </si>
  <si>
    <t xml:space="preserve">Greenwich Asst Management Ltd </t>
  </si>
  <si>
    <t>Stanbic IBTC Dollar Fund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</si>
  <si>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</si>
  <si>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</si>
  <si>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</si>
  <si>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</si>
  <si>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</si>
  <si>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Wealth For Women Fund</t>
  </si>
  <si>
    <t>EDC Money Market Class B</t>
  </si>
  <si>
    <t>Chapel Hill Denham Money Market Fund(Frml NGIF)</t>
  </si>
  <si>
    <t>CEAT Fixed Income Fund(Frml BGL Sapphire)</t>
  </si>
  <si>
    <t>AIICO money market fund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</si>
  <si>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</si>
  <si>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</si>
  <si>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</si>
  <si>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</si>
  <si>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</si>
  <si>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</si>
  <si>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</si>
  <si>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</si>
  <si>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</si>
  <si>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</si>
  <si>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</si>
  <si>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</si>
  <si>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</si>
  <si>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</si>
  <si>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</si>
  <si>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</si>
  <si>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</si>
  <si>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</si>
  <si>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USD Bond Fund</t>
  </si>
  <si>
    <t>Legacy Debt(formerly Short Maturity) Fund</t>
  </si>
  <si>
    <t xml:space="preserve">Growth and Development Asset Management Limited </t>
  </si>
  <si>
    <t>GDL Money Market Fund</t>
  </si>
  <si>
    <t>Stanbic IBTC Nigerian Equity Fund</t>
  </si>
  <si>
    <t>FBN Nigeria Eurobond (USD) Fund - Retail</t>
  </si>
  <si>
    <t>FBN Nigeria Eurobond (USD) Fund - Institutional</t>
  </si>
  <si>
    <t>Union Trustees Mixed Fund</t>
  </si>
  <si>
    <t>Vantage Dollar Fund</t>
  </si>
  <si>
    <t>Vantage Equity Income Fund</t>
  </si>
  <si>
    <t>Return on Equity (RoE)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</si>
  <si>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</si>
  <si>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</si>
  <si>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</si>
  <si>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</si>
  <si>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</si>
  <si>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</si>
  <si>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</si>
  <si>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Earnings Per Unit (EPU)</t>
  </si>
  <si>
    <t>BID PRICE (N)</t>
  </si>
  <si>
    <t>OFFER PRICE (N)</t>
  </si>
  <si>
    <t>GROSS ASSET VALUE (N)</t>
  </si>
  <si>
    <t>NET INCOME/LOSS</t>
  </si>
  <si>
    <t>Legacy Money Market Fund</t>
  </si>
  <si>
    <t>Pacam Equity Fund</t>
  </si>
  <si>
    <t>FBN Balanced Fund</t>
  </si>
  <si>
    <t>Pacam Eurobond Fund</t>
  </si>
  <si>
    <t>Stanbic IBTC Shariah Fixed Income Fund</t>
  </si>
  <si>
    <t>Vetiva Fund Managers Limited</t>
  </si>
  <si>
    <t>Vetiva Money Market Fund</t>
  </si>
  <si>
    <t>First Allay Asset Management Limited</t>
  </si>
  <si>
    <t>First Allay Asset Management Money Market Fund</t>
  </si>
  <si>
    <t>Global Asset Management Nig. Ltd</t>
  </si>
  <si>
    <t>Continental Unit Trust Fund (Inactive)</t>
  </si>
  <si>
    <t>FSDH Treasury Bill Fund</t>
  </si>
  <si>
    <t xml:space="preserve"> </t>
  </si>
  <si>
    <t xml:space="preserve">Lead Balanced Fund </t>
  </si>
  <si>
    <t>SFS Real Estate Investment Trust Fund</t>
  </si>
  <si>
    <t xml:space="preserve">  </t>
  </si>
  <si>
    <t>Anchoria Money Market Fund</t>
  </si>
  <si>
    <t>Anchoria Asset Management Limited</t>
  </si>
  <si>
    <t>Anchoria Equity Fund</t>
  </si>
  <si>
    <t>Anchoria Fixed Income Fund</t>
  </si>
  <si>
    <t>42a</t>
  </si>
  <si>
    <t>42b</t>
  </si>
  <si>
    <t>Stanbic IBTC Guaranteed Investment Fund</t>
  </si>
  <si>
    <t>Nigeria Eurobond Fund</t>
  </si>
  <si>
    <t>SCHEDULE OF REGISTERED UNIT TRUST SCHEMES AS AT 29TH FEBRUARY, 2020</t>
  </si>
  <si>
    <t>MONEY MARKET FUNDS</t>
  </si>
  <si>
    <t>359.62‬</t>
  </si>
  <si>
    <t>2,273,962,205.51‬</t>
  </si>
  <si>
    <t>334.58‬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</si>
</sst>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26"/>
      <color rgb="FFFF0000"/>
      <name val="Trebuchet MS"/>
      <family val="2"/>
    </font>
    <font>
      <i/>
      <sz val="8"/>
      <color theme="1"/>
      <name val="Arial Narrow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 Narrow"/>
      <family val="2"/>
    </font>
    <font>
      <sz val="11"/>
      <name val="Calibri"/>
      <family val="2"/>
      <scheme val="minor"/>
    </font>
    <font>
      <sz val="8"/>
      <color rgb="FFFF0000"/>
      <name val="Trebuchet MS"/>
      <family val="2"/>
    </font>
    <font>
      <b/>
      <sz val="8"/>
      <name val="Trebuchet MS"/>
      <family val="2"/>
    </font>
    <font>
      <b/>
      <sz val="8"/>
      <color rgb="FFFF000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2">
    <xf numFmtId="0" fontId="0" fillId="0" borderId="0" xfId="0"/>
    <xf numFmtId="43" fontId="4" fillId="0" borderId="1" xfId="1" applyFont="1" applyBorder="1"/>
    <xf numFmtId="43" fontId="4" fillId="3" borderId="1" xfId="1" applyFont="1" applyFill="1" applyBorder="1"/>
    <xf numFmtId="43" fontId="4" fillId="5" borderId="1" xfId="1" applyFont="1" applyFill="1" applyBorder="1"/>
    <xf numFmtId="43" fontId="2" fillId="0" borderId="1" xfId="1" applyFont="1" applyBorder="1"/>
    <xf numFmtId="43" fontId="2" fillId="3" borderId="1" xfId="1" applyFont="1" applyFill="1" applyBorder="1"/>
    <xf numFmtId="43" fontId="4" fillId="0" borderId="1" xfId="1" applyFont="1" applyBorder="1" applyAlignment="1">
      <alignment wrapText="1"/>
    </xf>
    <xf numFmtId="43" fontId="3" fillId="5" borderId="1" xfId="1" applyFont="1" applyFill="1" applyBorder="1"/>
    <xf numFmtId="43" fontId="3" fillId="0" borderId="1" xfId="1" applyFont="1" applyBorder="1"/>
    <xf numFmtId="10" fontId="4" fillId="7" borderId="1" xfId="2" applyNumberFormat="1" applyFont="1" applyFill="1" applyBorder="1"/>
    <xf numFmtId="10" fontId="3" fillId="7" borderId="1" xfId="2" applyNumberFormat="1" applyFont="1" applyFill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10" fontId="4" fillId="4" borderId="1" xfId="2" applyNumberFormat="1" applyFont="1" applyFill="1" applyBorder="1" applyAlignment="1">
      <alignment horizontal="right" vertical="center"/>
    </xf>
    <xf numFmtId="0" fontId="8" fillId="0" borderId="0" xfId="0" applyFont="1"/>
    <xf numFmtId="43" fontId="4" fillId="0" borderId="1" xfId="1" applyFont="1" applyFill="1" applyBorder="1"/>
    <xf numFmtId="0" fontId="0" fillId="2" borderId="0" xfId="0" applyFill="1" applyBorder="1"/>
    <xf numFmtId="43" fontId="4" fillId="2" borderId="0" xfId="1" applyFont="1" applyFill="1" applyBorder="1"/>
    <xf numFmtId="4" fontId="0" fillId="0" borderId="0" xfId="0" applyNumberFormat="1"/>
    <xf numFmtId="4" fontId="4" fillId="0" borderId="1" xfId="0" applyNumberFormat="1" applyFont="1" applyBorder="1"/>
    <xf numFmtId="10" fontId="2" fillId="7" borderId="1" xfId="2" applyNumberFormat="1" applyFont="1" applyFill="1" applyBorder="1"/>
    <xf numFmtId="43" fontId="2" fillId="5" borderId="1" xfId="1" applyFont="1" applyFill="1" applyBorder="1"/>
    <xf numFmtId="0" fontId="4" fillId="0" borderId="1" xfId="0" applyFont="1" applyBorder="1"/>
    <xf numFmtId="43" fontId="4" fillId="0" borderId="0" xfId="1" applyFont="1" applyBorder="1"/>
    <xf numFmtId="43" fontId="0" fillId="0" borderId="0" xfId="1" applyFont="1"/>
    <xf numFmtId="43" fontId="0" fillId="0" borderId="0" xfId="0" applyNumberFormat="1"/>
    <xf numFmtId="43" fontId="3" fillId="0" borderId="0" xfId="1" applyFont="1" applyBorder="1"/>
    <xf numFmtId="0" fontId="11" fillId="0" borderId="0" xfId="0" applyFont="1" applyBorder="1"/>
    <xf numFmtId="43" fontId="2" fillId="0" borderId="1" xfId="1" applyFont="1" applyBorder="1" applyAlignment="1">
      <alignment wrapText="1"/>
    </xf>
    <xf numFmtId="164" fontId="0" fillId="0" borderId="0" xfId="0" applyNumberFormat="1"/>
    <xf numFmtId="10" fontId="2" fillId="4" borderId="1" xfId="2" applyNumberFormat="1" applyFont="1" applyFill="1" applyBorder="1" applyAlignment="1">
      <alignment horizontal="right" vertical="center"/>
    </xf>
    <xf numFmtId="0" fontId="12" fillId="0" borderId="0" xfId="0" applyFont="1"/>
    <xf numFmtId="0" fontId="0" fillId="0" borderId="0" xfId="0" applyBorder="1"/>
    <xf numFmtId="43" fontId="4" fillId="2" borderId="1" xfId="1" applyFont="1" applyFill="1" applyBorder="1"/>
    <xf numFmtId="43" fontId="4" fillId="4" borderId="1" xfId="1" applyFont="1" applyFill="1" applyBorder="1" applyAlignment="1">
      <alignment horizontal="right" vertical="center"/>
    </xf>
    <xf numFmtId="4" fontId="4" fillId="5" borderId="1" xfId="0" applyNumberFormat="1" applyFont="1" applyFill="1" applyBorder="1"/>
    <xf numFmtId="10" fontId="15" fillId="7" borderId="1" xfId="2" applyNumberFormat="1" applyFont="1" applyFill="1" applyBorder="1"/>
    <xf numFmtId="165" fontId="4" fillId="0" borderId="1" xfId="1" applyNumberFormat="1" applyFont="1" applyBorder="1"/>
    <xf numFmtId="165" fontId="4" fillId="0" borderId="1" xfId="1" quotePrefix="1" applyNumberFormat="1" applyFont="1" applyBorder="1" applyAlignment="1">
      <alignment horizontal="center" wrapText="1"/>
    </xf>
    <xf numFmtId="165" fontId="2" fillId="0" borderId="1" xfId="1" applyNumberFormat="1" applyFont="1" applyBorder="1"/>
    <xf numFmtId="43" fontId="4" fillId="8" borderId="1" xfId="1" applyFont="1" applyFill="1" applyBorder="1"/>
    <xf numFmtId="4" fontId="4" fillId="8" borderId="1" xfId="0" applyNumberFormat="1" applyFont="1" applyFill="1" applyBorder="1"/>
    <xf numFmtId="43" fontId="2" fillId="8" borderId="1" xfId="1" applyFont="1" applyFill="1" applyBorder="1"/>
    <xf numFmtId="43" fontId="13" fillId="2" borderId="1" xfId="1" applyFont="1" applyFill="1" applyBorder="1"/>
    <xf numFmtId="165" fontId="13" fillId="2" borderId="1" xfId="1" applyNumberFormat="1" applyFont="1" applyFill="1" applyBorder="1"/>
    <xf numFmtId="43" fontId="2" fillId="2" borderId="1" xfId="1" applyFont="1" applyFill="1" applyBorder="1"/>
    <xf numFmtId="43" fontId="14" fillId="0" borderId="1" xfId="1" applyFont="1" applyBorder="1" applyAlignment="1">
      <alignment horizontal="right"/>
    </xf>
    <xf numFmtId="43" fontId="4" fillId="0" borderId="1" xfId="1" applyNumberFormat="1" applyFont="1" applyBorder="1"/>
    <xf numFmtId="165" fontId="4" fillId="2" borderId="1" xfId="1" applyNumberFormat="1" applyFont="1" applyFill="1" applyBorder="1"/>
    <xf numFmtId="0" fontId="0" fillId="2" borderId="0" xfId="0" applyFill="1"/>
    <xf numFmtId="43" fontId="2" fillId="4" borderId="1" xfId="1" applyFont="1" applyFill="1" applyBorder="1" applyAlignment="1">
      <alignment horizontal="right" vertical="center"/>
    </xf>
    <xf numFmtId="4" fontId="4" fillId="2" borderId="1" xfId="0" applyNumberFormat="1" applyFont="1" applyFill="1" applyBorder="1"/>
    <xf numFmtId="2" fontId="4" fillId="2" borderId="1" xfId="0" applyNumberFormat="1" applyFont="1" applyFill="1" applyBorder="1"/>
    <xf numFmtId="0" fontId="4" fillId="2" borderId="1" xfId="0" applyFont="1" applyFill="1" applyBorder="1"/>
    <xf numFmtId="165" fontId="4" fillId="2" borderId="1" xfId="0" applyNumberFormat="1" applyFont="1" applyFill="1" applyBorder="1"/>
    <xf numFmtId="165" fontId="2" fillId="2" borderId="1" xfId="1" applyNumberFormat="1" applyFont="1" applyFill="1" applyBorder="1"/>
    <xf numFmtId="0" fontId="1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/>
    <xf numFmtId="165" fontId="4" fillId="0" borderId="1" xfId="0" applyNumberFormat="1" applyFont="1" applyBorder="1"/>
    <xf numFmtId="164" fontId="4" fillId="0" borderId="1" xfId="0" applyNumberFormat="1" applyFont="1" applyBorder="1"/>
    <xf numFmtId="43" fontId="4" fillId="0" borderId="1" xfId="1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0" borderId="0" xfId="0" applyFont="1"/>
    <xf numFmtId="0" fontId="0" fillId="2" borderId="0" xfId="0" applyFont="1" applyFill="1"/>
    <xf numFmtId="43" fontId="4" fillId="0" borderId="4" xfId="1" applyFont="1" applyBorder="1"/>
    <xf numFmtId="43" fontId="4" fillId="0" borderId="4" xfId="1" applyFont="1" applyBorder="1" applyAlignment="1">
      <alignment wrapText="1"/>
    </xf>
    <xf numFmtId="43" fontId="4" fillId="8" borderId="1" xfId="1" applyFont="1" applyFill="1" applyBorder="1" applyAlignment="1">
      <alignment horizontal="right"/>
    </xf>
    <xf numFmtId="43" fontId="4" fillId="5" borderId="1" xfId="1" applyFont="1" applyFill="1" applyBorder="1" applyAlignment="1">
      <alignment horizontal="right"/>
    </xf>
    <xf numFmtId="43" fontId="3" fillId="0" borderId="1" xfId="1" applyFont="1" applyBorder="1" applyAlignment="1">
      <alignment wrapText="1"/>
    </xf>
    <xf numFmtId="43" fontId="3" fillId="0" borderId="1" xfId="1" applyFont="1" applyBorder="1" applyAlignment="1">
      <alignment vertical="top" wrapText="1"/>
    </xf>
    <xf numFmtId="43" fontId="3" fillId="3" borderId="1" xfId="1" applyFont="1" applyFill="1" applyBorder="1" applyAlignment="1">
      <alignment wrapText="1"/>
    </xf>
    <xf numFmtId="43" fontId="3" fillId="3" borderId="1" xfId="1" applyFont="1" applyFill="1" applyBorder="1"/>
    <xf numFmtId="43" fontId="2" fillId="2" borderId="1" xfId="1" applyFont="1" applyFill="1" applyBorder="1" applyAlignment="1">
      <alignment wrapText="1"/>
    </xf>
    <xf numFmtId="43" fontId="4" fillId="2" borderId="1" xfId="1" applyFont="1" applyFill="1" applyBorder="1" applyAlignment="1">
      <alignment wrapText="1"/>
    </xf>
    <xf numFmtId="43" fontId="2" fillId="2" borderId="1" xfId="1" applyFont="1" applyFill="1" applyBorder="1" applyAlignment="1">
      <alignment vertical="top" wrapText="1"/>
    </xf>
    <xf numFmtId="43" fontId="2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2" fontId="4" fillId="0" borderId="1" xfId="0" applyNumberFormat="1" applyFont="1" applyBorder="1"/>
    <xf numFmtId="43" fontId="13" fillId="8" borderId="1" xfId="1" applyFont="1" applyFill="1" applyBorder="1"/>
    <xf numFmtId="43" fontId="13" fillId="5" borderId="1" xfId="1" applyFont="1" applyFill="1" applyBorder="1"/>
    <xf numFmtId="10" fontId="13" fillId="7" borderId="1" xfId="2" applyNumberFormat="1" applyFont="1" applyFill="1" applyBorder="1"/>
    <xf numFmtId="10" fontId="13" fillId="4" borderId="1" xfId="2" applyNumberFormat="1" applyFont="1" applyFill="1" applyBorder="1" applyAlignment="1">
      <alignment horizontal="right" vertical="center"/>
    </xf>
    <xf numFmtId="43" fontId="13" fillId="2" borderId="1" xfId="1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vertical="top" wrapText="1"/>
    </xf>
    <xf numFmtId="4" fontId="18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6" fillId="4" borderId="6" xfId="0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0" fillId="3" borderId="6" xfId="0" applyFill="1" applyBorder="1"/>
    <xf numFmtId="0" fontId="17" fillId="3" borderId="4" xfId="0" applyFont="1" applyFill="1" applyBorder="1" applyAlignment="1">
      <alignment vertical="top" wrapText="1"/>
    </xf>
    <xf numFmtId="165" fontId="4" fillId="0" borderId="6" xfId="1" applyNumberFormat="1" applyFont="1" applyBorder="1" applyAlignment="1">
      <alignment horizontal="center" wrapText="1"/>
    </xf>
    <xf numFmtId="4" fontId="4" fillId="0" borderId="4" xfId="0" applyNumberFormat="1" applyFont="1" applyBorder="1"/>
    <xf numFmtId="165" fontId="4" fillId="2" borderId="6" xfId="1" applyNumberFormat="1" applyFont="1" applyFill="1" applyBorder="1" applyAlignment="1">
      <alignment horizontal="center" wrapText="1"/>
    </xf>
    <xf numFmtId="43" fontId="4" fillId="2" borderId="4" xfId="1" applyFont="1" applyFill="1" applyBorder="1"/>
    <xf numFmtId="165" fontId="2" fillId="0" borderId="6" xfId="1" applyNumberFormat="1" applyFont="1" applyBorder="1" applyAlignment="1">
      <alignment horizontal="center" wrapText="1"/>
    </xf>
    <xf numFmtId="165" fontId="4" fillId="0" borderId="4" xfId="1" applyNumberFormat="1" applyFont="1" applyBorder="1"/>
    <xf numFmtId="165" fontId="13" fillId="0" borderId="6" xfId="1" applyNumberFormat="1" applyFont="1" applyBorder="1" applyAlignment="1">
      <alignment horizontal="center" wrapText="1"/>
    </xf>
    <xf numFmtId="43" fontId="13" fillId="2" borderId="4" xfId="1" applyFont="1" applyFill="1" applyBorder="1"/>
    <xf numFmtId="43" fontId="2" fillId="2" borderId="4" xfId="1" applyFont="1" applyFill="1" applyBorder="1"/>
    <xf numFmtId="165" fontId="3" fillId="0" borderId="6" xfId="1" applyNumberFormat="1" applyFont="1" applyBorder="1" applyAlignment="1">
      <alignment horizontal="center"/>
    </xf>
    <xf numFmtId="0" fontId="3" fillId="3" borderId="6" xfId="0" applyFont="1" applyFill="1" applyBorder="1"/>
    <xf numFmtId="0" fontId="3" fillId="3" borderId="4" xfId="0" applyFont="1" applyFill="1" applyBorder="1" applyAlignment="1">
      <alignment vertical="top" wrapText="1"/>
    </xf>
    <xf numFmtId="165" fontId="4" fillId="2" borderId="4" xfId="1" applyNumberFormat="1" applyFont="1" applyFill="1" applyBorder="1"/>
    <xf numFmtId="43" fontId="2" fillId="0" borderId="4" xfId="1" applyFont="1" applyBorder="1"/>
    <xf numFmtId="165" fontId="3" fillId="0" borderId="6" xfId="1" applyNumberFormat="1" applyFont="1" applyBorder="1" applyAlignment="1">
      <alignment horizontal="center" wrapText="1"/>
    </xf>
    <xf numFmtId="165" fontId="3" fillId="3" borderId="6" xfId="1" applyNumberFormat="1" applyFont="1" applyFill="1" applyBorder="1" applyAlignment="1">
      <alignment horizontal="center" wrapText="1"/>
    </xf>
    <xf numFmtId="43" fontId="4" fillId="3" borderId="4" xfId="1" applyFont="1" applyFill="1" applyBorder="1"/>
    <xf numFmtId="165" fontId="2" fillId="0" borderId="6" xfId="1" applyNumberFormat="1" applyFont="1" applyBorder="1" applyAlignment="1">
      <alignment horizontal="right" wrapText="1"/>
    </xf>
    <xf numFmtId="165" fontId="2" fillId="2" borderId="6" xfId="1" applyNumberFormat="1" applyFont="1" applyFill="1" applyBorder="1" applyAlignment="1">
      <alignment horizontal="right" wrapText="1"/>
    </xf>
    <xf numFmtId="43" fontId="4" fillId="0" borderId="4" xfId="1" quotePrefix="1" applyFont="1" applyBorder="1" applyAlignment="1">
      <alignment horizontal="center" wrapText="1"/>
    </xf>
    <xf numFmtId="4" fontId="0" fillId="0" borderId="4" xfId="0" applyNumberFormat="1" applyBorder="1"/>
    <xf numFmtId="43" fontId="4" fillId="2" borderId="4" xfId="1" applyFont="1" applyFill="1" applyBorder="1" applyAlignment="1">
      <alignment horizontal="right"/>
    </xf>
    <xf numFmtId="165" fontId="2" fillId="2" borderId="6" xfId="1" applyNumberFormat="1" applyFont="1" applyFill="1" applyBorder="1" applyAlignment="1">
      <alignment horizontal="center" wrapText="1"/>
    </xf>
    <xf numFmtId="43" fontId="4" fillId="0" borderId="4" xfId="1" applyFont="1" applyBorder="1" applyAlignment="1">
      <alignment horizontal="right"/>
    </xf>
    <xf numFmtId="165" fontId="3" fillId="3" borderId="6" xfId="1" applyNumberFormat="1" applyFont="1" applyFill="1" applyBorder="1"/>
    <xf numFmtId="3" fontId="4" fillId="0" borderId="4" xfId="0" applyNumberFormat="1" applyFont="1" applyBorder="1"/>
    <xf numFmtId="165" fontId="3" fillId="6" borderId="7" xfId="1" applyNumberFormat="1" applyFont="1" applyFill="1" applyBorder="1" applyAlignment="1">
      <alignment horizontal="center" wrapText="1"/>
    </xf>
    <xf numFmtId="43" fontId="3" fillId="6" borderId="8" xfId="1" applyFont="1" applyFill="1" applyBorder="1" applyAlignment="1">
      <alignment wrapText="1"/>
    </xf>
    <xf numFmtId="43" fontId="14" fillId="6" borderId="8" xfId="1" applyFont="1" applyFill="1" applyBorder="1" applyAlignment="1">
      <alignment horizontal="right"/>
    </xf>
    <xf numFmtId="43" fontId="3" fillId="6" borderId="8" xfId="1" applyFont="1" applyFill="1" applyBorder="1"/>
    <xf numFmtId="43" fontId="3" fillId="5" borderId="8" xfId="1" applyFont="1" applyFill="1" applyBorder="1"/>
    <xf numFmtId="10" fontId="3" fillId="7" borderId="8" xfId="2" applyNumberFormat="1" applyFont="1" applyFill="1" applyBorder="1"/>
    <xf numFmtId="10" fontId="4" fillId="4" borderId="8" xfId="2" applyNumberFormat="1" applyFont="1" applyFill="1" applyBorder="1" applyAlignment="1">
      <alignment horizontal="right" vertical="center"/>
    </xf>
    <xf numFmtId="43" fontId="4" fillId="4" borderId="8" xfId="1" applyFont="1" applyFill="1" applyBorder="1" applyAlignment="1">
      <alignment horizontal="right" vertical="center"/>
    </xf>
    <xf numFmtId="43" fontId="3" fillId="6" borderId="9" xfId="1" applyFont="1" applyFill="1" applyBorder="1"/>
    <xf numFmtId="165" fontId="3" fillId="6" borderId="8" xfId="1" applyNumberFormat="1" applyFont="1" applyFill="1" applyBorder="1"/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8"/>
  <sheetViews>
    <sheetView tabSelected="1" zoomScaleNormal="100" workbookViewId="0">
      <pane ySplit="2" topLeftCell="A98" activePane="bottomLeft" state="frozen"/>
      <selection pane="bottomLeft" activeCell="A112" sqref="A112"/>
    </sheetView>
  </sheetViews>
  <sheetFormatPr defaultColWidth="8.85546875" defaultRowHeight="15" x14ac:dyDescent="0.25"/>
  <cols>
    <col min="1" max="1" width="6.5703125" customWidth="1"/>
    <col min="2" max="2" width="41.140625" customWidth="1"/>
    <col min="3" max="3" width="37.85546875" customWidth="1"/>
    <col min="4" max="4" width="18.85546875" customWidth="1"/>
    <col min="5" max="5" width="16.85546875" customWidth="1"/>
    <col min="6" max="6" width="18.85546875" customWidth="1"/>
    <col min="7" max="7" width="18.42578125" customWidth="1"/>
    <col min="8" max="8" width="18.5703125" customWidth="1"/>
    <col min="9" max="9" width="18" customWidth="1"/>
    <col min="10" max="10" width="19.28515625" customWidth="1"/>
    <col min="11" max="11" width="20.28515625" customWidth="1"/>
    <col min="12" max="12" width="18.140625" customWidth="1"/>
    <col min="13" max="13" width="19.5703125" customWidth="1"/>
    <col min="14" max="14" width="18.140625" customWidth="1"/>
    <col min="15" max="15" width="20.140625" customWidth="1"/>
    <col min="16" max="16" width="10.5703125" customWidth="1"/>
    <col min="17" max="17" width="11" customWidth="1"/>
    <col min="18" max="18" width="12.140625" customWidth="1"/>
    <col min="19" max="19" width="11.85546875" customWidth="1"/>
    <col min="20" max="20" width="11" customWidth="1"/>
    <col min="21" max="21" width="13.5703125" customWidth="1"/>
    <col min="22" max="22" width="12.42578125" customWidth="1"/>
    <col min="23" max="23" width="17" customWidth="1"/>
    <col min="24" max="24" width="18.42578125" customWidth="1"/>
    <col min="25" max="25" width="21.140625" customWidth="1"/>
    <col min="26" max="26" width="18.5703125" customWidth="1"/>
  </cols>
  <sheetData>
    <row r="1" spans="1:25" ht="33.75" x14ac:dyDescent="0.5">
      <c r="A1" s="89" t="s">
        <v>163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1"/>
    </row>
    <row r="2" spans="1:25" ht="54" customHeight="1" x14ac:dyDescent="0.25">
      <c r="A2" s="92" t="s">
        <v>51</v>
      </c>
      <c r="B2" s="86" t="s">
        <v>128</v>
      </c>
      <c r="C2" s="86" t="s">
        <v>129</v>
      </c>
      <c r="D2" s="86" t="s">
        <v>54</v>
      </c>
      <c r="E2" s="86" t="s">
        <v>80</v>
      </c>
      <c r="F2" s="86" t="s">
        <v>58</v>
      </c>
      <c r="G2" s="86" t="s">
        <v>55</v>
      </c>
      <c r="H2" s="86" t="s">
        <v>56</v>
      </c>
      <c r="I2" s="86" t="s">
        <v>57</v>
      </c>
      <c r="J2" s="86" t="s">
        <v>53</v>
      </c>
      <c r="K2" s="86" t="s">
        <v>65</v>
      </c>
      <c r="L2" s="86" t="s">
        <v>138</v>
      </c>
      <c r="M2" s="86" t="s">
        <v>137</v>
      </c>
      <c r="N2" s="86" t="s">
        <v>52</v>
      </c>
      <c r="O2" s="86" t="s">
        <v>133</v>
      </c>
      <c r="P2" s="86" t="s">
        <v>67</v>
      </c>
      <c r="Q2" s="86" t="s">
        <v>66</v>
      </c>
      <c r="R2" s="86" t="s">
        <v>126</v>
      </c>
      <c r="S2" s="86" t="s">
        <v>127</v>
      </c>
      <c r="T2" s="86" t="s">
        <v>134</v>
      </c>
      <c r="U2" s="86" t="s">
        <v>135</v>
      </c>
      <c r="V2" s="86" t="s">
        <v>136</v>
      </c>
      <c r="W2" s="86" t="s">
        <v>131</v>
      </c>
      <c r="X2" s="93" t="s">
        <v>130</v>
      </c>
      <c r="Y2" s="33"/>
    </row>
    <row r="3" spans="1:25" ht="18" customHeight="1" x14ac:dyDescent="0.25">
      <c r="A3" s="94"/>
      <c r="B3" s="87"/>
      <c r="C3" s="87" t="s">
        <v>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95"/>
    </row>
    <row r="4" spans="1:25" ht="15.75" x14ac:dyDescent="0.3">
      <c r="A4" s="96">
        <v>1</v>
      </c>
      <c r="B4" s="6" t="s">
        <v>1</v>
      </c>
      <c r="C4" s="29" t="s">
        <v>120</v>
      </c>
      <c r="D4" s="1">
        <v>2834993308.8299999</v>
      </c>
      <c r="E4" s="1"/>
      <c r="F4" s="1">
        <v>756769817.29999995</v>
      </c>
      <c r="G4" s="1">
        <v>1003521087.9</v>
      </c>
      <c r="H4" s="1">
        <v>0</v>
      </c>
      <c r="I4" s="1">
        <v>0</v>
      </c>
      <c r="J4" s="20">
        <v>4595284214.0299997</v>
      </c>
      <c r="K4" s="20">
        <v>15683705.73</v>
      </c>
      <c r="L4" s="42">
        <v>219387647.99000001</v>
      </c>
      <c r="M4" s="20">
        <v>4826967905.0699997</v>
      </c>
      <c r="N4" s="20">
        <v>35829795.100000001</v>
      </c>
      <c r="O4" s="3">
        <v>4791138109.9700003</v>
      </c>
      <c r="P4" s="9">
        <f t="shared" ref="P4:P17" si="0">(O4/$O$18)</f>
        <v>0.44566682146591269</v>
      </c>
      <c r="Q4" s="14">
        <f t="shared" ref="Q4:Q14" si="1">(K4/O4)</f>
        <v>3.2734822854226181E-3</v>
      </c>
      <c r="R4" s="14">
        <f>L4/O4</f>
        <v>4.579029928890397E-2</v>
      </c>
      <c r="S4" s="35">
        <f>O4/X4</f>
        <v>7811.6560961859586</v>
      </c>
      <c r="T4" s="35">
        <f>L4/X4</f>
        <v>357.69807058634626</v>
      </c>
      <c r="U4" s="1">
        <v>7764.28</v>
      </c>
      <c r="V4" s="1">
        <v>7845.17</v>
      </c>
      <c r="W4" s="38">
        <v>17199</v>
      </c>
      <c r="X4" s="97">
        <v>613331.93000000005</v>
      </c>
      <c r="Y4" s="24"/>
    </row>
    <row r="5" spans="1:25" ht="15.75" x14ac:dyDescent="0.3">
      <c r="A5" s="96">
        <v>2</v>
      </c>
      <c r="B5" s="1" t="s">
        <v>2</v>
      </c>
      <c r="C5" s="29" t="s">
        <v>3</v>
      </c>
      <c r="D5" s="1">
        <v>359625720</v>
      </c>
      <c r="E5" s="1"/>
      <c r="F5" s="1">
        <v>162587866.94</v>
      </c>
      <c r="G5" s="1">
        <v>0</v>
      </c>
      <c r="H5" s="1">
        <v>0</v>
      </c>
      <c r="I5" s="1">
        <v>0</v>
      </c>
      <c r="J5" s="1">
        <v>544493998.95000005</v>
      </c>
      <c r="K5" s="1">
        <v>764854.58</v>
      </c>
      <c r="L5" s="41">
        <v>945499.3</v>
      </c>
      <c r="M5" s="1">
        <v>544493998.95000005</v>
      </c>
      <c r="N5" s="1">
        <v>1596022.6</v>
      </c>
      <c r="O5" s="3">
        <v>542897976.35000002</v>
      </c>
      <c r="P5" s="9">
        <f t="shared" si="0"/>
        <v>5.0499820699532232E-2</v>
      </c>
      <c r="Q5" s="14">
        <f t="shared" si="1"/>
        <v>1.4088366752483658E-3</v>
      </c>
      <c r="R5" s="14">
        <f t="shared" ref="R5:R79" si="2">L5/O5</f>
        <v>1.7415782360375711E-3</v>
      </c>
      <c r="S5" s="35">
        <f t="shared" ref="S5:S79" si="3">O5/X5</f>
        <v>1.0821894050013166</v>
      </c>
      <c r="T5" s="35">
        <f t="shared" ref="T5:T79" si="4">L5/X5</f>
        <v>1.8847175150207413E-3</v>
      </c>
      <c r="U5" s="1">
        <v>1.07</v>
      </c>
      <c r="V5" s="23">
        <v>1.0900000000000001</v>
      </c>
      <c r="W5" s="38">
        <v>7472</v>
      </c>
      <c r="X5" s="67">
        <v>501666320</v>
      </c>
      <c r="Y5" s="24"/>
    </row>
    <row r="6" spans="1:25" s="50" customFormat="1" ht="15.75" x14ac:dyDescent="0.3">
      <c r="A6" s="98">
        <v>3</v>
      </c>
      <c r="B6" s="46" t="s">
        <v>4</v>
      </c>
      <c r="C6" s="75" t="s">
        <v>5</v>
      </c>
      <c r="D6" s="52">
        <v>117483985.40000001</v>
      </c>
      <c r="E6" s="52"/>
      <c r="F6" s="63">
        <v>132761772.68000001</v>
      </c>
      <c r="G6" s="34">
        <v>0</v>
      </c>
      <c r="H6" s="34"/>
      <c r="I6" s="34"/>
      <c r="J6" s="34">
        <v>250245758.08000001</v>
      </c>
      <c r="K6" s="52">
        <v>571732.94999999995</v>
      </c>
      <c r="L6" s="69">
        <v>963769.76</v>
      </c>
      <c r="M6" s="52">
        <v>252241604.72</v>
      </c>
      <c r="N6" s="52">
        <v>13073628.859999999</v>
      </c>
      <c r="O6" s="3">
        <v>239167975.86000001</v>
      </c>
      <c r="P6" s="9">
        <f t="shared" si="0"/>
        <v>2.2247163231666839E-2</v>
      </c>
      <c r="Q6" s="14">
        <f t="shared" si="1"/>
        <v>2.3905079597055711E-3</v>
      </c>
      <c r="R6" s="14">
        <f t="shared" si="2"/>
        <v>4.0296772865785124E-3</v>
      </c>
      <c r="S6" s="35">
        <f t="shared" si="3"/>
        <v>120.15804298033858</v>
      </c>
      <c r="T6" s="35">
        <f t="shared" si="4"/>
        <v>0.48419813659759503</v>
      </c>
      <c r="U6" s="53">
        <v>120.16</v>
      </c>
      <c r="V6" s="54">
        <v>123.74</v>
      </c>
      <c r="W6" s="55">
        <v>2469</v>
      </c>
      <c r="X6" s="99">
        <v>1990445</v>
      </c>
      <c r="Y6" s="18"/>
    </row>
    <row r="7" spans="1:25" ht="15.75" x14ac:dyDescent="0.3">
      <c r="A7" s="96">
        <v>4</v>
      </c>
      <c r="B7" s="6" t="s">
        <v>6</v>
      </c>
      <c r="C7" s="29" t="s">
        <v>7</v>
      </c>
      <c r="D7" s="1">
        <v>218606729.94999999</v>
      </c>
      <c r="E7" s="23"/>
      <c r="F7" s="1">
        <v>35138682.060000002</v>
      </c>
      <c r="G7" s="1"/>
      <c r="H7" s="1"/>
      <c r="I7" s="1"/>
      <c r="J7" s="1">
        <v>268280836.27000001</v>
      </c>
      <c r="K7" s="1">
        <v>1213835.27</v>
      </c>
      <c r="L7" s="41">
        <v>2023097.62</v>
      </c>
      <c r="M7" s="1">
        <v>270436656.72000003</v>
      </c>
      <c r="N7" s="1">
        <v>2141829.0099999998</v>
      </c>
      <c r="O7" s="3">
        <v>268280836.27000001</v>
      </c>
      <c r="P7" s="9">
        <f t="shared" si="0"/>
        <v>2.4955212063677394E-2</v>
      </c>
      <c r="Q7" s="14">
        <f t="shared" si="1"/>
        <v>4.524494879605886E-3</v>
      </c>
      <c r="R7" s="14">
        <f t="shared" si="2"/>
        <v>7.5409695605836652E-3</v>
      </c>
      <c r="S7" s="35">
        <f t="shared" si="3"/>
        <v>11.816164878501725</v>
      </c>
      <c r="T7" s="35">
        <f t="shared" si="4"/>
        <v>8.9105339671619294E-2</v>
      </c>
      <c r="U7" s="1">
        <v>11.68</v>
      </c>
      <c r="V7" s="1">
        <v>11.9</v>
      </c>
      <c r="W7" s="38">
        <v>8865</v>
      </c>
      <c r="X7" s="67">
        <v>22704561</v>
      </c>
      <c r="Y7" s="24"/>
    </row>
    <row r="8" spans="1:25" ht="15.75" x14ac:dyDescent="0.3">
      <c r="A8" s="96">
        <v>5</v>
      </c>
      <c r="B8" s="6" t="s">
        <v>8</v>
      </c>
      <c r="C8" s="29" t="s">
        <v>113</v>
      </c>
      <c r="D8" s="1">
        <v>753750315</v>
      </c>
      <c r="E8" s="1"/>
      <c r="F8" s="1"/>
      <c r="G8" s="1"/>
      <c r="H8" s="1"/>
      <c r="I8" s="1"/>
      <c r="J8" s="1">
        <v>753750315</v>
      </c>
      <c r="K8" s="1">
        <v>1538231</v>
      </c>
      <c r="L8" s="41">
        <v>78422174</v>
      </c>
      <c r="M8" s="1">
        <v>1010882884</v>
      </c>
      <c r="N8" s="1">
        <v>65842188.960000001</v>
      </c>
      <c r="O8" s="3">
        <v>945040695</v>
      </c>
      <c r="P8" s="9">
        <f t="shared" si="0"/>
        <v>8.7906729680815698E-2</v>
      </c>
      <c r="Q8" s="14">
        <f t="shared" si="1"/>
        <v>1.6276875780465729E-3</v>
      </c>
      <c r="R8" s="14">
        <f t="shared" si="2"/>
        <v>8.298285398175366E-2</v>
      </c>
      <c r="S8" s="35">
        <f t="shared" si="3"/>
        <v>0.63494875665496076</v>
      </c>
      <c r="T8" s="35">
        <f t="shared" si="4"/>
        <v>5.2689859959394646E-2</v>
      </c>
      <c r="U8" s="48">
        <v>0.66049999999999998</v>
      </c>
      <c r="V8" s="48">
        <v>0.6764</v>
      </c>
      <c r="W8" s="38">
        <v>7002</v>
      </c>
      <c r="X8" s="67">
        <v>1488373172</v>
      </c>
      <c r="Y8" s="24"/>
    </row>
    <row r="9" spans="1:25" ht="15.75" x14ac:dyDescent="0.3">
      <c r="A9" s="96">
        <v>6</v>
      </c>
      <c r="B9" s="23" t="s">
        <v>61</v>
      </c>
      <c r="C9" s="29" t="s">
        <v>9</v>
      </c>
      <c r="D9" s="1">
        <v>1728255262.6099999</v>
      </c>
      <c r="E9" s="1"/>
      <c r="F9" s="1">
        <v>117640970.5</v>
      </c>
      <c r="G9" s="1">
        <v>84408912.209999993</v>
      </c>
      <c r="H9" s="1">
        <v>0</v>
      </c>
      <c r="I9" s="1">
        <v>0</v>
      </c>
      <c r="J9" s="1">
        <v>1927305145.3199999</v>
      </c>
      <c r="K9" s="1">
        <v>4617455.72</v>
      </c>
      <c r="L9" s="41">
        <v>-230319376.52000001</v>
      </c>
      <c r="M9" s="1">
        <v>2306513898</v>
      </c>
      <c r="N9" s="1">
        <v>9359544</v>
      </c>
      <c r="O9" s="3">
        <v>2297156355</v>
      </c>
      <c r="P9" s="9">
        <f t="shared" si="0"/>
        <v>0.21367916091015837</v>
      </c>
      <c r="Q9" s="14">
        <f t="shared" si="1"/>
        <v>2.0100746342100861E-3</v>
      </c>
      <c r="R9" s="14">
        <f t="shared" si="2"/>
        <v>-0.10026282103901457</v>
      </c>
      <c r="S9" s="35">
        <f t="shared" si="3"/>
        <v>14.784219407184658</v>
      </c>
      <c r="T9" s="35">
        <f t="shared" si="4"/>
        <v>-1.4823075446240814</v>
      </c>
      <c r="U9" s="1">
        <v>14.71</v>
      </c>
      <c r="V9" s="1">
        <v>15.15</v>
      </c>
      <c r="W9" s="38">
        <v>11926</v>
      </c>
      <c r="X9" s="67">
        <v>155378941</v>
      </c>
      <c r="Y9" s="24"/>
    </row>
    <row r="10" spans="1:25" ht="15.75" x14ac:dyDescent="0.3">
      <c r="A10" s="100">
        <v>7</v>
      </c>
      <c r="B10" s="29" t="s">
        <v>11</v>
      </c>
      <c r="C10" s="29" t="s">
        <v>62</v>
      </c>
      <c r="D10" s="1">
        <v>154175767.19</v>
      </c>
      <c r="E10" s="1">
        <v>0</v>
      </c>
      <c r="F10" s="1">
        <v>54851560.119999997</v>
      </c>
      <c r="G10" s="1">
        <v>0</v>
      </c>
      <c r="H10" s="1">
        <v>0</v>
      </c>
      <c r="I10" s="1">
        <v>0</v>
      </c>
      <c r="J10" s="4">
        <v>203517154.30000001</v>
      </c>
      <c r="K10" s="1">
        <v>460612.56</v>
      </c>
      <c r="L10" s="41">
        <v>18191781.350000001</v>
      </c>
      <c r="M10" s="1">
        <v>208312331.88</v>
      </c>
      <c r="N10" s="1">
        <v>4795177.58</v>
      </c>
      <c r="O10" s="3">
        <v>203517154.30000001</v>
      </c>
      <c r="P10" s="9">
        <f t="shared" si="0"/>
        <v>1.8930959865658441E-2</v>
      </c>
      <c r="Q10" s="14">
        <f t="shared" si="1"/>
        <v>2.2632615986808735E-3</v>
      </c>
      <c r="R10" s="14">
        <f t="shared" si="2"/>
        <v>8.9386967956440216E-2</v>
      </c>
      <c r="S10" s="35">
        <f t="shared" si="3"/>
        <v>120.41580142238422</v>
      </c>
      <c r="T10" s="35">
        <f t="shared" si="4"/>
        <v>10.763603383191727</v>
      </c>
      <c r="U10" s="1">
        <v>120.42</v>
      </c>
      <c r="V10" s="1">
        <v>121.92</v>
      </c>
      <c r="W10" s="38">
        <v>1379</v>
      </c>
      <c r="X10" s="67">
        <v>1690120</v>
      </c>
      <c r="Y10" s="27"/>
    </row>
    <row r="11" spans="1:25" ht="15.75" x14ac:dyDescent="0.3">
      <c r="A11" s="96">
        <v>8</v>
      </c>
      <c r="B11" s="6" t="s">
        <v>12</v>
      </c>
      <c r="C11" s="29" t="s">
        <v>13</v>
      </c>
      <c r="D11" s="16">
        <v>234862722.80000001</v>
      </c>
      <c r="E11" s="1"/>
      <c r="F11" s="20">
        <v>23698228.870000001</v>
      </c>
      <c r="G11" s="23"/>
      <c r="H11" s="1"/>
      <c r="I11" s="1"/>
      <c r="J11" s="1">
        <v>258561001.66999999</v>
      </c>
      <c r="K11" s="1">
        <v>481522.15</v>
      </c>
      <c r="L11" s="41">
        <v>-23791521.890000001</v>
      </c>
      <c r="M11" s="1">
        <v>259431118.66999999</v>
      </c>
      <c r="N11" s="1">
        <v>3308554.19</v>
      </c>
      <c r="O11" s="3">
        <v>256122564.47999999</v>
      </c>
      <c r="P11" s="9">
        <f t="shared" si="0"/>
        <v>2.3824261918054913E-2</v>
      </c>
      <c r="Q11" s="14">
        <f t="shared" si="1"/>
        <v>1.8800457936130066E-3</v>
      </c>
      <c r="R11" s="14">
        <f t="shared" si="2"/>
        <v>-9.2891159114791011E-2</v>
      </c>
      <c r="S11" s="35">
        <f t="shared" si="3"/>
        <v>9.1810668310976435</v>
      </c>
      <c r="T11" s="35">
        <f t="shared" si="4"/>
        <v>-0.85283993985102147</v>
      </c>
      <c r="U11" s="1">
        <v>9.0557999999999996</v>
      </c>
      <c r="V11" s="1">
        <v>9.1468000000000007</v>
      </c>
      <c r="W11" s="38">
        <v>118</v>
      </c>
      <c r="X11" s="67">
        <v>27896819.530000001</v>
      </c>
    </row>
    <row r="12" spans="1:25" ht="15.75" x14ac:dyDescent="0.3">
      <c r="A12" s="96">
        <v>9</v>
      </c>
      <c r="B12" s="6" t="s">
        <v>12</v>
      </c>
      <c r="C12" s="4" t="s">
        <v>71</v>
      </c>
      <c r="D12" s="1">
        <v>221196520.86000001</v>
      </c>
      <c r="E12" s="1">
        <v>237055550.19999999</v>
      </c>
      <c r="F12" s="1">
        <v>87026257.670000002</v>
      </c>
      <c r="G12" s="1">
        <v>14271332.42</v>
      </c>
      <c r="H12" s="1">
        <v>0</v>
      </c>
      <c r="I12" s="1">
        <v>0</v>
      </c>
      <c r="J12" s="20">
        <v>324081807.87</v>
      </c>
      <c r="K12" s="1">
        <v>328876.21000000002</v>
      </c>
      <c r="L12" s="41">
        <v>-58610281.859999999</v>
      </c>
      <c r="M12" s="20">
        <v>330837752.68000001</v>
      </c>
      <c r="N12" s="20">
        <v>3595262.45</v>
      </c>
      <c r="O12" s="3">
        <v>327242490.23000002</v>
      </c>
      <c r="P12" s="9">
        <f t="shared" si="0"/>
        <v>3.0439765484094401E-2</v>
      </c>
      <c r="Q12" s="14">
        <f t="shared" si="1"/>
        <v>1.0049923827705008E-3</v>
      </c>
      <c r="R12" s="14">
        <f t="shared" si="2"/>
        <v>-0.17910351989683915</v>
      </c>
      <c r="S12" s="35">
        <f t="shared" si="3"/>
        <v>1916.389451306223</v>
      </c>
      <c r="T12" s="35">
        <f t="shared" si="4"/>
        <v>-343.23209622211675</v>
      </c>
      <c r="U12" s="20">
        <v>1903.66</v>
      </c>
      <c r="V12" s="20">
        <v>1925.55</v>
      </c>
      <c r="W12" s="38">
        <v>23</v>
      </c>
      <c r="X12" s="67">
        <v>170759.91</v>
      </c>
    </row>
    <row r="13" spans="1:25" ht="15.75" x14ac:dyDescent="0.3">
      <c r="A13" s="96">
        <v>10</v>
      </c>
      <c r="B13" s="6" t="s">
        <v>26</v>
      </c>
      <c r="C13" s="46" t="s">
        <v>125</v>
      </c>
      <c r="D13" s="20">
        <v>191496797.59999999</v>
      </c>
      <c r="E13" s="1"/>
      <c r="F13" s="1">
        <v>30532579.850000001</v>
      </c>
      <c r="G13" s="1"/>
      <c r="H13" s="1"/>
      <c r="I13" s="1"/>
      <c r="J13" s="1">
        <v>222029377.44999999</v>
      </c>
      <c r="K13" s="1">
        <v>536493.62</v>
      </c>
      <c r="L13" s="41">
        <v>-25239265.710000001</v>
      </c>
      <c r="M13" s="20">
        <v>222413038.15000001</v>
      </c>
      <c r="N13" s="20">
        <v>8322926.1600000001</v>
      </c>
      <c r="O13" s="3">
        <v>214090111.99000001</v>
      </c>
      <c r="P13" s="9">
        <f t="shared" si="0"/>
        <v>1.9914445697008308E-2</v>
      </c>
      <c r="Q13" s="14">
        <f t="shared" si="1"/>
        <v>2.505924327906649E-3</v>
      </c>
      <c r="R13" s="14">
        <f t="shared" si="2"/>
        <v>-0.1178908520127212</v>
      </c>
      <c r="S13" s="35">
        <f t="shared" si="3"/>
        <v>0.80088141401017576</v>
      </c>
      <c r="T13" s="35">
        <f t="shared" si="4"/>
        <v>-9.4416592258812534E-2</v>
      </c>
      <c r="U13" s="48">
        <v>0.92</v>
      </c>
      <c r="V13" s="1">
        <v>0.95</v>
      </c>
      <c r="W13" s="38">
        <v>100</v>
      </c>
      <c r="X13" s="67">
        <v>267318117.56999999</v>
      </c>
    </row>
    <row r="14" spans="1:25" ht="15.75" x14ac:dyDescent="0.3">
      <c r="A14" s="96">
        <v>11</v>
      </c>
      <c r="B14" s="79" t="s">
        <v>76</v>
      </c>
      <c r="C14" s="78" t="s">
        <v>77</v>
      </c>
      <c r="D14" s="1">
        <v>106314222.38</v>
      </c>
      <c r="E14" s="1"/>
      <c r="F14" s="1">
        <v>28143493.129999999</v>
      </c>
      <c r="G14" s="1"/>
      <c r="H14" s="1"/>
      <c r="I14" s="1"/>
      <c r="J14" s="1">
        <v>134457715.50999999</v>
      </c>
      <c r="K14" s="1">
        <v>294626.03999999998</v>
      </c>
      <c r="L14" s="41">
        <v>36589.129999999997</v>
      </c>
      <c r="M14" s="1">
        <v>158296403.81</v>
      </c>
      <c r="N14" s="1">
        <v>1553095.31</v>
      </c>
      <c r="O14" s="3">
        <v>156743308.5</v>
      </c>
      <c r="P14" s="9">
        <f t="shared" si="0"/>
        <v>1.4580104034129664E-2</v>
      </c>
      <c r="Q14" s="14">
        <f t="shared" si="1"/>
        <v>1.8796722030401699E-3</v>
      </c>
      <c r="R14" s="14">
        <f t="shared" si="2"/>
        <v>2.3343344191308809E-4</v>
      </c>
      <c r="S14" s="35">
        <f t="shared" si="3"/>
        <v>96.475970718185167</v>
      </c>
      <c r="T14" s="35">
        <f t="shared" si="4"/>
        <v>2.2520717906652263E-2</v>
      </c>
      <c r="U14" s="1">
        <v>96.14</v>
      </c>
      <c r="V14" s="1">
        <v>96.82</v>
      </c>
      <c r="W14" s="38">
        <v>452</v>
      </c>
      <c r="X14" s="101">
        <v>1624687.55</v>
      </c>
    </row>
    <row r="15" spans="1:25" ht="15.75" x14ac:dyDescent="0.3">
      <c r="A15" s="96">
        <v>12</v>
      </c>
      <c r="B15" s="79" t="s">
        <v>63</v>
      </c>
      <c r="C15" s="78" t="s">
        <v>140</v>
      </c>
      <c r="D15" s="1">
        <v>148615829.69999999</v>
      </c>
      <c r="E15" s="1">
        <v>0</v>
      </c>
      <c r="F15" s="1">
        <v>64679241.359999999</v>
      </c>
      <c r="G15" s="1">
        <v>0</v>
      </c>
      <c r="H15" s="1">
        <v>0</v>
      </c>
      <c r="I15" s="1">
        <v>0</v>
      </c>
      <c r="J15" s="1">
        <v>219130687.5</v>
      </c>
      <c r="K15" s="1">
        <v>323575.19</v>
      </c>
      <c r="L15" s="41">
        <v>16201042.4</v>
      </c>
      <c r="M15" s="1">
        <v>220745024.16</v>
      </c>
      <c r="N15" s="1">
        <v>273498.31</v>
      </c>
      <c r="O15" s="3">
        <v>218117628.34999999</v>
      </c>
      <c r="P15" s="9">
        <f t="shared" si="0"/>
        <v>2.0289081195581819E-2</v>
      </c>
      <c r="Q15" s="14">
        <f>(K15/O15)</f>
        <v>1.483489401786355E-3</v>
      </c>
      <c r="R15" s="14">
        <f>L15/O15</f>
        <v>7.427663010347417E-2</v>
      </c>
      <c r="S15" s="35">
        <f>O15/X15</f>
        <v>1.0734207571998848</v>
      </c>
      <c r="T15" s="35">
        <f>L15/X15</f>
        <v>7.9730076527927005E-2</v>
      </c>
      <c r="U15" s="1">
        <v>1.0733999999999999</v>
      </c>
      <c r="V15" s="1">
        <v>1.0864</v>
      </c>
      <c r="W15" s="38">
        <v>12</v>
      </c>
      <c r="X15" s="67">
        <v>203198631</v>
      </c>
    </row>
    <row r="16" spans="1:25" ht="15.75" x14ac:dyDescent="0.3">
      <c r="A16" s="102">
        <v>13</v>
      </c>
      <c r="B16" s="85" t="s">
        <v>148</v>
      </c>
      <c r="C16" s="85" t="s">
        <v>149</v>
      </c>
      <c r="D16" s="44">
        <v>1888865.52</v>
      </c>
      <c r="E16" s="44"/>
      <c r="F16" s="44"/>
      <c r="G16" s="44"/>
      <c r="H16" s="44"/>
      <c r="I16" s="44"/>
      <c r="J16" s="44">
        <v>1888865.52</v>
      </c>
      <c r="K16" s="44"/>
      <c r="L16" s="81">
        <v>0</v>
      </c>
      <c r="M16" s="44">
        <v>4251345.7</v>
      </c>
      <c r="N16" s="44">
        <v>0</v>
      </c>
      <c r="O16" s="82">
        <v>4251345.7</v>
      </c>
      <c r="P16" s="83">
        <f t="shared" si="0"/>
        <v>3.9545587741022966E-4</v>
      </c>
      <c r="Q16" s="84">
        <f>(K16/O16)</f>
        <v>0</v>
      </c>
      <c r="R16" s="84">
        <f>L16/O16</f>
        <v>0</v>
      </c>
      <c r="S16" s="84">
        <f>O16/X16</f>
        <v>1.0756909316330145</v>
      </c>
      <c r="T16" s="84">
        <f>L16/X16</f>
        <v>0</v>
      </c>
      <c r="U16" s="44">
        <v>1.08</v>
      </c>
      <c r="V16" s="44">
        <v>1.1399999999999999</v>
      </c>
      <c r="W16" s="45">
        <v>2420</v>
      </c>
      <c r="X16" s="103">
        <v>3952200</v>
      </c>
    </row>
    <row r="17" spans="1:26" ht="15.75" x14ac:dyDescent="0.3">
      <c r="A17" s="98">
        <v>14</v>
      </c>
      <c r="B17" s="76" t="s">
        <v>156</v>
      </c>
      <c r="C17" s="75" t="s">
        <v>157</v>
      </c>
      <c r="D17" s="46">
        <v>215415699.5</v>
      </c>
      <c r="E17" s="46"/>
      <c r="F17" s="46">
        <v>63233801.909999996</v>
      </c>
      <c r="G17" s="46"/>
      <c r="H17" s="46"/>
      <c r="I17" s="46"/>
      <c r="J17" s="46">
        <v>278649501.41000003</v>
      </c>
      <c r="K17" s="46"/>
      <c r="L17" s="43">
        <v>261200.23</v>
      </c>
      <c r="M17" s="46">
        <v>287655080.56999999</v>
      </c>
      <c r="N17" s="46"/>
      <c r="O17" s="22">
        <v>286726594.89999998</v>
      </c>
      <c r="P17" s="21">
        <f t="shared" si="0"/>
        <v>2.6671017876299018E-2</v>
      </c>
      <c r="Q17" s="31">
        <f>(K17/O17)</f>
        <v>0</v>
      </c>
      <c r="R17" s="31">
        <f>L17/O17</f>
        <v>9.1097315228500983E-4</v>
      </c>
      <c r="S17" s="31">
        <f>O17/X17</f>
        <v>97.548284073733967</v>
      </c>
      <c r="T17" s="31">
        <f>L17/X17</f>
        <v>8.8863867842643066E-2</v>
      </c>
      <c r="U17" s="46">
        <v>97.55</v>
      </c>
      <c r="V17" s="46">
        <v>97.88</v>
      </c>
      <c r="W17" s="56">
        <v>105</v>
      </c>
      <c r="X17" s="104">
        <v>2939329.97</v>
      </c>
    </row>
    <row r="18" spans="1:26" ht="15.75" x14ac:dyDescent="0.3">
      <c r="A18" s="105"/>
      <c r="B18" s="72"/>
      <c r="C18" s="47" t="s">
        <v>59</v>
      </c>
      <c r="D18" s="1"/>
      <c r="E18" s="1"/>
      <c r="F18" s="1"/>
      <c r="G18" s="1"/>
      <c r="H18" s="1"/>
      <c r="I18" s="1"/>
      <c r="J18" s="1"/>
      <c r="K18" s="1"/>
      <c r="L18" s="41"/>
      <c r="M18" s="1"/>
      <c r="N18" s="1"/>
      <c r="O18" s="7">
        <f>SUM(O4:O17)</f>
        <v>10750493146.9</v>
      </c>
      <c r="P18" s="37">
        <f>(O18/$O$112)</f>
        <v>9.2103984164753506E-3</v>
      </c>
      <c r="Q18" s="14"/>
      <c r="R18" s="14"/>
      <c r="S18" s="35"/>
      <c r="T18" s="35"/>
      <c r="U18" s="1"/>
      <c r="V18" s="1"/>
      <c r="W18" s="1"/>
      <c r="X18" s="67"/>
      <c r="Y18" s="17"/>
      <c r="Z18" s="17"/>
    </row>
    <row r="19" spans="1:26" ht="15.75" customHeight="1" x14ac:dyDescent="0.3">
      <c r="A19" s="106"/>
      <c r="B19" s="58"/>
      <c r="C19" s="58" t="s">
        <v>164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107"/>
      <c r="Y19" s="17"/>
      <c r="Z19" s="17"/>
    </row>
    <row r="20" spans="1:26" s="65" customFormat="1" ht="15.75" x14ac:dyDescent="0.3">
      <c r="A20" s="96">
        <v>15</v>
      </c>
      <c r="B20" s="6" t="s">
        <v>1</v>
      </c>
      <c r="C20" s="29" t="s">
        <v>14</v>
      </c>
      <c r="D20" s="1"/>
      <c r="E20" s="1">
        <v>0</v>
      </c>
      <c r="F20" s="1">
        <v>349662894160.76001</v>
      </c>
      <c r="G20" s="1">
        <v>0</v>
      </c>
      <c r="H20" s="1">
        <v>0</v>
      </c>
      <c r="I20" s="1">
        <v>0</v>
      </c>
      <c r="J20" s="1">
        <v>349662894160.76001</v>
      </c>
      <c r="K20" s="1">
        <v>537695744.95000005</v>
      </c>
      <c r="L20" s="41">
        <v>1559844091.8299999</v>
      </c>
      <c r="M20" s="1">
        <v>351503329657.31</v>
      </c>
      <c r="N20" s="1">
        <v>605902473.53999996</v>
      </c>
      <c r="O20" s="3">
        <v>350897427183.77002</v>
      </c>
      <c r="P20" s="9">
        <f t="shared" ref="P20:P42" si="5">(O20/$O$43)</f>
        <v>0.42461700827643395</v>
      </c>
      <c r="Q20" s="14">
        <f t="shared" ref="Q20:Q42" si="6">(K20/O20)</f>
        <v>1.532344506670894E-3</v>
      </c>
      <c r="R20" s="14">
        <f t="shared" si="2"/>
        <v>4.4452993125341077E-3</v>
      </c>
      <c r="S20" s="35">
        <f t="shared" si="3"/>
        <v>104.00089649489666</v>
      </c>
      <c r="T20" s="35">
        <f t="shared" si="4"/>
        <v>0.46231511369169503</v>
      </c>
      <c r="U20" s="1">
        <v>100</v>
      </c>
      <c r="V20" s="1">
        <v>100</v>
      </c>
      <c r="W20" s="38">
        <v>83932</v>
      </c>
      <c r="X20" s="67">
        <v>3373984638.6900001</v>
      </c>
      <c r="Y20" s="18"/>
      <c r="Z20" s="64"/>
    </row>
    <row r="21" spans="1:26" ht="15.75" x14ac:dyDescent="0.3">
      <c r="A21" s="96">
        <v>16</v>
      </c>
      <c r="B21" s="6" t="s">
        <v>38</v>
      </c>
      <c r="C21" s="29" t="s">
        <v>15</v>
      </c>
      <c r="D21" s="1"/>
      <c r="E21" s="1">
        <v>0</v>
      </c>
      <c r="F21" s="1">
        <v>215075883173.26999</v>
      </c>
      <c r="G21" s="1">
        <v>8327887705.54</v>
      </c>
      <c r="H21" s="1">
        <v>0</v>
      </c>
      <c r="I21" s="1">
        <v>0</v>
      </c>
      <c r="J21" s="1">
        <v>221670211739</v>
      </c>
      <c r="K21" s="1">
        <v>163234642.53</v>
      </c>
      <c r="L21" s="41">
        <v>1529390280.3</v>
      </c>
      <c r="M21" s="1">
        <v>222885383250.89999</v>
      </c>
      <c r="N21" s="1">
        <v>1215171511.9000001</v>
      </c>
      <c r="O21" s="3">
        <v>221670211739</v>
      </c>
      <c r="P21" s="9">
        <f t="shared" si="5"/>
        <v>0.26824061631926199</v>
      </c>
      <c r="Q21" s="14">
        <f t="shared" si="6"/>
        <v>7.3638510672871331E-4</v>
      </c>
      <c r="R21" s="14">
        <f t="shared" si="2"/>
        <v>6.899394683218609E-3</v>
      </c>
      <c r="S21" s="35">
        <f t="shared" si="3"/>
        <v>100.00000001759371</v>
      </c>
      <c r="T21" s="35">
        <f t="shared" si="4"/>
        <v>0.68993946844324683</v>
      </c>
      <c r="U21" s="1">
        <v>100</v>
      </c>
      <c r="V21" s="1">
        <v>100</v>
      </c>
      <c r="W21" s="38">
        <v>14456</v>
      </c>
      <c r="X21" s="67">
        <v>2216702117</v>
      </c>
      <c r="Y21" s="18"/>
      <c r="Z21" s="17"/>
    </row>
    <row r="22" spans="1:26" ht="15.75" x14ac:dyDescent="0.3">
      <c r="A22" s="96">
        <v>17</v>
      </c>
      <c r="B22" s="6" t="s">
        <v>8</v>
      </c>
      <c r="C22" s="29" t="s">
        <v>114</v>
      </c>
      <c r="D22" s="1"/>
      <c r="E22" s="1">
        <v>0</v>
      </c>
      <c r="F22" s="1">
        <v>6970868618</v>
      </c>
      <c r="G22" s="1"/>
      <c r="H22" s="23"/>
      <c r="I22" s="1"/>
      <c r="J22" s="1">
        <v>6970868618</v>
      </c>
      <c r="K22" s="1">
        <v>17558270</v>
      </c>
      <c r="L22" s="41">
        <v>98362409</v>
      </c>
      <c r="M22" s="1">
        <v>16492937186.98</v>
      </c>
      <c r="N22" s="1">
        <v>299142607.93000001</v>
      </c>
      <c r="O22" s="3">
        <v>16193794579</v>
      </c>
      <c r="P22" s="9">
        <f t="shared" si="5"/>
        <v>1.9595927681672544E-2</v>
      </c>
      <c r="Q22" s="14">
        <f t="shared" si="6"/>
        <v>1.0842591533654158E-3</v>
      </c>
      <c r="R22" s="14">
        <f t="shared" si="2"/>
        <v>6.0740803225672437E-3</v>
      </c>
      <c r="S22" s="35">
        <f t="shared" si="3"/>
        <v>1.0176124697321889</v>
      </c>
      <c r="T22" s="35">
        <f t="shared" si="4"/>
        <v>6.1810598783993437E-3</v>
      </c>
      <c r="U22" s="1">
        <v>1000</v>
      </c>
      <c r="V22" s="1">
        <v>1000</v>
      </c>
      <c r="W22" s="38">
        <v>6615</v>
      </c>
      <c r="X22" s="67">
        <v>15913518221</v>
      </c>
      <c r="Y22" s="18"/>
      <c r="Z22" s="17"/>
    </row>
    <row r="23" spans="1:26" ht="15.75" x14ac:dyDescent="0.3">
      <c r="A23" s="96">
        <v>18</v>
      </c>
      <c r="B23" s="6" t="s">
        <v>16</v>
      </c>
      <c r="C23" s="29" t="s">
        <v>97</v>
      </c>
      <c r="D23" s="1">
        <v>0</v>
      </c>
      <c r="E23" s="1">
        <v>0</v>
      </c>
      <c r="F23" s="1">
        <v>342547372.92000002</v>
      </c>
      <c r="G23" s="1">
        <v>0</v>
      </c>
      <c r="H23" s="1">
        <v>0</v>
      </c>
      <c r="I23" s="1">
        <v>0</v>
      </c>
      <c r="J23" s="1">
        <v>1063612684.9299999</v>
      </c>
      <c r="K23" s="1">
        <v>2114873.77</v>
      </c>
      <c r="L23" s="41">
        <v>7648227.9400000004</v>
      </c>
      <c r="M23" s="1">
        <v>1063612684.9299999</v>
      </c>
      <c r="N23" s="1">
        <v>22956324.539999999</v>
      </c>
      <c r="O23" s="3">
        <v>1040656360.39</v>
      </c>
      <c r="P23" s="9">
        <f t="shared" si="5"/>
        <v>1.2592864927482787E-3</v>
      </c>
      <c r="Q23" s="14">
        <f t="shared" si="6"/>
        <v>2.0322498862231741E-3</v>
      </c>
      <c r="R23" s="14">
        <f t="shared" si="2"/>
        <v>7.3494269877269801E-3</v>
      </c>
      <c r="S23" s="35">
        <f t="shared" si="3"/>
        <v>102.43293389183381</v>
      </c>
      <c r="T23" s="35">
        <f t="shared" si="4"/>
        <v>0.75282336877669709</v>
      </c>
      <c r="U23" s="1">
        <v>100</v>
      </c>
      <c r="V23" s="1">
        <v>100</v>
      </c>
      <c r="W23" s="38">
        <v>697</v>
      </c>
      <c r="X23" s="67">
        <v>10159392.305299999</v>
      </c>
      <c r="Y23" s="18"/>
      <c r="Z23" s="17"/>
    </row>
    <row r="24" spans="1:26" ht="15.75" x14ac:dyDescent="0.3">
      <c r="A24" s="96">
        <v>19</v>
      </c>
      <c r="B24" s="23" t="s">
        <v>61</v>
      </c>
      <c r="C24" s="29" t="s">
        <v>17</v>
      </c>
      <c r="D24" s="1"/>
      <c r="E24" s="1">
        <v>0</v>
      </c>
      <c r="F24" s="1">
        <v>34759337364.580002</v>
      </c>
      <c r="G24" s="1">
        <v>0</v>
      </c>
      <c r="H24" s="1">
        <v>0</v>
      </c>
      <c r="I24" s="1">
        <v>0</v>
      </c>
      <c r="J24" s="1">
        <v>34759337364.580002</v>
      </c>
      <c r="K24" s="1">
        <v>139757497.68000001</v>
      </c>
      <c r="L24" s="41">
        <v>488192881.55000001</v>
      </c>
      <c r="M24" s="1">
        <v>93035270752</v>
      </c>
      <c r="N24" s="1">
        <v>270636438</v>
      </c>
      <c r="O24" s="3">
        <v>92764634315</v>
      </c>
      <c r="P24" s="9">
        <f t="shared" si="5"/>
        <v>0.1122534348935648</v>
      </c>
      <c r="Q24" s="14">
        <f t="shared" si="6"/>
        <v>1.5065816699651592E-3</v>
      </c>
      <c r="R24" s="14">
        <f t="shared" si="2"/>
        <v>5.262704749012948E-3</v>
      </c>
      <c r="S24" s="35">
        <f t="shared" si="3"/>
        <v>0.99998335792170157</v>
      </c>
      <c r="T24" s="35">
        <f t="shared" si="4"/>
        <v>5.262617166668454E-3</v>
      </c>
      <c r="U24" s="1">
        <v>1</v>
      </c>
      <c r="V24" s="1">
        <v>1</v>
      </c>
      <c r="W24" s="38">
        <v>71796</v>
      </c>
      <c r="X24" s="67">
        <v>92766178137</v>
      </c>
      <c r="Y24" s="18"/>
      <c r="Z24" s="17"/>
    </row>
    <row r="25" spans="1:26" ht="15.75" x14ac:dyDescent="0.3">
      <c r="A25" s="96">
        <v>20</v>
      </c>
      <c r="B25" s="6" t="s">
        <v>12</v>
      </c>
      <c r="C25" s="29" t="s">
        <v>18</v>
      </c>
      <c r="D25" s="1"/>
      <c r="E25" s="1"/>
      <c r="F25" s="1">
        <v>1155350170.4000001</v>
      </c>
      <c r="G25" s="1"/>
      <c r="H25" s="1"/>
      <c r="I25" s="1"/>
      <c r="J25" s="1">
        <v>1811980499.1900001</v>
      </c>
      <c r="K25" s="1">
        <v>2037292.67</v>
      </c>
      <c r="L25" s="41">
        <v>7476877.0599999996</v>
      </c>
      <c r="M25" s="1">
        <v>1832306197.71</v>
      </c>
      <c r="N25" s="1">
        <v>3541930.92</v>
      </c>
      <c r="O25" s="3">
        <v>1828764266.79</v>
      </c>
      <c r="P25" s="9">
        <f t="shared" si="5"/>
        <v>2.2129669574366502E-3</v>
      </c>
      <c r="Q25" s="14">
        <f t="shared" si="6"/>
        <v>1.1140269454061602E-3</v>
      </c>
      <c r="R25" s="14">
        <f t="shared" si="2"/>
        <v>4.0884859769947492E-3</v>
      </c>
      <c r="S25" s="35">
        <f t="shared" si="3"/>
        <v>9.970030355213531</v>
      </c>
      <c r="T25" s="35">
        <f t="shared" si="4"/>
        <v>4.0762329297502502E-2</v>
      </c>
      <c r="U25" s="1">
        <v>10</v>
      </c>
      <c r="V25" s="1">
        <v>10</v>
      </c>
      <c r="W25" s="38">
        <v>1098</v>
      </c>
      <c r="X25" s="67">
        <v>183426148.33000001</v>
      </c>
      <c r="Y25" s="18"/>
      <c r="Z25" s="17"/>
    </row>
    <row r="26" spans="1:26" ht="15.75" x14ac:dyDescent="0.3">
      <c r="A26" s="96">
        <v>21</v>
      </c>
      <c r="B26" s="6" t="s">
        <v>73</v>
      </c>
      <c r="C26" s="29" t="s">
        <v>74</v>
      </c>
      <c r="D26" s="1"/>
      <c r="E26" s="1">
        <v>0</v>
      </c>
      <c r="F26" s="1">
        <v>3772077639.5500002</v>
      </c>
      <c r="G26" s="1"/>
      <c r="H26" s="1"/>
      <c r="I26" s="1"/>
      <c r="J26" s="1">
        <v>3772077639.5500002</v>
      </c>
      <c r="K26" s="1">
        <v>8129150.4199999999</v>
      </c>
      <c r="L26" s="41">
        <v>52069921.100000001</v>
      </c>
      <c r="M26" s="1">
        <v>9520844624.7299995</v>
      </c>
      <c r="N26" s="1">
        <v>132688537.33</v>
      </c>
      <c r="O26" s="3">
        <v>9388156087.3999996</v>
      </c>
      <c r="P26" s="9">
        <f t="shared" si="5"/>
        <v>1.136050150910984E-2</v>
      </c>
      <c r="Q26" s="14">
        <f t="shared" si="6"/>
        <v>8.6589425488038782E-4</v>
      </c>
      <c r="R26" s="14">
        <f t="shared" si="2"/>
        <v>5.5463416474172082E-3</v>
      </c>
      <c r="S26" s="35">
        <f t="shared" si="3"/>
        <v>98.989270633494854</v>
      </c>
      <c r="T26" s="35">
        <f t="shared" si="4"/>
        <v>0.54902831436200572</v>
      </c>
      <c r="U26" s="1">
        <v>100</v>
      </c>
      <c r="V26" s="1">
        <v>100</v>
      </c>
      <c r="W26" s="38">
        <v>4276</v>
      </c>
      <c r="X26" s="67">
        <v>94840138</v>
      </c>
      <c r="Y26" s="18"/>
      <c r="Z26" s="17"/>
    </row>
    <row r="27" spans="1:26" s="66" customFormat="1" ht="15.75" x14ac:dyDescent="0.3">
      <c r="A27" s="96">
        <v>22</v>
      </c>
      <c r="B27" s="76" t="s">
        <v>78</v>
      </c>
      <c r="C27" s="75" t="s">
        <v>132</v>
      </c>
      <c r="D27" s="34"/>
      <c r="E27" s="34">
        <v>0</v>
      </c>
      <c r="F27" s="34">
        <v>12459580799.35</v>
      </c>
      <c r="G27" s="34">
        <v>0</v>
      </c>
      <c r="H27" s="34">
        <v>0</v>
      </c>
      <c r="I27" s="34">
        <v>0</v>
      </c>
      <c r="J27" s="34">
        <v>12459580799.35</v>
      </c>
      <c r="K27" s="34">
        <v>35923974.890000001</v>
      </c>
      <c r="L27" s="41">
        <v>180208604.88999999</v>
      </c>
      <c r="M27" s="34">
        <v>33925941136.759998</v>
      </c>
      <c r="N27" s="34">
        <v>76382487.200000003</v>
      </c>
      <c r="O27" s="3">
        <v>33849558649.560001</v>
      </c>
      <c r="P27" s="9">
        <f t="shared" si="5"/>
        <v>4.0960968111420373E-2</v>
      </c>
      <c r="Q27" s="14">
        <f t="shared" si="6"/>
        <v>1.0612834058463261E-3</v>
      </c>
      <c r="R27" s="14">
        <f t="shared" si="2"/>
        <v>5.3238095880562527E-3</v>
      </c>
      <c r="S27" s="35">
        <f t="shared" si="3"/>
        <v>1.0103202711062178</v>
      </c>
      <c r="T27" s="35">
        <f t="shared" si="4"/>
        <v>5.3787527463228738E-3</v>
      </c>
      <c r="U27" s="34">
        <v>1</v>
      </c>
      <c r="V27" s="34">
        <v>1</v>
      </c>
      <c r="W27" s="49">
        <v>14962</v>
      </c>
      <c r="X27" s="108">
        <v>33503790449.040001</v>
      </c>
      <c r="Y27" s="18"/>
      <c r="Z27" s="64"/>
    </row>
    <row r="28" spans="1:26" ht="15.75" x14ac:dyDescent="0.3">
      <c r="A28" s="96">
        <v>23</v>
      </c>
      <c r="B28" s="1" t="s">
        <v>63</v>
      </c>
      <c r="C28" s="4" t="s">
        <v>79</v>
      </c>
      <c r="D28" s="23" t="s">
        <v>151</v>
      </c>
      <c r="E28" s="1">
        <v>0</v>
      </c>
      <c r="F28" s="1">
        <v>710320501.26999998</v>
      </c>
      <c r="G28" s="1">
        <v>0</v>
      </c>
      <c r="H28" s="23">
        <v>0</v>
      </c>
      <c r="I28" s="1">
        <v>0</v>
      </c>
      <c r="J28" s="1">
        <v>710320501.26999998</v>
      </c>
      <c r="K28" s="1">
        <v>1005479.46</v>
      </c>
      <c r="L28" s="41">
        <v>4199391.1500000004</v>
      </c>
      <c r="M28" s="1">
        <v>720380935.89999998</v>
      </c>
      <c r="N28" s="1">
        <v>710592.16</v>
      </c>
      <c r="O28" s="3">
        <v>711270800.38999999</v>
      </c>
      <c r="P28" s="9">
        <f t="shared" si="5"/>
        <v>8.6070075166956247E-4</v>
      </c>
      <c r="Q28" s="14">
        <f t="shared" si="6"/>
        <v>1.4136380397574049E-3</v>
      </c>
      <c r="R28" s="14">
        <f t="shared" si="2"/>
        <v>5.9040679691861582E-3</v>
      </c>
      <c r="S28" s="35">
        <f t="shared" si="3"/>
        <v>10.106237360148684</v>
      </c>
      <c r="T28" s="35">
        <f t="shared" si="4"/>
        <v>5.9667912287046321E-2</v>
      </c>
      <c r="U28" s="1">
        <v>10</v>
      </c>
      <c r="V28" s="1">
        <v>10</v>
      </c>
      <c r="W28" s="38">
        <v>235</v>
      </c>
      <c r="X28" s="67">
        <v>70379388</v>
      </c>
      <c r="Y28" s="18"/>
      <c r="Z28" s="17"/>
    </row>
    <row r="29" spans="1:26" ht="15.75" x14ac:dyDescent="0.3">
      <c r="A29" s="96">
        <v>24</v>
      </c>
      <c r="B29" s="1" t="s">
        <v>6</v>
      </c>
      <c r="C29" s="4" t="s">
        <v>95</v>
      </c>
      <c r="D29" s="1"/>
      <c r="E29" s="1">
        <v>0</v>
      </c>
      <c r="F29" s="1">
        <v>2728606961.1399999</v>
      </c>
      <c r="G29" s="1">
        <v>0</v>
      </c>
      <c r="H29" s="1">
        <v>0</v>
      </c>
      <c r="I29" s="1">
        <v>0</v>
      </c>
      <c r="J29" s="1">
        <v>2857923502.1100001</v>
      </c>
      <c r="K29" s="1">
        <v>3699842.64</v>
      </c>
      <c r="L29" s="41">
        <v>13591146.52</v>
      </c>
      <c r="M29" s="1">
        <v>2857923502.1100001</v>
      </c>
      <c r="N29" s="1">
        <v>7623653.6200000001</v>
      </c>
      <c r="O29" s="3">
        <v>2819690186.4499998</v>
      </c>
      <c r="P29" s="9">
        <f t="shared" si="5"/>
        <v>3.412075206267563E-3</v>
      </c>
      <c r="Q29" s="14">
        <f t="shared" si="6"/>
        <v>1.3121450923153069E-3</v>
      </c>
      <c r="R29" s="14">
        <f t="shared" si="2"/>
        <v>4.8200850523621892E-3</v>
      </c>
      <c r="S29" s="35">
        <f t="shared" si="3"/>
        <v>115.58791533456991</v>
      </c>
      <c r="T29" s="35">
        <f t="shared" si="4"/>
        <v>0.55714358293786681</v>
      </c>
      <c r="U29" s="1">
        <v>100</v>
      </c>
      <c r="V29" s="1">
        <v>100</v>
      </c>
      <c r="W29" s="38">
        <v>558</v>
      </c>
      <c r="X29" s="67">
        <v>24394333.77</v>
      </c>
      <c r="Y29" s="18"/>
      <c r="Z29" s="17"/>
    </row>
    <row r="30" spans="1:26" ht="15.75" x14ac:dyDescent="0.3">
      <c r="A30" s="96">
        <v>25</v>
      </c>
      <c r="B30" s="6" t="s">
        <v>26</v>
      </c>
      <c r="C30" s="29" t="s">
        <v>83</v>
      </c>
      <c r="D30" s="1"/>
      <c r="E30" s="1"/>
      <c r="F30" s="1">
        <v>17351636131.799999</v>
      </c>
      <c r="G30" s="1"/>
      <c r="H30" s="1"/>
      <c r="I30" s="1"/>
      <c r="J30" s="1">
        <v>17351636131.799999</v>
      </c>
      <c r="K30" s="1">
        <v>28455476.390000001</v>
      </c>
      <c r="L30" s="41">
        <v>94341889.799999997</v>
      </c>
      <c r="M30" s="1">
        <v>17428521403.98</v>
      </c>
      <c r="N30" s="1">
        <v>330698982.79000002</v>
      </c>
      <c r="O30" s="3">
        <v>17097822421.190001</v>
      </c>
      <c r="P30" s="9">
        <f t="shared" si="5"/>
        <v>2.0689881549702138E-2</v>
      </c>
      <c r="Q30" s="14">
        <f t="shared" si="6"/>
        <v>1.6642748818547803E-3</v>
      </c>
      <c r="R30" s="14">
        <f t="shared" si="2"/>
        <v>5.5177722329761945E-3</v>
      </c>
      <c r="S30" s="35">
        <f t="shared" si="3"/>
        <v>98.285450482422533</v>
      </c>
      <c r="T30" s="35">
        <f t="shared" si="4"/>
        <v>0.54231672957746779</v>
      </c>
      <c r="U30" s="1">
        <v>100</v>
      </c>
      <c r="V30" s="1">
        <v>100</v>
      </c>
      <c r="W30" s="38">
        <v>5780</v>
      </c>
      <c r="X30" s="67">
        <v>173960869.46000001</v>
      </c>
    </row>
    <row r="31" spans="1:26" ht="15.75" x14ac:dyDescent="0.3">
      <c r="A31" s="96">
        <v>26</v>
      </c>
      <c r="B31" s="6" t="s">
        <v>84</v>
      </c>
      <c r="C31" s="29" t="s">
        <v>85</v>
      </c>
      <c r="D31" s="1"/>
      <c r="E31" s="1"/>
      <c r="F31" s="1">
        <v>8573120879.1300001</v>
      </c>
      <c r="G31" s="1"/>
      <c r="H31" s="1"/>
      <c r="I31" s="1"/>
      <c r="J31" s="1">
        <v>16684346016.309999</v>
      </c>
      <c r="K31" s="1">
        <v>15359248.23</v>
      </c>
      <c r="L31" s="41">
        <v>76300710.780000001</v>
      </c>
      <c r="M31" s="1">
        <v>16485343952.610001</v>
      </c>
      <c r="N31" s="1">
        <v>199002063.69999999</v>
      </c>
      <c r="O31" s="3">
        <v>16485343952.610001</v>
      </c>
      <c r="P31" s="9">
        <f t="shared" si="5"/>
        <v>1.9948728281496585E-2</v>
      </c>
      <c r="Q31" s="14">
        <f t="shared" si="6"/>
        <v>9.3169109932755064E-4</v>
      </c>
      <c r="R31" s="14">
        <f t="shared" si="2"/>
        <v>4.6283966533752479E-3</v>
      </c>
      <c r="S31" s="35">
        <f t="shared" si="3"/>
        <v>99.999999712532542</v>
      </c>
      <c r="T31" s="35">
        <f t="shared" si="4"/>
        <v>0.46283966400701132</v>
      </c>
      <c r="U31" s="1">
        <v>100</v>
      </c>
      <c r="V31" s="1">
        <v>100</v>
      </c>
      <c r="W31" s="38">
        <v>1785</v>
      </c>
      <c r="X31" s="67">
        <v>164853440</v>
      </c>
    </row>
    <row r="32" spans="1:26" ht="15.75" x14ac:dyDescent="0.3">
      <c r="A32" s="96">
        <v>27</v>
      </c>
      <c r="B32" s="6" t="s">
        <v>84</v>
      </c>
      <c r="C32" s="29" t="s">
        <v>94</v>
      </c>
      <c r="D32" s="1"/>
      <c r="E32" s="1"/>
      <c r="F32" s="1">
        <v>605051962.03999996</v>
      </c>
      <c r="G32" s="1"/>
      <c r="H32" s="1"/>
      <c r="I32" s="1"/>
      <c r="J32" s="1">
        <v>869200960.08000004</v>
      </c>
      <c r="K32" s="1">
        <v>533909.81999999995</v>
      </c>
      <c r="L32" s="41">
        <v>3247343.01</v>
      </c>
      <c r="M32" s="1">
        <v>869200960.08000004</v>
      </c>
      <c r="N32" s="1">
        <v>14741860.08</v>
      </c>
      <c r="O32" s="3">
        <v>854459100</v>
      </c>
      <c r="P32" s="9">
        <f t="shared" si="5"/>
        <v>1.0339712936868054E-3</v>
      </c>
      <c r="Q32" s="14">
        <f t="shared" si="6"/>
        <v>6.2485123044508505E-4</v>
      </c>
      <c r="R32" s="14">
        <f t="shared" si="2"/>
        <v>3.8004662949929374E-3</v>
      </c>
      <c r="S32" s="35">
        <f t="shared" si="3"/>
        <v>999998.9467031809</v>
      </c>
      <c r="T32" s="35">
        <f t="shared" si="4"/>
        <v>3800.4622919738777</v>
      </c>
      <c r="U32" s="1">
        <v>1000000</v>
      </c>
      <c r="V32" s="1">
        <v>1000000</v>
      </c>
      <c r="W32" s="38">
        <v>7</v>
      </c>
      <c r="X32" s="67">
        <v>854.46</v>
      </c>
    </row>
    <row r="33" spans="1:28" ht="15.75" x14ac:dyDescent="0.3">
      <c r="A33" s="96">
        <v>28</v>
      </c>
      <c r="B33" s="6" t="s">
        <v>64</v>
      </c>
      <c r="C33" s="29" t="s">
        <v>108</v>
      </c>
      <c r="D33" s="1"/>
      <c r="E33" s="1"/>
      <c r="F33" s="1">
        <v>686932732.92999995</v>
      </c>
      <c r="G33" s="1"/>
      <c r="H33" s="23"/>
      <c r="I33" s="1"/>
      <c r="J33" s="1">
        <v>686932732.92999995</v>
      </c>
      <c r="K33" s="1">
        <v>1276560.1200000001</v>
      </c>
      <c r="L33" s="41">
        <v>2959382.8</v>
      </c>
      <c r="M33" s="1">
        <v>714194438.26999998</v>
      </c>
      <c r="N33" s="1">
        <v>8310588.6100000003</v>
      </c>
      <c r="O33" s="3">
        <v>705883849.64999998</v>
      </c>
      <c r="P33" s="9">
        <f t="shared" si="5"/>
        <v>8.5418206350103005E-4</v>
      </c>
      <c r="Q33" s="14">
        <f t="shared" si="6"/>
        <v>1.808456335462215E-3</v>
      </c>
      <c r="R33" s="14">
        <f t="shared" si="2"/>
        <v>4.1924500772575505E-3</v>
      </c>
      <c r="S33" s="35">
        <f t="shared" si="3"/>
        <v>109.37671504877672</v>
      </c>
      <c r="T33" s="35">
        <f t="shared" si="4"/>
        <v>0.45855641745642106</v>
      </c>
      <c r="U33" s="1">
        <v>100</v>
      </c>
      <c r="V33" s="1">
        <v>100</v>
      </c>
      <c r="W33" s="38">
        <v>670</v>
      </c>
      <c r="X33" s="67">
        <v>6453694</v>
      </c>
    </row>
    <row r="34" spans="1:28" ht="15.75" x14ac:dyDescent="0.3">
      <c r="A34" s="96">
        <v>29</v>
      </c>
      <c r="B34" s="6" t="s">
        <v>2</v>
      </c>
      <c r="C34" s="29" t="s">
        <v>139</v>
      </c>
      <c r="D34" s="1"/>
      <c r="E34" s="1">
        <v>0</v>
      </c>
      <c r="F34" s="1">
        <v>18765272718.459999</v>
      </c>
      <c r="G34" s="1">
        <v>0</v>
      </c>
      <c r="H34" s="1">
        <v>0</v>
      </c>
      <c r="I34" s="23"/>
      <c r="J34" s="1">
        <v>19750995642.189999</v>
      </c>
      <c r="K34" s="1">
        <v>19474082.43</v>
      </c>
      <c r="L34" s="41">
        <v>86047020.219999999</v>
      </c>
      <c r="M34" s="1">
        <v>19566166654.259998</v>
      </c>
      <c r="N34" s="1">
        <v>36728120.759999998</v>
      </c>
      <c r="O34" s="3">
        <v>19529438533.5</v>
      </c>
      <c r="P34" s="9">
        <f t="shared" si="5"/>
        <v>2.3632352707648553E-2</v>
      </c>
      <c r="Q34" s="14">
        <f t="shared" si="6"/>
        <v>9.9716550460961575E-4</v>
      </c>
      <c r="R34" s="14">
        <f t="shared" si="2"/>
        <v>4.4060160804110403E-3</v>
      </c>
      <c r="S34" s="35">
        <f t="shared" si="3"/>
        <v>0.9982340760899725</v>
      </c>
      <c r="T34" s="35">
        <f t="shared" si="4"/>
        <v>4.3982353912666765E-3</v>
      </c>
      <c r="U34" s="1">
        <v>1</v>
      </c>
      <c r="V34" s="1">
        <v>1</v>
      </c>
      <c r="W34" s="38">
        <v>1145</v>
      </c>
      <c r="X34" s="67">
        <v>19563987046</v>
      </c>
    </row>
    <row r="35" spans="1:28" ht="15.75" x14ac:dyDescent="0.3">
      <c r="A35" s="96">
        <v>30</v>
      </c>
      <c r="B35" s="6" t="s">
        <v>28</v>
      </c>
      <c r="C35" s="29" t="s">
        <v>104</v>
      </c>
      <c r="D35" s="1">
        <v>0</v>
      </c>
      <c r="E35" s="1">
        <v>0</v>
      </c>
      <c r="F35" s="1">
        <v>17004677167.76</v>
      </c>
      <c r="G35" s="1"/>
      <c r="H35" s="1"/>
      <c r="I35" s="1"/>
      <c r="J35" s="1">
        <v>17004677167.76</v>
      </c>
      <c r="K35" s="1">
        <v>15175985.050000001</v>
      </c>
      <c r="L35" s="41">
        <v>466700186.82999998</v>
      </c>
      <c r="M35" s="1">
        <v>17004677167.76</v>
      </c>
      <c r="N35" s="1">
        <v>15175985.050000001</v>
      </c>
      <c r="O35" s="3">
        <v>16989501182.709999</v>
      </c>
      <c r="P35" s="9">
        <f t="shared" si="5"/>
        <v>2.0558803244040785E-2</v>
      </c>
      <c r="Q35" s="14">
        <f t="shared" si="6"/>
        <v>8.9325665814393707E-4</v>
      </c>
      <c r="R35" s="14">
        <f t="shared" si="2"/>
        <v>2.7469916968778041E-2</v>
      </c>
      <c r="S35" s="35">
        <f t="shared" si="3"/>
        <v>10.20869498568527</v>
      </c>
      <c r="T35" s="35">
        <f t="shared" si="4"/>
        <v>0.28043200361635506</v>
      </c>
      <c r="U35" s="1">
        <v>1</v>
      </c>
      <c r="V35" s="1">
        <v>1</v>
      </c>
      <c r="W35" s="38">
        <v>2016</v>
      </c>
      <c r="X35" s="67">
        <v>1664218708.3199999</v>
      </c>
      <c r="Y35" s="32"/>
      <c r="Z35" s="32"/>
      <c r="AA35" s="32"/>
      <c r="AB35" s="32"/>
    </row>
    <row r="36" spans="1:28" s="32" customFormat="1" ht="15.75" x14ac:dyDescent="0.3">
      <c r="A36" s="96">
        <v>31</v>
      </c>
      <c r="B36" s="29" t="s">
        <v>86</v>
      </c>
      <c r="C36" s="29" t="s">
        <v>101</v>
      </c>
      <c r="D36" s="4"/>
      <c r="E36" s="4">
        <v>0</v>
      </c>
      <c r="F36" s="4">
        <v>3722374348.7199998</v>
      </c>
      <c r="G36" s="4">
        <v>0</v>
      </c>
      <c r="H36" s="4">
        <v>0</v>
      </c>
      <c r="I36" s="4">
        <v>0</v>
      </c>
      <c r="J36" s="4">
        <v>6139256394.1199999</v>
      </c>
      <c r="K36" s="4">
        <v>5613109.8300000001</v>
      </c>
      <c r="L36" s="43">
        <v>23058862.16</v>
      </c>
      <c r="M36" s="4">
        <v>6139256394.1199999</v>
      </c>
      <c r="N36" s="4">
        <v>5613109.8300000001</v>
      </c>
      <c r="O36" s="22">
        <v>6133643284.29</v>
      </c>
      <c r="P36" s="21">
        <f t="shared" si="5"/>
        <v>7.4222523719048904E-3</v>
      </c>
      <c r="Q36" s="31">
        <f t="shared" si="6"/>
        <v>9.1513470377006865E-4</v>
      </c>
      <c r="R36" s="31">
        <f t="shared" si="2"/>
        <v>3.7594071078538732E-3</v>
      </c>
      <c r="S36" s="51">
        <f t="shared" si="3"/>
        <v>102.96051498644381</v>
      </c>
      <c r="T36" s="51">
        <f t="shared" si="4"/>
        <v>0.38707049186833209</v>
      </c>
      <c r="U36" s="4">
        <v>100</v>
      </c>
      <c r="V36" s="4">
        <v>100</v>
      </c>
      <c r="W36" s="40">
        <v>693</v>
      </c>
      <c r="X36" s="109">
        <v>59572772</v>
      </c>
      <c r="Y36"/>
      <c r="Z36"/>
      <c r="AA36"/>
      <c r="AB36"/>
    </row>
    <row r="37" spans="1:28" ht="15.75" x14ac:dyDescent="0.3">
      <c r="A37" s="96">
        <v>32</v>
      </c>
      <c r="B37" s="6" t="s">
        <v>98</v>
      </c>
      <c r="C37" s="29" t="s">
        <v>99</v>
      </c>
      <c r="D37" s="1"/>
      <c r="E37" s="1">
        <v>0</v>
      </c>
      <c r="F37" s="1">
        <v>6857305946.3559999</v>
      </c>
      <c r="G37" s="1"/>
      <c r="H37" s="1">
        <v>0</v>
      </c>
      <c r="I37" s="1">
        <v>0</v>
      </c>
      <c r="J37" s="1">
        <v>6857305946.3559999</v>
      </c>
      <c r="K37" s="1">
        <v>7060300.8799999999</v>
      </c>
      <c r="L37" s="41">
        <v>30795095.300000001</v>
      </c>
      <c r="M37" s="1">
        <v>6858471261.46</v>
      </c>
      <c r="N37" s="1">
        <v>42142965.090000004</v>
      </c>
      <c r="O37" s="3">
        <v>6816328296.3699999</v>
      </c>
      <c r="P37" s="9">
        <f t="shared" si="5"/>
        <v>8.2483617844220612E-3</v>
      </c>
      <c r="Q37" s="14">
        <f t="shared" si="6"/>
        <v>1.0357923757516091E-3</v>
      </c>
      <c r="R37" s="14">
        <f t="shared" si="2"/>
        <v>4.5178421521157907E-3</v>
      </c>
      <c r="S37" s="35">
        <f t="shared" si="3"/>
        <v>1.0096855525086035</v>
      </c>
      <c r="T37" s="35">
        <f t="shared" si="4"/>
        <v>4.5615999495056897E-3</v>
      </c>
      <c r="U37" s="1">
        <v>1</v>
      </c>
      <c r="V37" s="1">
        <v>1</v>
      </c>
      <c r="W37" s="38">
        <v>1284</v>
      </c>
      <c r="X37" s="67">
        <v>6750941696.0900002</v>
      </c>
    </row>
    <row r="38" spans="1:28" ht="16.5" customHeight="1" x14ac:dyDescent="0.3">
      <c r="A38" s="96">
        <v>33</v>
      </c>
      <c r="B38" s="6" t="s">
        <v>118</v>
      </c>
      <c r="C38" s="75" t="s">
        <v>119</v>
      </c>
      <c r="D38" s="34"/>
      <c r="E38" s="1">
        <v>0</v>
      </c>
      <c r="F38" s="1">
        <v>596202767.07000005</v>
      </c>
      <c r="G38" s="1">
        <v>0</v>
      </c>
      <c r="H38" s="1"/>
      <c r="I38" s="1"/>
      <c r="J38" s="1">
        <v>915036240.86000001</v>
      </c>
      <c r="K38" s="1">
        <v>1425155.28</v>
      </c>
      <c r="L38" s="41">
        <v>3539387.26</v>
      </c>
      <c r="M38" s="1">
        <v>926436870.04999995</v>
      </c>
      <c r="N38" s="1">
        <v>707419.1</v>
      </c>
      <c r="O38" s="3">
        <v>921936252.27999997</v>
      </c>
      <c r="P38" s="9">
        <f t="shared" si="5"/>
        <v>1.1156246325502493E-3</v>
      </c>
      <c r="Q38" s="14">
        <f t="shared" si="6"/>
        <v>1.5458284414735957E-3</v>
      </c>
      <c r="R38" s="14">
        <f t="shared" si="2"/>
        <v>3.839080252291736E-3</v>
      </c>
      <c r="S38" s="35">
        <f t="shared" si="3"/>
        <v>9.9200045049833712</v>
      </c>
      <c r="T38" s="35">
        <f t="shared" si="4"/>
        <v>3.8083693397726714E-2</v>
      </c>
      <c r="U38" s="1">
        <v>10</v>
      </c>
      <c r="V38" s="1">
        <v>10</v>
      </c>
      <c r="W38" s="38">
        <v>306</v>
      </c>
      <c r="X38" s="67">
        <v>92937080</v>
      </c>
    </row>
    <row r="39" spans="1:28" ht="16.5" customHeight="1" x14ac:dyDescent="0.3">
      <c r="A39" s="96">
        <v>34</v>
      </c>
      <c r="B39" s="6" t="s">
        <v>144</v>
      </c>
      <c r="C39" s="75" t="s">
        <v>145</v>
      </c>
      <c r="D39" s="34"/>
      <c r="E39" s="1"/>
      <c r="F39" s="1">
        <v>1230810868.73</v>
      </c>
      <c r="G39" s="1"/>
      <c r="H39" s="1"/>
      <c r="I39" s="1"/>
      <c r="J39" s="1">
        <v>1230810868.73</v>
      </c>
      <c r="K39" s="1">
        <v>1670854.25</v>
      </c>
      <c r="L39" s="41">
        <v>5141821.3600000003</v>
      </c>
      <c r="M39" s="1">
        <v>1385109422.04</v>
      </c>
      <c r="N39" s="1">
        <v>5097824.7300000004</v>
      </c>
      <c r="O39" s="3">
        <v>1380011597.3199999</v>
      </c>
      <c r="P39" s="9">
        <f t="shared" si="5"/>
        <v>1.669936427131217E-3</v>
      </c>
      <c r="Q39" s="14">
        <f t="shared" si="6"/>
        <v>1.210753774276115E-3</v>
      </c>
      <c r="R39" s="14">
        <f t="shared" si="2"/>
        <v>3.7259261951026229E-3</v>
      </c>
      <c r="S39" s="35">
        <f t="shared" si="3"/>
        <v>1.0083817803694266</v>
      </c>
      <c r="T39" s="35">
        <f t="shared" si="4"/>
        <v>3.757156090142667E-3</v>
      </c>
      <c r="U39" s="1"/>
      <c r="V39" s="1"/>
      <c r="W39" s="38">
        <v>191</v>
      </c>
      <c r="X39" s="67">
        <v>1368540789</v>
      </c>
    </row>
    <row r="40" spans="1:28" ht="16.5" customHeight="1" x14ac:dyDescent="0.3">
      <c r="A40" s="96">
        <v>35</v>
      </c>
      <c r="B40" s="6" t="s">
        <v>24</v>
      </c>
      <c r="C40" s="75" t="s">
        <v>150</v>
      </c>
      <c r="D40" s="34"/>
      <c r="E40" s="1">
        <v>0</v>
      </c>
      <c r="F40" s="1">
        <v>6983238441.3400002</v>
      </c>
      <c r="G40" s="1">
        <v>0</v>
      </c>
      <c r="H40" s="1">
        <v>0</v>
      </c>
      <c r="I40" s="1">
        <v>0</v>
      </c>
      <c r="J40" s="1">
        <v>6983238441.3400002</v>
      </c>
      <c r="K40" s="1">
        <v>4077909.73</v>
      </c>
      <c r="L40" s="41">
        <v>49811752.240000002</v>
      </c>
      <c r="M40" s="1">
        <v>7132611718.0900002</v>
      </c>
      <c r="N40" s="1">
        <v>29374377.899999999</v>
      </c>
      <c r="O40" s="3">
        <v>7103237340.1899996</v>
      </c>
      <c r="P40" s="9">
        <f t="shared" si="5"/>
        <v>8.5955471736454993E-3</v>
      </c>
      <c r="Q40" s="14">
        <f t="shared" si="6"/>
        <v>5.7409171828276865E-4</v>
      </c>
      <c r="R40" s="14">
        <f t="shared" si="2"/>
        <v>7.0125422894383562E-3</v>
      </c>
      <c r="S40" s="35">
        <f t="shared" si="3"/>
        <v>83.428369280791244</v>
      </c>
      <c r="T40" s="35">
        <f t="shared" si="4"/>
        <v>0.58504496772042847</v>
      </c>
      <c r="U40" s="1">
        <v>100</v>
      </c>
      <c r="V40" s="1">
        <v>100</v>
      </c>
      <c r="W40" s="38">
        <v>658</v>
      </c>
      <c r="X40" s="67">
        <v>85141749.760000005</v>
      </c>
    </row>
    <row r="41" spans="1:28" ht="16.5" customHeight="1" x14ac:dyDescent="0.3">
      <c r="A41" s="96">
        <v>36</v>
      </c>
      <c r="B41" s="76" t="s">
        <v>146</v>
      </c>
      <c r="C41" s="75" t="s">
        <v>147</v>
      </c>
      <c r="D41" s="34"/>
      <c r="E41" s="34"/>
      <c r="F41" s="34">
        <v>484570628</v>
      </c>
      <c r="G41" s="34">
        <v>0</v>
      </c>
      <c r="H41" s="34">
        <v>0</v>
      </c>
      <c r="I41" s="34">
        <v>0</v>
      </c>
      <c r="J41" s="34">
        <v>484570628</v>
      </c>
      <c r="K41" s="34">
        <v>1776880.09</v>
      </c>
      <c r="L41" s="34">
        <v>4032621.45</v>
      </c>
      <c r="M41" s="34">
        <v>837964197.49000001</v>
      </c>
      <c r="N41" s="34">
        <v>9253864.8000000007</v>
      </c>
      <c r="O41" s="3">
        <v>828710332.69000006</v>
      </c>
      <c r="P41" s="9">
        <f t="shared" si="5"/>
        <v>1.0028130015621605E-3</v>
      </c>
      <c r="Q41" s="14">
        <f>(K41/O41)</f>
        <v>2.1441510017526071E-3</v>
      </c>
      <c r="R41" s="14">
        <f>L41/O41</f>
        <v>4.8661411483914771E-3</v>
      </c>
      <c r="S41" s="35">
        <f>O41/X41</f>
        <v>1.0112369460587181</v>
      </c>
      <c r="T41" s="35">
        <f>L41/X41</f>
        <v>4.9208217139900604E-3</v>
      </c>
      <c r="U41" s="34">
        <v>1</v>
      </c>
      <c r="V41" s="34">
        <v>1</v>
      </c>
      <c r="W41" s="49">
        <v>398</v>
      </c>
      <c r="X41" s="99">
        <v>819501637</v>
      </c>
      <c r="Y41" s="50"/>
      <c r="Z41" s="50"/>
      <c r="AA41" s="50"/>
      <c r="AB41" s="50"/>
    </row>
    <row r="42" spans="1:28" s="50" customFormat="1" ht="16.5" customHeight="1" x14ac:dyDescent="0.3">
      <c r="A42" s="96">
        <v>37</v>
      </c>
      <c r="B42" s="76" t="s">
        <v>156</v>
      </c>
      <c r="C42" s="75" t="s">
        <v>155</v>
      </c>
      <c r="D42" s="34"/>
      <c r="E42" s="34"/>
      <c r="F42" s="34">
        <v>372998422.86000001</v>
      </c>
      <c r="G42" s="34">
        <v>0</v>
      </c>
      <c r="H42" s="34">
        <v>0</v>
      </c>
      <c r="I42" s="34">
        <v>0</v>
      </c>
      <c r="J42" s="34">
        <v>372998422.86000001</v>
      </c>
      <c r="K42" s="34"/>
      <c r="L42" s="34">
        <v>2109916.61</v>
      </c>
      <c r="M42" s="34">
        <v>376408870.86000001</v>
      </c>
      <c r="N42" s="34">
        <v>1180780.0900000001</v>
      </c>
      <c r="O42" s="3">
        <v>375228090.76999998</v>
      </c>
      <c r="P42" s="9">
        <f t="shared" si="5"/>
        <v>4.5405926912252086E-4</v>
      </c>
      <c r="Q42" s="14">
        <f t="shared" si="6"/>
        <v>0</v>
      </c>
      <c r="R42" s="14">
        <f t="shared" si="2"/>
        <v>5.6230241335883764E-3</v>
      </c>
      <c r="S42" s="35">
        <f t="shared" si="3"/>
        <v>0.98089440495609337</v>
      </c>
      <c r="T42" s="35">
        <f t="shared" si="4"/>
        <v>5.5155929115699234E-3</v>
      </c>
      <c r="U42" s="34">
        <v>100</v>
      </c>
      <c r="V42" s="34">
        <v>100</v>
      </c>
      <c r="W42" s="49">
        <v>464</v>
      </c>
      <c r="X42" s="99">
        <v>382536681.69999999</v>
      </c>
      <c r="Y42"/>
      <c r="Z42"/>
      <c r="AA42"/>
      <c r="AB42"/>
    </row>
    <row r="43" spans="1:28" ht="15.75" x14ac:dyDescent="0.3">
      <c r="A43" s="110" t="s">
        <v>151</v>
      </c>
      <c r="B43" s="71"/>
      <c r="C43" s="47" t="s">
        <v>59</v>
      </c>
      <c r="D43" s="1"/>
      <c r="E43" s="1"/>
      <c r="F43" s="1"/>
      <c r="G43" s="1"/>
      <c r="H43" s="1"/>
      <c r="I43" s="1"/>
      <c r="J43" s="1"/>
      <c r="K43" s="1"/>
      <c r="L43" s="41"/>
      <c r="M43" s="1"/>
      <c r="N43" s="1"/>
      <c r="O43" s="7">
        <f>SUM(O20:O42)</f>
        <v>826385708401.31995</v>
      </c>
      <c r="P43" s="37">
        <f>(O43/$O$112)</f>
        <v>0.70799929975790699</v>
      </c>
      <c r="Q43" s="14"/>
      <c r="R43" s="14"/>
      <c r="S43" s="35"/>
      <c r="T43" s="35"/>
      <c r="U43" s="1"/>
      <c r="V43" s="1"/>
      <c r="W43" s="38"/>
      <c r="X43" s="67"/>
    </row>
    <row r="44" spans="1:28" ht="15.75" x14ac:dyDescent="0.3">
      <c r="A44" s="111"/>
      <c r="B44" s="73"/>
      <c r="C44" s="57" t="s">
        <v>19</v>
      </c>
      <c r="D44" s="2"/>
      <c r="E44" s="2"/>
      <c r="F44" s="2"/>
      <c r="G44" s="2"/>
      <c r="H44" s="2"/>
      <c r="I44" s="2"/>
      <c r="J44" s="5"/>
      <c r="K44" s="2"/>
      <c r="L44" s="2"/>
      <c r="M44" s="2"/>
      <c r="N44" s="2"/>
      <c r="O44" s="3"/>
      <c r="P44" s="10"/>
      <c r="Q44" s="14"/>
      <c r="R44" s="14"/>
      <c r="S44" s="35"/>
      <c r="T44" s="35"/>
      <c r="U44" s="2"/>
      <c r="V44" s="2"/>
      <c r="W44" s="2"/>
      <c r="X44" s="112"/>
    </row>
    <row r="45" spans="1:28" ht="15.75" x14ac:dyDescent="0.3">
      <c r="A45" s="96">
        <v>38</v>
      </c>
      <c r="B45" s="6" t="s">
        <v>1</v>
      </c>
      <c r="C45" s="29" t="s">
        <v>20</v>
      </c>
      <c r="D45" s="1"/>
      <c r="E45" s="1">
        <v>20718592776.959999</v>
      </c>
      <c r="F45" s="1">
        <v>10201548922.34</v>
      </c>
      <c r="G45" s="1">
        <v>20718592776.959999</v>
      </c>
      <c r="H45" s="1">
        <v>0</v>
      </c>
      <c r="I45" s="1">
        <v>0</v>
      </c>
      <c r="J45" s="1">
        <v>30920141699.299999</v>
      </c>
      <c r="K45" s="1">
        <v>45063976.579999998</v>
      </c>
      <c r="L45" s="41">
        <v>144213806</v>
      </c>
      <c r="M45" s="1">
        <v>31458100626.990002</v>
      </c>
      <c r="N45" s="1">
        <v>79409987.599999994</v>
      </c>
      <c r="O45" s="3">
        <v>31378690639.389999</v>
      </c>
      <c r="P45" s="10">
        <f t="shared" ref="P45:P52" si="7">(O45/$O$54)</f>
        <v>0.34908622408671097</v>
      </c>
      <c r="Q45" s="14">
        <f t="shared" ref="Q45:Q52" si="8">(K45/O45)</f>
        <v>1.4361331101378307E-3</v>
      </c>
      <c r="R45" s="14">
        <f t="shared" si="2"/>
        <v>4.5959153508772256E-3</v>
      </c>
      <c r="S45" s="35">
        <f t="shared" si="3"/>
        <v>213.23179611129825</v>
      </c>
      <c r="T45" s="35">
        <f t="shared" si="4"/>
        <v>0.97999528504303834</v>
      </c>
      <c r="U45" s="1">
        <v>213.23</v>
      </c>
      <c r="V45" s="1">
        <v>213.23</v>
      </c>
      <c r="W45" s="38">
        <v>2092</v>
      </c>
      <c r="X45" s="67">
        <v>147157652.90000001</v>
      </c>
    </row>
    <row r="46" spans="1:28" ht="15.75" x14ac:dyDescent="0.3">
      <c r="A46" s="96">
        <v>39</v>
      </c>
      <c r="B46" s="6" t="s">
        <v>8</v>
      </c>
      <c r="C46" s="29" t="s">
        <v>112</v>
      </c>
      <c r="D46" s="1"/>
      <c r="E46" s="1">
        <v>0</v>
      </c>
      <c r="F46" s="1">
        <v>617700964</v>
      </c>
      <c r="G46" s="1">
        <v>16714138418</v>
      </c>
      <c r="H46" s="1"/>
      <c r="I46" s="1"/>
      <c r="J46" s="1">
        <v>17331839382</v>
      </c>
      <c r="K46" s="1">
        <v>20935952</v>
      </c>
      <c r="L46" s="41">
        <v>123050460</v>
      </c>
      <c r="M46" s="1">
        <v>24975381211.490002</v>
      </c>
      <c r="N46" s="1">
        <v>67746979.579999998</v>
      </c>
      <c r="O46" s="3">
        <v>24907634232</v>
      </c>
      <c r="P46" s="9">
        <f t="shared" si="7"/>
        <v>0.27709607404927761</v>
      </c>
      <c r="Q46" s="14">
        <f t="shared" si="8"/>
        <v>8.4054357812524019E-4</v>
      </c>
      <c r="R46" s="14">
        <f t="shared" si="2"/>
        <v>4.940270876545607E-3</v>
      </c>
      <c r="S46" s="35">
        <f t="shared" si="3"/>
        <v>1.7268471011121318</v>
      </c>
      <c r="T46" s="35">
        <f t="shared" si="4"/>
        <v>8.5310924418714705E-3</v>
      </c>
      <c r="U46" s="1">
        <v>1.7633000000000001</v>
      </c>
      <c r="V46" s="1">
        <v>1.76</v>
      </c>
      <c r="W46" s="38">
        <v>2229</v>
      </c>
      <c r="X46" s="67">
        <v>14423763526</v>
      </c>
    </row>
    <row r="47" spans="1:28" ht="15.75" x14ac:dyDescent="0.3">
      <c r="A47" s="96">
        <v>40</v>
      </c>
      <c r="B47" s="6" t="s">
        <v>64</v>
      </c>
      <c r="C47" s="29" t="s">
        <v>21</v>
      </c>
      <c r="D47" s="1"/>
      <c r="E47" s="1">
        <v>0</v>
      </c>
      <c r="F47" s="1">
        <v>123640044.73999999</v>
      </c>
      <c r="G47" s="1">
        <v>1390618730.5899999</v>
      </c>
      <c r="H47" s="1">
        <v>0</v>
      </c>
      <c r="I47" s="1">
        <v>0</v>
      </c>
      <c r="J47" s="1">
        <v>1514258775.3299999</v>
      </c>
      <c r="K47" s="1">
        <v>1966975.15</v>
      </c>
      <c r="L47" s="41">
        <v>13611517.59</v>
      </c>
      <c r="M47" s="1">
        <v>1727764231.6800001</v>
      </c>
      <c r="N47" s="1">
        <v>27171779.329999998</v>
      </c>
      <c r="O47" s="3">
        <v>1700592452.3499999</v>
      </c>
      <c r="P47" s="9">
        <f>(O47/$O$54)</f>
        <v>1.8918998396829281E-2</v>
      </c>
      <c r="Q47" s="14">
        <f t="shared" si="8"/>
        <v>1.1566411148549397E-3</v>
      </c>
      <c r="R47" s="14">
        <f>L47/O47</f>
        <v>8.0039856528768168E-3</v>
      </c>
      <c r="S47" s="35">
        <f t="shared" si="3"/>
        <v>315.22064648827404</v>
      </c>
      <c r="T47" s="35">
        <f>L47/X47</f>
        <v>2.5230215319827001</v>
      </c>
      <c r="U47" s="1">
        <v>331.62</v>
      </c>
      <c r="V47" s="1">
        <v>331.62</v>
      </c>
      <c r="W47" s="38">
        <v>144</v>
      </c>
      <c r="X47" s="67">
        <v>5394927.2400000002</v>
      </c>
    </row>
    <row r="48" spans="1:28" ht="15.75" x14ac:dyDescent="0.3">
      <c r="A48" s="100">
        <v>41</v>
      </c>
      <c r="B48" s="29" t="s">
        <v>11</v>
      </c>
      <c r="C48" s="29" t="s">
        <v>22</v>
      </c>
      <c r="D48" s="1">
        <v>0</v>
      </c>
      <c r="E48" s="1" t="s">
        <v>154</v>
      </c>
      <c r="F48" s="1">
        <v>5390328556.21</v>
      </c>
      <c r="G48" s="1">
        <v>5195044170.0699997</v>
      </c>
      <c r="H48" s="1">
        <v>0</v>
      </c>
      <c r="I48" s="1">
        <v>0</v>
      </c>
      <c r="J48" s="1">
        <v>10562840807.35</v>
      </c>
      <c r="K48" s="1">
        <v>10041126.25</v>
      </c>
      <c r="L48" s="41">
        <v>64119471.140000001</v>
      </c>
      <c r="M48" s="1">
        <v>10592712734.290001</v>
      </c>
      <c r="N48" s="1">
        <v>29871926.940000001</v>
      </c>
      <c r="O48" s="3">
        <v>10562840807.35</v>
      </c>
      <c r="P48" s="9">
        <f t="shared" si="7"/>
        <v>0.11751102859716134</v>
      </c>
      <c r="Q48" s="14">
        <f t="shared" si="8"/>
        <v>9.5060849946853568E-4</v>
      </c>
      <c r="R48" s="14">
        <f t="shared" si="2"/>
        <v>6.0702866122325149E-3</v>
      </c>
      <c r="S48" s="35">
        <f t="shared" si="3"/>
        <v>1352.6354067417913</v>
      </c>
      <c r="T48" s="35">
        <f t="shared" si="4"/>
        <v>8.2108846007763781</v>
      </c>
      <c r="U48" s="1">
        <v>1352.63</v>
      </c>
      <c r="V48" s="1">
        <v>1353.81</v>
      </c>
      <c r="W48" s="38">
        <v>1111</v>
      </c>
      <c r="X48" s="67">
        <v>7809082</v>
      </c>
    </row>
    <row r="49" spans="1:26" ht="15.75" customHeight="1" x14ac:dyDescent="0.3">
      <c r="A49" s="113" t="s">
        <v>159</v>
      </c>
      <c r="B49" s="29" t="s">
        <v>11</v>
      </c>
      <c r="C49" s="29" t="s">
        <v>121</v>
      </c>
      <c r="D49" s="1"/>
      <c r="E49" s="1"/>
      <c r="F49" s="1"/>
      <c r="G49" s="1"/>
      <c r="H49" s="23"/>
      <c r="I49" s="1"/>
      <c r="J49" s="1"/>
      <c r="K49" s="23"/>
      <c r="L49" s="41"/>
      <c r="M49" s="1"/>
      <c r="N49" s="23"/>
      <c r="O49" s="3"/>
      <c r="P49" s="9">
        <f t="shared" si="7"/>
        <v>0</v>
      </c>
      <c r="Q49" s="14" t="e">
        <f t="shared" si="8"/>
        <v>#DIV/0!</v>
      </c>
      <c r="R49" s="14" t="e">
        <f t="shared" si="2"/>
        <v>#DIV/0!</v>
      </c>
      <c r="S49" s="35" t="e">
        <f t="shared" si="3"/>
        <v>#DIV/0!</v>
      </c>
      <c r="T49" s="35" t="e">
        <f t="shared" si="4"/>
        <v>#DIV/0!</v>
      </c>
      <c r="U49" s="1">
        <v>43935.79</v>
      </c>
      <c r="V49" s="1">
        <v>44034.43</v>
      </c>
      <c r="W49" s="38"/>
      <c r="X49" s="67"/>
      <c r="Z49" s="25"/>
    </row>
    <row r="50" spans="1:26" s="50" customFormat="1" ht="15.75" customHeight="1" x14ac:dyDescent="0.3">
      <c r="A50" s="114" t="s">
        <v>160</v>
      </c>
      <c r="B50" s="75" t="s">
        <v>11</v>
      </c>
      <c r="C50" s="75" t="s">
        <v>122</v>
      </c>
      <c r="D50" s="34"/>
      <c r="E50" s="34">
        <v>0</v>
      </c>
      <c r="F50" s="34">
        <v>2638891535.5900002</v>
      </c>
      <c r="G50" s="34">
        <v>2252368025.2800002</v>
      </c>
      <c r="H50" s="34">
        <v>0</v>
      </c>
      <c r="I50" s="34">
        <v>0</v>
      </c>
      <c r="J50" s="34">
        <v>4484424142.6499996</v>
      </c>
      <c r="K50" s="34">
        <v>5306779.88</v>
      </c>
      <c r="L50" s="41">
        <v>74420959.140000001</v>
      </c>
      <c r="M50" s="34">
        <v>4517747778.2299995</v>
      </c>
      <c r="N50" s="34">
        <v>33323635.59</v>
      </c>
      <c r="O50" s="3">
        <v>4484424142.6499996</v>
      </c>
      <c r="P50" s="9">
        <f t="shared" si="7"/>
        <v>4.9888974309076101E-2</v>
      </c>
      <c r="Q50" s="14">
        <f t="shared" si="8"/>
        <v>1.1833804544777162E-3</v>
      </c>
      <c r="R50" s="14">
        <f>L50/O50</f>
        <v>1.6595432718373982E-2</v>
      </c>
      <c r="S50" s="35">
        <f>O50/X50</f>
        <v>43906.409305026493</v>
      </c>
      <c r="T50" s="35">
        <f t="shared" si="4"/>
        <v>728.64586152695654</v>
      </c>
      <c r="U50" s="34">
        <v>43661.78</v>
      </c>
      <c r="V50" s="34">
        <v>43760.43</v>
      </c>
      <c r="W50" s="49">
        <v>1289</v>
      </c>
      <c r="X50" s="99">
        <v>102135.98</v>
      </c>
    </row>
    <row r="51" spans="1:26" ht="15.75" x14ac:dyDescent="0.3">
      <c r="A51" s="100">
        <v>43</v>
      </c>
      <c r="B51" s="29" t="s">
        <v>2</v>
      </c>
      <c r="C51" s="29" t="s">
        <v>116</v>
      </c>
      <c r="D51" s="1"/>
      <c r="E51" s="1">
        <v>0</v>
      </c>
      <c r="F51" s="1">
        <v>248525422.46349999</v>
      </c>
      <c r="G51" s="1">
        <v>1982820474.2955</v>
      </c>
      <c r="H51" s="1">
        <f>(306.95*0)</f>
        <v>0</v>
      </c>
      <c r="I51" s="1">
        <f>(306.95*0)</f>
        <v>0</v>
      </c>
      <c r="J51" s="1">
        <v>2299565828.9310002</v>
      </c>
      <c r="K51" s="1">
        <v>3123667.4665000001</v>
      </c>
      <c r="L51" s="41">
        <v>8700642.0164999999</v>
      </c>
      <c r="M51" s="1">
        <v>2299565828.9310002</v>
      </c>
      <c r="N51" s="1">
        <v>25603620.350000001</v>
      </c>
      <c r="O51" s="70" t="s">
        <v>166</v>
      </c>
      <c r="P51" s="9" t="e">
        <f>(O51/$O$54)</f>
        <v>#VALUE!</v>
      </c>
      <c r="Q51" s="14" t="e">
        <f t="shared" si="8"/>
        <v>#VALUE!</v>
      </c>
      <c r="R51" s="14" t="e">
        <f t="shared" si="2"/>
        <v>#VALUE!</v>
      </c>
      <c r="S51" s="35" t="e">
        <f t="shared" si="3"/>
        <v>#VALUE!</v>
      </c>
      <c r="T51" s="35">
        <f t="shared" si="4"/>
        <v>1.278734612997481</v>
      </c>
      <c r="U51" s="62" t="s">
        <v>167</v>
      </c>
      <c r="V51" s="62" t="s">
        <v>167</v>
      </c>
      <c r="W51" s="38">
        <v>107</v>
      </c>
      <c r="X51" s="67">
        <v>6804103</v>
      </c>
    </row>
    <row r="52" spans="1:26" ht="15.75" x14ac:dyDescent="0.3">
      <c r="A52" s="100">
        <v>44</v>
      </c>
      <c r="B52" s="29" t="s">
        <v>8</v>
      </c>
      <c r="C52" s="29" t="s">
        <v>162</v>
      </c>
      <c r="D52" s="1"/>
      <c r="E52" s="1"/>
      <c r="F52" s="1"/>
      <c r="G52" s="1">
        <v>14895548179.7885</v>
      </c>
      <c r="H52" s="1">
        <v>0</v>
      </c>
      <c r="I52" s="1">
        <v>0</v>
      </c>
      <c r="J52" s="1">
        <v>14895548179.7885</v>
      </c>
      <c r="K52" s="1">
        <v>21470231.649999999</v>
      </c>
      <c r="L52" s="41">
        <v>125859629.34999999</v>
      </c>
      <c r="M52" s="1">
        <v>16513230412.700001</v>
      </c>
      <c r="N52" s="1">
        <v>148406914.78549999</v>
      </c>
      <c r="O52" s="70">
        <v>16364823771.1</v>
      </c>
      <c r="P52" s="9">
        <f t="shared" si="7"/>
        <v>0.18205777302021944</v>
      </c>
      <c r="Q52" s="14">
        <f t="shared" si="8"/>
        <v>1.3119745101023367E-3</v>
      </c>
      <c r="R52" s="14">
        <f t="shared" si="2"/>
        <v>7.6908637153958207E-3</v>
      </c>
      <c r="S52" s="35">
        <f t="shared" si="3"/>
        <v>34355.630838525751</v>
      </c>
      <c r="T52" s="35">
        <f t="shared" si="4"/>
        <v>264.22447463555136</v>
      </c>
      <c r="U52" s="62">
        <v>34749.81</v>
      </c>
      <c r="V52" s="62">
        <v>34749.81</v>
      </c>
      <c r="W52" s="38">
        <v>304</v>
      </c>
      <c r="X52" s="67">
        <v>476336</v>
      </c>
      <c r="Y52" s="26"/>
      <c r="Z52" s="19"/>
    </row>
    <row r="53" spans="1:26" ht="15.75" x14ac:dyDescent="0.3">
      <c r="A53" s="96">
        <v>45</v>
      </c>
      <c r="B53" s="29" t="s">
        <v>63</v>
      </c>
      <c r="C53" s="29" t="s">
        <v>142</v>
      </c>
      <c r="D53" s="1">
        <v>0</v>
      </c>
      <c r="E53" s="1">
        <v>0</v>
      </c>
      <c r="F53" s="1">
        <v>0</v>
      </c>
      <c r="G53" s="1">
        <v>465356556</v>
      </c>
      <c r="H53" s="1">
        <v>0</v>
      </c>
      <c r="I53" s="1">
        <v>0</v>
      </c>
      <c r="J53" s="1">
        <v>465356556</v>
      </c>
      <c r="K53" s="1">
        <v>0</v>
      </c>
      <c r="L53" s="41">
        <v>510966</v>
      </c>
      <c r="M53" s="1">
        <v>498265480.80000001</v>
      </c>
      <c r="N53" s="1">
        <v>510966</v>
      </c>
      <c r="O53" s="3">
        <v>489074533.19999999</v>
      </c>
      <c r="P53" s="9">
        <f>(O53/$O$54)</f>
        <v>5.4409275407253802E-3</v>
      </c>
      <c r="Q53" s="14">
        <f>(K53/O52)</f>
        <v>0</v>
      </c>
      <c r="R53" s="14">
        <f>L53/O52</f>
        <v>3.122343430928705E-5</v>
      </c>
      <c r="S53" s="35">
        <f>O52/X53</f>
        <v>1223080.9993348282</v>
      </c>
      <c r="T53" s="35">
        <f t="shared" si="4"/>
        <v>38.188789237668161</v>
      </c>
      <c r="U53" s="1">
        <v>103.44</v>
      </c>
      <c r="V53" s="1">
        <v>101.53</v>
      </c>
      <c r="W53" s="39">
        <v>29</v>
      </c>
      <c r="X53" s="115">
        <v>13380</v>
      </c>
    </row>
    <row r="54" spans="1:26" ht="15.75" x14ac:dyDescent="0.3">
      <c r="A54" s="110"/>
      <c r="B54" s="71"/>
      <c r="C54" s="47" t="s">
        <v>59</v>
      </c>
      <c r="D54" s="1"/>
      <c r="E54" s="1"/>
      <c r="F54" s="1"/>
      <c r="G54" s="1"/>
      <c r="H54" s="1"/>
      <c r="I54" s="1"/>
      <c r="J54" s="1"/>
      <c r="K54" s="1"/>
      <c r="L54" s="41"/>
      <c r="M54" s="1"/>
      <c r="N54" s="1"/>
      <c r="O54" s="7">
        <f>SUM(O45:O53)</f>
        <v>89888080578.039993</v>
      </c>
      <c r="P54" s="37">
        <f>(O54/$O$112)</f>
        <v>7.7010889054398596E-2</v>
      </c>
      <c r="Q54" s="14"/>
      <c r="R54" s="14"/>
      <c r="S54" s="35"/>
      <c r="T54" s="35"/>
      <c r="U54" s="1"/>
      <c r="V54" s="1"/>
      <c r="W54" s="38"/>
      <c r="X54" s="67"/>
      <c r="Z54" s="25"/>
    </row>
    <row r="55" spans="1:26" ht="15.75" customHeight="1" x14ac:dyDescent="0.3">
      <c r="A55" s="106"/>
      <c r="B55" s="58"/>
      <c r="C55" s="57" t="s">
        <v>23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107"/>
    </row>
    <row r="56" spans="1:26" ht="15.75" x14ac:dyDescent="0.3">
      <c r="A56" s="96">
        <v>46</v>
      </c>
      <c r="B56" s="6" t="s">
        <v>24</v>
      </c>
      <c r="C56" s="4" t="s">
        <v>25</v>
      </c>
      <c r="D56" s="1">
        <v>0</v>
      </c>
      <c r="E56" s="1">
        <v>0</v>
      </c>
      <c r="F56" s="1">
        <v>4803662317.0299997</v>
      </c>
      <c r="G56" s="1">
        <v>1778916595.3900001</v>
      </c>
      <c r="H56" s="1">
        <v>0</v>
      </c>
      <c r="I56" s="1">
        <v>0</v>
      </c>
      <c r="J56" s="1">
        <v>6582578912.4200001</v>
      </c>
      <c r="K56" s="1">
        <v>8412943.0099999998</v>
      </c>
      <c r="L56" s="41">
        <v>43797501.759999998</v>
      </c>
      <c r="M56" s="1">
        <v>7409205829.7399998</v>
      </c>
      <c r="N56" s="1">
        <v>53871027.439999998</v>
      </c>
      <c r="O56" s="3">
        <v>7355334802.3000002</v>
      </c>
      <c r="P56" s="9">
        <f t="shared" ref="P56:P75" si="9">(O56/$O$76)</f>
        <v>4.1390565937298417E-2</v>
      </c>
      <c r="Q56" s="14">
        <f>(J56/O56)</f>
        <v>0.89493939968057457</v>
      </c>
      <c r="R56" s="14">
        <f t="shared" si="2"/>
        <v>5.9545218453284539E-3</v>
      </c>
      <c r="S56" s="35">
        <f t="shared" si="3"/>
        <v>3127.8379514938601</v>
      </c>
      <c r="T56" s="35">
        <f t="shared" si="4"/>
        <v>18.624779410817592</v>
      </c>
      <c r="U56" s="1">
        <v>3129.87</v>
      </c>
      <c r="V56" s="1">
        <v>3129.87</v>
      </c>
      <c r="W56" s="38">
        <v>1560</v>
      </c>
      <c r="X56" s="67">
        <v>2351571.5699999998</v>
      </c>
    </row>
    <row r="57" spans="1:26" ht="14.25" customHeight="1" x14ac:dyDescent="0.3">
      <c r="A57" s="100">
        <v>47</v>
      </c>
      <c r="B57" s="29" t="s">
        <v>26</v>
      </c>
      <c r="C57" s="29" t="s">
        <v>27</v>
      </c>
      <c r="D57" s="1">
        <v>80530522.799999997</v>
      </c>
      <c r="E57" s="1">
        <v>1952912399.8099999</v>
      </c>
      <c r="F57" s="1">
        <v>1270534544.6700001</v>
      </c>
      <c r="G57" s="1">
        <v>1872381877.01</v>
      </c>
      <c r="H57" s="1">
        <v>0</v>
      </c>
      <c r="I57" s="1">
        <v>0</v>
      </c>
      <c r="J57" s="1">
        <v>3223446944.48</v>
      </c>
      <c r="K57" s="1">
        <v>1082289.8799999999</v>
      </c>
      <c r="L57" s="41">
        <v>75530480.200000003</v>
      </c>
      <c r="M57" s="1">
        <v>42220009.880000003</v>
      </c>
      <c r="N57" s="1">
        <v>3219507860.6599998</v>
      </c>
      <c r="O57" s="3">
        <v>3219507860.6599998</v>
      </c>
      <c r="P57" s="9">
        <f t="shared" si="9"/>
        <v>1.8117088613101472E-2</v>
      </c>
      <c r="Q57" s="14">
        <f t="shared" ref="Q57:Q75" si="10">(K57/O57)</f>
        <v>3.3616624864463921E-4</v>
      </c>
      <c r="R57" s="14">
        <f t="shared" si="2"/>
        <v>2.3460256495387539E-2</v>
      </c>
      <c r="S57" s="35">
        <f t="shared" si="3"/>
        <v>1.2582788348227614</v>
      </c>
      <c r="T57" s="35">
        <f t="shared" si="4"/>
        <v>2.9519544207659353E-2</v>
      </c>
      <c r="U57" s="1">
        <v>1</v>
      </c>
      <c r="V57" s="1">
        <v>1</v>
      </c>
      <c r="W57" s="38">
        <v>4073</v>
      </c>
      <c r="X57" s="67">
        <v>2558660109</v>
      </c>
    </row>
    <row r="58" spans="1:26" s="32" customFormat="1" ht="15.75" x14ac:dyDescent="0.3">
      <c r="A58" s="96">
        <v>48</v>
      </c>
      <c r="B58" s="29" t="s">
        <v>92</v>
      </c>
      <c r="C58" s="29" t="s">
        <v>96</v>
      </c>
      <c r="D58" s="4"/>
      <c r="E58" s="59"/>
      <c r="F58" s="4">
        <v>130441388.70999999</v>
      </c>
      <c r="G58" s="4">
        <v>350078695.27999997</v>
      </c>
      <c r="H58" s="4">
        <v>0</v>
      </c>
      <c r="I58" s="4">
        <v>0</v>
      </c>
      <c r="J58" s="1">
        <v>480520083.99000001</v>
      </c>
      <c r="K58" s="1">
        <v>916994.7</v>
      </c>
      <c r="L58" s="41">
        <v>2708378.88</v>
      </c>
      <c r="M58" s="1">
        <v>482518426.05000001</v>
      </c>
      <c r="N58" s="1">
        <v>7629719.3799999999</v>
      </c>
      <c r="O58" s="3">
        <v>474888706.67000002</v>
      </c>
      <c r="P58" s="21">
        <f t="shared" si="9"/>
        <v>2.6723341431251551E-3</v>
      </c>
      <c r="Q58" s="31" t="e">
        <f>(#REF!/O58)</f>
        <v>#REF!</v>
      </c>
      <c r="R58" s="14">
        <f t="shared" si="2"/>
        <v>5.70318654025616E-3</v>
      </c>
      <c r="S58" s="35">
        <f t="shared" si="3"/>
        <v>1.9194301913454774</v>
      </c>
      <c r="T58" s="35">
        <f t="shared" si="4"/>
        <v>1.0946868432242834E-2</v>
      </c>
      <c r="U58" s="1">
        <v>2.0232000000000001</v>
      </c>
      <c r="V58" s="4">
        <v>2.0232000000000001</v>
      </c>
      <c r="W58" s="38">
        <v>1440</v>
      </c>
      <c r="X58" s="67">
        <v>247411293.62830001</v>
      </c>
    </row>
    <row r="59" spans="1:26" ht="15.75" x14ac:dyDescent="0.3">
      <c r="A59" s="96">
        <v>49</v>
      </c>
      <c r="B59" s="6" t="s">
        <v>1</v>
      </c>
      <c r="C59" s="6" t="s">
        <v>161</v>
      </c>
      <c r="D59" s="20">
        <v>33369340</v>
      </c>
      <c r="E59" s="1"/>
      <c r="F59" s="20">
        <v>12936283907.059999</v>
      </c>
      <c r="G59" s="20">
        <v>1146284777.0799999</v>
      </c>
      <c r="H59" s="1"/>
      <c r="I59" s="1"/>
      <c r="J59" s="20">
        <v>14115938024.139999</v>
      </c>
      <c r="K59" s="20">
        <v>19460629.530000001</v>
      </c>
      <c r="L59" s="41">
        <v>82105532.390000001</v>
      </c>
      <c r="M59" s="20">
        <v>14834079463.23</v>
      </c>
      <c r="N59" s="20">
        <v>43652190.740000002</v>
      </c>
      <c r="O59" s="3">
        <v>14790427272.49</v>
      </c>
      <c r="P59" s="9">
        <f t="shared" si="9"/>
        <v>8.3229951010712011E-2</v>
      </c>
      <c r="Q59" s="14">
        <f>(K58/O59)</f>
        <v>6.1999202802315116E-5</v>
      </c>
      <c r="R59" s="14">
        <f t="shared" si="2"/>
        <v>5.5512616963213236E-3</v>
      </c>
      <c r="S59" s="35">
        <f t="shared" si="3"/>
        <v>277.97461183732128</v>
      </c>
      <c r="T59" s="35">
        <f t="shared" si="4"/>
        <v>1.5431098152423097</v>
      </c>
      <c r="U59" s="16">
        <v>277.97000000000003</v>
      </c>
      <c r="V59" s="1">
        <v>277.98</v>
      </c>
      <c r="W59" s="38">
        <v>7745</v>
      </c>
      <c r="X59" s="116">
        <v>53207834.969999999</v>
      </c>
    </row>
    <row r="60" spans="1:26" ht="15.75" x14ac:dyDescent="0.3">
      <c r="A60" s="100">
        <v>50</v>
      </c>
      <c r="B60" s="29" t="s">
        <v>29</v>
      </c>
      <c r="C60" s="29" t="s">
        <v>30</v>
      </c>
      <c r="D60" s="16">
        <v>0</v>
      </c>
      <c r="E60" s="16">
        <v>0</v>
      </c>
      <c r="F60" s="1">
        <v>1835479790.5799999</v>
      </c>
      <c r="G60" s="1">
        <v>2457092281.8899999</v>
      </c>
      <c r="H60" s="1">
        <v>0</v>
      </c>
      <c r="I60" s="1">
        <v>0</v>
      </c>
      <c r="J60" s="1">
        <v>4292572072.46</v>
      </c>
      <c r="K60" s="1">
        <v>4022235.9</v>
      </c>
      <c r="L60" s="41">
        <v>36135827.289999999</v>
      </c>
      <c r="M60" s="1">
        <v>4370266721</v>
      </c>
      <c r="N60" s="1">
        <v>50354482</v>
      </c>
      <c r="O60" s="3">
        <v>4319912239</v>
      </c>
      <c r="P60" s="9">
        <f t="shared" si="9"/>
        <v>2.4309377775130016E-2</v>
      </c>
      <c r="Q60" s="14">
        <f t="shared" si="10"/>
        <v>9.3109204017790236E-4</v>
      </c>
      <c r="R60" s="14">
        <f t="shared" si="2"/>
        <v>8.3649447698884143E-3</v>
      </c>
      <c r="S60" s="35">
        <f t="shared" si="3"/>
        <v>1.0199999998677751</v>
      </c>
      <c r="T60" s="35">
        <f t="shared" si="4"/>
        <v>8.5322436641801277E-3</v>
      </c>
      <c r="U60" s="1">
        <v>1.02</v>
      </c>
      <c r="V60" s="1">
        <v>1.02</v>
      </c>
      <c r="W60" s="38">
        <v>1148</v>
      </c>
      <c r="X60" s="101">
        <v>4235208078</v>
      </c>
    </row>
    <row r="61" spans="1:26" ht="15.75" x14ac:dyDescent="0.3">
      <c r="A61" s="96">
        <v>51</v>
      </c>
      <c r="B61" s="1" t="s">
        <v>2</v>
      </c>
      <c r="C61" s="29" t="s">
        <v>117</v>
      </c>
      <c r="D61" s="1"/>
      <c r="E61" s="1">
        <v>0</v>
      </c>
      <c r="F61" s="16">
        <v>5060995459.7200003</v>
      </c>
      <c r="G61" s="1">
        <v>5639900788.9099998</v>
      </c>
      <c r="H61" s="1">
        <v>0</v>
      </c>
      <c r="I61" s="1">
        <v>0</v>
      </c>
      <c r="J61" s="1">
        <v>5467672130.3599997</v>
      </c>
      <c r="K61" s="1">
        <v>10587323.439999999</v>
      </c>
      <c r="L61" s="41">
        <v>63672952.840000004</v>
      </c>
      <c r="M61" s="1">
        <v>11107572919.27</v>
      </c>
      <c r="N61" s="1">
        <v>17832650.559999999</v>
      </c>
      <c r="O61" s="3">
        <v>11089740268.709999</v>
      </c>
      <c r="P61" s="9">
        <f t="shared" si="9"/>
        <v>6.2405130175178819E-2</v>
      </c>
      <c r="Q61" s="14">
        <f t="shared" si="10"/>
        <v>9.5469534754320784E-4</v>
      </c>
      <c r="R61" s="14">
        <f t="shared" si="2"/>
        <v>5.7416090275490906E-3</v>
      </c>
      <c r="S61" s="35">
        <f t="shared" si="3"/>
        <v>3.6971250149878339</v>
      </c>
      <c r="T61" s="35">
        <f t="shared" si="4"/>
        <v>2.1227446362031711E-2</v>
      </c>
      <c r="U61" s="1">
        <v>3.67</v>
      </c>
      <c r="V61" s="1">
        <v>3.67</v>
      </c>
      <c r="W61" s="38">
        <v>1063</v>
      </c>
      <c r="X61" s="101">
        <v>2999557825</v>
      </c>
    </row>
    <row r="62" spans="1:26" ht="15.75" x14ac:dyDescent="0.3">
      <c r="A62" s="96">
        <v>52</v>
      </c>
      <c r="B62" s="6" t="s">
        <v>1</v>
      </c>
      <c r="C62" s="4" t="s">
        <v>70</v>
      </c>
      <c r="D62" s="1"/>
      <c r="E62" s="1">
        <v>2103691249.77</v>
      </c>
      <c r="F62" s="16">
        <v>27662219783.150002</v>
      </c>
      <c r="G62" s="1">
        <v>2103691249.77</v>
      </c>
      <c r="H62" s="1">
        <v>0</v>
      </c>
      <c r="I62" s="1">
        <v>0</v>
      </c>
      <c r="J62" s="1">
        <v>29765911032.919998</v>
      </c>
      <c r="K62" s="20">
        <v>27896097.41</v>
      </c>
      <c r="L62" s="42">
        <v>334252269.41000003</v>
      </c>
      <c r="M62" s="20">
        <v>29842712933.560001</v>
      </c>
      <c r="N62" s="20">
        <v>69864861.129999995</v>
      </c>
      <c r="O62" s="3">
        <v>29772848072.43</v>
      </c>
      <c r="P62" s="9">
        <f t="shared" si="9"/>
        <v>0.16754030433770864</v>
      </c>
      <c r="Q62" s="14">
        <f t="shared" si="10"/>
        <v>9.3696435564833E-4</v>
      </c>
      <c r="R62" s="14">
        <f t="shared" si="2"/>
        <v>1.122674823036233E-2</v>
      </c>
      <c r="S62" s="35">
        <f t="shared" si="3"/>
        <v>3765.428113209924</v>
      </c>
      <c r="T62" s="35">
        <f t="shared" si="4"/>
        <v>42.273513406536082</v>
      </c>
      <c r="U62" s="20">
        <v>3765.43</v>
      </c>
      <c r="V62" s="1">
        <v>3765.43</v>
      </c>
      <c r="W62" s="38">
        <v>283</v>
      </c>
      <c r="X62" s="67">
        <v>7906895.8899999997</v>
      </c>
    </row>
    <row r="63" spans="1:26" ht="15.75" x14ac:dyDescent="0.3">
      <c r="A63" s="96">
        <v>53</v>
      </c>
      <c r="B63" s="6" t="s">
        <v>1</v>
      </c>
      <c r="C63" s="4" t="s">
        <v>69</v>
      </c>
      <c r="D63" s="1">
        <v>52384798</v>
      </c>
      <c r="E63" s="1">
        <v>157771863.87</v>
      </c>
      <c r="F63" s="1">
        <v>94087156.099999994</v>
      </c>
      <c r="G63" s="1">
        <v>105131899.67</v>
      </c>
      <c r="H63" s="1"/>
      <c r="I63" s="1"/>
      <c r="J63" s="1">
        <v>251859019.97</v>
      </c>
      <c r="K63" s="1">
        <v>374875.08</v>
      </c>
      <c r="L63" s="41">
        <v>14915748.189999999</v>
      </c>
      <c r="M63" s="1">
        <v>258727790.50999999</v>
      </c>
      <c r="N63" s="1">
        <v>2550571.11</v>
      </c>
      <c r="O63" s="3">
        <v>256177219.40000001</v>
      </c>
      <c r="P63" s="9">
        <f t="shared" si="9"/>
        <v>1.441582249647402E-3</v>
      </c>
      <c r="Q63" s="14">
        <f t="shared" si="10"/>
        <v>1.4633427627874394E-3</v>
      </c>
      <c r="R63" s="14">
        <f t="shared" si="2"/>
        <v>5.8224334798131543E-2</v>
      </c>
      <c r="S63" s="35">
        <f t="shared" si="3"/>
        <v>3230.081967151104</v>
      </c>
      <c r="T63" s="35">
        <f t="shared" si="4"/>
        <v>188.06937388081323</v>
      </c>
      <c r="U63" s="1">
        <v>3223.31</v>
      </c>
      <c r="V63" s="1">
        <v>3234.87</v>
      </c>
      <c r="W63" s="38">
        <v>17</v>
      </c>
      <c r="X63" s="67">
        <v>79309.820000000007</v>
      </c>
    </row>
    <row r="64" spans="1:26" ht="15.75" x14ac:dyDescent="0.3">
      <c r="A64" s="96">
        <v>54</v>
      </c>
      <c r="B64" s="6" t="s">
        <v>47</v>
      </c>
      <c r="C64" s="4" t="s">
        <v>72</v>
      </c>
      <c r="D64" s="1"/>
      <c r="E64" s="1"/>
      <c r="F64" s="1"/>
      <c r="G64" s="20">
        <v>2361214709.7800002</v>
      </c>
      <c r="H64" s="1"/>
      <c r="I64" s="1"/>
      <c r="J64" s="1">
        <v>4682024422.96</v>
      </c>
      <c r="K64" s="20">
        <v>10562067.189999999</v>
      </c>
      <c r="L64" s="42">
        <v>54784346.740000002</v>
      </c>
      <c r="M64" s="1">
        <v>6763488423.0200005</v>
      </c>
      <c r="N64" s="1">
        <v>119382393.36</v>
      </c>
      <c r="O64" s="3">
        <v>6644106029.6599998</v>
      </c>
      <c r="P64" s="9">
        <f t="shared" si="9"/>
        <v>3.7388278862445688E-2</v>
      </c>
      <c r="Q64" s="14">
        <f t="shared" si="10"/>
        <v>1.5896897404782226E-3</v>
      </c>
      <c r="R64" s="14">
        <f t="shared" si="2"/>
        <v>8.2455557595614553E-3</v>
      </c>
      <c r="S64" s="35">
        <f t="shared" si="3"/>
        <v>1119.752006470796</v>
      </c>
      <c r="T64" s="35">
        <f t="shared" si="4"/>
        <v>9.2329776062357674</v>
      </c>
      <c r="U64" s="1">
        <v>1119.75</v>
      </c>
      <c r="V64" s="1">
        <v>1119.75</v>
      </c>
      <c r="W64" s="60">
        <v>3419</v>
      </c>
      <c r="X64" s="67">
        <v>5933551.3499999996</v>
      </c>
    </row>
    <row r="65" spans="1:26" ht="15.75" x14ac:dyDescent="0.3">
      <c r="A65" s="96">
        <v>55</v>
      </c>
      <c r="B65" s="1" t="s">
        <v>63</v>
      </c>
      <c r="C65" s="4" t="s">
        <v>75</v>
      </c>
      <c r="D65" s="1">
        <v>0</v>
      </c>
      <c r="E65" s="1">
        <v>0</v>
      </c>
      <c r="F65" s="1">
        <v>15729484.560000001</v>
      </c>
      <c r="G65" s="1">
        <v>34134475.359999999</v>
      </c>
      <c r="H65" s="23">
        <v>0</v>
      </c>
      <c r="I65" s="1">
        <v>0</v>
      </c>
      <c r="J65" s="1">
        <v>49863959.920000002</v>
      </c>
      <c r="K65" s="1">
        <v>57378.5</v>
      </c>
      <c r="L65" s="41">
        <v>300765.14</v>
      </c>
      <c r="M65" s="1">
        <v>56669938.93</v>
      </c>
      <c r="N65" s="1">
        <v>57378.5</v>
      </c>
      <c r="O65" s="3">
        <v>56259198.659999996</v>
      </c>
      <c r="P65" s="9">
        <f t="shared" si="9"/>
        <v>3.1658655034821144E-4</v>
      </c>
      <c r="Q65" s="14">
        <f t="shared" si="10"/>
        <v>1.0198954369535986E-3</v>
      </c>
      <c r="R65" s="14">
        <f t="shared" si="2"/>
        <v>5.3460615715069278E-3</v>
      </c>
      <c r="S65" s="35">
        <f t="shared" si="3"/>
        <v>12.507099794339089</v>
      </c>
      <c r="T65" s="35">
        <f t="shared" si="4"/>
        <v>6.6863725581518402E-2</v>
      </c>
      <c r="U65" s="1">
        <v>12.431100000000001</v>
      </c>
      <c r="V65" s="1">
        <v>12.534599999999999</v>
      </c>
      <c r="W65" s="38">
        <v>36</v>
      </c>
      <c r="X65" s="67">
        <v>4498181</v>
      </c>
    </row>
    <row r="66" spans="1:26" ht="15.75" x14ac:dyDescent="0.3">
      <c r="A66" s="96">
        <v>56</v>
      </c>
      <c r="B66" s="6" t="s">
        <v>40</v>
      </c>
      <c r="C66" s="29" t="s">
        <v>91</v>
      </c>
      <c r="D66" s="23"/>
      <c r="E66" s="1"/>
      <c r="F66" s="1">
        <v>145949792.41</v>
      </c>
      <c r="G66" s="1">
        <v>80826229.510000005</v>
      </c>
      <c r="H66" s="1"/>
      <c r="I66" s="1"/>
      <c r="J66" s="1">
        <v>229789943.94</v>
      </c>
      <c r="K66" s="1">
        <v>807343.97</v>
      </c>
      <c r="L66" s="41">
        <v>663964.25</v>
      </c>
      <c r="M66" s="1">
        <v>229789943.94</v>
      </c>
      <c r="N66" s="1">
        <v>15794179.939999999</v>
      </c>
      <c r="O66" s="3">
        <v>213995764</v>
      </c>
      <c r="P66" s="9">
        <f t="shared" si="9"/>
        <v>1.2042151741855254E-3</v>
      </c>
      <c r="Q66" s="14">
        <f t="shared" si="10"/>
        <v>3.7727100523354284E-3</v>
      </c>
      <c r="R66" s="14">
        <f t="shared" si="2"/>
        <v>3.1026980982670292E-3</v>
      </c>
      <c r="S66" s="35">
        <f t="shared" si="3"/>
        <v>0.7633240992712369</v>
      </c>
      <c r="T66" s="35">
        <f t="shared" si="4"/>
        <v>2.3683642311702596E-3</v>
      </c>
      <c r="U66" s="1">
        <v>0.76329999999999998</v>
      </c>
      <c r="V66" s="1">
        <v>0.76329999999999998</v>
      </c>
      <c r="W66" s="38">
        <v>840</v>
      </c>
      <c r="X66" s="67">
        <v>280347187</v>
      </c>
      <c r="Y66" s="18"/>
      <c r="Z66" s="17"/>
    </row>
    <row r="67" spans="1:26" s="65" customFormat="1" ht="15.75" x14ac:dyDescent="0.3">
      <c r="A67" s="100">
        <v>57</v>
      </c>
      <c r="B67" s="29" t="s">
        <v>1</v>
      </c>
      <c r="C67" s="29" t="s">
        <v>87</v>
      </c>
      <c r="D67" s="1"/>
      <c r="E67" s="1">
        <v>0</v>
      </c>
      <c r="F67" s="1">
        <v>19578354278.731499</v>
      </c>
      <c r="G67" s="1">
        <v>60559679902.2845</v>
      </c>
      <c r="H67" s="1">
        <v>0</v>
      </c>
      <c r="I67" s="1">
        <v>0</v>
      </c>
      <c r="J67" s="1">
        <v>80138034181.020004</v>
      </c>
      <c r="K67" s="1">
        <v>117272463.67900001</v>
      </c>
      <c r="L67" s="41">
        <v>293325932.16500002</v>
      </c>
      <c r="M67" s="1">
        <v>81707836271.806503</v>
      </c>
      <c r="N67" s="1">
        <v>236819678.55700001</v>
      </c>
      <c r="O67" s="3">
        <v>81471016593.249496</v>
      </c>
      <c r="P67" s="9">
        <f t="shared" si="9"/>
        <v>0.45846063774380025</v>
      </c>
      <c r="Q67" s="14">
        <f t="shared" si="10"/>
        <v>1.4394378342483692E-3</v>
      </c>
      <c r="R67" s="14">
        <f t="shared" si="2"/>
        <v>3.6003715729908338E-3</v>
      </c>
      <c r="S67" s="35">
        <f t="shared" si="3"/>
        <v>359.63438221788113</v>
      </c>
      <c r="T67" s="35">
        <f t="shared" si="4"/>
        <v>1.2948174064073794</v>
      </c>
      <c r="U67" s="62" t="s">
        <v>165</v>
      </c>
      <c r="V67" s="62" t="s">
        <v>165</v>
      </c>
      <c r="W67" s="39">
        <v>2449</v>
      </c>
      <c r="X67" s="115">
        <v>226538453</v>
      </c>
    </row>
    <row r="68" spans="1:26" ht="15.75" x14ac:dyDescent="0.3">
      <c r="A68" s="96">
        <v>58</v>
      </c>
      <c r="B68" s="29" t="s">
        <v>84</v>
      </c>
      <c r="C68" s="29" t="s">
        <v>88</v>
      </c>
      <c r="D68" s="1"/>
      <c r="E68" s="23"/>
      <c r="F68" s="1">
        <v>71908246.829999998</v>
      </c>
      <c r="G68" s="1">
        <v>397469193.42000002</v>
      </c>
      <c r="H68" s="1"/>
      <c r="I68" s="1"/>
      <c r="J68" s="1">
        <v>533698994.98000002</v>
      </c>
      <c r="K68" s="1">
        <v>953733.19</v>
      </c>
      <c r="L68" s="41">
        <v>3807590.19</v>
      </c>
      <c r="M68" s="1">
        <v>533698994.98000002</v>
      </c>
      <c r="N68" s="1">
        <v>736272.49</v>
      </c>
      <c r="O68" s="3">
        <v>532962722.49000001</v>
      </c>
      <c r="P68" s="9">
        <f t="shared" si="9"/>
        <v>2.9991331870367639E-3</v>
      </c>
      <c r="Q68" s="14">
        <f t="shared" si="10"/>
        <v>1.7894932417489946E-3</v>
      </c>
      <c r="R68" s="14">
        <f t="shared" si="2"/>
        <v>7.1441960747478765E-3</v>
      </c>
      <c r="S68" s="35">
        <f t="shared" si="3"/>
        <v>1213.3996063347076</v>
      </c>
      <c r="T68" s="35">
        <f t="shared" si="4"/>
        <v>8.668764704677038</v>
      </c>
      <c r="U68" s="1">
        <v>1213.4000000000001</v>
      </c>
      <c r="V68" s="1">
        <v>1215.17</v>
      </c>
      <c r="W68" s="39">
        <v>142</v>
      </c>
      <c r="X68" s="115">
        <v>439231</v>
      </c>
    </row>
    <row r="69" spans="1:26" ht="15.75" x14ac:dyDescent="0.3">
      <c r="A69" s="96">
        <v>59</v>
      </c>
      <c r="B69" s="6" t="s">
        <v>26</v>
      </c>
      <c r="C69" s="29" t="s">
        <v>82</v>
      </c>
      <c r="D69" s="1">
        <v>23342545.600000001</v>
      </c>
      <c r="E69" s="1">
        <v>0</v>
      </c>
      <c r="F69" s="1">
        <v>290214255.26999998</v>
      </c>
      <c r="G69" s="1"/>
      <c r="H69" s="1">
        <v>0</v>
      </c>
      <c r="I69" s="1">
        <v>0</v>
      </c>
      <c r="J69" s="1">
        <v>313556800.87</v>
      </c>
      <c r="K69" s="1">
        <v>325812.47999999998</v>
      </c>
      <c r="L69" s="41">
        <v>575468.43999999994</v>
      </c>
      <c r="M69" s="1">
        <v>313704392.06999999</v>
      </c>
      <c r="N69" s="1">
        <v>4943292.05</v>
      </c>
      <c r="O69" s="3">
        <v>308761100.01999998</v>
      </c>
      <c r="P69" s="9">
        <f t="shared" si="9"/>
        <v>1.7374867375519578E-3</v>
      </c>
      <c r="Q69" s="14">
        <f>(K69/O69)</f>
        <v>1.0552251562094303E-3</v>
      </c>
      <c r="R69" s="14">
        <f>L69/O69</f>
        <v>1.8637983863988177E-3</v>
      </c>
      <c r="S69" s="35">
        <f>O69/X69</f>
        <v>138.60231786547121</v>
      </c>
      <c r="T69" s="35">
        <f>L69/X69</f>
        <v>0.25832677638880125</v>
      </c>
      <c r="U69" s="1">
        <v>140.32</v>
      </c>
      <c r="V69" s="1">
        <v>140.82</v>
      </c>
      <c r="W69" s="38">
        <v>22</v>
      </c>
      <c r="X69" s="67">
        <v>2227676.31</v>
      </c>
    </row>
    <row r="70" spans="1:26" ht="15.75" x14ac:dyDescent="0.3">
      <c r="A70" s="100">
        <v>60</v>
      </c>
      <c r="B70" s="4" t="s">
        <v>28</v>
      </c>
      <c r="C70" s="4" t="s">
        <v>105</v>
      </c>
      <c r="D70" s="1">
        <v>0</v>
      </c>
      <c r="E70" s="1">
        <v>0</v>
      </c>
      <c r="F70" s="1">
        <v>6014076610.8599997</v>
      </c>
      <c r="G70" s="1">
        <v>3495984116.7800002</v>
      </c>
      <c r="H70" s="1">
        <v>0</v>
      </c>
      <c r="I70" s="1">
        <v>0</v>
      </c>
      <c r="J70" s="1">
        <v>9510060727.6399994</v>
      </c>
      <c r="K70" s="1">
        <v>15908455.66</v>
      </c>
      <c r="L70" s="41">
        <v>81484333.379999995</v>
      </c>
      <c r="M70" s="1">
        <v>9510060727.6399994</v>
      </c>
      <c r="N70" s="1">
        <v>22078654.760000002</v>
      </c>
      <c r="O70" s="3">
        <v>9487982072.8799992</v>
      </c>
      <c r="P70" s="9">
        <f t="shared" si="9"/>
        <v>5.3391580146242193E-2</v>
      </c>
      <c r="Q70" s="14">
        <f t="shared" si="10"/>
        <v>1.6766953750336417E-3</v>
      </c>
      <c r="R70" s="14">
        <f t="shared" si="2"/>
        <v>8.5881626624180682E-3</v>
      </c>
      <c r="S70" s="35">
        <f>O70/X70</f>
        <v>23.143818373429227</v>
      </c>
      <c r="T70" s="35">
        <f t="shared" si="4"/>
        <v>0.19876287682047017</v>
      </c>
      <c r="U70" s="1">
        <v>23.143799999999999</v>
      </c>
      <c r="V70" s="1">
        <v>23.143799999999999</v>
      </c>
      <c r="W70" s="38">
        <v>1251</v>
      </c>
      <c r="X70" s="67">
        <v>409957506.56999999</v>
      </c>
      <c r="Z70" s="30"/>
    </row>
    <row r="71" spans="1:26" ht="15.75" x14ac:dyDescent="0.3">
      <c r="A71" s="96">
        <v>61</v>
      </c>
      <c r="B71" s="1" t="s">
        <v>26</v>
      </c>
      <c r="C71" s="46" t="s">
        <v>124</v>
      </c>
      <c r="D71" s="23"/>
      <c r="E71" s="1"/>
      <c r="F71" s="80">
        <v>76775828.846499994</v>
      </c>
      <c r="G71" s="23">
        <v>1489611627.3640001</v>
      </c>
      <c r="H71" s="23"/>
      <c r="I71" s="23"/>
      <c r="J71" s="1">
        <v>1574874918.3824999</v>
      </c>
      <c r="K71" s="1">
        <v>2537396.0359999998</v>
      </c>
      <c r="L71" s="41">
        <v>-7689650.0099999998</v>
      </c>
      <c r="M71" s="1">
        <v>1603892568.6210001</v>
      </c>
      <c r="N71" s="1">
        <v>24717250.043499999</v>
      </c>
      <c r="O71" s="3">
        <v>1579175318.5775001</v>
      </c>
      <c r="P71" s="9">
        <f t="shared" si="9"/>
        <v>8.886469740262179E-3</v>
      </c>
      <c r="Q71" s="14">
        <f>(K101/O71)</f>
        <v>1.9384522630188068E-3</v>
      </c>
      <c r="R71" s="14">
        <f t="shared" si="2"/>
        <v>-4.8694086841014799E-3</v>
      </c>
      <c r="S71" s="35">
        <f>O71/X101</f>
        <v>2.2197136079332824</v>
      </c>
      <c r="T71" s="35">
        <f>L71/X101</f>
        <v>-1.0808692718688553E-2</v>
      </c>
      <c r="U71" s="80">
        <v>329.66430000000003</v>
      </c>
      <c r="V71" s="80">
        <v>329.66430000000003</v>
      </c>
      <c r="W71" s="23">
        <v>289</v>
      </c>
      <c r="X71" s="67">
        <v>4889440.05</v>
      </c>
    </row>
    <row r="72" spans="1:26" s="50" customFormat="1" ht="15.75" x14ac:dyDescent="0.3">
      <c r="A72" s="96">
        <v>62</v>
      </c>
      <c r="B72" s="34" t="s">
        <v>89</v>
      </c>
      <c r="C72" s="46" t="s">
        <v>90</v>
      </c>
      <c r="D72" s="34"/>
      <c r="E72" s="54"/>
      <c r="F72" s="88">
        <v>226789868.38999999</v>
      </c>
      <c r="G72" s="88">
        <v>159395888.84999999</v>
      </c>
      <c r="H72" s="34">
        <v>0</v>
      </c>
      <c r="I72" s="34">
        <v>0</v>
      </c>
      <c r="J72" s="88">
        <v>386185757.24000001</v>
      </c>
      <c r="K72" s="88">
        <v>2072351.99</v>
      </c>
      <c r="L72" s="41">
        <v>15514443.060000001</v>
      </c>
      <c r="M72" s="34">
        <v>517053195.81999999</v>
      </c>
      <c r="N72" s="34">
        <v>812075.37</v>
      </c>
      <c r="O72" s="3">
        <v>516241121.44999999</v>
      </c>
      <c r="P72" s="9">
        <f t="shared" si="9"/>
        <v>2.9050359706589458E-3</v>
      </c>
      <c r="Q72" s="14">
        <f t="shared" si="10"/>
        <v>4.0143101816051581E-3</v>
      </c>
      <c r="R72" s="14">
        <f t="shared" si="2"/>
        <v>3.005270679798536E-2</v>
      </c>
      <c r="S72" s="35">
        <f t="shared" si="3"/>
        <v>149.78039117293591</v>
      </c>
      <c r="T72" s="35">
        <f t="shared" si="4"/>
        <v>4.5013061800077976</v>
      </c>
      <c r="U72" s="34">
        <v>148.267</v>
      </c>
      <c r="V72" s="34">
        <v>148.53829999999999</v>
      </c>
      <c r="W72" s="49">
        <v>302</v>
      </c>
      <c r="X72" s="117">
        <v>3446653.58</v>
      </c>
    </row>
    <row r="73" spans="1:26" ht="15.75" x14ac:dyDescent="0.3">
      <c r="A73" s="96">
        <v>63</v>
      </c>
      <c r="B73" s="1" t="s">
        <v>98</v>
      </c>
      <c r="C73" s="4" t="s">
        <v>100</v>
      </c>
      <c r="D73" s="1">
        <v>0</v>
      </c>
      <c r="E73" s="1">
        <v>0</v>
      </c>
      <c r="F73" s="16">
        <v>308785062.06999999</v>
      </c>
      <c r="G73" s="1">
        <v>1097871772.3499999</v>
      </c>
      <c r="H73" s="1">
        <v>0</v>
      </c>
      <c r="I73" s="1">
        <v>0</v>
      </c>
      <c r="J73" s="1">
        <v>1406656834.4200001</v>
      </c>
      <c r="K73" s="1">
        <v>1484209.54</v>
      </c>
      <c r="L73" s="41">
        <v>26896339.75</v>
      </c>
      <c r="M73" s="1">
        <v>1414957021.02</v>
      </c>
      <c r="N73" s="1">
        <v>18755692.879999999</v>
      </c>
      <c r="O73" s="3">
        <v>1396201328.1400001</v>
      </c>
      <c r="P73" s="9">
        <f t="shared" si="9"/>
        <v>7.8568229302154406E-3</v>
      </c>
      <c r="Q73" s="14">
        <f t="shared" si="10"/>
        <v>1.0630340410700248E-3</v>
      </c>
      <c r="R73" s="14">
        <f t="shared" si="2"/>
        <v>1.9263940814202581E-2</v>
      </c>
      <c r="S73" s="35">
        <f t="shared" si="3"/>
        <v>1.4136630450946321</v>
      </c>
      <c r="T73" s="35">
        <f t="shared" si="4"/>
        <v>2.7232721231928391E-2</v>
      </c>
      <c r="U73" s="1">
        <v>1.4137</v>
      </c>
      <c r="V73" s="1">
        <v>1.4137</v>
      </c>
      <c r="W73" s="38">
        <v>60</v>
      </c>
      <c r="X73" s="67">
        <v>987647893.16999996</v>
      </c>
    </row>
    <row r="74" spans="1:26" ht="15.75" x14ac:dyDescent="0.3">
      <c r="A74" s="96">
        <v>64</v>
      </c>
      <c r="B74" s="1" t="s">
        <v>1</v>
      </c>
      <c r="C74" s="4" t="s">
        <v>143</v>
      </c>
      <c r="D74" s="1"/>
      <c r="E74" s="1"/>
      <c r="F74" s="1">
        <v>380873224.05000001</v>
      </c>
      <c r="G74" s="1">
        <v>1804178501.9300001</v>
      </c>
      <c r="H74" s="1">
        <v>0</v>
      </c>
      <c r="I74" s="1">
        <v>0</v>
      </c>
      <c r="J74" s="1">
        <v>2185349418.1700001</v>
      </c>
      <c r="K74" s="1">
        <v>4666142.33</v>
      </c>
      <c r="L74" s="41">
        <v>9272307.8699999992</v>
      </c>
      <c r="M74" s="1">
        <v>3601506562.8600001</v>
      </c>
      <c r="N74" s="1">
        <v>7414394.9900000002</v>
      </c>
      <c r="O74" s="3">
        <v>3594092167.8699999</v>
      </c>
      <c r="P74" s="9">
        <f t="shared" si="9"/>
        <v>2.0224981303697227E-2</v>
      </c>
      <c r="Q74" s="14">
        <f>(K74/O74)</f>
        <v>1.2982812104023864E-3</v>
      </c>
      <c r="R74" s="14">
        <f>L74/O74</f>
        <v>2.5798748159246935E-3</v>
      </c>
      <c r="S74" s="35">
        <f>O74/X74</f>
        <v>105.34412236971326</v>
      </c>
      <c r="T74" s="35">
        <f>L74/X74</f>
        <v>0.27177464830731241</v>
      </c>
      <c r="U74" s="1">
        <v>105.33</v>
      </c>
      <c r="V74" s="1">
        <v>105.33</v>
      </c>
      <c r="W74" s="38">
        <v>465</v>
      </c>
      <c r="X74" s="67">
        <v>34117633.590000004</v>
      </c>
    </row>
    <row r="75" spans="1:26" ht="15.75" x14ac:dyDescent="0.3">
      <c r="A75" s="96">
        <v>65</v>
      </c>
      <c r="B75" s="76" t="s">
        <v>156</v>
      </c>
      <c r="C75" s="75" t="s">
        <v>158</v>
      </c>
      <c r="D75" s="1"/>
      <c r="E75" s="1">
        <v>0</v>
      </c>
      <c r="F75" s="1">
        <v>129367933.65000001</v>
      </c>
      <c r="G75" s="1">
        <v>496720462.61000001</v>
      </c>
      <c r="H75" s="1">
        <v>0</v>
      </c>
      <c r="I75" s="1">
        <v>0</v>
      </c>
      <c r="J75" s="1">
        <v>626088396.25999999</v>
      </c>
      <c r="K75" s="1">
        <v>0</v>
      </c>
      <c r="L75" s="41">
        <v>4441521.22</v>
      </c>
      <c r="M75" s="1">
        <v>627358751.5</v>
      </c>
      <c r="N75" s="1">
        <v>1401944.77</v>
      </c>
      <c r="O75" s="3">
        <v>625956806.73000002</v>
      </c>
      <c r="P75" s="9">
        <f t="shared" si="9"/>
        <v>3.5224374116535418E-3</v>
      </c>
      <c r="Q75" s="14">
        <f t="shared" si="10"/>
        <v>0</v>
      </c>
      <c r="R75" s="14">
        <f t="shared" si="2"/>
        <v>7.0955714072389727E-3</v>
      </c>
      <c r="S75" s="35">
        <f t="shared" si="3"/>
        <v>1.1562618840019245</v>
      </c>
      <c r="T75" s="35">
        <f t="shared" si="4"/>
        <v>8.2043387634043209E-3</v>
      </c>
      <c r="U75" s="1">
        <v>1.22</v>
      </c>
      <c r="V75" s="1">
        <v>1.22</v>
      </c>
      <c r="W75" s="38">
        <v>204</v>
      </c>
      <c r="X75" s="67">
        <v>541362484.90999997</v>
      </c>
    </row>
    <row r="76" spans="1:26" ht="15.75" x14ac:dyDescent="0.3">
      <c r="A76" s="110"/>
      <c r="B76" s="72"/>
      <c r="C76" s="47" t="s">
        <v>59</v>
      </c>
      <c r="D76" s="1"/>
      <c r="E76" s="1"/>
      <c r="F76" s="1"/>
      <c r="G76" s="1"/>
      <c r="H76" s="1"/>
      <c r="I76" s="1"/>
      <c r="J76" s="1"/>
      <c r="K76" s="1"/>
      <c r="L76" s="41"/>
      <c r="M76" s="1"/>
      <c r="N76" s="1"/>
      <c r="O76" s="7">
        <f>SUM(O56:O75)</f>
        <v>177705586665.38702</v>
      </c>
      <c r="P76" s="37">
        <f>(O76/$O$112)</f>
        <v>0.15224783009081516</v>
      </c>
      <c r="Q76" s="14"/>
      <c r="R76" s="14"/>
      <c r="S76" s="35"/>
      <c r="T76" s="35"/>
      <c r="U76" s="1"/>
      <c r="V76" s="1"/>
      <c r="W76" s="38"/>
      <c r="X76" s="67"/>
    </row>
    <row r="77" spans="1:26" ht="15.75" x14ac:dyDescent="0.3">
      <c r="A77" s="111"/>
      <c r="B77" s="73"/>
      <c r="C77" s="57" t="s">
        <v>31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9"/>
      <c r="Q77" s="14"/>
      <c r="R77" s="14"/>
      <c r="S77" s="35"/>
      <c r="T77" s="35"/>
      <c r="U77" s="2"/>
      <c r="V77" s="2"/>
      <c r="W77" s="2"/>
      <c r="X77" s="112"/>
    </row>
    <row r="78" spans="1:26" s="50" customFormat="1" ht="15.75" x14ac:dyDescent="0.3">
      <c r="A78" s="118">
        <v>66</v>
      </c>
      <c r="B78" s="75" t="s">
        <v>29</v>
      </c>
      <c r="C78" s="75" t="s">
        <v>153</v>
      </c>
      <c r="D78" s="34"/>
      <c r="E78" s="34">
        <v>0</v>
      </c>
      <c r="F78" s="34">
        <v>105776152.95999999</v>
      </c>
      <c r="G78" s="34">
        <v>541226198.27999997</v>
      </c>
      <c r="H78" s="34">
        <v>1846390000</v>
      </c>
      <c r="I78" s="34">
        <v>0</v>
      </c>
      <c r="J78" s="34">
        <v>2494331255.2199998</v>
      </c>
      <c r="K78" s="34">
        <v>4007791.23</v>
      </c>
      <c r="L78" s="41">
        <v>14725930.619999999</v>
      </c>
      <c r="M78" s="34">
        <v>2497228262</v>
      </c>
      <c r="N78" s="34">
        <v>84772378</v>
      </c>
      <c r="O78" s="3">
        <v>2412455884</v>
      </c>
      <c r="P78" s="9">
        <f>(O78/$O$81)</f>
        <v>6.9652496097452651E-2</v>
      </c>
      <c r="Q78" s="14">
        <f t="shared" ref="Q78:Q88" si="11">(K78/O78)</f>
        <v>1.6612909925444257E-3</v>
      </c>
      <c r="R78" s="14">
        <f t="shared" si="2"/>
        <v>6.1041243148386619E-3</v>
      </c>
      <c r="S78" s="35" t="e">
        <f t="shared" si="3"/>
        <v>#DIV/0!</v>
      </c>
      <c r="T78" s="35" t="e">
        <f t="shared" si="4"/>
        <v>#DIV/0!</v>
      </c>
      <c r="U78" s="34">
        <v>85.5</v>
      </c>
      <c r="V78" s="34">
        <v>85.5</v>
      </c>
      <c r="W78" s="49">
        <v>2602</v>
      </c>
      <c r="X78" s="99"/>
    </row>
    <row r="79" spans="1:26" ht="15.75" x14ac:dyDescent="0.3">
      <c r="A79" s="96">
        <v>67</v>
      </c>
      <c r="B79" s="6" t="s">
        <v>29</v>
      </c>
      <c r="C79" s="29" t="s">
        <v>32</v>
      </c>
      <c r="D79" s="1"/>
      <c r="E79" s="1">
        <v>0</v>
      </c>
      <c r="F79" s="1"/>
      <c r="G79" s="1">
        <v>613890394.05999994</v>
      </c>
      <c r="H79" s="1">
        <v>9920804277.1100006</v>
      </c>
      <c r="I79" s="1">
        <v>84787783.390000001</v>
      </c>
      <c r="J79" s="1">
        <v>10619482454.559999</v>
      </c>
      <c r="K79" s="1">
        <v>13878740.390000001</v>
      </c>
      <c r="L79" s="41">
        <v>23116673.420000002</v>
      </c>
      <c r="M79" s="1">
        <v>11008371125.93</v>
      </c>
      <c r="N79" s="1">
        <v>1156100809.71</v>
      </c>
      <c r="O79" s="3">
        <v>9858270316</v>
      </c>
      <c r="P79" s="9">
        <f>(O79/$O$81)</f>
        <v>0.28462826585425899</v>
      </c>
      <c r="Q79" s="14">
        <f t="shared" si="11"/>
        <v>1.407827128403526E-3</v>
      </c>
      <c r="R79" s="14">
        <f t="shared" si="2"/>
        <v>2.3449015576780825E-3</v>
      </c>
      <c r="S79" s="35">
        <f t="shared" si="3"/>
        <v>52.402190315347816</v>
      </c>
      <c r="T79" s="35">
        <f t="shared" si="4"/>
        <v>0.12287797769620243</v>
      </c>
      <c r="U79" s="1">
        <v>40.700000000000003</v>
      </c>
      <c r="V79" s="1">
        <v>40.700000000000003</v>
      </c>
      <c r="W79" s="38">
        <v>5221</v>
      </c>
      <c r="X79" s="67">
        <v>188127066</v>
      </c>
      <c r="Z79" s="25"/>
    </row>
    <row r="80" spans="1:26" ht="15.75" x14ac:dyDescent="0.3">
      <c r="A80" s="100">
        <v>68</v>
      </c>
      <c r="B80" s="4" t="s">
        <v>24</v>
      </c>
      <c r="C80" s="29" t="s">
        <v>33</v>
      </c>
      <c r="D80" s="1">
        <v>0</v>
      </c>
      <c r="E80" s="1">
        <v>0</v>
      </c>
      <c r="F80" s="1">
        <v>1571387343.6500001</v>
      </c>
      <c r="G80" s="1">
        <v>645133934.42999995</v>
      </c>
      <c r="H80" s="1">
        <v>18836833000</v>
      </c>
      <c r="I80" s="23"/>
      <c r="J80" s="1">
        <v>21053354278.080002</v>
      </c>
      <c r="K80" s="1">
        <v>39822628.509999998</v>
      </c>
      <c r="L80" s="41">
        <v>113983973.83</v>
      </c>
      <c r="M80" s="1">
        <v>22964320695.310001</v>
      </c>
      <c r="N80" s="1">
        <v>599448472.16999996</v>
      </c>
      <c r="O80" s="3">
        <v>22364872223.130001</v>
      </c>
      <c r="P80" s="9">
        <f>(O80/$O$81)</f>
        <v>0.64571923804828824</v>
      </c>
      <c r="Q80" s="14">
        <f t="shared" si="11"/>
        <v>1.7805882418060494E-3</v>
      </c>
      <c r="R80" s="14">
        <f t="shared" ref="R80:R110" si="12">L80/O80</f>
        <v>5.0965627119531004E-3</v>
      </c>
      <c r="S80" s="35">
        <f t="shared" ref="S80:S110" si="13">O80/X80</f>
        <v>8.3817891045600916</v>
      </c>
      <c r="T80" s="35">
        <f t="shared" ref="T80:T110" si="14">L80/X80</f>
        <v>4.2718313809755722E-2</v>
      </c>
      <c r="U80" s="1">
        <v>11.95</v>
      </c>
      <c r="V80" s="1">
        <v>11.95</v>
      </c>
      <c r="W80" s="38">
        <v>894</v>
      </c>
      <c r="X80" s="67">
        <v>2668269500</v>
      </c>
    </row>
    <row r="81" spans="1:26" ht="15.75" x14ac:dyDescent="0.3">
      <c r="A81" s="110"/>
      <c r="B81" s="71"/>
      <c r="C81" s="47" t="s">
        <v>59</v>
      </c>
      <c r="D81" s="1"/>
      <c r="E81" s="1"/>
      <c r="F81" s="1"/>
      <c r="G81" s="1"/>
      <c r="H81" s="1"/>
      <c r="I81" s="1"/>
      <c r="J81" s="1"/>
      <c r="K81" s="1"/>
      <c r="L81" s="41"/>
      <c r="M81" s="1"/>
      <c r="N81" s="1"/>
      <c r="O81" s="7">
        <f>SUM(O78:O80)</f>
        <v>34635598423.130005</v>
      </c>
      <c r="P81" s="37">
        <f>(O81/$O$112)</f>
        <v>2.96737699853389E-2</v>
      </c>
      <c r="Q81" s="14"/>
      <c r="R81" s="14"/>
      <c r="S81" s="35"/>
      <c r="T81" s="35"/>
      <c r="U81" s="1"/>
      <c r="V81" s="1"/>
      <c r="W81" s="38"/>
      <c r="X81" s="67"/>
    </row>
    <row r="82" spans="1:26" ht="15.75" x14ac:dyDescent="0.3">
      <c r="A82" s="111"/>
      <c r="B82" s="73"/>
      <c r="C82" s="57" t="s">
        <v>34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9"/>
      <c r="Q82" s="14"/>
      <c r="R82" s="14"/>
      <c r="S82" s="35"/>
      <c r="T82" s="35"/>
      <c r="U82" s="2"/>
      <c r="V82" s="2"/>
      <c r="W82" s="2"/>
      <c r="X82" s="112"/>
    </row>
    <row r="83" spans="1:26" s="50" customFormat="1" ht="15.75" x14ac:dyDescent="0.3">
      <c r="A83" s="98">
        <v>69</v>
      </c>
      <c r="B83" s="76" t="s">
        <v>1</v>
      </c>
      <c r="C83" s="75" t="s">
        <v>10</v>
      </c>
      <c r="D83" s="34">
        <v>298670039.49000001</v>
      </c>
      <c r="E83" s="34">
        <v>861693372.99000001</v>
      </c>
      <c r="F83" s="34">
        <v>342677749.10000002</v>
      </c>
      <c r="G83" s="34">
        <v>557098196.50999999</v>
      </c>
      <c r="H83" s="34">
        <v>0</v>
      </c>
      <c r="I83" s="34">
        <v>0</v>
      </c>
      <c r="J83" s="34">
        <v>1204371122.0899999</v>
      </c>
      <c r="K83" s="34">
        <v>1484749.33</v>
      </c>
      <c r="L83" s="41">
        <v>-90561426.989999995</v>
      </c>
      <c r="M83" s="34">
        <v>1215848187.8099999</v>
      </c>
      <c r="N83" s="34">
        <v>5915485.9500000002</v>
      </c>
      <c r="O83" s="3">
        <v>1209932701.8599999</v>
      </c>
      <c r="P83" s="9">
        <v>4.5600000000000002E-2</v>
      </c>
      <c r="Q83" s="14">
        <f t="shared" si="11"/>
        <v>1.2271338130769847E-3</v>
      </c>
      <c r="R83" s="14">
        <f t="shared" si="12"/>
        <v>-7.4848317473180229E-2</v>
      </c>
      <c r="S83" s="35">
        <f t="shared" si="13"/>
        <v>2663.7319261735352</v>
      </c>
      <c r="T83" s="35">
        <f t="shared" si="14"/>
        <v>-199.37585287368265</v>
      </c>
      <c r="U83" s="1">
        <v>2656.99</v>
      </c>
      <c r="V83" s="1">
        <v>2668.5</v>
      </c>
      <c r="W83" s="38">
        <v>932</v>
      </c>
      <c r="X83" s="67">
        <v>454224.65</v>
      </c>
    </row>
    <row r="84" spans="1:26" ht="15.75" x14ac:dyDescent="0.3">
      <c r="A84" s="96">
        <v>70</v>
      </c>
      <c r="B84" s="6" t="s">
        <v>6</v>
      </c>
      <c r="C84" s="75" t="s">
        <v>35</v>
      </c>
      <c r="D84" s="1">
        <v>54669738.399999999</v>
      </c>
      <c r="E84" s="1"/>
      <c r="F84" s="1">
        <v>76279082.280000001</v>
      </c>
      <c r="G84" s="6">
        <v>1558603.54</v>
      </c>
      <c r="H84" s="1"/>
      <c r="I84" s="1"/>
      <c r="J84" s="1">
        <v>146600581.83000001</v>
      </c>
      <c r="K84" s="1">
        <v>283936.11</v>
      </c>
      <c r="L84" s="41">
        <v>2008744.81</v>
      </c>
      <c r="M84" s="6">
        <v>148821928.13</v>
      </c>
      <c r="N84" s="1">
        <v>1161318.07</v>
      </c>
      <c r="O84" s="3">
        <v>155352862.63</v>
      </c>
      <c r="P84" s="9">
        <f t="shared" ref="P84:P103" si="15">(O84/$O$104)</f>
        <v>6.6707055894486946E-3</v>
      </c>
      <c r="Q84" s="14">
        <f t="shared" si="11"/>
        <v>1.827685085380393E-3</v>
      </c>
      <c r="R84" s="14">
        <f t="shared" si="12"/>
        <v>1.2930207889275765E-2</v>
      </c>
      <c r="S84" s="35">
        <f t="shared" si="13"/>
        <v>113.65167601492698</v>
      </c>
      <c r="T84" s="35">
        <f t="shared" si="14"/>
        <v>1.4695397978376219</v>
      </c>
      <c r="U84" s="1">
        <v>108.58</v>
      </c>
      <c r="V84" s="1">
        <v>109.4</v>
      </c>
      <c r="W84" s="38">
        <v>742</v>
      </c>
      <c r="X84" s="67">
        <v>1366921</v>
      </c>
    </row>
    <row r="85" spans="1:26" ht="15.75" x14ac:dyDescent="0.3">
      <c r="A85" s="98">
        <v>71</v>
      </c>
      <c r="B85" s="6" t="s">
        <v>8</v>
      </c>
      <c r="C85" s="75" t="s">
        <v>115</v>
      </c>
      <c r="D85" s="1">
        <v>386259638.39999998</v>
      </c>
      <c r="E85" s="1">
        <v>0</v>
      </c>
      <c r="F85" s="1"/>
      <c r="G85" s="1">
        <v>208914156</v>
      </c>
      <c r="H85" s="1">
        <v>0</v>
      </c>
      <c r="I85" s="1">
        <v>0</v>
      </c>
      <c r="J85" s="1">
        <v>595173795</v>
      </c>
      <c r="K85" s="1">
        <v>1221250</v>
      </c>
      <c r="L85" s="41">
        <v>41440751</v>
      </c>
      <c r="M85" s="1">
        <v>820994803</v>
      </c>
      <c r="N85" s="1">
        <v>80069880</v>
      </c>
      <c r="O85" s="3">
        <v>740924924.13</v>
      </c>
      <c r="P85" s="9">
        <f t="shared" si="15"/>
        <v>3.1814618341003797E-2</v>
      </c>
      <c r="Q85" s="14">
        <f t="shared" si="11"/>
        <v>1.6482776597561508E-3</v>
      </c>
      <c r="R85" s="14">
        <f t="shared" si="12"/>
        <v>5.5931106715920054E-2</v>
      </c>
      <c r="S85" s="35">
        <f t="shared" si="13"/>
        <v>1.1120900658635662</v>
      </c>
      <c r="T85" s="35">
        <f t="shared" si="14"/>
        <v>6.2200428151529687E-2</v>
      </c>
      <c r="U85" s="1">
        <v>1.1597</v>
      </c>
      <c r="V85" s="1">
        <v>1.1778999999999999</v>
      </c>
      <c r="W85" s="38">
        <v>3644</v>
      </c>
      <c r="X85" s="67">
        <v>666245430</v>
      </c>
    </row>
    <row r="86" spans="1:26" ht="15.75" x14ac:dyDescent="0.3">
      <c r="A86" s="96">
        <v>72</v>
      </c>
      <c r="B86" s="23" t="s">
        <v>61</v>
      </c>
      <c r="C86" s="29" t="s">
        <v>36</v>
      </c>
      <c r="D86" s="1">
        <v>1725734148.5999999</v>
      </c>
      <c r="E86" s="23"/>
      <c r="F86" s="1">
        <v>47266746.210000001</v>
      </c>
      <c r="G86" s="1">
        <v>573327831.94000006</v>
      </c>
      <c r="H86" s="1">
        <v>52000000</v>
      </c>
      <c r="I86" s="1"/>
      <c r="J86" s="1">
        <v>2398328726.75</v>
      </c>
      <c r="K86" s="1">
        <v>6791329.5099999998</v>
      </c>
      <c r="L86" s="41">
        <v>-222678841</v>
      </c>
      <c r="M86" s="1">
        <v>3478340353</v>
      </c>
      <c r="N86" s="1">
        <v>13233308</v>
      </c>
      <c r="O86" s="3">
        <v>3465107045</v>
      </c>
      <c r="P86" s="9">
        <f t="shared" si="15"/>
        <v>0.14878843261595553</v>
      </c>
      <c r="Q86" s="14">
        <f t="shared" si="11"/>
        <v>1.959919108357589E-3</v>
      </c>
      <c r="R86" s="14">
        <f t="shared" si="12"/>
        <v>-6.4263192480969955E-2</v>
      </c>
      <c r="S86" s="35">
        <f t="shared" si="13"/>
        <v>334.89820955320545</v>
      </c>
      <c r="T86" s="35">
        <f t="shared" si="14"/>
        <v>-21.521628102049853</v>
      </c>
      <c r="U86" s="1">
        <v>339</v>
      </c>
      <c r="V86" s="1">
        <v>349</v>
      </c>
      <c r="W86" s="38">
        <v>35342</v>
      </c>
      <c r="X86" s="67">
        <v>10346747</v>
      </c>
    </row>
    <row r="87" spans="1:26" ht="15.75" x14ac:dyDescent="0.3">
      <c r="A87" s="118">
        <v>73</v>
      </c>
      <c r="B87" s="29" t="s">
        <v>28</v>
      </c>
      <c r="C87" s="75" t="s">
        <v>37</v>
      </c>
      <c r="D87" s="1">
        <v>1132164123.5999999</v>
      </c>
      <c r="E87" s="1">
        <v>0</v>
      </c>
      <c r="F87" s="1">
        <v>321792115.23000002</v>
      </c>
      <c r="G87" s="1">
        <v>384879750.22000003</v>
      </c>
      <c r="H87" s="16">
        <v>0</v>
      </c>
      <c r="I87" s="1">
        <v>0</v>
      </c>
      <c r="J87" s="1">
        <v>1838835989.05</v>
      </c>
      <c r="K87" s="1">
        <v>6596955.79</v>
      </c>
      <c r="L87" s="41">
        <v>-143709166.59999999</v>
      </c>
      <c r="M87" s="1">
        <v>2081345733.78</v>
      </c>
      <c r="N87" s="61">
        <v>30022982.640000001</v>
      </c>
      <c r="O87" s="3">
        <v>2051322751.1400001</v>
      </c>
      <c r="P87" s="9">
        <f t="shared" si="15"/>
        <v>8.8081866726737859E-2</v>
      </c>
      <c r="Q87" s="14">
        <f t="shared" si="11"/>
        <v>3.2159521393373201E-3</v>
      </c>
      <c r="R87" s="14">
        <f t="shared" si="12"/>
        <v>-7.0056828707298846E-2</v>
      </c>
      <c r="S87" s="35">
        <f t="shared" si="13"/>
        <v>10.084685518040859</v>
      </c>
      <c r="T87" s="35">
        <f t="shared" si="14"/>
        <v>-0.70650108590436578</v>
      </c>
      <c r="U87" s="1">
        <v>10.0847</v>
      </c>
      <c r="V87" s="1">
        <v>10.232200000000001</v>
      </c>
      <c r="W87" s="38">
        <v>6775</v>
      </c>
      <c r="X87" s="67">
        <v>203409689.62</v>
      </c>
    </row>
    <row r="88" spans="1:26" ht="15.75" x14ac:dyDescent="0.3">
      <c r="A88" s="96">
        <v>74</v>
      </c>
      <c r="B88" s="29" t="s">
        <v>92</v>
      </c>
      <c r="C88" s="75" t="s">
        <v>123</v>
      </c>
      <c r="D88" s="1">
        <v>283105343.69</v>
      </c>
      <c r="E88" s="1">
        <v>0</v>
      </c>
      <c r="F88" s="1">
        <v>448033238.47000003</v>
      </c>
      <c r="G88" s="1">
        <v>289127458.00999999</v>
      </c>
      <c r="H88" s="1">
        <v>21410664.010000002</v>
      </c>
      <c r="I88" s="1"/>
      <c r="J88" s="1">
        <v>1041676704.1799999</v>
      </c>
      <c r="K88" s="1">
        <v>1463161.55</v>
      </c>
      <c r="L88" s="41">
        <v>38531721.969999999</v>
      </c>
      <c r="M88" s="1">
        <v>1059460856.65</v>
      </c>
      <c r="N88" s="1">
        <v>41258839.210000001</v>
      </c>
      <c r="O88" s="3">
        <v>1018202017.4400001</v>
      </c>
      <c r="P88" s="9">
        <f t="shared" si="15"/>
        <v>4.3720635551477295E-2</v>
      </c>
      <c r="Q88" s="14">
        <f t="shared" si="11"/>
        <v>1.4370051570696482E-3</v>
      </c>
      <c r="R88" s="14">
        <f t="shared" si="12"/>
        <v>3.7842904757621511E-2</v>
      </c>
      <c r="S88" s="35">
        <f t="shared" si="13"/>
        <v>1.8720273074961473</v>
      </c>
      <c r="T88" s="35">
        <f t="shared" si="14"/>
        <v>7.0842951101243348E-2</v>
      </c>
      <c r="U88" s="1">
        <v>2.0935000000000001</v>
      </c>
      <c r="V88" s="1">
        <v>2.0935000000000001</v>
      </c>
      <c r="W88" s="38">
        <v>2842</v>
      </c>
      <c r="X88" s="67">
        <v>543903400</v>
      </c>
    </row>
    <row r="89" spans="1:26" ht="15.75" x14ac:dyDescent="0.3">
      <c r="A89" s="98">
        <v>75</v>
      </c>
      <c r="B89" s="6" t="s">
        <v>16</v>
      </c>
      <c r="C89" s="75" t="s">
        <v>102</v>
      </c>
      <c r="D89" s="1">
        <v>10928601.5</v>
      </c>
      <c r="E89" s="1">
        <v>0</v>
      </c>
      <c r="F89" s="1">
        <v>79706383.319999993</v>
      </c>
      <c r="G89" s="1">
        <v>0</v>
      </c>
      <c r="H89" s="1">
        <v>0</v>
      </c>
      <c r="I89" s="1">
        <v>0</v>
      </c>
      <c r="J89" s="1">
        <v>108784970.45999999</v>
      </c>
      <c r="K89" s="1">
        <v>134643.53</v>
      </c>
      <c r="L89" s="41">
        <v>642373.37</v>
      </c>
      <c r="M89" s="1">
        <v>108784970.45999999</v>
      </c>
      <c r="N89" s="1">
        <v>3254663.65</v>
      </c>
      <c r="O89" s="3">
        <v>106583828.84999999</v>
      </c>
      <c r="P89" s="9">
        <f t="shared" si="15"/>
        <v>4.5766092160650007E-3</v>
      </c>
      <c r="Q89" s="14">
        <f t="shared" ref="Q89:Q100" si="16">(K89/O89)</f>
        <v>1.2632641504133767E-3</v>
      </c>
      <c r="R89" s="14">
        <f t="shared" si="12"/>
        <v>6.0269308855852768E-3</v>
      </c>
      <c r="S89" s="35">
        <f t="shared" si="13"/>
        <v>2.4468073301049391</v>
      </c>
      <c r="T89" s="35">
        <f t="shared" si="14"/>
        <v>1.4746738668885906E-2</v>
      </c>
      <c r="U89" s="1">
        <v>2.4466000000000001</v>
      </c>
      <c r="V89" s="1">
        <v>2.4973000000000001</v>
      </c>
      <c r="W89" s="38">
        <v>11813</v>
      </c>
      <c r="X89" s="67">
        <v>43560368.460000001</v>
      </c>
    </row>
    <row r="90" spans="1:26" ht="15.75" x14ac:dyDescent="0.3">
      <c r="A90" s="100">
        <v>76</v>
      </c>
      <c r="B90" s="4" t="s">
        <v>38</v>
      </c>
      <c r="C90" s="46" t="s">
        <v>141</v>
      </c>
      <c r="D90" s="4">
        <v>1282761420.25</v>
      </c>
      <c r="E90" s="4">
        <v>0</v>
      </c>
      <c r="F90" s="4">
        <v>647818485.96000004</v>
      </c>
      <c r="G90" s="4">
        <v>964739804.22000003</v>
      </c>
      <c r="H90" s="4">
        <v>0</v>
      </c>
      <c r="I90" s="4">
        <v>0</v>
      </c>
      <c r="J90" s="4">
        <v>2865203692.6700001</v>
      </c>
      <c r="K90" s="4">
        <v>5396126.0800000001</v>
      </c>
      <c r="L90" s="43">
        <v>-43742878.090000004</v>
      </c>
      <c r="M90" s="4">
        <v>2886477192.7600002</v>
      </c>
      <c r="N90" s="4">
        <v>21273500.09</v>
      </c>
      <c r="O90" s="22">
        <v>2865203692.6700001</v>
      </c>
      <c r="P90" s="21">
        <f t="shared" si="15"/>
        <v>0.12302914773526637</v>
      </c>
      <c r="Q90" s="31">
        <f>(K90/O90)</f>
        <v>1.883330701340646E-3</v>
      </c>
      <c r="R90" s="14">
        <f>L90/O90</f>
        <v>-1.5266934843727388E-2</v>
      </c>
      <c r="S90" s="35">
        <f>O90/X90</f>
        <v>145.11164966035147</v>
      </c>
      <c r="T90" s="35">
        <f>L90/X90</f>
        <v>-2.2154101004303812</v>
      </c>
      <c r="U90" s="1">
        <v>145.81</v>
      </c>
      <c r="V90" s="1">
        <v>146.88999999999999</v>
      </c>
      <c r="W90" s="38">
        <v>5526</v>
      </c>
      <c r="X90" s="67">
        <v>19744822</v>
      </c>
    </row>
    <row r="91" spans="1:26" ht="15.75" x14ac:dyDescent="0.3">
      <c r="A91" s="98">
        <v>77</v>
      </c>
      <c r="B91" s="29" t="s">
        <v>64</v>
      </c>
      <c r="C91" s="75" t="s">
        <v>39</v>
      </c>
      <c r="D91" s="1">
        <v>239416385.40000001</v>
      </c>
      <c r="E91" s="1"/>
      <c r="F91" s="1">
        <v>49092705.609999999</v>
      </c>
      <c r="G91" s="1"/>
      <c r="H91" s="1"/>
      <c r="I91" s="1"/>
      <c r="J91" s="1">
        <v>288509091.00999999</v>
      </c>
      <c r="K91" s="1">
        <v>373613.03</v>
      </c>
      <c r="L91" s="41">
        <v>-129153.18</v>
      </c>
      <c r="M91" s="1">
        <v>312417896.47000003</v>
      </c>
      <c r="N91" s="1">
        <v>5492233.6299999999</v>
      </c>
      <c r="O91" s="3">
        <v>306925662.83999997</v>
      </c>
      <c r="P91" s="9">
        <f t="shared" si="15"/>
        <v>1.3179098859145583E-2</v>
      </c>
      <c r="Q91" s="14">
        <f t="shared" si="16"/>
        <v>1.2172753055021148E-3</v>
      </c>
      <c r="R91" s="14">
        <f t="shared" si="12"/>
        <v>-4.207962892543378E-4</v>
      </c>
      <c r="S91" s="35">
        <f t="shared" si="13"/>
        <v>141.09658425916066</v>
      </c>
      <c r="T91" s="35">
        <f t="shared" si="14"/>
        <v>-5.9372919082716823E-2</v>
      </c>
      <c r="U91" s="1">
        <v>141.08000000000001</v>
      </c>
      <c r="V91" s="1">
        <v>143.62</v>
      </c>
      <c r="W91" s="38">
        <v>1782</v>
      </c>
      <c r="X91" s="67">
        <v>2175287.69</v>
      </c>
    </row>
    <row r="92" spans="1:26" ht="15.75" x14ac:dyDescent="0.3">
      <c r="A92" s="96">
        <v>78</v>
      </c>
      <c r="B92" s="6" t="s">
        <v>109</v>
      </c>
      <c r="C92" s="77" t="s">
        <v>110</v>
      </c>
      <c r="D92" s="1">
        <v>2029476280.3</v>
      </c>
      <c r="E92" s="1">
        <v>156922622</v>
      </c>
      <c r="F92" s="1">
        <v>1342663274.79</v>
      </c>
      <c r="G92" s="1">
        <v>1000545659.0599999</v>
      </c>
      <c r="H92" s="1">
        <v>0</v>
      </c>
      <c r="I92" s="1">
        <v>0</v>
      </c>
      <c r="J92" s="1">
        <v>4529607836.1499996</v>
      </c>
      <c r="K92" s="1">
        <v>4733811.24</v>
      </c>
      <c r="L92" s="41">
        <v>250346595.91</v>
      </c>
      <c r="M92" s="1">
        <v>4672049379.8800001</v>
      </c>
      <c r="N92" s="1">
        <v>28793981.34</v>
      </c>
      <c r="O92" s="3">
        <v>4643255398.54</v>
      </c>
      <c r="P92" s="9">
        <f t="shared" si="15"/>
        <v>0.19937701318094217</v>
      </c>
      <c r="Q92" s="14">
        <f t="shared" si="16"/>
        <v>1.0195026621814675E-3</v>
      </c>
      <c r="R92" s="14">
        <f t="shared" si="12"/>
        <v>5.3916180442867223E-2</v>
      </c>
      <c r="S92" s="35">
        <f t="shared" si="13"/>
        <v>144.66418533431977</v>
      </c>
      <c r="T92" s="35">
        <f t="shared" si="14"/>
        <v>7.7997403201055704</v>
      </c>
      <c r="U92" s="1">
        <v>144.66</v>
      </c>
      <c r="V92" s="1"/>
      <c r="W92" s="38">
        <v>24</v>
      </c>
      <c r="X92" s="101">
        <v>32096786</v>
      </c>
    </row>
    <row r="93" spans="1:26" ht="15.75" x14ac:dyDescent="0.3">
      <c r="A93" s="98">
        <v>79</v>
      </c>
      <c r="B93" s="4" t="s">
        <v>40</v>
      </c>
      <c r="C93" s="75" t="s">
        <v>41</v>
      </c>
      <c r="D93" s="1">
        <v>299698197.88</v>
      </c>
      <c r="E93" s="1">
        <v>271011</v>
      </c>
      <c r="F93" s="1">
        <v>641653339.19000006</v>
      </c>
      <c r="G93" s="1">
        <v>608760475.03999996</v>
      </c>
      <c r="H93" s="1">
        <v>71656500.219999999</v>
      </c>
      <c r="I93" s="1"/>
      <c r="J93" s="1">
        <v>1756614854.8399999</v>
      </c>
      <c r="K93" s="1">
        <v>7010450.3600000003</v>
      </c>
      <c r="L93" s="41">
        <v>13123.17</v>
      </c>
      <c r="M93" s="1">
        <v>1756614854.8399999</v>
      </c>
      <c r="N93" s="1">
        <v>224270486.84</v>
      </c>
      <c r="O93" s="3">
        <v>1532344368</v>
      </c>
      <c r="P93" s="9">
        <f t="shared" si="15"/>
        <v>6.5797423797222684E-2</v>
      </c>
      <c r="Q93" s="14">
        <f t="shared" si="16"/>
        <v>4.5749836044687315E-3</v>
      </c>
      <c r="R93" s="14">
        <f t="shared" si="12"/>
        <v>8.5641127895606295E-6</v>
      </c>
      <c r="S93" s="35">
        <f t="shared" si="13"/>
        <v>0.88677609277149416</v>
      </c>
      <c r="T93" s="35">
        <f t="shared" si="14"/>
        <v>7.5944504775809559E-6</v>
      </c>
      <c r="U93" s="1">
        <v>0.88290000000000002</v>
      </c>
      <c r="V93" s="1">
        <v>0.8901</v>
      </c>
      <c r="W93" s="38">
        <v>10434</v>
      </c>
      <c r="X93" s="67">
        <v>1727994677</v>
      </c>
    </row>
    <row r="94" spans="1:26" ht="15.75" x14ac:dyDescent="0.3">
      <c r="A94" s="96">
        <v>80</v>
      </c>
      <c r="B94" s="6" t="s">
        <v>24</v>
      </c>
      <c r="C94" s="75" t="s">
        <v>42</v>
      </c>
      <c r="D94" s="1">
        <v>652631748.70000005</v>
      </c>
      <c r="E94" s="1">
        <v>0</v>
      </c>
      <c r="F94" s="1">
        <v>146695692.94</v>
      </c>
      <c r="G94" s="1">
        <v>544434329.92999995</v>
      </c>
      <c r="H94" s="1">
        <v>0</v>
      </c>
      <c r="I94" s="1"/>
      <c r="J94" s="1">
        <v>1343761771.5799999</v>
      </c>
      <c r="K94" s="1">
        <v>4657847.1500000004</v>
      </c>
      <c r="L94" s="41">
        <v>28472587.960000001</v>
      </c>
      <c r="M94" s="1">
        <v>1545296206.8299999</v>
      </c>
      <c r="N94" s="1">
        <v>36166902.590000004</v>
      </c>
      <c r="O94" s="3">
        <v>1528944897</v>
      </c>
      <c r="P94" s="9">
        <f t="shared" si="15"/>
        <v>6.5651453714554317E-2</v>
      </c>
      <c r="Q94" s="14">
        <f t="shared" si="16"/>
        <v>3.0464454010993704E-3</v>
      </c>
      <c r="R94" s="14">
        <f t="shared" si="12"/>
        <v>1.8622376787984399E-2</v>
      </c>
      <c r="S94" s="35">
        <f t="shared" si="13"/>
        <v>2379.875089878934</v>
      </c>
      <c r="T94" s="35">
        <f t="shared" si="14"/>
        <v>44.318930632063747</v>
      </c>
      <c r="U94" s="1">
        <v>3039.79</v>
      </c>
      <c r="V94" s="1">
        <v>3072.32</v>
      </c>
      <c r="W94" s="38">
        <v>822</v>
      </c>
      <c r="X94" s="67">
        <v>642447.54</v>
      </c>
    </row>
    <row r="95" spans="1:26" ht="15.75" x14ac:dyDescent="0.3">
      <c r="A95" s="98">
        <v>81</v>
      </c>
      <c r="B95" s="6" t="s">
        <v>8</v>
      </c>
      <c r="C95" s="75" t="s">
        <v>93</v>
      </c>
      <c r="D95" s="1">
        <v>102011800</v>
      </c>
      <c r="E95" s="1">
        <v>0</v>
      </c>
      <c r="F95" s="1"/>
      <c r="G95" s="1">
        <v>0</v>
      </c>
      <c r="H95" s="1">
        <v>0</v>
      </c>
      <c r="I95" s="1">
        <v>0</v>
      </c>
      <c r="J95" s="1">
        <v>102011800</v>
      </c>
      <c r="K95" s="1">
        <v>840714</v>
      </c>
      <c r="L95" s="41">
        <v>11370092</v>
      </c>
      <c r="M95" s="1">
        <v>528159414</v>
      </c>
      <c r="N95" s="1">
        <v>15430783.5</v>
      </c>
      <c r="O95" s="3">
        <v>512728631</v>
      </c>
      <c r="P95" s="9">
        <f t="shared" si="15"/>
        <v>2.2016084459467147E-2</v>
      </c>
      <c r="Q95" s="14">
        <f t="shared" si="16"/>
        <v>1.6396860818174205E-3</v>
      </c>
      <c r="R95" s="14">
        <f t="shared" si="12"/>
        <v>2.2175652601697602E-2</v>
      </c>
      <c r="S95" s="35">
        <f t="shared" si="13"/>
        <v>1.0332006587272791</v>
      </c>
      <c r="T95" s="35">
        <f t="shared" si="14"/>
        <v>2.291189887578126E-2</v>
      </c>
      <c r="U95" s="1">
        <v>1.0765</v>
      </c>
      <c r="V95" s="1">
        <v>1.083</v>
      </c>
      <c r="W95" s="38">
        <v>204</v>
      </c>
      <c r="X95" s="67">
        <v>496252714</v>
      </c>
      <c r="Y95" s="18"/>
      <c r="Z95" s="17"/>
    </row>
    <row r="96" spans="1:26" ht="15.75" x14ac:dyDescent="0.3">
      <c r="A96" s="96">
        <v>82</v>
      </c>
      <c r="B96" s="1" t="s">
        <v>4</v>
      </c>
      <c r="C96" s="75" t="s">
        <v>43</v>
      </c>
      <c r="D96" s="20">
        <v>302875326.99000001</v>
      </c>
      <c r="E96" s="20"/>
      <c r="F96" s="20">
        <v>835401137.76999998</v>
      </c>
      <c r="G96" s="20"/>
      <c r="H96" s="1">
        <v>0</v>
      </c>
      <c r="I96" s="1">
        <v>0</v>
      </c>
      <c r="J96" s="20">
        <v>1138276464.76</v>
      </c>
      <c r="K96" s="20">
        <v>1826965.07</v>
      </c>
      <c r="L96" s="42">
        <v>3306308.34</v>
      </c>
      <c r="M96" s="20">
        <v>1144360028.29</v>
      </c>
      <c r="N96" s="20">
        <v>37791026.740000002</v>
      </c>
      <c r="O96" s="3">
        <v>106569001.55</v>
      </c>
      <c r="P96" s="9">
        <f t="shared" si="15"/>
        <v>4.5759725457693145E-3</v>
      </c>
      <c r="Q96" s="14">
        <f t="shared" si="16"/>
        <v>1.7143494294096631E-2</v>
      </c>
      <c r="R96" s="14">
        <f t="shared" si="12"/>
        <v>3.1025047545826426E-2</v>
      </c>
      <c r="S96" s="35">
        <f t="shared" si="13"/>
        <v>142.86346477645955</v>
      </c>
      <c r="T96" s="35">
        <f t="shared" si="14"/>
        <v>4.4323457872511565</v>
      </c>
      <c r="U96" s="1">
        <v>0</v>
      </c>
      <c r="V96" s="1">
        <v>0</v>
      </c>
      <c r="W96" s="38">
        <v>815</v>
      </c>
      <c r="X96" s="68">
        <v>745950</v>
      </c>
    </row>
    <row r="97" spans="1:25" ht="15.75" x14ac:dyDescent="0.3">
      <c r="A97" s="98">
        <v>83</v>
      </c>
      <c r="B97" s="1" t="s">
        <v>98</v>
      </c>
      <c r="C97" s="75" t="s">
        <v>103</v>
      </c>
      <c r="D97" s="20">
        <v>35846973.799999997</v>
      </c>
      <c r="E97" s="20"/>
      <c r="F97" s="20">
        <v>26455810.699999999</v>
      </c>
      <c r="G97" s="20">
        <v>30602012.140000001</v>
      </c>
      <c r="H97" s="1">
        <v>0</v>
      </c>
      <c r="I97" s="1">
        <v>0</v>
      </c>
      <c r="J97" s="20">
        <v>92904796.640000001</v>
      </c>
      <c r="K97" s="20">
        <v>227176.72</v>
      </c>
      <c r="L97" s="42">
        <v>3662694.74</v>
      </c>
      <c r="M97" s="20">
        <v>101285883.44</v>
      </c>
      <c r="N97" s="20">
        <v>2305463.4900000002</v>
      </c>
      <c r="O97" s="36">
        <v>98980419.950000003</v>
      </c>
      <c r="P97" s="9">
        <f t="shared" si="15"/>
        <v>4.2501259997956443E-3</v>
      </c>
      <c r="Q97" s="14">
        <f t="shared" si="16"/>
        <v>2.2951682778751437E-3</v>
      </c>
      <c r="R97" s="14">
        <f t="shared" si="12"/>
        <v>3.7004235199751746E-2</v>
      </c>
      <c r="S97" s="35">
        <f t="shared" si="13"/>
        <v>0.91995096865052062</v>
      </c>
      <c r="T97" s="35">
        <f t="shared" si="14"/>
        <v>3.4042082016183313E-2</v>
      </c>
      <c r="U97" s="1">
        <v>0.91579999999999995</v>
      </c>
      <c r="V97" s="1">
        <v>0.92300000000000004</v>
      </c>
      <c r="W97" s="38">
        <v>74</v>
      </c>
      <c r="X97" s="68">
        <v>107593147.16</v>
      </c>
    </row>
    <row r="98" spans="1:25" ht="15.75" x14ac:dyDescent="0.3">
      <c r="A98" s="96">
        <v>84</v>
      </c>
      <c r="B98" s="1" t="s">
        <v>73</v>
      </c>
      <c r="C98" s="29" t="s">
        <v>106</v>
      </c>
      <c r="D98" s="20">
        <v>157504420.59999999</v>
      </c>
      <c r="E98" s="20"/>
      <c r="F98" s="20">
        <v>147019706.53999999</v>
      </c>
      <c r="G98" s="20">
        <v>119996855.81</v>
      </c>
      <c r="H98" s="16">
        <v>0</v>
      </c>
      <c r="I98" s="16">
        <v>0</v>
      </c>
      <c r="J98" s="20">
        <v>424520982.94</v>
      </c>
      <c r="K98" s="20">
        <v>755734.64</v>
      </c>
      <c r="L98" s="42">
        <v>2069833.22</v>
      </c>
      <c r="M98" s="42">
        <v>493031163.66000003</v>
      </c>
      <c r="N98" s="20">
        <v>12502781.26</v>
      </c>
      <c r="O98" s="3">
        <v>480528382.39999998</v>
      </c>
      <c r="P98" s="9">
        <f t="shared" si="15"/>
        <v>2.0633436115038262E-2</v>
      </c>
      <c r="Q98" s="14">
        <f t="shared" si="16"/>
        <v>1.5727159262174731E-3</v>
      </c>
      <c r="R98" s="14">
        <f t="shared" si="12"/>
        <v>4.3074109580420903E-3</v>
      </c>
      <c r="S98" s="35">
        <f t="shared" si="13"/>
        <v>107.97757309065692</v>
      </c>
      <c r="T98" s="35">
        <f t="shared" si="14"/>
        <v>0.46510378155348642</v>
      </c>
      <c r="U98" s="1">
        <v>101.72</v>
      </c>
      <c r="V98" s="1">
        <v>102.27</v>
      </c>
      <c r="W98" s="38">
        <v>382</v>
      </c>
      <c r="X98" s="68">
        <v>4450261</v>
      </c>
    </row>
    <row r="99" spans="1:25" ht="15.75" x14ac:dyDescent="0.3">
      <c r="A99" s="98">
        <v>85</v>
      </c>
      <c r="B99" s="1" t="s">
        <v>73</v>
      </c>
      <c r="C99" s="75" t="s">
        <v>107</v>
      </c>
      <c r="D99" s="20">
        <v>117047747.5</v>
      </c>
      <c r="E99" s="20"/>
      <c r="F99" s="20"/>
      <c r="G99" s="20">
        <v>84098912.590000004</v>
      </c>
      <c r="H99" s="1">
        <v>0</v>
      </c>
      <c r="I99" s="1">
        <v>0</v>
      </c>
      <c r="J99" s="20">
        <v>201146660.09</v>
      </c>
      <c r="K99" s="20">
        <v>560694.15</v>
      </c>
      <c r="L99" s="42">
        <v>4842413.28</v>
      </c>
      <c r="M99" s="20">
        <v>312501544.75999999</v>
      </c>
      <c r="N99" s="20">
        <v>9021369.9600000009</v>
      </c>
      <c r="O99" s="3">
        <v>303480174.80000001</v>
      </c>
      <c r="P99" s="9">
        <f t="shared" si="15"/>
        <v>1.3031152848124554E-2</v>
      </c>
      <c r="Q99" s="14">
        <f t="shared" si="16"/>
        <v>1.8475478682240432E-3</v>
      </c>
      <c r="R99" s="14">
        <f t="shared" si="12"/>
        <v>1.5956275506929754E-2</v>
      </c>
      <c r="S99" s="35">
        <f t="shared" si="13"/>
        <v>111.24782568691315</v>
      </c>
      <c r="T99" s="35">
        <f t="shared" si="14"/>
        <v>1.7751009562072828</v>
      </c>
      <c r="U99" s="1">
        <v>110.65</v>
      </c>
      <c r="V99" s="1">
        <v>111.31</v>
      </c>
      <c r="W99" s="38">
        <v>103</v>
      </c>
      <c r="X99" s="68">
        <v>2727965</v>
      </c>
    </row>
    <row r="100" spans="1:25" ht="15.75" x14ac:dyDescent="0.3">
      <c r="A100" s="96">
        <v>86</v>
      </c>
      <c r="B100" s="1" t="s">
        <v>86</v>
      </c>
      <c r="C100" s="75" t="s">
        <v>111</v>
      </c>
      <c r="D100" s="20">
        <v>34365793.25</v>
      </c>
      <c r="E100" s="20"/>
      <c r="F100" s="20">
        <v>200013990.75</v>
      </c>
      <c r="G100" s="20"/>
      <c r="H100" s="1">
        <v>0</v>
      </c>
      <c r="I100" s="1">
        <v>0</v>
      </c>
      <c r="J100" s="20">
        <v>235880797.75999999</v>
      </c>
      <c r="K100" s="20">
        <v>318902.5</v>
      </c>
      <c r="L100" s="42">
        <v>1332070.6499999999</v>
      </c>
      <c r="M100" s="20">
        <v>235880797.75999999</v>
      </c>
      <c r="N100" s="20">
        <v>1202236.8700000001</v>
      </c>
      <c r="O100" s="3">
        <v>234678560.88999999</v>
      </c>
      <c r="P100" s="9">
        <f t="shared" si="15"/>
        <v>1.007687635329349E-2</v>
      </c>
      <c r="Q100" s="14">
        <f t="shared" si="16"/>
        <v>1.3588906408433194E-3</v>
      </c>
      <c r="R100" s="14">
        <f t="shared" si="12"/>
        <v>5.676149729861248E-3</v>
      </c>
      <c r="S100" s="35">
        <f t="shared" si="13"/>
        <v>116.73230340137326</v>
      </c>
      <c r="T100" s="35">
        <f t="shared" si="14"/>
        <v>0.66259003241778602</v>
      </c>
      <c r="U100" s="1">
        <v>116.71</v>
      </c>
      <c r="V100" s="1">
        <v>117.31</v>
      </c>
      <c r="W100" s="38">
        <v>41</v>
      </c>
      <c r="X100" s="68">
        <v>2010399.47</v>
      </c>
    </row>
    <row r="101" spans="1:25" ht="15.75" x14ac:dyDescent="0.3">
      <c r="A101" s="98">
        <v>87</v>
      </c>
      <c r="B101" s="1" t="s">
        <v>26</v>
      </c>
      <c r="C101" s="75" t="s">
        <v>44</v>
      </c>
      <c r="D101" s="1">
        <v>641103205.60000002</v>
      </c>
      <c r="E101" s="1">
        <v>805250123.40999997</v>
      </c>
      <c r="F101" s="1">
        <v>451947073.66000003</v>
      </c>
      <c r="G101" s="1">
        <v>164146917.81</v>
      </c>
      <c r="H101" s="1">
        <v>312000000</v>
      </c>
      <c r="I101" s="1">
        <v>1435463.64</v>
      </c>
      <c r="J101" s="1">
        <v>1570632660.71</v>
      </c>
      <c r="K101" s="1">
        <v>3061155.97</v>
      </c>
      <c r="L101" s="41">
        <v>-71513624.469999999</v>
      </c>
      <c r="M101" s="1">
        <v>1618403655.9400001</v>
      </c>
      <c r="N101" s="1">
        <v>84194818.769999996</v>
      </c>
      <c r="O101" s="3">
        <v>1534208837.1600001</v>
      </c>
      <c r="P101" s="9">
        <f t="shared" si="15"/>
        <v>6.5877482346749311E-2</v>
      </c>
      <c r="Q101" s="14">
        <v>0</v>
      </c>
      <c r="R101" s="14">
        <f t="shared" si="12"/>
        <v>-4.6612705348758179E-2</v>
      </c>
      <c r="S101" s="35">
        <f t="shared" si="13"/>
        <v>2.156508016046744</v>
      </c>
      <c r="T101" s="35">
        <f t="shared" si="14"/>
        <v>-0.10052067273422195</v>
      </c>
      <c r="U101" s="1">
        <v>2.14</v>
      </c>
      <c r="V101" s="1">
        <v>2.17</v>
      </c>
      <c r="W101" s="38">
        <v>2026</v>
      </c>
      <c r="X101" s="67">
        <v>711432012.19000006</v>
      </c>
    </row>
    <row r="102" spans="1:25" ht="15.75" x14ac:dyDescent="0.3">
      <c r="A102" s="96">
        <v>88</v>
      </c>
      <c r="B102" s="1" t="s">
        <v>63</v>
      </c>
      <c r="C102" s="46" t="s">
        <v>45</v>
      </c>
      <c r="D102" s="1">
        <v>26816469.199999999</v>
      </c>
      <c r="E102" s="1">
        <v>0</v>
      </c>
      <c r="F102" s="1">
        <v>58968794.890000001</v>
      </c>
      <c r="G102" s="1">
        <v>50935139.5</v>
      </c>
      <c r="H102" s="1">
        <v>171000</v>
      </c>
      <c r="I102" s="1"/>
      <c r="J102" s="1">
        <v>136891403.40000001</v>
      </c>
      <c r="K102" s="1">
        <v>191104.46</v>
      </c>
      <c r="L102" s="41">
        <v>-2225443.4300000002</v>
      </c>
      <c r="M102" s="1">
        <v>138192935.91999999</v>
      </c>
      <c r="N102" s="1">
        <v>648677.59</v>
      </c>
      <c r="O102" s="3">
        <v>136806691.12</v>
      </c>
      <c r="P102" s="9">
        <f t="shared" si="15"/>
        <v>5.8743504540477946E-3</v>
      </c>
      <c r="Q102" s="14">
        <f>(K102/O102)</f>
        <v>1.3968941024410325E-3</v>
      </c>
      <c r="R102" s="14">
        <f>L102/O102</f>
        <v>-1.6267065680639497E-2</v>
      </c>
      <c r="S102" s="35">
        <f>O102/X102</f>
        <v>1.3978138435164269</v>
      </c>
      <c r="T102" s="35">
        <f>L102/X102</f>
        <v>-2.2738329601788853E-2</v>
      </c>
      <c r="U102" s="1">
        <v>1.3867</v>
      </c>
      <c r="V102" s="1">
        <v>1.4119999999999999</v>
      </c>
      <c r="W102" s="38">
        <v>92</v>
      </c>
      <c r="X102" s="67">
        <v>97871896</v>
      </c>
    </row>
    <row r="103" spans="1:25" ht="15.75" x14ac:dyDescent="0.3">
      <c r="A103" s="98">
        <v>89</v>
      </c>
      <c r="B103" s="1" t="s">
        <v>89</v>
      </c>
      <c r="C103" s="4" t="s">
        <v>152</v>
      </c>
      <c r="D103" s="1">
        <v>140548180.96000001</v>
      </c>
      <c r="E103" s="1">
        <v>0</v>
      </c>
      <c r="F103" s="1">
        <v>116487417.18000001</v>
      </c>
      <c r="G103" s="1">
        <v>0</v>
      </c>
      <c r="H103" s="1">
        <v>0</v>
      </c>
      <c r="I103" s="1">
        <v>0</v>
      </c>
      <c r="J103" s="1">
        <v>257035598.13999999</v>
      </c>
      <c r="K103" s="1">
        <v>310168.55</v>
      </c>
      <c r="L103" s="41">
        <v>7298216.3399999999</v>
      </c>
      <c r="M103" s="1">
        <v>258840353.72999999</v>
      </c>
      <c r="N103" s="1"/>
      <c r="O103" s="3">
        <v>256739283.59999999</v>
      </c>
      <c r="P103" s="9">
        <f t="shared" si="15"/>
        <v>1.1024143006752998E-2</v>
      </c>
      <c r="Q103" s="14">
        <f>(K103/O103)</f>
        <v>1.2081070946791408E-3</v>
      </c>
      <c r="R103" s="14">
        <f>L103/O103</f>
        <v>2.8426566584062868E-2</v>
      </c>
      <c r="S103" s="35">
        <f>O103/X103</f>
        <v>100.6503276760653</v>
      </c>
      <c r="T103" s="35">
        <f>L103/X103</f>
        <v>2.861143241391416</v>
      </c>
      <c r="U103" s="1">
        <v>100.6503</v>
      </c>
      <c r="V103" s="1">
        <v>101.474</v>
      </c>
      <c r="W103" s="38">
        <v>93</v>
      </c>
      <c r="X103" s="119">
        <v>2550804.25</v>
      </c>
    </row>
    <row r="104" spans="1:25" ht="15.75" x14ac:dyDescent="0.3">
      <c r="A104" s="110"/>
      <c r="B104" s="8"/>
      <c r="C104" s="47" t="s">
        <v>59</v>
      </c>
      <c r="D104" s="1"/>
      <c r="E104" s="1"/>
      <c r="F104" s="1"/>
      <c r="G104" s="1"/>
      <c r="H104" s="1"/>
      <c r="I104" s="1"/>
      <c r="J104" s="1"/>
      <c r="K104" s="1"/>
      <c r="L104" s="41"/>
      <c r="M104" s="1"/>
      <c r="N104" s="1"/>
      <c r="O104" s="7">
        <f>SUM(O83:O103)</f>
        <v>23288820132.57</v>
      </c>
      <c r="P104" s="37">
        <f>(O104/$O$112)</f>
        <v>1.9952509074660892E-2</v>
      </c>
      <c r="Q104" s="14"/>
      <c r="R104" s="14"/>
      <c r="S104" s="35"/>
      <c r="T104" s="35"/>
      <c r="U104" s="1"/>
      <c r="V104" s="1"/>
      <c r="W104" s="38"/>
      <c r="X104" s="68"/>
    </row>
    <row r="105" spans="1:25" ht="15.75" x14ac:dyDescent="0.3">
      <c r="A105" s="120"/>
      <c r="B105" s="74"/>
      <c r="C105" s="57" t="s">
        <v>68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9"/>
      <c r="Q105" s="14"/>
      <c r="R105" s="14"/>
      <c r="S105" s="35"/>
      <c r="T105" s="35"/>
      <c r="U105" s="2"/>
      <c r="V105" s="2"/>
      <c r="W105" s="2"/>
      <c r="X105" s="112"/>
      <c r="Y105" s="19"/>
    </row>
    <row r="106" spans="1:25" ht="15.75" x14ac:dyDescent="0.3">
      <c r="A106" s="100">
        <v>90</v>
      </c>
      <c r="B106" s="29" t="s">
        <v>28</v>
      </c>
      <c r="C106" s="4" t="s">
        <v>46</v>
      </c>
      <c r="D106" s="1">
        <v>240670534.5</v>
      </c>
      <c r="E106" s="16">
        <v>0</v>
      </c>
      <c r="F106" s="1">
        <v>89679322.819999993</v>
      </c>
      <c r="G106" s="1">
        <v>192178009</v>
      </c>
      <c r="H106" s="23">
        <v>0</v>
      </c>
      <c r="I106" s="1">
        <v>0</v>
      </c>
      <c r="J106" s="1">
        <v>522527866.31999999</v>
      </c>
      <c r="K106" s="1">
        <v>3261471.62</v>
      </c>
      <c r="L106" s="42">
        <v>-20820703.239999998</v>
      </c>
      <c r="M106" s="1">
        <v>522527866.31999999</v>
      </c>
      <c r="N106" s="1">
        <v>6811362</v>
      </c>
      <c r="O106" s="3">
        <v>515716504.31999999</v>
      </c>
      <c r="P106" s="9">
        <f>(O106/$O$111)</f>
        <v>0.11313741627139817</v>
      </c>
      <c r="Q106" s="14">
        <f>(L106/O106)</f>
        <v>-4.0372381076795708E-2</v>
      </c>
      <c r="R106" s="14">
        <f t="shared" si="12"/>
        <v>-4.0372381076795708E-2</v>
      </c>
      <c r="S106" s="35">
        <f t="shared" si="13"/>
        <v>11.559829477542797</v>
      </c>
      <c r="T106" s="35">
        <f t="shared" si="14"/>
        <v>-0.46669784085013405</v>
      </c>
      <c r="U106" s="1">
        <v>11.559799999999999</v>
      </c>
      <c r="V106" s="1">
        <v>11.7028</v>
      </c>
      <c r="W106" s="38">
        <v>1633</v>
      </c>
      <c r="X106" s="67">
        <v>44612812.439999998</v>
      </c>
      <c r="Y106" s="19"/>
    </row>
    <row r="107" spans="1:25" ht="15.75" x14ac:dyDescent="0.3">
      <c r="A107" s="96">
        <v>91</v>
      </c>
      <c r="B107" s="6" t="s">
        <v>47</v>
      </c>
      <c r="C107" s="4" t="s">
        <v>48</v>
      </c>
      <c r="D107" s="20">
        <v>797062067.45000005</v>
      </c>
      <c r="E107" s="1">
        <v>1177151678.78</v>
      </c>
      <c r="F107" s="20"/>
      <c r="G107" s="20">
        <v>380089611.32999998</v>
      </c>
      <c r="H107" s="1">
        <v>0</v>
      </c>
      <c r="I107" s="20">
        <v>184354503.27000001</v>
      </c>
      <c r="J107" s="1">
        <v>1964598401.8</v>
      </c>
      <c r="K107" s="20">
        <v>22085252.899999999</v>
      </c>
      <c r="L107" s="42">
        <v>-81920666.540000007</v>
      </c>
      <c r="M107" s="20">
        <v>2473755932.3299999</v>
      </c>
      <c r="N107" s="20">
        <v>110343493.03</v>
      </c>
      <c r="O107" s="3">
        <v>2363412439.3000002</v>
      </c>
      <c r="P107" s="9">
        <f>(O107/$O$111)</f>
        <v>0.51848326498422481</v>
      </c>
      <c r="Q107" s="14">
        <f>(K107/O107)</f>
        <v>9.3446461280965627E-3</v>
      </c>
      <c r="R107" s="14">
        <f t="shared" si="12"/>
        <v>-3.4662027320235066E-2</v>
      </c>
      <c r="S107" s="35">
        <f t="shared" si="13"/>
        <v>1.19631408312903</v>
      </c>
      <c r="T107" s="35">
        <f t="shared" si="14"/>
        <v>-4.1466671433000396E-2</v>
      </c>
      <c r="U107" s="1">
        <v>1.19</v>
      </c>
      <c r="V107" s="1">
        <v>1.21</v>
      </c>
      <c r="W107" s="38">
        <v>15271</v>
      </c>
      <c r="X107" s="121">
        <v>1975578548</v>
      </c>
    </row>
    <row r="108" spans="1:25" s="65" customFormat="1" ht="15.75" x14ac:dyDescent="0.3">
      <c r="A108" s="96">
        <v>92</v>
      </c>
      <c r="B108" s="6" t="s">
        <v>1</v>
      </c>
      <c r="C108" s="4" t="s">
        <v>49</v>
      </c>
      <c r="D108" s="20">
        <v>731794972.29999995</v>
      </c>
      <c r="E108" s="1">
        <v>0</v>
      </c>
      <c r="F108" s="20">
        <v>200231928.94999999</v>
      </c>
      <c r="G108" s="1">
        <v>305383609.85000002</v>
      </c>
      <c r="H108" s="1">
        <v>0</v>
      </c>
      <c r="I108" s="1">
        <v>0</v>
      </c>
      <c r="J108" s="20">
        <v>1238576001.79</v>
      </c>
      <c r="K108" s="20">
        <v>3713269.09</v>
      </c>
      <c r="L108" s="42">
        <v>209735402.52000001</v>
      </c>
      <c r="M108" s="20">
        <v>1245038406.78</v>
      </c>
      <c r="N108" s="20">
        <v>13559366.289999999</v>
      </c>
      <c r="O108" s="3">
        <v>1231479040.49</v>
      </c>
      <c r="P108" s="9">
        <f>(O108/$O$111)</f>
        <v>0.27016074852428557</v>
      </c>
      <c r="Q108" s="14">
        <f>(K108/O108)</f>
        <v>3.0152921551328286E-3</v>
      </c>
      <c r="R108" s="14">
        <f t="shared" si="12"/>
        <v>0.17031179226286078</v>
      </c>
      <c r="S108" s="35">
        <f t="shared" si="13"/>
        <v>0.89923189735959641</v>
      </c>
      <c r="T108" s="35">
        <f t="shared" si="14"/>
        <v>0.15314979609924573</v>
      </c>
      <c r="U108" s="1">
        <v>0.89</v>
      </c>
      <c r="V108" s="1">
        <v>0.9</v>
      </c>
      <c r="W108" s="38">
        <v>9490</v>
      </c>
      <c r="X108" s="67">
        <v>1369478823.0999999</v>
      </c>
    </row>
    <row r="109" spans="1:25" ht="15.75" x14ac:dyDescent="0.3">
      <c r="A109" s="96">
        <v>93</v>
      </c>
      <c r="B109" s="23" t="s">
        <v>61</v>
      </c>
      <c r="C109" s="4" t="s">
        <v>50</v>
      </c>
      <c r="D109" s="1">
        <v>78112559.799999997</v>
      </c>
      <c r="E109" s="1">
        <v>0</v>
      </c>
      <c r="F109" s="1">
        <v>25353200.609999999</v>
      </c>
      <c r="G109" s="1">
        <v>141508921.25</v>
      </c>
      <c r="H109" s="1">
        <v>37640000</v>
      </c>
      <c r="I109" s="1"/>
      <c r="J109" s="1">
        <v>282614681.66000003</v>
      </c>
      <c r="K109" s="1">
        <v>818546.4</v>
      </c>
      <c r="L109" s="41">
        <v>6469826.4000000004</v>
      </c>
      <c r="M109" s="1">
        <v>269608419</v>
      </c>
      <c r="N109" s="1">
        <v>1196446</v>
      </c>
      <c r="O109" s="3">
        <v>268411973</v>
      </c>
      <c r="P109" s="9">
        <f>(O109/$O$111)</f>
        <v>5.8883973786275058E-2</v>
      </c>
      <c r="Q109" s="14">
        <f>(K109/O109)</f>
        <v>3.0495897438971549E-3</v>
      </c>
      <c r="R109" s="14">
        <f t="shared" si="12"/>
        <v>2.4104090170374032E-2</v>
      </c>
      <c r="S109" s="35">
        <f t="shared" si="13"/>
        <v>30.759516803756618</v>
      </c>
      <c r="T109" s="35">
        <f t="shared" si="14"/>
        <v>0.74143016663488481</v>
      </c>
      <c r="U109" s="1">
        <v>29.89</v>
      </c>
      <c r="V109" s="1">
        <v>30.79</v>
      </c>
      <c r="W109" s="38">
        <v>1836</v>
      </c>
      <c r="X109" s="67">
        <v>8726144</v>
      </c>
    </row>
    <row r="110" spans="1:25" ht="15.75" x14ac:dyDescent="0.3">
      <c r="A110" s="96">
        <v>94</v>
      </c>
      <c r="B110" s="6" t="s">
        <v>1</v>
      </c>
      <c r="C110" s="29" t="s">
        <v>81</v>
      </c>
      <c r="D110" s="1">
        <v>109321836.7</v>
      </c>
      <c r="E110" s="1">
        <v>163108033.84999999</v>
      </c>
      <c r="F110" s="1">
        <v>16038469.949999999</v>
      </c>
      <c r="G110" s="1">
        <v>52803929.950000003</v>
      </c>
      <c r="H110" s="1">
        <v>0</v>
      </c>
      <c r="I110" s="1">
        <v>0</v>
      </c>
      <c r="J110" s="1">
        <v>179146503.80000001</v>
      </c>
      <c r="K110" s="1">
        <v>351239.22</v>
      </c>
      <c r="L110" s="41">
        <v>-30015358.66</v>
      </c>
      <c r="M110" s="1">
        <v>181849124.31</v>
      </c>
      <c r="N110" s="1">
        <v>2549461.5499999998</v>
      </c>
      <c r="O110" s="3">
        <v>179299662.66</v>
      </c>
      <c r="P110" s="9">
        <f>(O110/$O$111)</f>
        <v>3.9334596433816316E-2</v>
      </c>
      <c r="Q110" s="14">
        <f>(K110/O110)</f>
        <v>1.9589508133433763E-3</v>
      </c>
      <c r="R110" s="14">
        <f t="shared" si="12"/>
        <v>-0.16740331919596038</v>
      </c>
      <c r="S110" s="35">
        <f t="shared" si="13"/>
        <v>159.45916495231438</v>
      </c>
      <c r="T110" s="35">
        <f t="shared" si="14"/>
        <v>-26.693993489233584</v>
      </c>
      <c r="U110" s="1">
        <v>158.46</v>
      </c>
      <c r="V110" s="1">
        <v>160.16</v>
      </c>
      <c r="W110" s="38">
        <v>310</v>
      </c>
      <c r="X110" s="67">
        <v>1124423.69</v>
      </c>
    </row>
    <row r="111" spans="1:25" ht="15.75" x14ac:dyDescent="0.3">
      <c r="A111" s="105"/>
      <c r="B111" s="8"/>
      <c r="C111" s="47" t="s">
        <v>59</v>
      </c>
      <c r="D111" s="1"/>
      <c r="E111" s="1"/>
      <c r="F111" s="1"/>
      <c r="G111" s="1"/>
      <c r="H111" s="1"/>
      <c r="I111" s="1"/>
      <c r="J111" s="1"/>
      <c r="K111" s="1"/>
      <c r="L111" s="41"/>
      <c r="M111" s="1"/>
      <c r="N111" s="1"/>
      <c r="O111" s="7">
        <f>SUM(O106:O110)</f>
        <v>4558319619.7700005</v>
      </c>
      <c r="P111" s="37">
        <f>(O111/$O$112)</f>
        <v>3.9053036204041093E-3</v>
      </c>
      <c r="Q111" s="14"/>
      <c r="R111" s="14"/>
      <c r="S111" s="35"/>
      <c r="T111" s="35"/>
      <c r="U111" s="1"/>
      <c r="V111" s="1"/>
      <c r="W111" s="38"/>
      <c r="X111" s="67"/>
    </row>
    <row r="112" spans="1:25" ht="16.5" thickBot="1" x14ac:dyDescent="0.35">
      <c r="A112" s="122"/>
      <c r="B112" s="123"/>
      <c r="C112" s="124" t="s">
        <v>60</v>
      </c>
      <c r="D112" s="125">
        <f t="shared" ref="D112:N112" si="17">SUM(D4:D111)</f>
        <v>19386906508.599998</v>
      </c>
      <c r="E112" s="125">
        <f t="shared" si="17"/>
        <v>28334420682.639999</v>
      </c>
      <c r="F112" s="125">
        <f t="shared" si="17"/>
        <v>820670327590.38721</v>
      </c>
      <c r="G112" s="125">
        <f t="shared" si="17"/>
        <v>168930522124.76254</v>
      </c>
      <c r="H112" s="125">
        <f t="shared" si="17"/>
        <v>31098905441.34</v>
      </c>
      <c r="I112" s="125">
        <f t="shared" si="17"/>
        <v>270577750.30000001</v>
      </c>
      <c r="J112" s="125">
        <f t="shared" si="17"/>
        <v>1049973549172.1279</v>
      </c>
      <c r="K112" s="125">
        <f t="shared" si="17"/>
        <v>1513360643.7215006</v>
      </c>
      <c r="L112" s="125">
        <f t="shared" si="17"/>
        <v>6534577752.7015009</v>
      </c>
      <c r="M112" s="125">
        <f t="shared" si="17"/>
        <v>1174355669447.1287</v>
      </c>
      <c r="N112" s="125">
        <f t="shared" si="17"/>
        <v>10441490932.046</v>
      </c>
      <c r="O112" s="126">
        <f>(O18+O43+O54+O76+O81+O104+O111)</f>
        <v>1167212606967.1169</v>
      </c>
      <c r="P112" s="127"/>
      <c r="Q112" s="128"/>
      <c r="R112" s="128"/>
      <c r="S112" s="129"/>
      <c r="T112" s="129"/>
      <c r="U112" s="125"/>
      <c r="V112" s="125"/>
      <c r="W112" s="131">
        <f>SUM(W4:W111)</f>
        <v>429442</v>
      </c>
      <c r="X112" s="130">
        <f>SUM(X4:X111)</f>
        <v>220100340637.17365</v>
      </c>
      <c r="Y112" s="33"/>
    </row>
    <row r="113" spans="1:24" x14ac:dyDescent="0.25">
      <c r="A113" s="15"/>
      <c r="B113" s="15"/>
      <c r="C113" s="15"/>
    </row>
    <row r="114" spans="1:24" x14ac:dyDescent="0.25">
      <c r="A114" s="15"/>
      <c r="B114" s="28"/>
      <c r="C114" s="11"/>
      <c r="O114" s="25"/>
      <c r="X114" s="30"/>
    </row>
    <row r="115" spans="1:24" x14ac:dyDescent="0.25">
      <c r="A115" s="15"/>
      <c r="B115" s="12"/>
      <c r="C115" s="13"/>
      <c r="O115" s="26"/>
      <c r="P115" s="30"/>
    </row>
    <row r="116" spans="1:24" x14ac:dyDescent="0.25">
      <c r="A116" s="15"/>
      <c r="B116" s="12"/>
      <c r="C116" s="13"/>
      <c r="O116" s="26"/>
      <c r="P116" s="30"/>
    </row>
    <row r="117" spans="1:24" x14ac:dyDescent="0.25">
      <c r="A117" s="15"/>
      <c r="B117" s="12"/>
      <c r="C117" s="13"/>
      <c r="O117" s="26"/>
      <c r="P117" s="30"/>
    </row>
    <row r="118" spans="1:24" x14ac:dyDescent="0.25">
      <c r="A118" s="15"/>
      <c r="B118" s="12"/>
      <c r="C118" s="13"/>
      <c r="O118" s="26"/>
      <c r="P118" s="30"/>
    </row>
  </sheetData>
  <mergeCells count="1">
    <mergeCell ref="A1:X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February 2020</vt:lpstr>
      <vt:lpstr>'February 2020'!Print_Area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2020-06-09T11:52:53Z</dcterms:modified>
</cp:coreProperties>
</file>