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-15" yWindow="-15" windowWidth="17745" windowHeight="8100" activeTab="3"/>
  </bookViews>
  <sheets>
    <sheet name="Data" sheetId="9" r:id="rId1"/>
    <sheet name="Sector Trend" sheetId="4" r:id="rId2"/>
    <sheet name="Total NAV" sheetId="8" r:id="rId3"/>
    <sheet name="NAV Trend" sheetId="1" r:id="rId4"/>
    <sheet name="Volatility Measure" sheetId="11" r:id="rId5"/>
  </sheets>
  <definedNames>
    <definedName name="_GoBack" localSheetId="0">Data!$F$98</definedName>
    <definedName name="_xlnm.Print_Area" localSheetId="3">'NAV Trend'!$B$1:$J$9</definedName>
  </definedNames>
  <calcPr calcId="125725"/>
</workbook>
</file>

<file path=xl/calcChain.xml><?xml version="1.0" encoding="utf-8"?>
<calcChain xmlns="http://schemas.openxmlformats.org/spreadsheetml/2006/main">
  <c r="AL77" i="11"/>
  <c r="AJ83"/>
  <c r="AK83"/>
  <c r="AL83"/>
  <c r="AM83"/>
  <c r="AN83"/>
  <c r="AO83"/>
  <c r="AJ84"/>
  <c r="AK84"/>
  <c r="AL84"/>
  <c r="AM84"/>
  <c r="AN84"/>
  <c r="AO84"/>
  <c r="AJ85"/>
  <c r="AK85"/>
  <c r="AL85"/>
  <c r="AM85"/>
  <c r="AN85"/>
  <c r="AO85"/>
  <c r="AJ86"/>
  <c r="AK86"/>
  <c r="AL86"/>
  <c r="AM86"/>
  <c r="AN86"/>
  <c r="AO86"/>
  <c r="AJ87"/>
  <c r="AK87"/>
  <c r="AL87"/>
  <c r="AM87"/>
  <c r="AN87"/>
  <c r="AO87"/>
  <c r="AJ88"/>
  <c r="AK88"/>
  <c r="AL88"/>
  <c r="AM88"/>
  <c r="AN88"/>
  <c r="AO88"/>
  <c r="AJ89"/>
  <c r="AL89"/>
  <c r="AN89"/>
  <c r="AJ90"/>
  <c r="AL90"/>
  <c r="AN90"/>
  <c r="AO82"/>
  <c r="AN82"/>
  <c r="AM82"/>
  <c r="AL82"/>
  <c r="AK82"/>
  <c r="AJ82"/>
  <c r="AJ6"/>
  <c r="AK6"/>
  <c r="AL6"/>
  <c r="AM6"/>
  <c r="AN6"/>
  <c r="AO6"/>
  <c r="AJ7"/>
  <c r="AK7"/>
  <c r="AL7"/>
  <c r="AM7"/>
  <c r="AN7"/>
  <c r="AO7"/>
  <c r="AJ8"/>
  <c r="AK8"/>
  <c r="AL8"/>
  <c r="AM8"/>
  <c r="AN8"/>
  <c r="AO8"/>
  <c r="AJ9"/>
  <c r="AK9"/>
  <c r="AL9"/>
  <c r="AM9"/>
  <c r="AN9"/>
  <c r="AO9"/>
  <c r="AJ10"/>
  <c r="AK10"/>
  <c r="AL10"/>
  <c r="AM10"/>
  <c r="AN10"/>
  <c r="AO10"/>
  <c r="AJ11"/>
  <c r="AK11"/>
  <c r="AL11"/>
  <c r="AM11"/>
  <c r="AN11"/>
  <c r="AO11"/>
  <c r="AJ12"/>
  <c r="AK12"/>
  <c r="AL12"/>
  <c r="AM12"/>
  <c r="AN12"/>
  <c r="AO12"/>
  <c r="AJ13"/>
  <c r="AK13"/>
  <c r="AL13"/>
  <c r="AM13"/>
  <c r="AN13"/>
  <c r="AO13"/>
  <c r="AJ14"/>
  <c r="AK14"/>
  <c r="AL14"/>
  <c r="AM14"/>
  <c r="AN14"/>
  <c r="AO14"/>
  <c r="AJ15"/>
  <c r="AK15"/>
  <c r="AL15"/>
  <c r="AM15"/>
  <c r="AN15"/>
  <c r="AO15"/>
  <c r="AJ16"/>
  <c r="AK16"/>
  <c r="AL16"/>
  <c r="AM16"/>
  <c r="AN16"/>
  <c r="AO16"/>
  <c r="AJ17"/>
  <c r="AL17"/>
  <c r="AN17"/>
  <c r="AJ19"/>
  <c r="AK19"/>
  <c r="AL19"/>
  <c r="AM19"/>
  <c r="AN19"/>
  <c r="AO19"/>
  <c r="AJ20"/>
  <c r="AK20"/>
  <c r="AL20"/>
  <c r="AM20"/>
  <c r="AN20"/>
  <c r="AO20"/>
  <c r="AJ21"/>
  <c r="AK21"/>
  <c r="AL21"/>
  <c r="AM21"/>
  <c r="AN21"/>
  <c r="AO21"/>
  <c r="AJ22"/>
  <c r="AK22"/>
  <c r="AL22"/>
  <c r="AM22"/>
  <c r="AN22"/>
  <c r="AO22"/>
  <c r="AJ23"/>
  <c r="AK23"/>
  <c r="AL23"/>
  <c r="AM23"/>
  <c r="AN23"/>
  <c r="AO23"/>
  <c r="AJ24"/>
  <c r="AK24"/>
  <c r="AL24"/>
  <c r="AM24"/>
  <c r="AN24"/>
  <c r="AO24"/>
  <c r="AJ25"/>
  <c r="AK25"/>
  <c r="AL25"/>
  <c r="AM25"/>
  <c r="AN25"/>
  <c r="AO25"/>
  <c r="AJ26"/>
  <c r="AK26"/>
  <c r="AL26"/>
  <c r="AM26"/>
  <c r="AN26"/>
  <c r="AO26"/>
  <c r="AJ27"/>
  <c r="AK27"/>
  <c r="AL27"/>
  <c r="AM27"/>
  <c r="AN27"/>
  <c r="AO27"/>
  <c r="AJ28"/>
  <c r="AL28"/>
  <c r="AN28"/>
  <c r="AJ30"/>
  <c r="AK30"/>
  <c r="AL30"/>
  <c r="AM30"/>
  <c r="AN30"/>
  <c r="AO30"/>
  <c r="AJ31"/>
  <c r="AK31"/>
  <c r="AL31"/>
  <c r="AM31"/>
  <c r="AN31"/>
  <c r="AO31"/>
  <c r="AJ32"/>
  <c r="AK32"/>
  <c r="AL32"/>
  <c r="AM32"/>
  <c r="AN32"/>
  <c r="AO32"/>
  <c r="AJ33"/>
  <c r="AK33"/>
  <c r="AL33"/>
  <c r="AM33"/>
  <c r="AN33"/>
  <c r="AO33"/>
  <c r="AJ34"/>
  <c r="AK34"/>
  <c r="AL34"/>
  <c r="AM34"/>
  <c r="AN34"/>
  <c r="AO34"/>
  <c r="AJ35"/>
  <c r="AK35"/>
  <c r="AL35"/>
  <c r="AM35"/>
  <c r="AN35"/>
  <c r="AO35"/>
  <c r="AJ36"/>
  <c r="AL36"/>
  <c r="AN36"/>
  <c r="AJ38"/>
  <c r="AK38"/>
  <c r="AL38"/>
  <c r="AM38"/>
  <c r="AN38"/>
  <c r="AO38"/>
  <c r="AJ39"/>
  <c r="AK39"/>
  <c r="AL39"/>
  <c r="AM39"/>
  <c r="AN39"/>
  <c r="AO39"/>
  <c r="AJ40"/>
  <c r="AK40"/>
  <c r="AL40"/>
  <c r="AM40"/>
  <c r="AN40"/>
  <c r="AO40"/>
  <c r="AJ41"/>
  <c r="AK41"/>
  <c r="AL41"/>
  <c r="AM41"/>
  <c r="AN41"/>
  <c r="AO41"/>
  <c r="AJ42"/>
  <c r="AK42"/>
  <c r="AL42"/>
  <c r="AM42"/>
  <c r="AN42"/>
  <c r="AO42"/>
  <c r="AJ43"/>
  <c r="AK43"/>
  <c r="AL43"/>
  <c r="AM43"/>
  <c r="AN43"/>
  <c r="AO43"/>
  <c r="AJ44"/>
  <c r="AK44"/>
  <c r="AL44"/>
  <c r="AM44"/>
  <c r="AN44"/>
  <c r="AO44"/>
  <c r="AJ45"/>
  <c r="AK45"/>
  <c r="AL45"/>
  <c r="AM45"/>
  <c r="AN45"/>
  <c r="AO45"/>
  <c r="AJ46"/>
  <c r="AK46"/>
  <c r="AL46"/>
  <c r="AM46"/>
  <c r="AN46"/>
  <c r="AO46"/>
  <c r="AJ47"/>
  <c r="AK47"/>
  <c r="AL47"/>
  <c r="AM47"/>
  <c r="AN47"/>
  <c r="AO47"/>
  <c r="AJ48"/>
  <c r="AL48"/>
  <c r="AN48"/>
  <c r="AJ50"/>
  <c r="AK50"/>
  <c r="AL50"/>
  <c r="AM50"/>
  <c r="AN50"/>
  <c r="AO50"/>
  <c r="AJ51"/>
  <c r="AK51"/>
  <c r="AL51"/>
  <c r="AM51"/>
  <c r="AN51"/>
  <c r="AO51"/>
  <c r="AJ52"/>
  <c r="AK52"/>
  <c r="AL52"/>
  <c r="AM52"/>
  <c r="AN52"/>
  <c r="AO52"/>
  <c r="AJ53"/>
  <c r="AL53"/>
  <c r="AN53"/>
  <c r="AJ55"/>
  <c r="AK55"/>
  <c r="AL55"/>
  <c r="AM55"/>
  <c r="AN55"/>
  <c r="AO55"/>
  <c r="AJ56"/>
  <c r="AK56"/>
  <c r="AL56"/>
  <c r="AM56"/>
  <c r="AN56"/>
  <c r="AO56"/>
  <c r="AJ57"/>
  <c r="AK57"/>
  <c r="AL57"/>
  <c r="AM57"/>
  <c r="AN57"/>
  <c r="AO57"/>
  <c r="AJ58"/>
  <c r="AK58"/>
  <c r="AL58"/>
  <c r="AM58"/>
  <c r="AN58"/>
  <c r="AO58"/>
  <c r="AJ59"/>
  <c r="AK59"/>
  <c r="AL59"/>
  <c r="AM59"/>
  <c r="AN59"/>
  <c r="AO59"/>
  <c r="AJ60"/>
  <c r="AK60"/>
  <c r="AL60"/>
  <c r="AM60"/>
  <c r="AN60"/>
  <c r="AO60"/>
  <c r="AJ61"/>
  <c r="AK61"/>
  <c r="AL61"/>
  <c r="AM61"/>
  <c r="AN61"/>
  <c r="AO61"/>
  <c r="AJ62"/>
  <c r="AK62"/>
  <c r="AL62"/>
  <c r="AM62"/>
  <c r="AN62"/>
  <c r="AO62"/>
  <c r="AJ63"/>
  <c r="AK63"/>
  <c r="AL63"/>
  <c r="AM63"/>
  <c r="AN63"/>
  <c r="AO63"/>
  <c r="AJ64"/>
  <c r="AK64"/>
  <c r="AL64"/>
  <c r="AM64"/>
  <c r="AN64"/>
  <c r="AO64"/>
  <c r="AJ65"/>
  <c r="AK65"/>
  <c r="AL65"/>
  <c r="AM65"/>
  <c r="AN65"/>
  <c r="AO65"/>
  <c r="AJ66"/>
  <c r="AK66"/>
  <c r="AL66"/>
  <c r="AM66"/>
  <c r="AN66"/>
  <c r="AO66"/>
  <c r="AJ67"/>
  <c r="AK67"/>
  <c r="AL67"/>
  <c r="AM67"/>
  <c r="AN67"/>
  <c r="AO67"/>
  <c r="AJ68"/>
  <c r="AK68"/>
  <c r="AL68"/>
  <c r="AM68"/>
  <c r="AN68"/>
  <c r="AO68"/>
  <c r="AJ69"/>
  <c r="AK69"/>
  <c r="AL69"/>
  <c r="AM69"/>
  <c r="AN69"/>
  <c r="AO69"/>
  <c r="AJ70"/>
  <c r="AL70"/>
  <c r="AN70"/>
  <c r="AJ72"/>
  <c r="AK72"/>
  <c r="AL72"/>
  <c r="AM72"/>
  <c r="AN72"/>
  <c r="AO72"/>
  <c r="AJ73"/>
  <c r="AK73"/>
  <c r="AL73"/>
  <c r="AM73"/>
  <c r="AN73"/>
  <c r="AO73"/>
  <c r="AJ74"/>
  <c r="AK74"/>
  <c r="AL74"/>
  <c r="AM74"/>
  <c r="AN74"/>
  <c r="AO74"/>
  <c r="AJ75"/>
  <c r="AK75"/>
  <c r="AL75"/>
  <c r="AM75"/>
  <c r="AN75"/>
  <c r="AO75"/>
  <c r="AJ76"/>
  <c r="AK76"/>
  <c r="AL76"/>
  <c r="AM76"/>
  <c r="AN76"/>
  <c r="AO76"/>
  <c r="AJ77"/>
  <c r="AN77"/>
  <c r="AJ78"/>
  <c r="AL78"/>
  <c r="AN78"/>
  <c r="AM5"/>
  <c r="AL5"/>
  <c r="AO5"/>
  <c r="AN5"/>
  <c r="AK5"/>
  <c r="AJ5"/>
  <c r="AH90"/>
  <c r="AH89"/>
  <c r="AI88"/>
  <c r="AH88"/>
  <c r="AI87"/>
  <c r="AH87"/>
  <c r="AI86"/>
  <c r="AH86"/>
  <c r="AI85"/>
  <c r="AH85"/>
  <c r="AI84"/>
  <c r="AH84"/>
  <c r="AI83"/>
  <c r="AH83"/>
  <c r="AI82"/>
  <c r="AH82"/>
  <c r="AH78"/>
  <c r="AH77"/>
  <c r="AI76"/>
  <c r="AH76"/>
  <c r="AI75"/>
  <c r="AH75"/>
  <c r="AI74"/>
  <c r="AH74"/>
  <c r="AI73"/>
  <c r="AH73"/>
  <c r="AI72"/>
  <c r="AH72"/>
  <c r="AH70"/>
  <c r="AI69"/>
  <c r="AH69"/>
  <c r="AI68"/>
  <c r="AH68"/>
  <c r="AI67"/>
  <c r="AH67"/>
  <c r="AI66"/>
  <c r="AH66"/>
  <c r="AI65"/>
  <c r="AH65"/>
  <c r="AI64"/>
  <c r="AH64"/>
  <c r="AI63"/>
  <c r="AH63"/>
  <c r="AI62"/>
  <c r="AH62"/>
  <c r="AI61"/>
  <c r="AH61"/>
  <c r="AI60"/>
  <c r="AH60"/>
  <c r="AI59"/>
  <c r="AH59"/>
  <c r="AI58"/>
  <c r="AH58"/>
  <c r="AI57"/>
  <c r="AH57"/>
  <c r="AI56"/>
  <c r="AH56"/>
  <c r="AI55"/>
  <c r="AH55"/>
  <c r="AH53"/>
  <c r="AI52"/>
  <c r="AH52"/>
  <c r="AI51"/>
  <c r="AH51"/>
  <c r="AI50"/>
  <c r="AH50"/>
  <c r="AH48"/>
  <c r="AI47"/>
  <c r="AH47"/>
  <c r="AI46"/>
  <c r="AH46"/>
  <c r="AI45"/>
  <c r="AH45"/>
  <c r="AI44"/>
  <c r="AH44"/>
  <c r="AI43"/>
  <c r="AH43"/>
  <c r="AI42"/>
  <c r="AH42"/>
  <c r="AI41"/>
  <c r="AH41"/>
  <c r="AI40"/>
  <c r="AH40"/>
  <c r="AI39"/>
  <c r="AH39"/>
  <c r="AI38"/>
  <c r="AH38"/>
  <c r="AH36"/>
  <c r="AI35"/>
  <c r="AH35"/>
  <c r="AI34"/>
  <c r="AH34"/>
  <c r="AI33"/>
  <c r="AH33"/>
  <c r="AI32"/>
  <c r="AH32"/>
  <c r="AI31"/>
  <c r="AH31"/>
  <c r="AI30"/>
  <c r="AH30"/>
  <c r="AH28"/>
  <c r="AI27"/>
  <c r="AH27"/>
  <c r="AI26"/>
  <c r="AH26"/>
  <c r="AI25"/>
  <c r="AH25"/>
  <c r="AI24"/>
  <c r="AH24"/>
  <c r="AI23"/>
  <c r="AH23"/>
  <c r="AI22"/>
  <c r="AH22"/>
  <c r="AI21"/>
  <c r="AH21"/>
  <c r="AI20"/>
  <c r="AH20"/>
  <c r="AI19"/>
  <c r="AH19"/>
  <c r="AH17"/>
  <c r="AI16"/>
  <c r="AH16"/>
  <c r="AI15"/>
  <c r="AH15"/>
  <c r="AI14"/>
  <c r="AH14"/>
  <c r="AI13"/>
  <c r="AH13"/>
  <c r="AI12"/>
  <c r="AH12"/>
  <c r="AI11"/>
  <c r="AH11"/>
  <c r="AI10"/>
  <c r="AH10"/>
  <c r="AI9"/>
  <c r="AH9"/>
  <c r="AI8"/>
  <c r="AH8"/>
  <c r="AI7"/>
  <c r="AH7"/>
  <c r="AI6"/>
  <c r="AH6"/>
  <c r="AI5"/>
  <c r="AH5"/>
  <c r="AF89"/>
  <c r="AF77"/>
  <c r="AF70"/>
  <c r="AF53"/>
  <c r="AF48"/>
  <c r="AF36"/>
  <c r="AF28"/>
  <c r="AF17"/>
  <c r="AF78" s="1"/>
  <c r="AF90" s="1"/>
  <c r="AE88" l="1"/>
  <c r="AD88"/>
  <c r="AE87"/>
  <c r="AD87"/>
  <c r="AE86"/>
  <c r="AD86"/>
  <c r="AE85"/>
  <c r="AD85"/>
  <c r="AE84"/>
  <c r="AD84"/>
  <c r="AE83"/>
  <c r="AD83"/>
  <c r="AE82"/>
  <c r="AD82"/>
  <c r="AE76"/>
  <c r="AD76"/>
  <c r="AE75"/>
  <c r="AD75"/>
  <c r="AE74"/>
  <c r="AD74"/>
  <c r="AE73"/>
  <c r="AD73"/>
  <c r="AE72"/>
  <c r="AD72"/>
  <c r="AE69"/>
  <c r="AD69"/>
  <c r="AE68"/>
  <c r="AD68"/>
  <c r="AE67"/>
  <c r="AD67"/>
  <c r="AE66"/>
  <c r="AD66"/>
  <c r="AE65"/>
  <c r="AD65"/>
  <c r="AE64"/>
  <c r="AD64"/>
  <c r="AE63"/>
  <c r="AD63"/>
  <c r="AE62"/>
  <c r="AD62"/>
  <c r="AE61"/>
  <c r="AD61"/>
  <c r="AE60"/>
  <c r="AD60"/>
  <c r="AE59"/>
  <c r="AD59"/>
  <c r="AE58"/>
  <c r="AD58"/>
  <c r="AE57"/>
  <c r="AD57"/>
  <c r="AE56"/>
  <c r="AD56"/>
  <c r="AE55"/>
  <c r="AD55"/>
  <c r="AE52"/>
  <c r="AD52"/>
  <c r="AE51"/>
  <c r="AD51"/>
  <c r="AE50"/>
  <c r="AD50"/>
  <c r="AE47"/>
  <c r="AD47"/>
  <c r="AE46"/>
  <c r="AD46"/>
  <c r="AE45"/>
  <c r="AD45"/>
  <c r="AE44"/>
  <c r="AD44"/>
  <c r="AE43"/>
  <c r="AD43"/>
  <c r="AE42"/>
  <c r="AD42"/>
  <c r="AE41"/>
  <c r="AD41"/>
  <c r="AE40"/>
  <c r="AD40"/>
  <c r="AE39"/>
  <c r="AD39"/>
  <c r="AE38"/>
  <c r="AD38"/>
  <c r="AE35"/>
  <c r="AD35"/>
  <c r="AE34"/>
  <c r="AD34"/>
  <c r="AE33"/>
  <c r="AD33"/>
  <c r="AE32"/>
  <c r="AD32"/>
  <c r="AE31"/>
  <c r="AD31"/>
  <c r="AE30"/>
  <c r="AD30"/>
  <c r="AE27"/>
  <c r="AD27"/>
  <c r="AE26"/>
  <c r="AD26"/>
  <c r="AE25"/>
  <c r="AD25"/>
  <c r="AE24"/>
  <c r="AD24"/>
  <c r="AE23"/>
  <c r="AD23"/>
  <c r="AE22"/>
  <c r="AD22"/>
  <c r="AE21"/>
  <c r="AD21"/>
  <c r="AE20"/>
  <c r="AD20"/>
  <c r="AE19"/>
  <c r="AD19"/>
  <c r="AE16"/>
  <c r="AD16"/>
  <c r="AE15"/>
  <c r="AD15"/>
  <c r="AE14"/>
  <c r="AD14"/>
  <c r="AE13"/>
  <c r="AD13"/>
  <c r="AE12"/>
  <c r="AD12"/>
  <c r="AE11"/>
  <c r="AD11"/>
  <c r="AE10"/>
  <c r="AD10"/>
  <c r="AE9"/>
  <c r="AD9"/>
  <c r="AE8"/>
  <c r="AD8"/>
  <c r="AE7"/>
  <c r="AD7"/>
  <c r="AE6"/>
  <c r="AD6"/>
  <c r="AE5"/>
  <c r="AD5"/>
  <c r="AB89"/>
  <c r="AB77"/>
  <c r="AB70"/>
  <c r="AB53"/>
  <c r="AB48"/>
  <c r="AB36"/>
  <c r="AB28"/>
  <c r="AB17"/>
  <c r="AA26"/>
  <c r="Z26"/>
  <c r="W26"/>
  <c r="V26"/>
  <c r="S26"/>
  <c r="R26"/>
  <c r="O26"/>
  <c r="N26"/>
  <c r="K26"/>
  <c r="J26"/>
  <c r="G26"/>
  <c r="F26"/>
  <c r="G77" i="9"/>
  <c r="K26"/>
  <c r="J26"/>
  <c r="AB78" i="11" l="1"/>
  <c r="AA88"/>
  <c r="Z88"/>
  <c r="AA87"/>
  <c r="Z87"/>
  <c r="AA86"/>
  <c r="Z86"/>
  <c r="AA85"/>
  <c r="Z85"/>
  <c r="AA84"/>
  <c r="Z84"/>
  <c r="AA83"/>
  <c r="Z83"/>
  <c r="AA82"/>
  <c r="Z82"/>
  <c r="AA76"/>
  <c r="Z76"/>
  <c r="AA75"/>
  <c r="Z75"/>
  <c r="AA74"/>
  <c r="Z74"/>
  <c r="AA73"/>
  <c r="Z73"/>
  <c r="AA72"/>
  <c r="Z72"/>
  <c r="AA69"/>
  <c r="Z69"/>
  <c r="AA68"/>
  <c r="Z68"/>
  <c r="AA67"/>
  <c r="Z67"/>
  <c r="AA66"/>
  <c r="Z66"/>
  <c r="AA65"/>
  <c r="Z65"/>
  <c r="AA64"/>
  <c r="Z64"/>
  <c r="AA63"/>
  <c r="Z63"/>
  <c r="AA62"/>
  <c r="Z62"/>
  <c r="AA61"/>
  <c r="Z61"/>
  <c r="AA60"/>
  <c r="Z60"/>
  <c r="AA59"/>
  <c r="Z59"/>
  <c r="AA58"/>
  <c r="Z58"/>
  <c r="AA57"/>
  <c r="Z57"/>
  <c r="AA56"/>
  <c r="Z56"/>
  <c r="AA55"/>
  <c r="Z55"/>
  <c r="AA52"/>
  <c r="Z52"/>
  <c r="AA51"/>
  <c r="Z51"/>
  <c r="AA50"/>
  <c r="Z50"/>
  <c r="AA47"/>
  <c r="Z47"/>
  <c r="AA46"/>
  <c r="Z46"/>
  <c r="AA45"/>
  <c r="Z45"/>
  <c r="AA44"/>
  <c r="Z44"/>
  <c r="AA43"/>
  <c r="Z43"/>
  <c r="AA42"/>
  <c r="Z42"/>
  <c r="AA41"/>
  <c r="Z41"/>
  <c r="AA40"/>
  <c r="Z40"/>
  <c r="AA39"/>
  <c r="Z39"/>
  <c r="AA38"/>
  <c r="Z38"/>
  <c r="AA35"/>
  <c r="Z35"/>
  <c r="AA34"/>
  <c r="Z34"/>
  <c r="AA33"/>
  <c r="Z33"/>
  <c r="AA32"/>
  <c r="Z32"/>
  <c r="AA31"/>
  <c r="Z31"/>
  <c r="AA30"/>
  <c r="Z30"/>
  <c r="AA27"/>
  <c r="Z27"/>
  <c r="AA25"/>
  <c r="Z25"/>
  <c r="AA24"/>
  <c r="Z24"/>
  <c r="AA23"/>
  <c r="Z23"/>
  <c r="AA22"/>
  <c r="Z22"/>
  <c r="AA21"/>
  <c r="Z21"/>
  <c r="AA20"/>
  <c r="Z20"/>
  <c r="AA19"/>
  <c r="Z19"/>
  <c r="AA16"/>
  <c r="Z16"/>
  <c r="AA15"/>
  <c r="Z15"/>
  <c r="AA14"/>
  <c r="Z14"/>
  <c r="AA13"/>
  <c r="Z13"/>
  <c r="AA12"/>
  <c r="Z12"/>
  <c r="AA11"/>
  <c r="Z11"/>
  <c r="AA10"/>
  <c r="Z10"/>
  <c r="AA9"/>
  <c r="Z9"/>
  <c r="AA8"/>
  <c r="Z8"/>
  <c r="AA7"/>
  <c r="Z7"/>
  <c r="AA6"/>
  <c r="Z6"/>
  <c r="AA5"/>
  <c r="Z5"/>
  <c r="X89"/>
  <c r="AD89" s="1"/>
  <c r="X77"/>
  <c r="AD77" s="1"/>
  <c r="X70"/>
  <c r="AD70" s="1"/>
  <c r="X53"/>
  <c r="AD53" s="1"/>
  <c r="X48"/>
  <c r="AD48" s="1"/>
  <c r="X36"/>
  <c r="AD36" s="1"/>
  <c r="X28"/>
  <c r="AD28" s="1"/>
  <c r="X17"/>
  <c r="AD17" s="1"/>
  <c r="W88"/>
  <c r="V88"/>
  <c r="W87"/>
  <c r="V87"/>
  <c r="W86"/>
  <c r="V86"/>
  <c r="W85"/>
  <c r="V85"/>
  <c r="W84"/>
  <c r="V84"/>
  <c r="W83"/>
  <c r="V83"/>
  <c r="W82"/>
  <c r="V82"/>
  <c r="W76"/>
  <c r="V76"/>
  <c r="W75"/>
  <c r="V75"/>
  <c r="W74"/>
  <c r="V74"/>
  <c r="W73"/>
  <c r="V73"/>
  <c r="W72"/>
  <c r="V72"/>
  <c r="W69"/>
  <c r="V69"/>
  <c r="W68"/>
  <c r="V68"/>
  <c r="W67"/>
  <c r="V67"/>
  <c r="W66"/>
  <c r="V66"/>
  <c r="W65"/>
  <c r="V65"/>
  <c r="W64"/>
  <c r="V64"/>
  <c r="W63"/>
  <c r="V63"/>
  <c r="W62"/>
  <c r="V62"/>
  <c r="W61"/>
  <c r="V61"/>
  <c r="W60"/>
  <c r="V60"/>
  <c r="W59"/>
  <c r="V59"/>
  <c r="W58"/>
  <c r="V58"/>
  <c r="W57"/>
  <c r="V57"/>
  <c r="W56"/>
  <c r="V56"/>
  <c r="W55"/>
  <c r="V55"/>
  <c r="W52"/>
  <c r="V52"/>
  <c r="W51"/>
  <c r="V51"/>
  <c r="W50"/>
  <c r="V50"/>
  <c r="W47"/>
  <c r="V47"/>
  <c r="W46"/>
  <c r="V46"/>
  <c r="W45"/>
  <c r="V45"/>
  <c r="W44"/>
  <c r="V44"/>
  <c r="W43"/>
  <c r="V43"/>
  <c r="W42"/>
  <c r="V42"/>
  <c r="W41"/>
  <c r="V41"/>
  <c r="W40"/>
  <c r="V40"/>
  <c r="W39"/>
  <c r="V39"/>
  <c r="W38"/>
  <c r="V38"/>
  <c r="W35"/>
  <c r="V35"/>
  <c r="W34"/>
  <c r="V34"/>
  <c r="W33"/>
  <c r="V33"/>
  <c r="W32"/>
  <c r="V32"/>
  <c r="W31"/>
  <c r="V31"/>
  <c r="W30"/>
  <c r="V30"/>
  <c r="W27"/>
  <c r="V27"/>
  <c r="W25"/>
  <c r="V25"/>
  <c r="W24"/>
  <c r="V24"/>
  <c r="W23"/>
  <c r="V23"/>
  <c r="W22"/>
  <c r="V22"/>
  <c r="W21"/>
  <c r="V21"/>
  <c r="W20"/>
  <c r="V20"/>
  <c r="W19"/>
  <c r="V19"/>
  <c r="W16"/>
  <c r="V16"/>
  <c r="W15"/>
  <c r="V15"/>
  <c r="W14"/>
  <c r="V14"/>
  <c r="W13"/>
  <c r="V13"/>
  <c r="W12"/>
  <c r="V12"/>
  <c r="W11"/>
  <c r="V11"/>
  <c r="W10"/>
  <c r="V10"/>
  <c r="W9"/>
  <c r="V9"/>
  <c r="W8"/>
  <c r="V8"/>
  <c r="W7"/>
  <c r="V7"/>
  <c r="W6"/>
  <c r="V6"/>
  <c r="W5"/>
  <c r="V5"/>
  <c r="T89"/>
  <c r="T77"/>
  <c r="T70"/>
  <c r="T53"/>
  <c r="T48"/>
  <c r="T36"/>
  <c r="T28"/>
  <c r="T17"/>
  <c r="J9" i="1"/>
  <c r="S88" i="11"/>
  <c r="R88"/>
  <c r="S87"/>
  <c r="R87"/>
  <c r="S86"/>
  <c r="R86"/>
  <c r="S85"/>
  <c r="R85"/>
  <c r="S84"/>
  <c r="R84"/>
  <c r="S83"/>
  <c r="R83"/>
  <c r="S82"/>
  <c r="R82"/>
  <c r="S76"/>
  <c r="R76"/>
  <c r="S75"/>
  <c r="R75"/>
  <c r="S74"/>
  <c r="R74"/>
  <c r="S73"/>
  <c r="R73"/>
  <c r="S72"/>
  <c r="R72"/>
  <c r="S69"/>
  <c r="R69"/>
  <c r="S68"/>
  <c r="R68"/>
  <c r="S67"/>
  <c r="R67"/>
  <c r="S66"/>
  <c r="R66"/>
  <c r="S65"/>
  <c r="R65"/>
  <c r="S64"/>
  <c r="R64"/>
  <c r="S63"/>
  <c r="R63"/>
  <c r="S62"/>
  <c r="R62"/>
  <c r="S61"/>
  <c r="R61"/>
  <c r="S60"/>
  <c r="R60"/>
  <c r="S59"/>
  <c r="R59"/>
  <c r="S58"/>
  <c r="R58"/>
  <c r="S57"/>
  <c r="R57"/>
  <c r="S56"/>
  <c r="R56"/>
  <c r="S55"/>
  <c r="R55"/>
  <c r="S52"/>
  <c r="R52"/>
  <c r="S51"/>
  <c r="R51"/>
  <c r="S50"/>
  <c r="R50"/>
  <c r="S47"/>
  <c r="R47"/>
  <c r="S46"/>
  <c r="R46"/>
  <c r="S45"/>
  <c r="R45"/>
  <c r="S44"/>
  <c r="R44"/>
  <c r="S43"/>
  <c r="R43"/>
  <c r="S42"/>
  <c r="R42"/>
  <c r="S41"/>
  <c r="R41"/>
  <c r="S40"/>
  <c r="R40"/>
  <c r="S39"/>
  <c r="R39"/>
  <c r="S38"/>
  <c r="R38"/>
  <c r="S35"/>
  <c r="R35"/>
  <c r="S34"/>
  <c r="R34"/>
  <c r="S33"/>
  <c r="R33"/>
  <c r="S32"/>
  <c r="R32"/>
  <c r="S31"/>
  <c r="R31"/>
  <c r="S30"/>
  <c r="R30"/>
  <c r="S27"/>
  <c r="R27"/>
  <c r="S25"/>
  <c r="R25"/>
  <c r="S24"/>
  <c r="R24"/>
  <c r="S23"/>
  <c r="R23"/>
  <c r="S22"/>
  <c r="R22"/>
  <c r="S21"/>
  <c r="R21"/>
  <c r="S20"/>
  <c r="R20"/>
  <c r="S19"/>
  <c r="R19"/>
  <c r="S16"/>
  <c r="R16"/>
  <c r="S15"/>
  <c r="R15"/>
  <c r="S14"/>
  <c r="R14"/>
  <c r="S13"/>
  <c r="R13"/>
  <c r="S12"/>
  <c r="R12"/>
  <c r="S11"/>
  <c r="R11"/>
  <c r="S10"/>
  <c r="R10"/>
  <c r="S9"/>
  <c r="R9"/>
  <c r="S8"/>
  <c r="R8"/>
  <c r="S7"/>
  <c r="R7"/>
  <c r="S6"/>
  <c r="R6"/>
  <c r="S5"/>
  <c r="R5"/>
  <c r="P89"/>
  <c r="P77"/>
  <c r="P70"/>
  <c r="P53"/>
  <c r="P48"/>
  <c r="P36"/>
  <c r="P28"/>
  <c r="P17"/>
  <c r="O88"/>
  <c r="N88"/>
  <c r="O87"/>
  <c r="N87"/>
  <c r="O86"/>
  <c r="N86"/>
  <c r="O85"/>
  <c r="N85"/>
  <c r="O84"/>
  <c r="N84"/>
  <c r="O83"/>
  <c r="N83"/>
  <c r="O82"/>
  <c r="N82"/>
  <c r="O76"/>
  <c r="N76"/>
  <c r="O75"/>
  <c r="N75"/>
  <c r="O74"/>
  <c r="N74"/>
  <c r="O73"/>
  <c r="N73"/>
  <c r="O72"/>
  <c r="N72"/>
  <c r="O69"/>
  <c r="N69"/>
  <c r="O68"/>
  <c r="N68"/>
  <c r="O67"/>
  <c r="N67"/>
  <c r="O66"/>
  <c r="N66"/>
  <c r="O65"/>
  <c r="N65"/>
  <c r="O64"/>
  <c r="N64"/>
  <c r="O63"/>
  <c r="N63"/>
  <c r="O62"/>
  <c r="N62"/>
  <c r="O61"/>
  <c r="N61"/>
  <c r="O60"/>
  <c r="N60"/>
  <c r="O59"/>
  <c r="N59"/>
  <c r="O58"/>
  <c r="N58"/>
  <c r="O57"/>
  <c r="N57"/>
  <c r="O56"/>
  <c r="N56"/>
  <c r="O55"/>
  <c r="N55"/>
  <c r="O52"/>
  <c r="N52"/>
  <c r="O51"/>
  <c r="N51"/>
  <c r="O50"/>
  <c r="N50"/>
  <c r="O47"/>
  <c r="N47"/>
  <c r="O46"/>
  <c r="N46"/>
  <c r="O45"/>
  <c r="N45"/>
  <c r="O44"/>
  <c r="N44"/>
  <c r="O43"/>
  <c r="N43"/>
  <c r="O42"/>
  <c r="N42"/>
  <c r="O41"/>
  <c r="N41"/>
  <c r="O40"/>
  <c r="N40"/>
  <c r="O39"/>
  <c r="N39"/>
  <c r="O38"/>
  <c r="N38"/>
  <c r="O35"/>
  <c r="N35"/>
  <c r="O34"/>
  <c r="N34"/>
  <c r="O33"/>
  <c r="N33"/>
  <c r="O32"/>
  <c r="N32"/>
  <c r="O31"/>
  <c r="N31"/>
  <c r="O30"/>
  <c r="N30"/>
  <c r="O27"/>
  <c r="N27"/>
  <c r="O25"/>
  <c r="N25"/>
  <c r="O24"/>
  <c r="N24"/>
  <c r="O23"/>
  <c r="N23"/>
  <c r="O22"/>
  <c r="N22"/>
  <c r="O21"/>
  <c r="N21"/>
  <c r="O20"/>
  <c r="N20"/>
  <c r="O19"/>
  <c r="N19"/>
  <c r="O16"/>
  <c r="N16"/>
  <c r="O15"/>
  <c r="N15"/>
  <c r="O14"/>
  <c r="N14"/>
  <c r="O13"/>
  <c r="N13"/>
  <c r="O12"/>
  <c r="N12"/>
  <c r="O11"/>
  <c r="N11"/>
  <c r="O10"/>
  <c r="N10"/>
  <c r="O9"/>
  <c r="N9"/>
  <c r="O8"/>
  <c r="N8"/>
  <c r="O7"/>
  <c r="N7"/>
  <c r="O6"/>
  <c r="N6"/>
  <c r="O5"/>
  <c r="N5"/>
  <c r="L89"/>
  <c r="L77"/>
  <c r="L70"/>
  <c r="L53"/>
  <c r="L48"/>
  <c r="L36"/>
  <c r="L28"/>
  <c r="L17"/>
  <c r="K88"/>
  <c r="J88"/>
  <c r="K87"/>
  <c r="J87"/>
  <c r="K86"/>
  <c r="J86"/>
  <c r="K85"/>
  <c r="J85"/>
  <c r="K84"/>
  <c r="J84"/>
  <c r="K83"/>
  <c r="J83"/>
  <c r="K82"/>
  <c r="J82"/>
  <c r="K76"/>
  <c r="J76"/>
  <c r="K75"/>
  <c r="J75"/>
  <c r="K74"/>
  <c r="J74"/>
  <c r="K73"/>
  <c r="J73"/>
  <c r="K72"/>
  <c r="J72"/>
  <c r="K69"/>
  <c r="J69"/>
  <c r="K68"/>
  <c r="J68"/>
  <c r="K67"/>
  <c r="J67"/>
  <c r="K66"/>
  <c r="J66"/>
  <c r="K65"/>
  <c r="J65"/>
  <c r="K64"/>
  <c r="J64"/>
  <c r="K63"/>
  <c r="J63"/>
  <c r="K62"/>
  <c r="J62"/>
  <c r="K61"/>
  <c r="J61"/>
  <c r="K60"/>
  <c r="J60"/>
  <c r="K59"/>
  <c r="J59"/>
  <c r="K58"/>
  <c r="J58"/>
  <c r="K57"/>
  <c r="J57"/>
  <c r="K56"/>
  <c r="J56"/>
  <c r="K55"/>
  <c r="J55"/>
  <c r="K52"/>
  <c r="J52"/>
  <c r="K51"/>
  <c r="J51"/>
  <c r="K50"/>
  <c r="J50"/>
  <c r="K47"/>
  <c r="J47"/>
  <c r="K46"/>
  <c r="J46"/>
  <c r="K45"/>
  <c r="J45"/>
  <c r="K44"/>
  <c r="J44"/>
  <c r="K43"/>
  <c r="J43"/>
  <c r="K42"/>
  <c r="J42"/>
  <c r="K41"/>
  <c r="J41"/>
  <c r="K40"/>
  <c r="J40"/>
  <c r="K39"/>
  <c r="J39"/>
  <c r="K38"/>
  <c r="J38"/>
  <c r="K35"/>
  <c r="J35"/>
  <c r="K34"/>
  <c r="J34"/>
  <c r="K33"/>
  <c r="J33"/>
  <c r="K32"/>
  <c r="J32"/>
  <c r="K31"/>
  <c r="J31"/>
  <c r="K30"/>
  <c r="J30"/>
  <c r="K27"/>
  <c r="J27"/>
  <c r="K25"/>
  <c r="J25"/>
  <c r="K24"/>
  <c r="J24"/>
  <c r="K23"/>
  <c r="J23"/>
  <c r="K22"/>
  <c r="J22"/>
  <c r="K21"/>
  <c r="J21"/>
  <c r="K20"/>
  <c r="J20"/>
  <c r="K19"/>
  <c r="J19"/>
  <c r="K16"/>
  <c r="J16"/>
  <c r="K15"/>
  <c r="J15"/>
  <c r="K14"/>
  <c r="J14"/>
  <c r="K13"/>
  <c r="J13"/>
  <c r="K12"/>
  <c r="J12"/>
  <c r="K11"/>
  <c r="J11"/>
  <c r="K10"/>
  <c r="J10"/>
  <c r="K9"/>
  <c r="J9"/>
  <c r="K8"/>
  <c r="J8"/>
  <c r="K7"/>
  <c r="J7"/>
  <c r="K6"/>
  <c r="J6"/>
  <c r="K5"/>
  <c r="J5"/>
  <c r="H89"/>
  <c r="N89" s="1"/>
  <c r="H77"/>
  <c r="N77" s="1"/>
  <c r="H70"/>
  <c r="N70" s="1"/>
  <c r="H53"/>
  <c r="N53" s="1"/>
  <c r="H48"/>
  <c r="N48" s="1"/>
  <c r="H36"/>
  <c r="N36" s="1"/>
  <c r="H28"/>
  <c r="N28" s="1"/>
  <c r="H17"/>
  <c r="N17" s="1"/>
  <c r="G46"/>
  <c r="F46"/>
  <c r="G25"/>
  <c r="F25"/>
  <c r="K25" i="9"/>
  <c r="J25"/>
  <c r="K46"/>
  <c r="J46"/>
  <c r="AB90" i="11" l="1"/>
  <c r="Z28"/>
  <c r="Z48"/>
  <c r="Z70"/>
  <c r="X78"/>
  <c r="AD78" s="1"/>
  <c r="Z17"/>
  <c r="Z36"/>
  <c r="Z53"/>
  <c r="Z77"/>
  <c r="Z89"/>
  <c r="V28"/>
  <c r="V48"/>
  <c r="V70"/>
  <c r="T78"/>
  <c r="V17"/>
  <c r="V36"/>
  <c r="V53"/>
  <c r="V77"/>
  <c r="V89"/>
  <c r="L78"/>
  <c r="L90" s="1"/>
  <c r="R48"/>
  <c r="R70"/>
  <c r="R17"/>
  <c r="R36"/>
  <c r="R53"/>
  <c r="R77"/>
  <c r="R89"/>
  <c r="R28"/>
  <c r="P78"/>
  <c r="H78"/>
  <c r="N78" s="1"/>
  <c r="X90" l="1"/>
  <c r="AD90" s="1"/>
  <c r="Z78"/>
  <c r="T90"/>
  <c r="V78"/>
  <c r="P90"/>
  <c r="R78"/>
  <c r="H90"/>
  <c r="N90" s="1"/>
  <c r="G88"/>
  <c r="F88"/>
  <c r="G87"/>
  <c r="F87"/>
  <c r="G86"/>
  <c r="F86"/>
  <c r="G85"/>
  <c r="F85"/>
  <c r="G84"/>
  <c r="F84"/>
  <c r="G83"/>
  <c r="F83"/>
  <c r="G82"/>
  <c r="F82"/>
  <c r="G76"/>
  <c r="F76"/>
  <c r="G75"/>
  <c r="F75"/>
  <c r="G74"/>
  <c r="F74"/>
  <c r="G73"/>
  <c r="F73"/>
  <c r="G72"/>
  <c r="F72"/>
  <c r="G69"/>
  <c r="F69"/>
  <c r="G68"/>
  <c r="F68"/>
  <c r="G67"/>
  <c r="F67"/>
  <c r="G66"/>
  <c r="F66"/>
  <c r="G65"/>
  <c r="F65"/>
  <c r="G64"/>
  <c r="F64"/>
  <c r="G63"/>
  <c r="F63"/>
  <c r="G62"/>
  <c r="F62"/>
  <c r="G61"/>
  <c r="F61"/>
  <c r="G60"/>
  <c r="F60"/>
  <c r="G59"/>
  <c r="F59"/>
  <c r="G58"/>
  <c r="F58"/>
  <c r="G57"/>
  <c r="F57"/>
  <c r="G56"/>
  <c r="F56"/>
  <c r="G55"/>
  <c r="F55"/>
  <c r="G52"/>
  <c r="F52"/>
  <c r="G51"/>
  <c r="F51"/>
  <c r="G50"/>
  <c r="F50"/>
  <c r="G47"/>
  <c r="F47"/>
  <c r="G45"/>
  <c r="F45"/>
  <c r="G44"/>
  <c r="F44"/>
  <c r="G43"/>
  <c r="F43"/>
  <c r="G42"/>
  <c r="F42"/>
  <c r="G41"/>
  <c r="F41"/>
  <c r="G40"/>
  <c r="F40"/>
  <c r="G39"/>
  <c r="F39"/>
  <c r="G38"/>
  <c r="F38"/>
  <c r="G35"/>
  <c r="F35"/>
  <c r="G34"/>
  <c r="F34"/>
  <c r="G33"/>
  <c r="F33"/>
  <c r="G32"/>
  <c r="F32"/>
  <c r="G31"/>
  <c r="F31"/>
  <c r="G30"/>
  <c r="F30"/>
  <c r="G27"/>
  <c r="F27"/>
  <c r="G24"/>
  <c r="F24"/>
  <c r="G23"/>
  <c r="F23"/>
  <c r="G22"/>
  <c r="F22"/>
  <c r="G21"/>
  <c r="F21"/>
  <c r="G20"/>
  <c r="F20"/>
  <c r="G19"/>
  <c r="F19"/>
  <c r="G16"/>
  <c r="F16"/>
  <c r="G15"/>
  <c r="F15"/>
  <c r="G14"/>
  <c r="F14"/>
  <c r="G13"/>
  <c r="F13"/>
  <c r="G12"/>
  <c r="F12"/>
  <c r="G11"/>
  <c r="F11"/>
  <c r="G10"/>
  <c r="F10"/>
  <c r="G9"/>
  <c r="F9"/>
  <c r="G8"/>
  <c r="F8"/>
  <c r="G7"/>
  <c r="F7"/>
  <c r="G6"/>
  <c r="F6"/>
  <c r="G5"/>
  <c r="F5"/>
  <c r="D89"/>
  <c r="J89" s="1"/>
  <c r="D77"/>
  <c r="J77" s="1"/>
  <c r="D70"/>
  <c r="J70" s="1"/>
  <c r="D53"/>
  <c r="J53" s="1"/>
  <c r="D48"/>
  <c r="J48" s="1"/>
  <c r="D36"/>
  <c r="J36" s="1"/>
  <c r="D28"/>
  <c r="J28" s="1"/>
  <c r="D17"/>
  <c r="J17" s="1"/>
  <c r="Z90" l="1"/>
  <c r="V90"/>
  <c r="R90"/>
  <c r="D78"/>
  <c r="J78" s="1"/>
  <c r="AT6"/>
  <c r="AT7"/>
  <c r="AT8"/>
  <c r="AT9"/>
  <c r="AT10"/>
  <c r="AT11"/>
  <c r="AT12"/>
  <c r="AT13"/>
  <c r="AT14"/>
  <c r="AT15"/>
  <c r="AT16"/>
  <c r="AT17"/>
  <c r="AT18"/>
  <c r="AT19"/>
  <c r="AT20"/>
  <c r="AT21"/>
  <c r="AT22"/>
  <c r="AT23"/>
  <c r="AT24"/>
  <c r="AT27"/>
  <c r="AT28"/>
  <c r="AT29"/>
  <c r="AT30"/>
  <c r="AT31"/>
  <c r="AT32"/>
  <c r="AT33"/>
  <c r="AT34"/>
  <c r="AT35"/>
  <c r="AT36"/>
  <c r="AT37"/>
  <c r="AT38"/>
  <c r="AT39"/>
  <c r="AT40"/>
  <c r="AT41"/>
  <c r="AT42"/>
  <c r="AT43"/>
  <c r="AT44"/>
  <c r="AT45"/>
  <c r="AT47"/>
  <c r="AT48"/>
  <c r="AT49"/>
  <c r="AT50"/>
  <c r="AT51"/>
  <c r="AT52"/>
  <c r="AT53"/>
  <c r="AT54"/>
  <c r="AT55"/>
  <c r="AT56"/>
  <c r="AT57"/>
  <c r="AT58"/>
  <c r="AT59"/>
  <c r="AT60"/>
  <c r="AT61"/>
  <c r="AT62"/>
  <c r="AT63"/>
  <c r="AT64"/>
  <c r="AT65"/>
  <c r="AT66"/>
  <c r="AT67"/>
  <c r="AT68"/>
  <c r="AT69"/>
  <c r="AT70"/>
  <c r="AT71"/>
  <c r="AT72"/>
  <c r="AT73"/>
  <c r="AT74"/>
  <c r="AT75"/>
  <c r="AT76"/>
  <c r="AT77"/>
  <c r="AT78"/>
  <c r="AT79"/>
  <c r="AT80"/>
  <c r="AT81"/>
  <c r="AT82"/>
  <c r="AT83"/>
  <c r="AT84"/>
  <c r="AT85"/>
  <c r="AT86"/>
  <c r="AT87"/>
  <c r="AT88"/>
  <c r="AT89"/>
  <c r="AT90"/>
  <c r="AS6"/>
  <c r="AS7"/>
  <c r="AS8"/>
  <c r="AS9"/>
  <c r="AS10"/>
  <c r="AS11"/>
  <c r="AS12"/>
  <c r="AS13"/>
  <c r="AS14"/>
  <c r="AS15"/>
  <c r="AS16"/>
  <c r="AS18"/>
  <c r="AS19"/>
  <c r="AS20"/>
  <c r="AS21"/>
  <c r="AS22"/>
  <c r="AS23"/>
  <c r="AS24"/>
  <c r="AS27"/>
  <c r="AS29"/>
  <c r="AS30"/>
  <c r="AS31"/>
  <c r="AS32"/>
  <c r="AS33"/>
  <c r="AS34"/>
  <c r="AS35"/>
  <c r="AS37"/>
  <c r="AS38"/>
  <c r="AS39"/>
  <c r="AS40"/>
  <c r="AS41"/>
  <c r="AS42"/>
  <c r="AS43"/>
  <c r="AS44"/>
  <c r="AS45"/>
  <c r="AS47"/>
  <c r="AS49"/>
  <c r="AS50"/>
  <c r="AS51"/>
  <c r="AS52"/>
  <c r="AS54"/>
  <c r="AS55"/>
  <c r="AS56"/>
  <c r="AS57"/>
  <c r="AS58"/>
  <c r="AS59"/>
  <c r="AS60"/>
  <c r="AS61"/>
  <c r="AS62"/>
  <c r="AS63"/>
  <c r="AS64"/>
  <c r="AS65"/>
  <c r="AS66"/>
  <c r="AS67"/>
  <c r="AS68"/>
  <c r="AS69"/>
  <c r="AS71"/>
  <c r="AS72"/>
  <c r="AS73"/>
  <c r="AS74"/>
  <c r="AS75"/>
  <c r="AS76"/>
  <c r="AS79"/>
  <c r="AS80"/>
  <c r="AS81"/>
  <c r="AS82"/>
  <c r="AS83"/>
  <c r="AS84"/>
  <c r="AS85"/>
  <c r="AS86"/>
  <c r="AS87"/>
  <c r="AS88"/>
  <c r="AT5"/>
  <c r="AS5"/>
  <c r="AQ89"/>
  <c r="AQ77"/>
  <c r="AQ70"/>
  <c r="AQ53"/>
  <c r="AQ48"/>
  <c r="AQ36"/>
  <c r="AQ28"/>
  <c r="AQ17"/>
  <c r="D90" l="1"/>
  <c r="J90" s="1"/>
  <c r="AQ78"/>
  <c r="AQ90" s="1"/>
  <c r="B17"/>
  <c r="B28"/>
  <c r="B36"/>
  <c r="B48"/>
  <c r="B53"/>
  <c r="B70"/>
  <c r="B77"/>
  <c r="AS89"/>
  <c r="AS77"/>
  <c r="AS70"/>
  <c r="AS53"/>
  <c r="AS48"/>
  <c r="AS36"/>
  <c r="AS28"/>
  <c r="AS17"/>
  <c r="B89"/>
  <c r="F77" l="1"/>
  <c r="F53"/>
  <c r="F36"/>
  <c r="F17"/>
  <c r="F89"/>
  <c r="F70"/>
  <c r="F48"/>
  <c r="F28"/>
  <c r="B78"/>
  <c r="B90" l="1"/>
  <c r="F78"/>
  <c r="AS90"/>
  <c r="AS78"/>
  <c r="K24" i="9"/>
  <c r="J24"/>
  <c r="K15"/>
  <c r="J15"/>
  <c r="F90" i="11" l="1"/>
  <c r="G70" i="9" l="1"/>
  <c r="H65" s="1"/>
  <c r="G89"/>
  <c r="H88" s="1"/>
  <c r="D89"/>
  <c r="E84" s="1"/>
  <c r="H74"/>
  <c r="D77"/>
  <c r="E76" s="1"/>
  <c r="D70"/>
  <c r="E69" s="1"/>
  <c r="G53"/>
  <c r="H50" s="1"/>
  <c r="D53"/>
  <c r="E52" s="1"/>
  <c r="G48"/>
  <c r="D48"/>
  <c r="G36"/>
  <c r="D36"/>
  <c r="E35" s="1"/>
  <c r="G28"/>
  <c r="H26" s="1"/>
  <c r="D28"/>
  <c r="G17"/>
  <c r="D17"/>
  <c r="K88"/>
  <c r="K87"/>
  <c r="K86"/>
  <c r="K85"/>
  <c r="K84"/>
  <c r="K83"/>
  <c r="K82"/>
  <c r="J88"/>
  <c r="J87"/>
  <c r="J86"/>
  <c r="J85"/>
  <c r="J83"/>
  <c r="J82"/>
  <c r="K76"/>
  <c r="K74"/>
  <c r="K72"/>
  <c r="J76"/>
  <c r="J75"/>
  <c r="J74"/>
  <c r="J73"/>
  <c r="J72"/>
  <c r="K69"/>
  <c r="K68"/>
  <c r="K66"/>
  <c r="K64"/>
  <c r="K62"/>
  <c r="K60"/>
  <c r="K58"/>
  <c r="K56"/>
  <c r="K55"/>
  <c r="J69"/>
  <c r="J68"/>
  <c r="J67"/>
  <c r="J66"/>
  <c r="J64"/>
  <c r="J62"/>
  <c r="J60"/>
  <c r="J58"/>
  <c r="J56"/>
  <c r="J55"/>
  <c r="K52"/>
  <c r="K51"/>
  <c r="K50"/>
  <c r="J52"/>
  <c r="J51"/>
  <c r="J50"/>
  <c r="K47"/>
  <c r="K45"/>
  <c r="K44"/>
  <c r="K42"/>
  <c r="K40"/>
  <c r="K39"/>
  <c r="K38"/>
  <c r="J47"/>
  <c r="J45"/>
  <c r="J44"/>
  <c r="J43"/>
  <c r="J42"/>
  <c r="J41"/>
  <c r="J40"/>
  <c r="J39"/>
  <c r="J38"/>
  <c r="K35"/>
  <c r="K34"/>
  <c r="K33"/>
  <c r="K32"/>
  <c r="K31"/>
  <c r="K30"/>
  <c r="J35"/>
  <c r="J34"/>
  <c r="J33"/>
  <c r="J32"/>
  <c r="J31"/>
  <c r="J30"/>
  <c r="K27"/>
  <c r="K23"/>
  <c r="K22"/>
  <c r="K21"/>
  <c r="K20"/>
  <c r="K19"/>
  <c r="J27"/>
  <c r="J23"/>
  <c r="J22"/>
  <c r="J21"/>
  <c r="J20"/>
  <c r="J19"/>
  <c r="K16"/>
  <c r="K14"/>
  <c r="K13"/>
  <c r="K12"/>
  <c r="K11"/>
  <c r="K10"/>
  <c r="K9"/>
  <c r="K8"/>
  <c r="K7"/>
  <c r="K6"/>
  <c r="K5"/>
  <c r="J16"/>
  <c r="J14"/>
  <c r="J13"/>
  <c r="J12"/>
  <c r="J11"/>
  <c r="J10"/>
  <c r="J9"/>
  <c r="J8"/>
  <c r="J7"/>
  <c r="J6"/>
  <c r="J5"/>
  <c r="E25" l="1"/>
  <c r="E26"/>
  <c r="H24"/>
  <c r="H25"/>
  <c r="H45"/>
  <c r="H46"/>
  <c r="E43"/>
  <c r="E46"/>
  <c r="H59"/>
  <c r="H67"/>
  <c r="H34"/>
  <c r="H33"/>
  <c r="E34"/>
  <c r="E27"/>
  <c r="E24"/>
  <c r="H27"/>
  <c r="E14"/>
  <c r="E15"/>
  <c r="H12"/>
  <c r="H15"/>
  <c r="H35"/>
  <c r="E10"/>
  <c r="J28"/>
  <c r="E50"/>
  <c r="E30"/>
  <c r="E6"/>
  <c r="E13"/>
  <c r="E41"/>
  <c r="E32"/>
  <c r="E19"/>
  <c r="E5"/>
  <c r="E8"/>
  <c r="E12"/>
  <c r="H16"/>
  <c r="D78"/>
  <c r="E36" s="1"/>
  <c r="E51"/>
  <c r="E31"/>
  <c r="E33"/>
  <c r="E21"/>
  <c r="E16"/>
  <c r="J36"/>
  <c r="E20"/>
  <c r="E22"/>
  <c r="E23"/>
  <c r="H19"/>
  <c r="H20"/>
  <c r="H32"/>
  <c r="H21"/>
  <c r="J17"/>
  <c r="H8"/>
  <c r="H23"/>
  <c r="J53"/>
  <c r="H38"/>
  <c r="H22"/>
  <c r="H5"/>
  <c r="H68"/>
  <c r="H51"/>
  <c r="H83"/>
  <c r="H87"/>
  <c r="H85"/>
  <c r="J70"/>
  <c r="G78"/>
  <c r="G90" s="1"/>
  <c r="H41"/>
  <c r="H30"/>
  <c r="H60"/>
  <c r="H64"/>
  <c r="H43"/>
  <c r="E57"/>
  <c r="E55"/>
  <c r="E60"/>
  <c r="E64"/>
  <c r="E68"/>
  <c r="E58"/>
  <c r="E62"/>
  <c r="E66"/>
  <c r="E39"/>
  <c r="E45"/>
  <c r="E74"/>
  <c r="H72"/>
  <c r="H76"/>
  <c r="E82"/>
  <c r="E86"/>
  <c r="E88"/>
  <c r="H56"/>
  <c r="H63"/>
  <c r="J48"/>
  <c r="J77"/>
  <c r="J89"/>
  <c r="H6"/>
  <c r="H10"/>
  <c r="H14"/>
  <c r="E38"/>
  <c r="E40"/>
  <c r="E42"/>
  <c r="E44"/>
  <c r="E47"/>
  <c r="H39"/>
  <c r="H42"/>
  <c r="H44"/>
  <c r="H47"/>
  <c r="H52"/>
  <c r="E56"/>
  <c r="E59"/>
  <c r="E61"/>
  <c r="E63"/>
  <c r="E65"/>
  <c r="E67"/>
  <c r="H58"/>
  <c r="H62"/>
  <c r="E73"/>
  <c r="E75"/>
  <c r="H73"/>
  <c r="H75"/>
  <c r="E83"/>
  <c r="E85"/>
  <c r="E87"/>
  <c r="H82"/>
  <c r="H84"/>
  <c r="H86"/>
  <c r="H55"/>
  <c r="H57"/>
  <c r="H61"/>
  <c r="H69"/>
  <c r="E72"/>
  <c r="E53" l="1"/>
  <c r="E70"/>
  <c r="E77"/>
  <c r="E48"/>
  <c r="E17"/>
  <c r="E28"/>
  <c r="D90"/>
  <c r="J90" s="1"/>
  <c r="H77"/>
  <c r="H70"/>
  <c r="H36"/>
  <c r="H48"/>
  <c r="H17"/>
  <c r="H28"/>
  <c r="H53"/>
  <c r="K41" l="1"/>
  <c r="K43"/>
  <c r="K57"/>
  <c r="K59"/>
  <c r="K61"/>
  <c r="K63"/>
  <c r="K65"/>
  <c r="K67"/>
  <c r="K73"/>
  <c r="K75"/>
  <c r="J57"/>
  <c r="J59"/>
  <c r="J61"/>
  <c r="J63"/>
  <c r="J65"/>
  <c r="J84"/>
  <c r="F9" i="1"/>
  <c r="E9"/>
  <c r="D9"/>
  <c r="C9"/>
  <c r="G9"/>
  <c r="H9"/>
  <c r="I9"/>
  <c r="H40" i="9"/>
  <c r="H31" l="1"/>
  <c r="H7" l="1"/>
  <c r="H9"/>
  <c r="H11"/>
  <c r="H13"/>
  <c r="E7"/>
  <c r="E9"/>
  <c r="E11"/>
  <c r="J78" l="1"/>
</calcChain>
</file>

<file path=xl/sharedStrings.xml><?xml version="1.0" encoding="utf-8"?>
<sst xmlns="http://schemas.openxmlformats.org/spreadsheetml/2006/main" count="454" uniqueCount="152">
  <si>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</si>
  <si>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</si>
  <si>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</si>
  <si>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</si>
  <si>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</si>
  <si>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</si>
  <si>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</si>
  <si>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</si>
  <si>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</si>
  <si>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</si>
  <si>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</si>
  <si>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</si>
  <si>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</si>
  <si>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First City Asset Management Plc</t>
  </si>
  <si>
    <t>Frontier Fund</t>
  </si>
  <si>
    <t>Chapel Hill Denham Mgt. Limited</t>
  </si>
  <si>
    <t>Paramount Equity Fund</t>
  </si>
  <si>
    <t>UBA Equity Fund</t>
  </si>
  <si>
    <t>ARM Aggressive Growth Fund</t>
  </si>
  <si>
    <t>ACAP Canary Growth Fund</t>
  </si>
  <si>
    <t>FBN Capital Asset Mgt</t>
  </si>
  <si>
    <t>Zenith Asset Management Ltd</t>
  </si>
  <si>
    <t>Zenith Equity Fund</t>
  </si>
  <si>
    <t>Afrinvest Equity Fund</t>
  </si>
  <si>
    <t>BGL Asset Management Limited</t>
  </si>
  <si>
    <t>BGL Nubian Fund</t>
  </si>
  <si>
    <t>SIM Capital Alliance Limited</t>
  </si>
  <si>
    <t>SIM Capital Alliance Fund</t>
  </si>
  <si>
    <t>FBN Capital Asset Mgt Limited</t>
  </si>
  <si>
    <t>FBN Money Market Fund</t>
  </si>
  <si>
    <t>UBA Money Market Fund</t>
  </si>
  <si>
    <t>ARM Money Market Fund</t>
  </si>
  <si>
    <t>Stanbic IBTC Bond Fund</t>
  </si>
  <si>
    <t>UBA Bond Fund</t>
  </si>
  <si>
    <t>Nigeria International Debt Fund</t>
  </si>
  <si>
    <t>BGL Sapphire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</si>
  <si>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</si>
  <si>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</si>
  <si>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</si>
  <si>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</si>
  <si>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</si>
  <si>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</si>
  <si>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</si>
  <si>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</si>
  <si>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UBA Balanced Fund</t>
  </si>
  <si>
    <t>CDL Asset Management Ltd</t>
  </si>
  <si>
    <t>Union Trustees Mixed Fund</t>
  </si>
  <si>
    <t>FBN Capital Asset Mgt. Limited</t>
  </si>
  <si>
    <t>FBN Heritage Fund</t>
  </si>
  <si>
    <t>Nigeria Global Investment Fund</t>
  </si>
  <si>
    <t>Stanbic IBTC Balanced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</si>
  <si>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</si>
  <si>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</si>
  <si>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</si>
  <si>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</si>
  <si>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</si>
  <si>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</si>
  <si>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</si>
  <si>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</si>
  <si>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</si>
  <si>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</si>
  <si>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</si>
  <si>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</si>
  <si>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</si>
  <si>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</si>
  <si>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</si>
  <si>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</si>
  <si>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DV Balanced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</si>
  <si>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</si>
  <si>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</si>
  <si>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</si>
  <si>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</si>
  <si>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</si>
  <si>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</si>
  <si>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</si>
  <si>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</si>
  <si>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</si>
  <si>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</si>
  <si>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</si>
  <si>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</si>
  <si>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</si>
  <si>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</si>
  <si>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</si>
  <si>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Note: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</si>
  <si>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</si>
  <si>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</si>
  <si>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</si>
  <si>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</si>
  <si>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</si>
  <si>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</si>
  <si>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</si>
  <si>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</si>
  <si>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</si>
  <si>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</si>
  <si>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</si>
  <si>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</si>
  <si>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</si>
  <si>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</si>
  <si>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</si>
  <si>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</si>
  <si>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</si>
  <si>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</si>
  <si>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</si>
  <si>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</si>
  <si>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</si>
  <si>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</si>
  <si>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PACAM Asset Management Limited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</si>
  <si>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</si>
  <si>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</si>
  <si>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</si>
  <si>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</si>
  <si>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</si>
  <si>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</si>
  <si>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</si>
  <si>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</si>
  <si>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</si>
  <si>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</si>
  <si>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</si>
  <si>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Bond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</si>
  <si>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</si>
  <si>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</si>
  <si>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</si>
  <si>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</si>
  <si>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</si>
  <si>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</si>
  <si>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</si>
  <si>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</si>
  <si>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</si>
  <si>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</si>
  <si>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NAV and Unit Price as at Week Ended October 7, 2016</t>
  </si>
  <si>
    <t>Lotus Capital Fixed Income Fund</t>
  </si>
  <si>
    <t>Greenwich Plus Money Market Fund</t>
  </si>
  <si>
    <t>Greenwich Asset Management Limited</t>
  </si>
  <si>
    <t>NAV and Unit Price as at Week Ended October 14, 2016</t>
  </si>
  <si>
    <t>NAV and Unit Price as at Week Ended October 21, 2016</t>
  </si>
  <si>
    <t>NAV and Unit Price as at Week Ended October 28, 2016</t>
  </si>
  <si>
    <t>*  Nubian &amp; Sapphire Funds by BGL and Union Trustees Mixed Fund by CDL Capital  are not included in this compilation.</t>
  </si>
  <si>
    <t>NAV and Unit Price as at Week Ended November 4, 2016</t>
  </si>
  <si>
    <t>Market Capitalization as at November 4, 2016</t>
  </si>
  <si>
    <t>NAV and Unit Price as at Week Ended November 11, 2016</t>
  </si>
  <si>
    <t>Market Capitalization as at November 11, 2016</t>
  </si>
  <si>
    <t>NAV and Unit Price as at Week Ended November 18, 2016</t>
  </si>
  <si>
    <t>NAV and Unit Price as at Week Ended November 25, 2016</t>
  </si>
  <si>
    <t>Cordros Asset Management Limited</t>
  </si>
  <si>
    <t>Cordros Money Market Fund</t>
  </si>
  <si>
    <t>26a.</t>
  </si>
  <si>
    <t>26b.</t>
  </si>
  <si>
    <t>NET ASSET VALUES AND UNIT PRICES OF FUND MANAGEMENT AND COLLECTIVE INVESTMENT SCHEMES AS AT WEEK ENDED DECEMBER 2, 2016</t>
  </si>
  <si>
    <t>NAV and Unit Price as at Week Ended December 2, 2016</t>
  </si>
  <si>
    <t>2a.</t>
  </si>
  <si>
    <t>2b.</t>
  </si>
  <si>
    <t>2c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</si>
</sst>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_(* #,##0_);_(* \(#,##0\);_(* &quot;-&quot;??_);_(@_)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trike/>
      <sz val="10"/>
      <color theme="1"/>
      <name val="Arial Narrow"/>
      <family val="2"/>
    </font>
    <font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Arial Narrow"/>
      <family val="2"/>
    </font>
    <font>
      <b/>
      <sz val="10"/>
      <color rgb="FFFF0000"/>
      <name val="Arial Narrow"/>
      <family val="2"/>
    </font>
    <font>
      <b/>
      <sz val="8"/>
      <color rgb="FFFF0000"/>
      <name val="Arial Narrow"/>
      <family val="2"/>
    </font>
    <font>
      <b/>
      <strike/>
      <sz val="8"/>
      <color theme="1"/>
      <name val="Arial Narrow"/>
      <family val="2"/>
    </font>
    <font>
      <b/>
      <sz val="8"/>
      <name val="Arial Narrow"/>
      <family val="2"/>
    </font>
    <font>
      <i/>
      <sz val="8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color rgb="FF000000"/>
      <name val="Arial Narrow"/>
      <family val="2"/>
    </font>
    <font>
      <sz val="8"/>
      <color theme="1"/>
      <name val="SpeakOT-Regular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rgb="FF000000"/>
      <name val="SpeakOT-Regular"/>
    </font>
    <font>
      <sz val="11"/>
      <color theme="1"/>
      <name val="Calibri"/>
      <family val="2"/>
    </font>
    <font>
      <b/>
      <i/>
      <sz val="8"/>
      <name val="Arial Narrow"/>
      <family val="2"/>
    </font>
    <font>
      <b/>
      <i/>
      <sz val="8"/>
      <color theme="6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i/>
      <sz val="8"/>
      <color rgb="FF000000"/>
      <name val="Californian FB"/>
      <family val="1"/>
    </font>
    <font>
      <b/>
      <sz val="48"/>
      <color rgb="FFFF0000"/>
      <name val="Calibri"/>
      <family val="2"/>
      <scheme val="minor"/>
    </font>
    <font>
      <b/>
      <sz val="10"/>
      <name val="Arial Narrow"/>
      <family val="2"/>
    </font>
    <font>
      <b/>
      <strike/>
      <sz val="8"/>
      <name val="Arial Narrow"/>
      <family val="2"/>
    </font>
    <font>
      <sz val="11"/>
      <name val="Calibri"/>
      <family val="2"/>
      <scheme val="minor"/>
    </font>
    <font>
      <i/>
      <sz val="8"/>
      <color theme="6" tint="-0.499984740745262"/>
      <name val="Arial Narrow"/>
      <family val="2"/>
    </font>
    <font>
      <b/>
      <i/>
      <sz val="8"/>
      <color theme="6" tint="-0.499984740745262"/>
      <name val="Arial Narrow"/>
      <family val="2"/>
    </font>
    <font>
      <sz val="11"/>
      <color rgb="FF000000"/>
      <name val="SpeakOT-Regular"/>
    </font>
    <font>
      <sz val="8"/>
      <color theme="6"/>
      <name val="Arial Narrow"/>
      <family val="2"/>
    </font>
    <font>
      <sz val="8"/>
      <color rgb="FF0F243E"/>
      <name val="Arial Narrow"/>
      <family val="2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b/>
      <i/>
      <sz val="8"/>
      <color rgb="FFFF0000"/>
      <name val="Arial Narrow"/>
      <family val="2"/>
    </font>
    <font>
      <sz val="8"/>
      <color rgb="FFFF0000"/>
      <name val="Arial Narrow"/>
      <family val="2"/>
    </font>
    <font>
      <sz val="11"/>
      <color theme="1"/>
      <name val="Century Gothic"/>
      <family val="2"/>
    </font>
    <font>
      <sz val="8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FFFFFF"/>
        <bgColor rgb="FF000000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6" borderId="0" applyNumberFormat="0" applyBorder="0" applyAlignment="0" applyProtection="0"/>
  </cellStyleXfs>
  <cellXfs count="365">
    <xf numFmtId="0" fontId="0" fillId="0" borderId="0" xfId="0"/>
    <xf numFmtId="43" fontId="0" fillId="0" borderId="0" xfId="0" applyNumberFormat="1"/>
    <xf numFmtId="165" fontId="0" fillId="0" borderId="0" xfId="1" applyNumberFormat="1" applyFont="1"/>
    <xf numFmtId="0" fontId="2" fillId="2" borderId="0" xfId="0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39" fontId="3" fillId="0" borderId="0" xfId="2" applyNumberFormat="1" applyFont="1" applyBorder="1" applyAlignment="1">
      <alignment horizontal="center" vertical="top" wrapText="1"/>
    </xf>
    <xf numFmtId="39" fontId="3" fillId="0" borderId="0" xfId="0" applyNumberFormat="1" applyFont="1" applyBorder="1"/>
    <xf numFmtId="0" fontId="5" fillId="0" borderId="0" xfId="0" applyFont="1" applyBorder="1" applyAlignment="1">
      <alignment wrapText="1"/>
    </xf>
    <xf numFmtId="0" fontId="5" fillId="0" borderId="0" xfId="0" applyFont="1" applyBorder="1"/>
    <xf numFmtId="0" fontId="4" fillId="0" borderId="0" xfId="0" applyFont="1" applyBorder="1"/>
    <xf numFmtId="0" fontId="3" fillId="0" borderId="0" xfId="0" applyNumberFormat="1" applyFont="1" applyBorder="1"/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0" fontId="8" fillId="0" borderId="0" xfId="0" applyFont="1" applyBorder="1"/>
    <xf numFmtId="0" fontId="16" fillId="0" borderId="0" xfId="0" applyFont="1" applyBorder="1"/>
    <xf numFmtId="0" fontId="7" fillId="0" borderId="0" xfId="0" applyFont="1" applyBorder="1" applyAlignment="1">
      <alignment horizontal="left"/>
    </xf>
    <xf numFmtId="0" fontId="22" fillId="0" borderId="0" xfId="0" applyFont="1"/>
    <xf numFmtId="3" fontId="5" fillId="0" borderId="0" xfId="0" applyNumberFormat="1" applyFont="1" applyBorder="1" applyAlignment="1">
      <alignment wrapText="1"/>
    </xf>
    <xf numFmtId="3" fontId="3" fillId="0" borderId="0" xfId="0" applyNumberFormat="1" applyFont="1" applyBorder="1" applyAlignment="1">
      <alignment wrapText="1"/>
    </xf>
    <xf numFmtId="0" fontId="23" fillId="0" borderId="0" xfId="0" applyFont="1"/>
    <xf numFmtId="4" fontId="23" fillId="0" borderId="0" xfId="0" applyNumberFormat="1" applyFont="1"/>
    <xf numFmtId="0" fontId="21" fillId="0" borderId="0" xfId="0" applyFont="1" applyBorder="1" applyAlignment="1">
      <alignment vertical="top" wrapText="1"/>
    </xf>
    <xf numFmtId="0" fontId="21" fillId="0" borderId="0" xfId="0" applyFont="1" applyBorder="1" applyAlignment="1">
      <alignment horizontal="center" wrapText="1"/>
    </xf>
    <xf numFmtId="10" fontId="24" fillId="0" borderId="0" xfId="0" applyNumberFormat="1" applyFont="1" applyBorder="1" applyAlignment="1">
      <alignment horizontal="center" wrapText="1"/>
    </xf>
    <xf numFmtId="4" fontId="24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0" fontId="5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center" vertical="top" wrapText="1"/>
    </xf>
    <xf numFmtId="0" fontId="15" fillId="8" borderId="1" xfId="0" applyFont="1" applyFill="1" applyBorder="1" applyAlignment="1">
      <alignment horizontal="right" vertical="center"/>
    </xf>
    <xf numFmtId="43" fontId="15" fillId="8" borderId="1" xfId="2" applyFont="1" applyFill="1" applyBorder="1" applyAlignment="1">
      <alignment horizontal="right" vertical="center" wrapText="1"/>
    </xf>
    <xf numFmtId="4" fontId="15" fillId="8" borderId="1" xfId="2" applyNumberFormat="1" applyFont="1" applyFill="1" applyBorder="1" applyAlignment="1">
      <alignment horizontal="right" vertical="center" wrapText="1"/>
    </xf>
    <xf numFmtId="43" fontId="15" fillId="8" borderId="1" xfId="2" applyNumberFormat="1" applyFont="1" applyFill="1" applyBorder="1" applyAlignment="1">
      <alignment horizontal="right" vertical="center" wrapText="1"/>
    </xf>
    <xf numFmtId="0" fontId="15" fillId="9" borderId="8" xfId="0" applyFont="1" applyFill="1" applyBorder="1" applyAlignment="1">
      <alignment horizontal="center" wrapText="1"/>
    </xf>
    <xf numFmtId="0" fontId="15" fillId="9" borderId="1" xfId="0" applyFont="1" applyFill="1" applyBorder="1" applyAlignment="1">
      <alignment vertical="top" wrapText="1"/>
    </xf>
    <xf numFmtId="0" fontId="15" fillId="9" borderId="1" xfId="0" applyFont="1" applyFill="1" applyBorder="1" applyAlignment="1">
      <alignment horizontal="right"/>
    </xf>
    <xf numFmtId="43" fontId="26" fillId="9" borderId="1" xfId="2" applyFont="1" applyFill="1" applyBorder="1" applyAlignment="1">
      <alignment horizontal="right" vertical="top" wrapText="1"/>
    </xf>
    <xf numFmtId="4" fontId="15" fillId="9" borderId="1" xfId="2" applyNumberFormat="1" applyFont="1" applyFill="1" applyBorder="1" applyAlignment="1">
      <alignment horizontal="right" vertical="top" wrapText="1"/>
    </xf>
    <xf numFmtId="0" fontId="5" fillId="8" borderId="2" xfId="0" applyFont="1" applyFill="1" applyBorder="1" applyAlignment="1">
      <alignment horizontal="center" wrapText="1"/>
    </xf>
    <xf numFmtId="0" fontId="8" fillId="8" borderId="3" xfId="0" applyFont="1" applyFill="1" applyBorder="1"/>
    <xf numFmtId="0" fontId="13" fillId="8" borderId="3" xfId="0" applyFont="1" applyFill="1" applyBorder="1" applyAlignment="1">
      <alignment horizontal="right" vertical="top" wrapText="1"/>
    </xf>
    <xf numFmtId="43" fontId="13" fillId="8" borderId="3" xfId="2" applyFont="1" applyFill="1" applyBorder="1" applyAlignment="1">
      <alignment horizontal="right" vertical="top" wrapText="1"/>
    </xf>
    <xf numFmtId="0" fontId="13" fillId="8" borderId="3" xfId="0" applyFont="1" applyFill="1" applyBorder="1" applyAlignment="1">
      <alignment horizontal="right"/>
    </xf>
    <xf numFmtId="43" fontId="1" fillId="5" borderId="0" xfId="2" applyFont="1" applyFill="1" applyBorder="1" applyAlignment="1"/>
    <xf numFmtId="43" fontId="7" fillId="5" borderId="0" xfId="2" applyFont="1" applyFill="1" applyBorder="1" applyAlignment="1"/>
    <xf numFmtId="43" fontId="17" fillId="5" borderId="0" xfId="2" applyFont="1" applyFill="1" applyBorder="1" applyAlignment="1"/>
    <xf numFmtId="43" fontId="0" fillId="0" borderId="0" xfId="2" applyFont="1"/>
    <xf numFmtId="0" fontId="28" fillId="0" borderId="0" xfId="0" applyFont="1" applyBorder="1" applyAlignment="1">
      <alignment horizontal="left"/>
    </xf>
    <xf numFmtId="0" fontId="28" fillId="0" borderId="0" xfId="0" applyFont="1" applyBorder="1"/>
    <xf numFmtId="43" fontId="13" fillId="11" borderId="3" xfId="2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horizontal="center" wrapText="1"/>
    </xf>
    <xf numFmtId="0" fontId="11" fillId="7" borderId="1" xfId="0" applyFont="1" applyFill="1" applyBorder="1"/>
    <xf numFmtId="10" fontId="11" fillId="13" borderId="1" xfId="1" applyNumberFormat="1" applyFont="1" applyFill="1" applyBorder="1" applyAlignment="1">
      <alignment horizontal="center"/>
    </xf>
    <xf numFmtId="10" fontId="15" fillId="13" borderId="1" xfId="2" applyNumberFormat="1" applyFont="1" applyFill="1" applyBorder="1" applyAlignment="1">
      <alignment horizontal="right" vertical="center" wrapText="1"/>
    </xf>
    <xf numFmtId="4" fontId="5" fillId="11" borderId="3" xfId="0" applyNumberFormat="1" applyFont="1" applyFill="1" applyBorder="1" applyAlignment="1">
      <alignment horizontal="right"/>
    </xf>
    <xf numFmtId="0" fontId="29" fillId="3" borderId="9" xfId="0" applyFont="1" applyFill="1" applyBorder="1" applyAlignment="1">
      <alignment horizontal="center" vertical="top" wrapText="1"/>
    </xf>
    <xf numFmtId="16" fontId="17" fillId="5" borderId="15" xfId="0" applyNumberFormat="1" applyFont="1" applyFill="1" applyBorder="1"/>
    <xf numFmtId="4" fontId="0" fillId="5" borderId="9" xfId="0" applyNumberFormat="1" applyFont="1" applyFill="1" applyBorder="1"/>
    <xf numFmtId="4" fontId="25" fillId="5" borderId="9" xfId="0" applyNumberFormat="1" applyFont="1" applyFill="1" applyBorder="1" applyAlignment="1">
      <alignment horizontal="right"/>
    </xf>
    <xf numFmtId="0" fontId="17" fillId="0" borderId="16" xfId="0" applyFont="1" applyBorder="1"/>
    <xf numFmtId="0" fontId="17" fillId="0" borderId="8" xfId="0" applyFont="1" applyBorder="1"/>
    <xf numFmtId="0" fontId="18" fillId="2" borderId="2" xfId="0" applyFont="1" applyFill="1" applyBorder="1"/>
    <xf numFmtId="43" fontId="18" fillId="2" borderId="3" xfId="0" applyNumberFormat="1" applyFont="1" applyFill="1" applyBorder="1"/>
    <xf numFmtId="4" fontId="3" fillId="0" borderId="0" xfId="0" applyNumberFormat="1" applyFont="1" applyBorder="1"/>
    <xf numFmtId="166" fontId="3" fillId="0" borderId="0" xfId="2" applyNumberFormat="1" applyFont="1" applyBorder="1"/>
    <xf numFmtId="0" fontId="30" fillId="0" borderId="0" xfId="0" applyFont="1" applyAlignment="1"/>
    <xf numFmtId="0" fontId="0" fillId="0" borderId="0" xfId="0" applyBorder="1"/>
    <xf numFmtId="43" fontId="0" fillId="0" borderId="0" xfId="2" applyFont="1" applyBorder="1"/>
    <xf numFmtId="165" fontId="0" fillId="0" borderId="0" xfId="1" applyNumberFormat="1" applyFont="1" applyBorder="1"/>
    <xf numFmtId="43" fontId="7" fillId="5" borderId="0" xfId="2" applyFont="1" applyFill="1" applyBorder="1" applyAlignment="1">
      <alignment horizontal="right" vertical="top" wrapText="1"/>
    </xf>
    <xf numFmtId="10" fontId="11" fillId="13" borderId="1" xfId="1" applyNumberFormat="1" applyFont="1" applyFill="1" applyBorder="1" applyAlignment="1">
      <alignment horizontal="center" wrapText="1"/>
    </xf>
    <xf numFmtId="10" fontId="15" fillId="13" borderId="1" xfId="1" applyNumberFormat="1" applyFont="1" applyFill="1" applyBorder="1" applyAlignment="1">
      <alignment horizontal="center" vertical="top" wrapText="1"/>
    </xf>
    <xf numFmtId="43" fontId="34" fillId="5" borderId="9" xfId="2" applyFont="1" applyFill="1" applyBorder="1" applyAlignment="1">
      <alignment horizontal="right" vertical="top" wrapText="1"/>
    </xf>
    <xf numFmtId="43" fontId="34" fillId="5" borderId="9" xfId="2" applyFont="1" applyFill="1" applyBorder="1" applyAlignment="1"/>
    <xf numFmtId="165" fontId="7" fillId="14" borderId="9" xfId="1" applyNumberFormat="1" applyFont="1" applyFill="1" applyBorder="1" applyAlignment="1">
      <alignment horizontal="center" vertical="top" wrapText="1"/>
    </xf>
    <xf numFmtId="165" fontId="7" fillId="14" borderId="4" xfId="1" applyNumberFormat="1" applyFont="1" applyFill="1" applyBorder="1" applyAlignment="1">
      <alignment horizontal="center" vertical="top" wrapText="1"/>
    </xf>
    <xf numFmtId="10" fontId="7" fillId="14" borderId="9" xfId="1" applyNumberFormat="1" applyFont="1" applyFill="1" applyBorder="1" applyAlignment="1">
      <alignment horizontal="center" vertical="top" wrapText="1"/>
    </xf>
    <xf numFmtId="10" fontId="5" fillId="14" borderId="9" xfId="1" applyNumberFormat="1" applyFont="1" applyFill="1" applyBorder="1" applyAlignment="1">
      <alignment horizontal="center" vertical="top" wrapText="1"/>
    </xf>
    <xf numFmtId="0" fontId="5" fillId="14" borderId="9" xfId="0" applyFont="1" applyFill="1" applyBorder="1" applyAlignment="1">
      <alignment horizontal="center" wrapText="1"/>
    </xf>
    <xf numFmtId="0" fontId="15" fillId="9" borderId="1" xfId="0" applyFont="1" applyFill="1" applyBorder="1"/>
    <xf numFmtId="4" fontId="15" fillId="9" borderId="1" xfId="0" applyNumberFormat="1" applyFont="1" applyFill="1" applyBorder="1"/>
    <xf numFmtId="0" fontId="5" fillId="4" borderId="18" xfId="0" applyFont="1" applyFill="1" applyBorder="1" applyAlignment="1">
      <alignment horizontal="center"/>
    </xf>
    <xf numFmtId="164" fontId="11" fillId="7" borderId="1" xfId="2" applyNumberFormat="1" applyFont="1" applyFill="1" applyBorder="1"/>
    <xf numFmtId="0" fontId="15" fillId="5" borderId="1" xfId="0" applyFont="1" applyFill="1" applyBorder="1"/>
    <xf numFmtId="43" fontId="15" fillId="5" borderId="1" xfId="2" applyNumberFormat="1" applyFont="1" applyFill="1" applyBorder="1" applyAlignment="1">
      <alignment horizontal="right" vertical="center" wrapText="1"/>
    </xf>
    <xf numFmtId="4" fontId="11" fillId="7" borderId="1" xfId="0" applyNumberFormat="1" applyFont="1" applyFill="1" applyBorder="1"/>
    <xf numFmtId="43" fontId="11" fillId="7" borderId="1" xfId="2" applyFont="1" applyFill="1" applyBorder="1" applyAlignment="1">
      <alignment horizontal="right"/>
    </xf>
    <xf numFmtId="4" fontId="11" fillId="7" borderId="1" xfId="0" applyNumberFormat="1" applyFont="1" applyFill="1" applyBorder="1" applyAlignment="1">
      <alignment wrapText="1"/>
    </xf>
    <xf numFmtId="2" fontId="11" fillId="7" borderId="1" xfId="0" applyNumberFormat="1" applyFont="1" applyFill="1" applyBorder="1" applyAlignment="1">
      <alignment wrapText="1"/>
    </xf>
    <xf numFmtId="4" fontId="11" fillId="7" borderId="1" xfId="2" applyNumberFormat="1" applyFont="1" applyFill="1" applyBorder="1" applyAlignment="1">
      <alignment horizontal="right"/>
    </xf>
    <xf numFmtId="10" fontId="11" fillId="13" borderId="1" xfId="1" applyNumberFormat="1" applyFont="1" applyFill="1" applyBorder="1" applyAlignment="1">
      <alignment horizontal="center" vertical="top" wrapText="1"/>
    </xf>
    <xf numFmtId="0" fontId="15" fillId="10" borderId="1" xfId="0" applyFont="1" applyFill="1" applyBorder="1" applyAlignment="1">
      <alignment vertical="top" wrapText="1"/>
    </xf>
    <xf numFmtId="0" fontId="15" fillId="10" borderId="1" xfId="0" applyFont="1" applyFill="1" applyBorder="1" applyAlignment="1">
      <alignment horizontal="right"/>
    </xf>
    <xf numFmtId="43" fontId="15" fillId="10" borderId="1" xfId="2" applyFont="1" applyFill="1" applyBorder="1" applyAlignment="1">
      <alignment horizontal="right" vertical="top" wrapText="1"/>
    </xf>
    <xf numFmtId="4" fontId="15" fillId="10" borderId="1" xfId="2" applyNumberFormat="1" applyFont="1" applyFill="1" applyBorder="1" applyAlignment="1">
      <alignment vertical="top" wrapText="1"/>
    </xf>
    <xf numFmtId="0" fontId="15" fillId="3" borderId="1" xfId="0" applyFont="1" applyFill="1" applyBorder="1" applyAlignment="1">
      <alignment wrapText="1"/>
    </xf>
    <xf numFmtId="43" fontId="15" fillId="3" borderId="1" xfId="2" applyFont="1" applyFill="1" applyBorder="1" applyAlignment="1">
      <alignment horizontal="right" vertical="top" wrapText="1"/>
    </xf>
    <xf numFmtId="10" fontId="15" fillId="13" borderId="1" xfId="2" applyNumberFormat="1" applyFont="1" applyFill="1" applyBorder="1" applyAlignment="1">
      <alignment horizontal="right" vertical="top" wrapText="1"/>
    </xf>
    <xf numFmtId="4" fontId="15" fillId="3" borderId="1" xfId="2" applyNumberFormat="1" applyFont="1" applyFill="1" applyBorder="1" applyAlignment="1">
      <alignment horizontal="right" vertical="top" wrapText="1"/>
    </xf>
    <xf numFmtId="4" fontId="11" fillId="7" borderId="1" xfId="0" applyNumberFormat="1" applyFont="1" applyFill="1" applyBorder="1" applyAlignment="1">
      <alignment horizontal="right"/>
    </xf>
    <xf numFmtId="0" fontId="15" fillId="10" borderId="1" xfId="0" applyFont="1" applyFill="1" applyBorder="1" applyAlignment="1">
      <alignment wrapText="1"/>
    </xf>
    <xf numFmtId="4" fontId="15" fillId="10" borderId="1" xfId="0" applyNumberFormat="1" applyFont="1" applyFill="1" applyBorder="1" applyAlignment="1">
      <alignment horizontal="right"/>
    </xf>
    <xf numFmtId="4" fontId="15" fillId="10" borderId="1" xfId="2" applyNumberFormat="1" applyFont="1" applyFill="1" applyBorder="1" applyAlignment="1">
      <alignment horizontal="right"/>
    </xf>
    <xf numFmtId="4" fontId="15" fillId="3" borderId="1" xfId="2" applyNumberFormat="1" applyFont="1" applyFill="1" applyBorder="1" applyAlignment="1">
      <alignment horizontal="right"/>
    </xf>
    <xf numFmtId="3" fontId="11" fillId="7" borderId="1" xfId="0" applyNumberFormat="1" applyFont="1" applyFill="1" applyBorder="1"/>
    <xf numFmtId="4" fontId="15" fillId="10" borderId="1" xfId="2" applyNumberFormat="1" applyFont="1" applyFill="1" applyBorder="1" applyAlignment="1">
      <alignment horizontal="right" vertical="top" wrapText="1"/>
    </xf>
    <xf numFmtId="4" fontId="11" fillId="7" borderId="1" xfId="2" applyNumberFormat="1" applyFont="1" applyFill="1" applyBorder="1" applyAlignment="1">
      <alignment horizontal="right" vertical="top" wrapText="1"/>
    </xf>
    <xf numFmtId="43" fontId="11" fillId="7" borderId="1" xfId="2" applyFont="1" applyFill="1" applyBorder="1" applyAlignment="1">
      <alignment horizontal="right" vertical="top" wrapText="1"/>
    </xf>
    <xf numFmtId="0" fontId="15" fillId="7" borderId="1" xfId="0" applyFont="1" applyFill="1" applyBorder="1"/>
    <xf numFmtId="0" fontId="15" fillId="10" borderId="1" xfId="0" applyFont="1" applyFill="1" applyBorder="1"/>
    <xf numFmtId="43" fontId="15" fillId="10" borderId="1" xfId="2" applyFont="1" applyFill="1" applyBorder="1" applyAlignment="1">
      <alignment horizontal="right"/>
    </xf>
    <xf numFmtId="0" fontId="15" fillId="8" borderId="1" xfId="0" applyFont="1" applyFill="1" applyBorder="1" applyAlignment="1">
      <alignment wrapText="1"/>
    </xf>
    <xf numFmtId="0" fontId="15" fillId="0" borderId="1" xfId="0" applyFont="1" applyBorder="1"/>
    <xf numFmtId="43" fontId="15" fillId="0" borderId="1" xfId="2" applyFont="1" applyBorder="1" applyAlignment="1">
      <alignment horizontal="right" vertical="top" wrapText="1"/>
    </xf>
    <xf numFmtId="4" fontId="15" fillId="0" borderId="1" xfId="2" applyNumberFormat="1" applyFont="1" applyBorder="1" applyAlignment="1">
      <alignment horizontal="right" vertical="top" wrapText="1"/>
    </xf>
    <xf numFmtId="0" fontId="15" fillId="4" borderId="1" xfId="0" applyFont="1" applyFill="1" applyBorder="1"/>
    <xf numFmtId="0" fontId="15" fillId="4" borderId="1" xfId="0" applyFont="1" applyFill="1" applyBorder="1" applyAlignment="1">
      <alignment horizontal="center" vertical="top"/>
    </xf>
    <xf numFmtId="0" fontId="15" fillId="4" borderId="1" xfId="0" applyFont="1" applyFill="1" applyBorder="1" applyAlignment="1">
      <alignment horizontal="center" vertical="top" wrapText="1"/>
    </xf>
    <xf numFmtId="10" fontId="38" fillId="14" borderId="9" xfId="1" applyNumberFormat="1" applyFont="1" applyFill="1" applyBorder="1" applyAlignment="1">
      <alignment horizontal="center" vertical="top" wrapText="1"/>
    </xf>
    <xf numFmtId="4" fontId="37" fillId="0" borderId="0" xfId="0" applyNumberFormat="1" applyFont="1" applyBorder="1" applyAlignment="1">
      <alignment horizontal="right" wrapText="1"/>
    </xf>
    <xf numFmtId="0" fontId="37" fillId="0" borderId="0" xfId="0" applyFont="1" applyBorder="1" applyAlignment="1">
      <alignment vertical="top" wrapText="1"/>
    </xf>
    <xf numFmtId="2" fontId="11" fillId="7" borderId="1" xfId="0" applyNumberFormat="1" applyFont="1" applyFill="1" applyBorder="1"/>
    <xf numFmtId="4" fontId="15" fillId="5" borderId="1" xfId="2" applyNumberFormat="1" applyFont="1" applyFill="1" applyBorder="1" applyAlignment="1">
      <alignment horizontal="right" vertical="center" wrapText="1"/>
    </xf>
    <xf numFmtId="43" fontId="15" fillId="19" borderId="1" xfId="2" applyNumberFormat="1" applyFont="1" applyFill="1" applyBorder="1" applyAlignment="1">
      <alignment horizontal="right" vertical="center" wrapText="1"/>
    </xf>
    <xf numFmtId="4" fontId="40" fillId="19" borderId="1" xfId="2" applyNumberFormat="1" applyFont="1" applyFill="1" applyBorder="1" applyAlignment="1">
      <alignment horizontal="right" vertical="center" wrapText="1"/>
    </xf>
    <xf numFmtId="43" fontId="11" fillId="7" borderId="1" xfId="2" applyFont="1" applyFill="1" applyBorder="1"/>
    <xf numFmtId="43" fontId="7" fillId="7" borderId="1" xfId="2" applyFont="1" applyFill="1" applyBorder="1"/>
    <xf numFmtId="0" fontId="43" fillId="7" borderId="1" xfId="7" applyFont="1" applyFill="1" applyBorder="1" applyAlignment="1">
      <alignment vertical="top" wrapText="1"/>
    </xf>
    <xf numFmtId="43" fontId="43" fillId="7" borderId="1" xfId="7" applyNumberFormat="1" applyFont="1" applyFill="1" applyBorder="1" applyAlignment="1">
      <alignment horizontal="right"/>
    </xf>
    <xf numFmtId="10" fontId="44" fillId="13" borderId="1" xfId="1" applyNumberFormat="1" applyFont="1" applyFill="1" applyBorder="1" applyAlignment="1">
      <alignment horizontal="center"/>
    </xf>
    <xf numFmtId="4" fontId="43" fillId="7" borderId="1" xfId="7" applyNumberFormat="1" applyFont="1" applyFill="1" applyBorder="1" applyAlignment="1">
      <alignment horizontal="right"/>
    </xf>
    <xf numFmtId="0" fontId="43" fillId="7" borderId="1" xfId="0" applyFont="1" applyFill="1" applyBorder="1" applyAlignment="1">
      <alignment wrapText="1"/>
    </xf>
    <xf numFmtId="0" fontId="15" fillId="9" borderId="17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15" fillId="15" borderId="1" xfId="0" applyFont="1" applyFill="1" applyBorder="1" applyAlignment="1">
      <alignment horizontal="center" vertical="center"/>
    </xf>
    <xf numFmtId="0" fontId="15" fillId="15" borderId="1" xfId="0" applyFont="1" applyFill="1" applyBorder="1" applyAlignment="1">
      <alignment horizontal="center" vertical="center" wrapText="1"/>
    </xf>
    <xf numFmtId="0" fontId="15" fillId="16" borderId="1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 wrapText="1"/>
    </xf>
    <xf numFmtId="0" fontId="15" fillId="17" borderId="1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 wrapText="1"/>
    </xf>
    <xf numFmtId="0" fontId="15" fillId="14" borderId="1" xfId="0" applyFont="1" applyFill="1" applyBorder="1" applyAlignment="1">
      <alignment horizontal="center" vertical="center"/>
    </xf>
    <xf numFmtId="0" fontId="15" fillId="14" borderId="9" xfId="0" applyFont="1" applyFill="1" applyBorder="1" applyAlignment="1">
      <alignment horizontal="center" vertical="center"/>
    </xf>
    <xf numFmtId="0" fontId="40" fillId="19" borderId="1" xfId="0" applyFont="1" applyFill="1" applyBorder="1" applyAlignment="1">
      <alignment horizontal="center" vertical="center"/>
    </xf>
    <xf numFmtId="0" fontId="40" fillId="19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33" fillId="15" borderId="1" xfId="0" applyFont="1" applyFill="1" applyBorder="1" applyAlignment="1">
      <alignment horizontal="center" vertical="center" wrapText="1"/>
    </xf>
    <xf numFmtId="0" fontId="33" fillId="16" borderId="1" xfId="0" applyFont="1" applyFill="1" applyBorder="1" applyAlignment="1">
      <alignment horizontal="center" vertical="center" wrapText="1"/>
    </xf>
    <xf numFmtId="0" fontId="33" fillId="17" borderId="1" xfId="0" applyFont="1" applyFill="1" applyBorder="1" applyAlignment="1">
      <alignment horizontal="center" vertical="center" wrapText="1"/>
    </xf>
    <xf numFmtId="0" fontId="41" fillId="19" borderId="1" xfId="0" applyFont="1" applyFill="1" applyBorder="1" applyAlignment="1">
      <alignment horizontal="center" vertical="center" wrapText="1"/>
    </xf>
    <xf numFmtId="4" fontId="11" fillId="5" borderId="1" xfId="0" applyNumberFormat="1" applyFont="1" applyFill="1" applyBorder="1" applyAlignment="1">
      <alignment vertical="center"/>
    </xf>
    <xf numFmtId="10" fontId="11" fillId="15" borderId="1" xfId="1" applyNumberFormat="1" applyFont="1" applyFill="1" applyBorder="1" applyAlignment="1">
      <alignment horizontal="center" vertical="center" wrapText="1"/>
    </xf>
    <xf numFmtId="10" fontId="11" fillId="16" borderId="1" xfId="1" applyNumberFormat="1" applyFont="1" applyFill="1" applyBorder="1" applyAlignment="1">
      <alignment horizontal="center" vertical="center" wrapText="1"/>
    </xf>
    <xf numFmtId="10" fontId="11" fillId="17" borderId="1" xfId="1" applyNumberFormat="1" applyFont="1" applyFill="1" applyBorder="1" applyAlignment="1">
      <alignment horizontal="center" vertical="center" wrapText="1"/>
    </xf>
    <xf numFmtId="10" fontId="15" fillId="14" borderId="1" xfId="1" applyNumberFormat="1" applyFont="1" applyFill="1" applyBorder="1" applyAlignment="1">
      <alignment vertical="center"/>
    </xf>
    <xf numFmtId="10" fontId="0" fillId="0" borderId="0" xfId="1" applyNumberFormat="1" applyFont="1" applyAlignment="1">
      <alignment vertical="center"/>
    </xf>
    <xf numFmtId="4" fontId="20" fillId="19" borderId="1" xfId="0" applyNumberFormat="1" applyFont="1" applyFill="1" applyBorder="1" applyAlignment="1">
      <alignment vertical="center"/>
    </xf>
    <xf numFmtId="10" fontId="7" fillId="0" borderId="0" xfId="1" applyNumberFormat="1" applyFont="1" applyAlignment="1">
      <alignment vertical="center"/>
    </xf>
    <xf numFmtId="43" fontId="11" fillId="5" borderId="1" xfId="2" applyFont="1" applyFill="1" applyBorder="1" applyAlignment="1">
      <alignment horizontal="right" vertical="center"/>
    </xf>
    <xf numFmtId="0" fontId="11" fillId="5" borderId="1" xfId="0" applyFont="1" applyFill="1" applyBorder="1" applyAlignment="1">
      <alignment vertical="center"/>
    </xf>
    <xf numFmtId="9" fontId="0" fillId="0" borderId="0" xfId="1" applyFont="1" applyAlignment="1">
      <alignment vertical="center"/>
    </xf>
    <xf numFmtId="43" fontId="20" fillId="19" borderId="1" xfId="2" applyFont="1" applyFill="1" applyBorder="1" applyAlignment="1">
      <alignment horizontal="right" vertical="center"/>
    </xf>
    <xf numFmtId="0" fontId="20" fillId="19" borderId="1" xfId="0" applyFont="1" applyFill="1" applyBorder="1" applyAlignment="1">
      <alignment vertical="center"/>
    </xf>
    <xf numFmtId="4" fontId="11" fillId="5" borderId="1" xfId="0" applyNumberFormat="1" applyFont="1" applyFill="1" applyBorder="1" applyAlignment="1">
      <alignment vertical="center" wrapText="1"/>
    </xf>
    <xf numFmtId="2" fontId="11" fillId="5" borderId="1" xfId="0" applyNumberFormat="1" applyFont="1" applyFill="1" applyBorder="1" applyAlignment="1">
      <alignment vertical="center" wrapText="1"/>
    </xf>
    <xf numFmtId="4" fontId="20" fillId="19" borderId="1" xfId="0" applyNumberFormat="1" applyFont="1" applyFill="1" applyBorder="1" applyAlignment="1">
      <alignment vertical="center" wrapText="1"/>
    </xf>
    <xf numFmtId="2" fontId="20" fillId="19" borderId="1" xfId="0" applyNumberFormat="1" applyFont="1" applyFill="1" applyBorder="1" applyAlignment="1">
      <alignment vertical="center" wrapText="1"/>
    </xf>
    <xf numFmtId="4" fontId="11" fillId="5" borderId="1" xfId="2" applyNumberFormat="1" applyFont="1" applyFill="1" applyBorder="1" applyAlignment="1">
      <alignment horizontal="right" vertical="center"/>
    </xf>
    <xf numFmtId="4" fontId="20" fillId="19" borderId="1" xfId="2" applyNumberFormat="1" applyFont="1" applyFill="1" applyBorder="1" applyAlignment="1">
      <alignment horizontal="right" vertical="center"/>
    </xf>
    <xf numFmtId="43" fontId="27" fillId="5" borderId="1" xfId="7" applyNumberFormat="1" applyFont="1" applyFill="1" applyBorder="1" applyAlignment="1">
      <alignment horizontal="right" vertical="center"/>
    </xf>
    <xf numFmtId="4" fontId="27" fillId="5" borderId="1" xfId="7" applyNumberFormat="1" applyFont="1" applyFill="1" applyBorder="1" applyAlignment="1">
      <alignment horizontal="right" vertical="center"/>
    </xf>
    <xf numFmtId="43" fontId="42" fillId="19" borderId="1" xfId="7" applyNumberFormat="1" applyFont="1" applyFill="1" applyBorder="1" applyAlignment="1">
      <alignment horizontal="right" vertical="center"/>
    </xf>
    <xf numFmtId="4" fontId="42" fillId="19" borderId="1" xfId="7" applyNumberFormat="1" applyFont="1" applyFill="1" applyBorder="1" applyAlignment="1">
      <alignment horizontal="right" vertical="center"/>
    </xf>
    <xf numFmtId="43" fontId="20" fillId="19" borderId="1" xfId="2" applyFont="1" applyFill="1" applyBorder="1" applyAlignment="1">
      <alignment vertical="center"/>
    </xf>
    <xf numFmtId="43" fontId="20" fillId="19" borderId="1" xfId="2" applyFont="1" applyFill="1" applyBorder="1" applyAlignment="1">
      <alignment vertical="center" wrapText="1"/>
    </xf>
    <xf numFmtId="43" fontId="15" fillId="5" borderId="1" xfId="2" applyFont="1" applyFill="1" applyBorder="1" applyAlignment="1">
      <alignment horizontal="right" vertical="center" wrapText="1"/>
    </xf>
    <xf numFmtId="4" fontId="15" fillId="5" borderId="1" xfId="2" applyNumberFormat="1" applyFont="1" applyFill="1" applyBorder="1" applyAlignment="1">
      <alignment vertical="center" wrapText="1"/>
    </xf>
    <xf numFmtId="43" fontId="40" fillId="19" borderId="1" xfId="2" applyFont="1" applyFill="1" applyBorder="1" applyAlignment="1">
      <alignment horizontal="right" vertical="center" wrapText="1"/>
    </xf>
    <xf numFmtId="4" fontId="40" fillId="19" borderId="1" xfId="2" applyNumberFormat="1" applyFont="1" applyFill="1" applyBorder="1" applyAlignment="1">
      <alignment vertical="center" wrapText="1"/>
    </xf>
    <xf numFmtId="4" fontId="11" fillId="5" borderId="1" xfId="0" applyNumberFormat="1" applyFont="1" applyFill="1" applyBorder="1" applyAlignment="1">
      <alignment horizontal="right" vertical="center"/>
    </xf>
    <xf numFmtId="4" fontId="20" fillId="19" borderId="1" xfId="0" applyNumberFormat="1" applyFont="1" applyFill="1" applyBorder="1" applyAlignment="1">
      <alignment horizontal="right" vertical="center"/>
    </xf>
    <xf numFmtId="4" fontId="15" fillId="5" borderId="1" xfId="0" applyNumberFormat="1" applyFont="1" applyFill="1" applyBorder="1" applyAlignment="1">
      <alignment horizontal="right" vertical="center"/>
    </xf>
    <xf numFmtId="4" fontId="15" fillId="5" borderId="1" xfId="2" applyNumberFormat="1" applyFont="1" applyFill="1" applyBorder="1" applyAlignment="1">
      <alignment horizontal="right" vertical="center"/>
    </xf>
    <xf numFmtId="4" fontId="40" fillId="19" borderId="1" xfId="0" applyNumberFormat="1" applyFont="1" applyFill="1" applyBorder="1" applyAlignment="1">
      <alignment horizontal="right" vertical="center"/>
    </xf>
    <xf numFmtId="4" fontId="40" fillId="19" borderId="1" xfId="2" applyNumberFormat="1" applyFont="1" applyFill="1" applyBorder="1" applyAlignment="1">
      <alignment horizontal="right" vertical="center"/>
    </xf>
    <xf numFmtId="164" fontId="11" fillId="5" borderId="1" xfId="2" applyNumberFormat="1" applyFont="1" applyFill="1" applyBorder="1" applyAlignment="1">
      <alignment vertical="center"/>
    </xf>
    <xf numFmtId="43" fontId="11" fillId="5" borderId="1" xfId="2" applyFont="1" applyFill="1" applyBorder="1" applyAlignment="1">
      <alignment vertical="center"/>
    </xf>
    <xf numFmtId="164" fontId="11" fillId="19" borderId="1" xfId="2" applyNumberFormat="1" applyFont="1" applyFill="1" applyBorder="1" applyAlignment="1">
      <alignment vertical="center"/>
    </xf>
    <xf numFmtId="2" fontId="11" fillId="5" borderId="1" xfId="0" applyNumberFormat="1" applyFont="1" applyFill="1" applyBorder="1" applyAlignment="1">
      <alignment vertical="center"/>
    </xf>
    <xf numFmtId="3" fontId="20" fillId="19" borderId="1" xfId="0" applyNumberFormat="1" applyFont="1" applyFill="1" applyBorder="1" applyAlignment="1">
      <alignment vertical="center"/>
    </xf>
    <xf numFmtId="3" fontId="11" fillId="5" borderId="1" xfId="0" applyNumberFormat="1" applyFont="1" applyFill="1" applyBorder="1" applyAlignment="1">
      <alignment vertical="center"/>
    </xf>
    <xf numFmtId="4" fontId="11" fillId="5" borderId="1" xfId="2" applyNumberFormat="1" applyFont="1" applyFill="1" applyBorder="1" applyAlignment="1">
      <alignment horizontal="right" vertical="center" wrapText="1"/>
    </xf>
    <xf numFmtId="4" fontId="20" fillId="19" borderId="1" xfId="2" applyNumberFormat="1" applyFont="1" applyFill="1" applyBorder="1" applyAlignment="1">
      <alignment horizontal="right" vertical="center" wrapText="1"/>
    </xf>
    <xf numFmtId="0" fontId="11" fillId="19" borderId="1" xfId="0" applyFont="1" applyFill="1" applyBorder="1" applyAlignment="1">
      <alignment vertical="center"/>
    </xf>
    <xf numFmtId="164" fontId="7" fillId="5" borderId="1" xfId="2" applyNumberFormat="1" applyFont="1" applyFill="1" applyBorder="1" applyAlignment="1">
      <alignment vertical="center"/>
    </xf>
    <xf numFmtId="164" fontId="7" fillId="5" borderId="1" xfId="2" applyNumberFormat="1" applyFont="1" applyFill="1" applyBorder="1" applyAlignment="1">
      <alignment horizontal="right" vertical="center"/>
    </xf>
    <xf numFmtId="43" fontId="7" fillId="5" borderId="1" xfId="2" applyFont="1" applyFill="1" applyBorder="1" applyAlignment="1">
      <alignment vertical="center"/>
    </xf>
    <xf numFmtId="164" fontId="20" fillId="19" borderId="1" xfId="2" applyNumberFormat="1" applyFont="1" applyFill="1" applyBorder="1" applyAlignment="1">
      <alignment vertical="center"/>
    </xf>
    <xf numFmtId="43" fontId="27" fillId="5" borderId="1" xfId="2" applyFont="1" applyFill="1" applyBorder="1" applyAlignment="1">
      <alignment horizontal="right" vertical="center"/>
    </xf>
    <xf numFmtId="4" fontId="27" fillId="5" borderId="1" xfId="2" applyNumberFormat="1" applyFont="1" applyFill="1" applyBorder="1" applyAlignment="1">
      <alignment horizontal="right" vertical="center"/>
    </xf>
    <xf numFmtId="43" fontId="42" fillId="19" borderId="1" xfId="2" applyFont="1" applyFill="1" applyBorder="1" applyAlignment="1">
      <alignment horizontal="right" vertical="center"/>
    </xf>
    <xf numFmtId="4" fontId="42" fillId="19" borderId="1" xfId="2" applyNumberFormat="1" applyFont="1" applyFill="1" applyBorder="1" applyAlignment="1">
      <alignment horizontal="right" vertical="center"/>
    </xf>
    <xf numFmtId="4" fontId="11" fillId="19" borderId="1" xfId="0" applyNumberFormat="1" applyFont="1" applyFill="1" applyBorder="1" applyAlignment="1">
      <alignment vertical="center"/>
    </xf>
    <xf numFmtId="4" fontId="39" fillId="19" borderId="1" xfId="0" applyNumberFormat="1" applyFont="1" applyFill="1" applyBorder="1" applyAlignment="1">
      <alignment vertical="center"/>
    </xf>
    <xf numFmtId="0" fontId="39" fillId="19" borderId="1" xfId="0" applyFont="1" applyFill="1" applyBorder="1" applyAlignment="1">
      <alignment vertical="center"/>
    </xf>
    <xf numFmtId="43" fontId="11" fillId="5" borderId="1" xfId="2" applyFont="1" applyFill="1" applyBorder="1" applyAlignment="1">
      <alignment horizontal="right" vertical="center" wrapText="1"/>
    </xf>
    <xf numFmtId="43" fontId="20" fillId="19" borderId="1" xfId="2" applyFont="1" applyFill="1" applyBorder="1" applyAlignment="1">
      <alignment horizontal="right" vertical="center" wrapText="1"/>
    </xf>
    <xf numFmtId="4" fontId="15" fillId="5" borderId="1" xfId="0" applyNumberFormat="1" applyFont="1" applyFill="1" applyBorder="1" applyAlignment="1">
      <alignment vertical="center"/>
    </xf>
    <xf numFmtId="0" fontId="15" fillId="5" borderId="1" xfId="0" applyFont="1" applyFill="1" applyBorder="1" applyAlignment="1">
      <alignment vertical="center"/>
    </xf>
    <xf numFmtId="4" fontId="15" fillId="19" borderId="1" xfId="0" applyNumberFormat="1" applyFont="1" applyFill="1" applyBorder="1" applyAlignment="1">
      <alignment vertical="center"/>
    </xf>
    <xf numFmtId="0" fontId="15" fillId="19" borderId="1" xfId="0" applyFont="1" applyFill="1" applyBorder="1" applyAlignment="1">
      <alignment vertical="center"/>
    </xf>
    <xf numFmtId="43" fontId="15" fillId="5" borderId="1" xfId="2" applyFont="1" applyFill="1" applyBorder="1" applyAlignment="1">
      <alignment horizontal="right" vertical="center"/>
    </xf>
    <xf numFmtId="43" fontId="40" fillId="19" borderId="1" xfId="2" applyFont="1" applyFill="1" applyBorder="1" applyAlignment="1">
      <alignment horizontal="right" vertical="center"/>
    </xf>
    <xf numFmtId="43" fontId="15" fillId="0" borderId="1" xfId="2" applyFont="1" applyBorder="1" applyAlignment="1">
      <alignment horizontal="right" vertical="center" wrapText="1"/>
    </xf>
    <xf numFmtId="4" fontId="15" fillId="0" borderId="1" xfId="2" applyNumberFormat="1" applyFont="1" applyBorder="1" applyAlignment="1">
      <alignment horizontal="right" vertical="center" wrapText="1"/>
    </xf>
    <xf numFmtId="43" fontId="40" fillId="0" borderId="1" xfId="2" applyFont="1" applyBorder="1" applyAlignment="1">
      <alignment horizontal="right" vertical="center" wrapText="1"/>
    </xf>
    <xf numFmtId="4" fontId="40" fillId="0" borderId="1" xfId="2" applyNumberFormat="1" applyFont="1" applyBorder="1" applyAlignment="1">
      <alignment horizontal="right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/>
    </xf>
    <xf numFmtId="0" fontId="40" fillId="18" borderId="1" xfId="0" applyFont="1" applyFill="1" applyBorder="1" applyAlignment="1">
      <alignment horizontal="center" vertical="center"/>
    </xf>
    <xf numFmtId="0" fontId="40" fillId="18" borderId="1" xfId="0" applyFont="1" applyFill="1" applyBorder="1" applyAlignment="1">
      <alignment horizontal="center" vertical="center" wrapText="1"/>
    </xf>
    <xf numFmtId="43" fontId="26" fillId="5" borderId="1" xfId="2" applyFont="1" applyFill="1" applyBorder="1" applyAlignment="1">
      <alignment horizontal="right" vertical="center" wrapText="1"/>
    </xf>
    <xf numFmtId="43" fontId="26" fillId="19" borderId="1" xfId="2" applyFont="1" applyFill="1" applyBorder="1" applyAlignment="1">
      <alignment horizontal="right" vertical="center" wrapText="1"/>
    </xf>
    <xf numFmtId="4" fontId="15" fillId="19" borderId="1" xfId="2" applyNumberFormat="1" applyFont="1" applyFill="1" applyBorder="1" applyAlignment="1">
      <alignment horizontal="right" vertical="center" wrapText="1"/>
    </xf>
    <xf numFmtId="0" fontId="13" fillId="8" borderId="2" xfId="0" applyFont="1" applyFill="1" applyBorder="1" applyAlignment="1">
      <alignment horizontal="right" vertical="center" wrapText="1"/>
    </xf>
    <xf numFmtId="43" fontId="13" fillId="5" borderId="3" xfId="2" applyFont="1" applyFill="1" applyBorder="1" applyAlignment="1">
      <alignment horizontal="right" vertical="center" wrapText="1"/>
    </xf>
    <xf numFmtId="4" fontId="5" fillId="5" borderId="3" xfId="0" applyNumberFormat="1" applyFont="1" applyFill="1" applyBorder="1" applyAlignment="1">
      <alignment horizontal="right" vertical="center"/>
    </xf>
    <xf numFmtId="43" fontId="13" fillId="19" borderId="3" xfId="2" applyFont="1" applyFill="1" applyBorder="1" applyAlignment="1">
      <alignment horizontal="right" vertical="center" wrapText="1"/>
    </xf>
    <xf numFmtId="4" fontId="40" fillId="19" borderId="3" xfId="0" applyNumberFormat="1" applyFont="1" applyFill="1" applyBorder="1" applyAlignment="1">
      <alignment horizontal="right" vertical="center"/>
    </xf>
    <xf numFmtId="0" fontId="28" fillId="0" borderId="0" xfId="0" applyFont="1" applyBorder="1" applyAlignment="1">
      <alignment horizontal="left" wrapText="1"/>
    </xf>
    <xf numFmtId="0" fontId="45" fillId="0" borderId="0" xfId="0" applyFont="1" applyBorder="1"/>
    <xf numFmtId="0" fontId="0" fillId="0" borderId="0" xfId="0" applyFont="1"/>
    <xf numFmtId="0" fontId="7" fillId="0" borderId="0" xfId="0" applyFont="1" applyBorder="1"/>
    <xf numFmtId="0" fontId="45" fillId="0" borderId="0" xfId="0" applyFont="1"/>
    <xf numFmtId="0" fontId="5" fillId="5" borderId="1" xfId="0" applyFont="1" applyFill="1" applyBorder="1" applyAlignment="1">
      <alignment horizontal="center" vertical="top"/>
    </xf>
    <xf numFmtId="0" fontId="5" fillId="5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4" fontId="11" fillId="5" borderId="1" xfId="0" applyNumberFormat="1" applyFont="1" applyFill="1" applyBorder="1"/>
    <xf numFmtId="43" fontId="11" fillId="5" borderId="1" xfId="2" applyFont="1" applyFill="1" applyBorder="1" applyAlignment="1">
      <alignment horizontal="right"/>
    </xf>
    <xf numFmtId="0" fontId="11" fillId="5" borderId="1" xfId="0" applyFont="1" applyFill="1" applyBorder="1"/>
    <xf numFmtId="4" fontId="11" fillId="5" borderId="1" xfId="0" applyNumberFormat="1" applyFont="1" applyFill="1" applyBorder="1" applyAlignment="1">
      <alignment wrapText="1"/>
    </xf>
    <xf numFmtId="2" fontId="11" fillId="5" borderId="1" xfId="0" applyNumberFormat="1" applyFont="1" applyFill="1" applyBorder="1" applyAlignment="1">
      <alignment wrapText="1"/>
    </xf>
    <xf numFmtId="4" fontId="11" fillId="5" borderId="1" xfId="2" applyNumberFormat="1" applyFont="1" applyFill="1" applyBorder="1" applyAlignment="1">
      <alignment horizontal="right"/>
    </xf>
    <xf numFmtId="43" fontId="43" fillId="5" borderId="1" xfId="7" applyNumberFormat="1" applyFont="1" applyFill="1" applyBorder="1" applyAlignment="1">
      <alignment horizontal="right"/>
    </xf>
    <xf numFmtId="4" fontId="43" fillId="5" borderId="1" xfId="7" applyNumberFormat="1" applyFont="1" applyFill="1" applyBorder="1" applyAlignment="1">
      <alignment horizontal="right"/>
    </xf>
    <xf numFmtId="43" fontId="15" fillId="5" borderId="1" xfId="2" applyFont="1" applyFill="1" applyBorder="1" applyAlignment="1">
      <alignment horizontal="right" vertical="top" wrapText="1"/>
    </xf>
    <xf numFmtId="4" fontId="15" fillId="5" borderId="1" xfId="2" applyNumberFormat="1" applyFont="1" applyFill="1" applyBorder="1" applyAlignment="1">
      <alignment vertical="top" wrapText="1"/>
    </xf>
    <xf numFmtId="4" fontId="15" fillId="5" borderId="1" xfId="2" applyNumberFormat="1" applyFont="1" applyFill="1" applyBorder="1" applyAlignment="1">
      <alignment horizontal="right" vertical="top" wrapText="1"/>
    </xf>
    <xf numFmtId="4" fontId="11" fillId="5" borderId="1" xfId="0" applyNumberFormat="1" applyFont="1" applyFill="1" applyBorder="1" applyAlignment="1">
      <alignment horizontal="right"/>
    </xf>
    <xf numFmtId="4" fontId="15" fillId="5" borderId="1" xfId="0" applyNumberFormat="1" applyFont="1" applyFill="1" applyBorder="1" applyAlignment="1">
      <alignment horizontal="right"/>
    </xf>
    <xf numFmtId="4" fontId="15" fillId="5" borderId="1" xfId="2" applyNumberFormat="1" applyFont="1" applyFill="1" applyBorder="1" applyAlignment="1">
      <alignment horizontal="right"/>
    </xf>
    <xf numFmtId="43" fontId="11" fillId="5" borderId="1" xfId="2" applyFont="1" applyFill="1" applyBorder="1"/>
    <xf numFmtId="2" fontId="11" fillId="5" borderId="1" xfId="0" applyNumberFormat="1" applyFont="1" applyFill="1" applyBorder="1"/>
    <xf numFmtId="3" fontId="11" fillId="5" borderId="1" xfId="0" applyNumberFormat="1" applyFont="1" applyFill="1" applyBorder="1"/>
    <xf numFmtId="4" fontId="11" fillId="5" borderId="1" xfId="2" applyNumberFormat="1" applyFont="1" applyFill="1" applyBorder="1" applyAlignment="1">
      <alignment horizontal="right" vertical="top" wrapText="1"/>
    </xf>
    <xf numFmtId="43" fontId="7" fillId="5" borderId="1" xfId="2" applyFont="1" applyFill="1" applyBorder="1"/>
    <xf numFmtId="43" fontId="27" fillId="5" borderId="1" xfId="2" applyFont="1" applyFill="1" applyBorder="1" applyAlignment="1">
      <alignment horizontal="right"/>
    </xf>
    <xf numFmtId="4" fontId="27" fillId="5" borderId="1" xfId="2" applyNumberFormat="1" applyFont="1" applyFill="1" applyBorder="1" applyAlignment="1">
      <alignment horizontal="right"/>
    </xf>
    <xf numFmtId="164" fontId="11" fillId="5" borderId="1" xfId="2" applyNumberFormat="1" applyFont="1" applyFill="1" applyBorder="1"/>
    <xf numFmtId="43" fontId="11" fillId="5" borderId="1" xfId="2" applyFont="1" applyFill="1" applyBorder="1" applyAlignment="1">
      <alignment horizontal="right" vertical="top" wrapText="1"/>
    </xf>
    <xf numFmtId="4" fontId="15" fillId="5" borderId="1" xfId="0" applyNumberFormat="1" applyFont="1" applyFill="1" applyBorder="1"/>
    <xf numFmtId="43" fontId="15" fillId="5" borderId="1" xfId="2" applyFont="1" applyFill="1" applyBorder="1" applyAlignment="1">
      <alignment horizontal="right"/>
    </xf>
    <xf numFmtId="43" fontId="26" fillId="5" borderId="1" xfId="2" applyFont="1" applyFill="1" applyBorder="1" applyAlignment="1">
      <alignment horizontal="right" vertical="top" wrapText="1"/>
    </xf>
    <xf numFmtId="43" fontId="13" fillId="5" borderId="3" xfId="2" applyFont="1" applyFill="1" applyBorder="1" applyAlignment="1">
      <alignment horizontal="right" vertical="top" wrapText="1"/>
    </xf>
    <xf numFmtId="4" fontId="5" fillId="5" borderId="3" xfId="0" applyNumberFormat="1" applyFont="1" applyFill="1" applyBorder="1" applyAlignment="1">
      <alignment horizontal="right"/>
    </xf>
    <xf numFmtId="0" fontId="15" fillId="9" borderId="1" xfId="0" applyFont="1" applyFill="1" applyBorder="1" applyAlignment="1">
      <alignment horizontal="center" vertical="top"/>
    </xf>
    <xf numFmtId="0" fontId="15" fillId="9" borderId="1" xfId="0" applyFont="1" applyFill="1" applyBorder="1" applyAlignment="1">
      <alignment horizontal="center" vertical="top" wrapText="1"/>
    </xf>
    <xf numFmtId="0" fontId="11" fillId="5" borderId="1" xfId="0" applyFont="1" applyFill="1" applyBorder="1" applyAlignment="1">
      <alignment horizontal="right"/>
    </xf>
    <xf numFmtId="0" fontId="43" fillId="7" borderId="1" xfId="0" applyFont="1" applyFill="1" applyBorder="1"/>
    <xf numFmtId="43" fontId="43" fillId="7" borderId="1" xfId="2" applyFont="1" applyFill="1" applyBorder="1" applyAlignment="1">
      <alignment horizontal="right"/>
    </xf>
    <xf numFmtId="10" fontId="43" fillId="13" borderId="1" xfId="1" applyNumberFormat="1" applyFont="1" applyFill="1" applyBorder="1" applyAlignment="1">
      <alignment horizontal="center" wrapText="1"/>
    </xf>
    <xf numFmtId="4" fontId="43" fillId="7" borderId="1" xfId="2" applyNumberFormat="1" applyFont="1" applyFill="1" applyBorder="1" applyAlignment="1">
      <alignment horizontal="right"/>
    </xf>
    <xf numFmtId="0" fontId="29" fillId="3" borderId="1" xfId="0" applyFont="1" applyFill="1" applyBorder="1" applyAlignment="1">
      <alignment horizontal="center" vertical="top" wrapText="1"/>
    </xf>
    <xf numFmtId="10" fontId="7" fillId="14" borderId="1" xfId="1" applyNumberFormat="1" applyFont="1" applyFill="1" applyBorder="1" applyAlignment="1">
      <alignment horizontal="center" vertical="top" wrapText="1"/>
    </xf>
    <xf numFmtId="10" fontId="38" fillId="14" borderId="1" xfId="1" applyNumberFormat="1" applyFont="1" applyFill="1" applyBorder="1" applyAlignment="1">
      <alignment horizontal="center" vertical="top" wrapText="1"/>
    </xf>
    <xf numFmtId="0" fontId="5" fillId="14" borderId="1" xfId="0" applyFont="1" applyFill="1" applyBorder="1" applyAlignment="1">
      <alignment horizontal="center"/>
    </xf>
    <xf numFmtId="0" fontId="5" fillId="11" borderId="23" xfId="0" applyFont="1" applyFill="1" applyBorder="1" applyAlignment="1"/>
    <xf numFmtId="0" fontId="5" fillId="11" borderId="18" xfId="0" applyFont="1" applyFill="1" applyBorder="1" applyAlignment="1"/>
    <xf numFmtId="0" fontId="5" fillId="4" borderId="24" xfId="0" applyFont="1" applyFill="1" applyBorder="1" applyAlignment="1">
      <alignment vertical="top" wrapText="1"/>
    </xf>
    <xf numFmtId="0" fontId="5" fillId="11" borderId="22" xfId="0" applyFont="1" applyFill="1" applyBorder="1" applyAlignment="1"/>
    <xf numFmtId="0" fontId="5" fillId="4" borderId="8" xfId="0" applyFont="1" applyFill="1" applyBorder="1" applyAlignment="1">
      <alignment vertical="top" wrapText="1"/>
    </xf>
    <xf numFmtId="0" fontId="5" fillId="3" borderId="8" xfId="0" applyFont="1" applyFill="1" applyBorder="1" applyAlignment="1">
      <alignment vertical="top" wrapText="1"/>
    </xf>
    <xf numFmtId="0" fontId="43" fillId="7" borderId="8" xfId="0" applyFont="1" applyFill="1" applyBorder="1" applyAlignment="1">
      <alignment horizontal="center" wrapText="1"/>
    </xf>
    <xf numFmtId="0" fontId="15" fillId="10" borderId="8" xfId="0" applyFont="1" applyFill="1" applyBorder="1" applyAlignment="1">
      <alignment horizontal="center" wrapText="1"/>
    </xf>
    <xf numFmtId="0" fontId="15" fillId="3" borderId="8" xfId="0" applyFont="1" applyFill="1" applyBorder="1" applyAlignment="1">
      <alignment horizontal="center" wrapText="1"/>
    </xf>
    <xf numFmtId="0" fontId="15" fillId="7" borderId="8" xfId="0" applyFont="1" applyFill="1" applyBorder="1"/>
    <xf numFmtId="0" fontId="15" fillId="10" borderId="8" xfId="0" applyFont="1" applyFill="1" applyBorder="1" applyAlignment="1">
      <alignment horizontal="center"/>
    </xf>
    <xf numFmtId="0" fontId="15" fillId="8" borderId="8" xfId="0" applyFont="1" applyFill="1" applyBorder="1" applyAlignment="1">
      <alignment horizontal="center" wrapText="1"/>
    </xf>
    <xf numFmtId="0" fontId="15" fillId="5" borderId="8" xfId="0" applyFont="1" applyFill="1" applyBorder="1" applyAlignment="1">
      <alignment horizontal="center" wrapText="1"/>
    </xf>
    <xf numFmtId="0" fontId="15" fillId="9" borderId="8" xfId="0" applyFont="1" applyFill="1" applyBorder="1" applyAlignment="1">
      <alignment horizontal="center"/>
    </xf>
    <xf numFmtId="0" fontId="15" fillId="4" borderId="8" xfId="0" applyFont="1" applyFill="1" applyBorder="1" applyAlignment="1">
      <alignment horizontal="center"/>
    </xf>
    <xf numFmtId="10" fontId="7" fillId="14" borderId="3" xfId="1" applyNumberFormat="1" applyFont="1" applyFill="1" applyBorder="1" applyAlignment="1">
      <alignment horizontal="center" vertical="top" wrapText="1"/>
    </xf>
    <xf numFmtId="0" fontId="11" fillId="7" borderId="8" xfId="0" applyFont="1" applyFill="1" applyBorder="1" applyAlignment="1">
      <alignment horizontal="center" wrapText="1"/>
    </xf>
    <xf numFmtId="0" fontId="11" fillId="7" borderId="1" xfId="0" applyFont="1" applyFill="1" applyBorder="1" applyAlignment="1">
      <alignment wrapText="1"/>
    </xf>
    <xf numFmtId="43" fontId="11" fillId="7" borderId="0" xfId="2" applyFont="1" applyFill="1"/>
    <xf numFmtId="43" fontId="7" fillId="7" borderId="0" xfId="2" applyFont="1" applyFill="1"/>
    <xf numFmtId="43" fontId="3" fillId="0" borderId="0" xfId="2" applyFont="1" applyBorder="1"/>
    <xf numFmtId="43" fontId="3" fillId="0" borderId="0" xfId="0" applyNumberFormat="1" applyFont="1" applyBorder="1"/>
    <xf numFmtId="0" fontId="32" fillId="9" borderId="1" xfId="0" applyFont="1" applyFill="1" applyBorder="1" applyAlignment="1">
      <alignment horizontal="center" vertical="center" wrapText="1"/>
    </xf>
    <xf numFmtId="0" fontId="32" fillId="14" borderId="1" xfId="0" applyFont="1" applyFill="1" applyBorder="1" applyAlignment="1">
      <alignment horizontal="center" vertical="center" wrapText="1"/>
    </xf>
    <xf numFmtId="0" fontId="32" fillId="14" borderId="9" xfId="0" applyFont="1" applyFill="1" applyBorder="1" applyAlignment="1">
      <alignment horizontal="center" vertical="center" wrapText="1"/>
    </xf>
    <xf numFmtId="43" fontId="43" fillId="5" borderId="1" xfId="2" applyFont="1" applyFill="1" applyBorder="1" applyAlignment="1">
      <alignment horizontal="right"/>
    </xf>
    <xf numFmtId="4" fontId="43" fillId="5" borderId="1" xfId="2" applyNumberFormat="1" applyFont="1" applyFill="1" applyBorder="1" applyAlignment="1">
      <alignment horizontal="right"/>
    </xf>
    <xf numFmtId="0" fontId="15" fillId="8" borderId="11" xfId="0" applyFont="1" applyFill="1" applyBorder="1" applyAlignment="1">
      <alignment vertical="center" wrapText="1"/>
    </xf>
    <xf numFmtId="0" fontId="15" fillId="8" borderId="23" xfId="0" applyFont="1" applyFill="1" applyBorder="1" applyAlignment="1">
      <alignment horizontal="left" vertical="center" wrapText="1"/>
    </xf>
    <xf numFmtId="0" fontId="11" fillId="8" borderId="23" xfId="0" applyFont="1" applyFill="1" applyBorder="1" applyAlignment="1">
      <alignment vertical="center" wrapText="1"/>
    </xf>
    <xf numFmtId="0" fontId="36" fillId="8" borderId="23" xfId="7" applyFont="1" applyFill="1" applyBorder="1" applyAlignment="1">
      <alignment vertical="center" wrapText="1"/>
    </xf>
    <xf numFmtId="0" fontId="11" fillId="8" borderId="23" xfId="0" applyFont="1" applyFill="1" applyBorder="1" applyAlignment="1">
      <alignment vertical="center"/>
    </xf>
    <xf numFmtId="0" fontId="15" fillId="8" borderId="23" xfId="0" applyFont="1" applyFill="1" applyBorder="1" applyAlignment="1">
      <alignment horizontal="right" vertical="center"/>
    </xf>
    <xf numFmtId="0" fontId="15" fillId="8" borderId="23" xfId="0" applyFont="1" applyFill="1" applyBorder="1" applyAlignment="1">
      <alignment vertical="center" wrapText="1"/>
    </xf>
    <xf numFmtId="0" fontId="35" fillId="8" borderId="23" xfId="0" applyFont="1" applyFill="1" applyBorder="1" applyAlignment="1">
      <alignment vertical="center"/>
    </xf>
    <xf numFmtId="0" fontId="15" fillId="9" borderId="23" xfId="0" applyFont="1" applyFill="1" applyBorder="1" applyAlignment="1">
      <alignment vertical="center"/>
    </xf>
    <xf numFmtId="10" fontId="15" fillId="14" borderId="9" xfId="1" applyNumberFormat="1" applyFont="1" applyFill="1" applyBorder="1" applyAlignment="1">
      <alignment vertical="center"/>
    </xf>
    <xf numFmtId="10" fontId="11" fillId="15" borderId="3" xfId="1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vertical="top" wrapText="1"/>
    </xf>
    <xf numFmtId="0" fontId="11" fillId="7" borderId="1" xfId="0" applyFont="1" applyFill="1" applyBorder="1" applyAlignment="1">
      <alignment horizontal="left"/>
    </xf>
    <xf numFmtId="0" fontId="15" fillId="9" borderId="1" xfId="0" applyFont="1" applyFill="1" applyBorder="1" applyAlignment="1">
      <alignment horizontal="center" vertical="center" wrapText="1"/>
    </xf>
    <xf numFmtId="0" fontId="46" fillId="7" borderId="0" xfId="0" applyFont="1" applyFill="1"/>
    <xf numFmtId="43" fontId="11" fillId="5" borderId="0" xfId="2" applyFont="1" applyFill="1"/>
    <xf numFmtId="43" fontId="7" fillId="5" borderId="0" xfId="2" applyFont="1" applyFill="1"/>
    <xf numFmtId="43" fontId="8" fillId="0" borderId="0" xfId="2" applyFont="1" applyBorder="1" applyAlignment="1">
      <alignment horizontal="center" vertical="top" wrapText="1"/>
    </xf>
    <xf numFmtId="0" fontId="12" fillId="12" borderId="6" xfId="0" applyFont="1" applyFill="1" applyBorder="1" applyAlignment="1">
      <alignment horizontal="center"/>
    </xf>
    <xf numFmtId="0" fontId="12" fillId="12" borderId="7" xfId="0" applyFont="1" applyFill="1" applyBorder="1" applyAlignment="1">
      <alignment horizontal="center"/>
    </xf>
    <xf numFmtId="0" fontId="12" fillId="12" borderId="5" xfId="0" applyFont="1" applyFill="1" applyBorder="1" applyAlignment="1">
      <alignment horizontal="center"/>
    </xf>
    <xf numFmtId="0" fontId="5" fillId="11" borderId="11" xfId="0" applyFont="1" applyFill="1" applyBorder="1" applyAlignment="1">
      <alignment horizontal="center" vertical="top" wrapText="1"/>
    </xf>
    <xf numFmtId="0" fontId="5" fillId="11" borderId="14" xfId="0" applyFont="1" applyFill="1" applyBorder="1" applyAlignment="1">
      <alignment horizontal="center" vertical="top" wrapText="1"/>
    </xf>
    <xf numFmtId="0" fontId="5" fillId="11" borderId="10" xfId="0" applyFont="1" applyFill="1" applyBorder="1" applyAlignment="1">
      <alignment horizontal="center" vertical="top" wrapText="1"/>
    </xf>
    <xf numFmtId="0" fontId="5" fillId="11" borderId="12" xfId="0" applyFont="1" applyFill="1" applyBorder="1" applyAlignment="1">
      <alignment horizontal="center" vertical="top" wrapText="1"/>
    </xf>
    <xf numFmtId="0" fontId="5" fillId="11" borderId="13" xfId="0" applyFont="1" applyFill="1" applyBorder="1" applyAlignment="1">
      <alignment horizontal="center" vertical="top" wrapText="1"/>
    </xf>
    <xf numFmtId="0" fontId="5" fillId="9" borderId="1" xfId="0" applyFont="1" applyFill="1" applyBorder="1" applyAlignment="1">
      <alignment horizontal="center" vertical="top" wrapText="1"/>
    </xf>
    <xf numFmtId="0" fontId="5" fillId="14" borderId="1" xfId="0" applyFont="1" applyFill="1" applyBorder="1" applyAlignment="1">
      <alignment horizontal="center" vertical="top" wrapText="1"/>
    </xf>
    <xf numFmtId="0" fontId="5" fillId="14" borderId="9" xfId="0" applyFont="1" applyFill="1" applyBorder="1" applyAlignment="1">
      <alignment horizontal="center" vertical="top" wrapText="1"/>
    </xf>
    <xf numFmtId="0" fontId="15" fillId="9" borderId="1" xfId="0" applyFont="1" applyFill="1" applyBorder="1" applyAlignment="1">
      <alignment horizontal="center" vertical="center" wrapText="1"/>
    </xf>
    <xf numFmtId="0" fontId="15" fillId="18" borderId="19" xfId="0" applyFont="1" applyFill="1" applyBorder="1" applyAlignment="1">
      <alignment horizontal="center" vertical="center" wrapText="1"/>
    </xf>
    <xf numFmtId="0" fontId="15" fillId="18" borderId="5" xfId="0" applyFont="1" applyFill="1" applyBorder="1" applyAlignment="1">
      <alignment horizontal="center" vertical="center" wrapText="1"/>
    </xf>
    <xf numFmtId="43" fontId="40" fillId="18" borderId="1" xfId="2" applyFont="1" applyFill="1" applyBorder="1" applyAlignment="1">
      <alignment horizontal="center" vertical="center" wrapText="1"/>
    </xf>
    <xf numFmtId="0" fontId="15" fillId="9" borderId="20" xfId="0" applyFont="1" applyFill="1" applyBorder="1" applyAlignment="1">
      <alignment horizontal="center" vertical="center" wrapText="1"/>
    </xf>
    <xf numFmtId="0" fontId="15" fillId="9" borderId="21" xfId="0" applyFont="1" applyFill="1" applyBorder="1" applyAlignment="1">
      <alignment horizontal="center" vertical="center" wrapText="1"/>
    </xf>
    <xf numFmtId="0" fontId="15" fillId="9" borderId="6" xfId="0" applyFont="1" applyFill="1" applyBorder="1" applyAlignment="1">
      <alignment horizontal="center" vertical="center" wrapText="1"/>
    </xf>
    <xf numFmtId="0" fontId="15" fillId="9" borderId="5" xfId="0" applyFont="1" applyFill="1" applyBorder="1" applyAlignment="1">
      <alignment horizontal="center" vertical="center" wrapText="1"/>
    </xf>
    <xf numFmtId="43" fontId="15" fillId="9" borderId="1" xfId="2" applyFont="1" applyFill="1" applyBorder="1" applyAlignment="1">
      <alignment horizontal="center" vertical="top" wrapText="1"/>
    </xf>
    <xf numFmtId="0" fontId="31" fillId="13" borderId="6" xfId="0" applyFont="1" applyFill="1" applyBorder="1" applyAlignment="1">
      <alignment horizontal="center"/>
    </xf>
    <xf numFmtId="0" fontId="31" fillId="13" borderId="7" xfId="0" applyFont="1" applyFill="1" applyBorder="1" applyAlignment="1">
      <alignment horizontal="center"/>
    </xf>
    <xf numFmtId="0" fontId="31" fillId="13" borderId="5" xfId="0" applyFont="1" applyFill="1" applyBorder="1" applyAlignment="1">
      <alignment horizontal="center"/>
    </xf>
    <xf numFmtId="0" fontId="32" fillId="9" borderId="6" xfId="0" applyFont="1" applyFill="1" applyBorder="1" applyAlignment="1">
      <alignment horizontal="center" vertical="center" wrapText="1"/>
    </xf>
    <xf numFmtId="0" fontId="32" fillId="9" borderId="5" xfId="0" applyFont="1" applyFill="1" applyBorder="1" applyAlignment="1">
      <alignment horizontal="center" vertical="center" wrapText="1"/>
    </xf>
    <xf numFmtId="0" fontId="32" fillId="9" borderId="1" xfId="0" applyFont="1" applyFill="1" applyBorder="1" applyAlignment="1">
      <alignment horizontal="center" vertical="center" wrapText="1"/>
    </xf>
    <xf numFmtId="0" fontId="32" fillId="14" borderId="1" xfId="0" applyFont="1" applyFill="1" applyBorder="1" applyAlignment="1">
      <alignment horizontal="center" vertical="center" wrapText="1"/>
    </xf>
    <xf numFmtId="0" fontId="32" fillId="14" borderId="9" xfId="0" applyFont="1" applyFill="1" applyBorder="1" applyAlignment="1">
      <alignment horizontal="center" vertical="center" wrapText="1"/>
    </xf>
    <xf numFmtId="0" fontId="15" fillId="9" borderId="19" xfId="0" applyFont="1" applyFill="1" applyBorder="1" applyAlignment="1">
      <alignment horizontal="center" vertical="center" wrapText="1"/>
    </xf>
  </cellXfs>
  <cellStyles count="8">
    <cellStyle name="Bad" xfId="7" builtinId="27"/>
    <cellStyle name="Comma" xfId="2" builtinId="3"/>
    <cellStyle name="Followed Hyperlink" xfId="4" builtinId="9" hidden="1"/>
    <cellStyle name="Followed Hyperlink 2" xfId="6" hidden="1"/>
    <cellStyle name="Hyperlink" xfId="3" builtinId="8" hidden="1"/>
    <cellStyle name="Hyperlink 2" xfId="5" hidden="1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E7F9DD"/>
      <color rgb="FFCC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 sz="2400"/>
            </a:pPr>
            <a:r>
              <a:rPr lang="en-US" sz="2400"/>
              <a:t>MOVEMENT IN NAV BY CLASS OF FUND</a:t>
            </a:r>
            <a:endParaRPr lang="en-US" sz="2800"/>
          </a:p>
          <a:p>
            <a:pPr>
              <a:defRPr lang="en-US" sz="2400"/>
            </a:pPr>
            <a:r>
              <a:rPr lang="en-US" sz="1400"/>
              <a:t>(Eight</a:t>
            </a:r>
            <a:r>
              <a:rPr lang="en-US" sz="1400" baseline="0"/>
              <a:t> (8) </a:t>
            </a:r>
            <a:r>
              <a:rPr lang="en-US" sz="1400"/>
              <a:t>W</a:t>
            </a:r>
            <a:r>
              <a:rPr lang="en-US" sz="1400" baseline="0"/>
              <a:t>eeks Ending December 2, 2016)</a:t>
            </a:r>
            <a:r>
              <a:rPr lang="en-US" sz="1800"/>
              <a:t> </a:t>
            </a:r>
            <a:r>
              <a:rPr lang="en-US" sz="2000"/>
              <a:t> </a:t>
            </a:r>
            <a:endParaRPr lang="en-US" sz="2400"/>
          </a:p>
        </c:rich>
      </c:tx>
      <c:layout>
        <c:manualLayout>
          <c:xMode val="edge"/>
          <c:yMode val="edge"/>
          <c:x val="0.19221583219248986"/>
          <c:y val="1.3602015383129681E-2"/>
        </c:manualLayout>
      </c:layout>
    </c:title>
    <c:plotArea>
      <c:layout>
        <c:manualLayout>
          <c:layoutTarget val="inner"/>
          <c:xMode val="edge"/>
          <c:yMode val="edge"/>
          <c:x val="0.11322007937877779"/>
          <c:y val="0.15325228160434845"/>
          <c:w val="0.78102643741975963"/>
          <c:h val="0.62964374598152484"/>
        </c:manualLayout>
      </c:layout>
      <c:lineChart>
        <c:grouping val="standard"/>
        <c:ser>
          <c:idx val="1"/>
          <c:order val="0"/>
          <c:tx>
            <c:strRef>
              <c:f>'NAV Trend'!#REF!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42657</c:v>
                </c:pt>
                <c:pt idx="1">
                  <c:v>42664</c:v>
                </c:pt>
                <c:pt idx="2">
                  <c:v>42671</c:v>
                </c:pt>
                <c:pt idx="3">
                  <c:v>42678</c:v>
                </c:pt>
                <c:pt idx="4">
                  <c:v>42685</c:v>
                </c:pt>
                <c:pt idx="5">
                  <c:v>42692</c:v>
                </c:pt>
                <c:pt idx="6">
                  <c:v>42699</c:v>
                </c:pt>
                <c:pt idx="7">
                  <c:v>42706</c:v>
                </c:pt>
              </c:numCache>
            </c:numRef>
          </c:cat>
          <c:val>
            <c:numRef>
              <c:f>'NAV Trend'!#REF!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42657</c:v>
                </c:pt>
                <c:pt idx="1">
                  <c:v>42664</c:v>
                </c:pt>
                <c:pt idx="2">
                  <c:v>42671</c:v>
                </c:pt>
                <c:pt idx="3">
                  <c:v>42678</c:v>
                </c:pt>
                <c:pt idx="4">
                  <c:v>42685</c:v>
                </c:pt>
                <c:pt idx="5">
                  <c:v>42692</c:v>
                </c:pt>
                <c:pt idx="6">
                  <c:v>42699</c:v>
                </c:pt>
                <c:pt idx="7">
                  <c:v>42706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4853235601.9699993</c:v>
                </c:pt>
                <c:pt idx="1">
                  <c:v>4830505047.3999996</c:v>
                </c:pt>
                <c:pt idx="2">
                  <c:v>4866139064.04</c:v>
                </c:pt>
                <c:pt idx="3">
                  <c:v>4867646943.7699995</c:v>
                </c:pt>
                <c:pt idx="4">
                  <c:v>4769757583.25</c:v>
                </c:pt>
                <c:pt idx="5">
                  <c:v>4706513524.2399998</c:v>
                </c:pt>
                <c:pt idx="6">
                  <c:v>4682067808.25</c:v>
                </c:pt>
                <c:pt idx="7">
                  <c:v>4709917144.3500004</c:v>
                </c:pt>
              </c:numCache>
            </c:numRef>
          </c:val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42657</c:v>
                </c:pt>
                <c:pt idx="1">
                  <c:v>42664</c:v>
                </c:pt>
                <c:pt idx="2">
                  <c:v>42671</c:v>
                </c:pt>
                <c:pt idx="3">
                  <c:v>42678</c:v>
                </c:pt>
                <c:pt idx="4">
                  <c:v>42685</c:v>
                </c:pt>
                <c:pt idx="5">
                  <c:v>42692</c:v>
                </c:pt>
                <c:pt idx="6">
                  <c:v>42699</c:v>
                </c:pt>
                <c:pt idx="7">
                  <c:v>42706</c:v>
                </c:pt>
              </c:numCache>
            </c:numRef>
          </c:cat>
          <c:val>
            <c:numRef>
              <c:f>'NAV Trend'!$C$3:$J$3</c:f>
              <c:numCache>
                <c:formatCode>_(* #,##0.00_);_(* \(#,##0.00\);_(* "-"??_);_(@_)</c:formatCode>
                <c:ptCount val="8"/>
                <c:pt idx="0">
                  <c:v>24734736318.93721</c:v>
                </c:pt>
                <c:pt idx="1">
                  <c:v>23393607351.75</c:v>
                </c:pt>
                <c:pt idx="2">
                  <c:v>24148514714.599998</c:v>
                </c:pt>
                <c:pt idx="3">
                  <c:v>24171255711.306446</c:v>
                </c:pt>
                <c:pt idx="4">
                  <c:v>23870769141.133102</c:v>
                </c:pt>
                <c:pt idx="5">
                  <c:v>23413055134.56424</c:v>
                </c:pt>
                <c:pt idx="6">
                  <c:v>23291646395.97887</c:v>
                </c:pt>
                <c:pt idx="7">
                  <c:v>23100984810.983799</c:v>
                </c:pt>
              </c:numCache>
            </c:numRef>
          </c:val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b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42657</c:v>
                </c:pt>
                <c:pt idx="1">
                  <c:v>42664</c:v>
                </c:pt>
                <c:pt idx="2">
                  <c:v>42671</c:v>
                </c:pt>
                <c:pt idx="3">
                  <c:v>42678</c:v>
                </c:pt>
                <c:pt idx="4">
                  <c:v>42685</c:v>
                </c:pt>
                <c:pt idx="5">
                  <c:v>42692</c:v>
                </c:pt>
                <c:pt idx="6">
                  <c:v>42699</c:v>
                </c:pt>
                <c:pt idx="7">
                  <c:v>42706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13600882386.389999</c:v>
                </c:pt>
                <c:pt idx="1">
                  <c:v>13247393922.690001</c:v>
                </c:pt>
                <c:pt idx="2">
                  <c:v>13543260517.940001</c:v>
                </c:pt>
                <c:pt idx="3">
                  <c:v>13431922134.269999</c:v>
                </c:pt>
                <c:pt idx="4">
                  <c:v>13118382750.77</c:v>
                </c:pt>
                <c:pt idx="5">
                  <c:v>12837805973.069998</c:v>
                </c:pt>
                <c:pt idx="6">
                  <c:v>12727187751.800001</c:v>
                </c:pt>
                <c:pt idx="7">
                  <c:v>12852509937.629999</c:v>
                </c:pt>
              </c:numCache>
            </c:numRef>
          </c:val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42657</c:v>
                </c:pt>
                <c:pt idx="1">
                  <c:v>42664</c:v>
                </c:pt>
                <c:pt idx="2">
                  <c:v>42671</c:v>
                </c:pt>
                <c:pt idx="3">
                  <c:v>42678</c:v>
                </c:pt>
                <c:pt idx="4">
                  <c:v>42685</c:v>
                </c:pt>
                <c:pt idx="5">
                  <c:v>42692</c:v>
                </c:pt>
                <c:pt idx="6">
                  <c:v>42699</c:v>
                </c:pt>
                <c:pt idx="7">
                  <c:v>42706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45533317983.144791</c:v>
                </c:pt>
                <c:pt idx="1">
                  <c:v>45398911868.639999</c:v>
                </c:pt>
                <c:pt idx="2">
                  <c:v>45295750869.440002</c:v>
                </c:pt>
                <c:pt idx="3">
                  <c:v>45416302141.144791</c:v>
                </c:pt>
                <c:pt idx="4">
                  <c:v>45507014004.840485</c:v>
                </c:pt>
                <c:pt idx="5">
                  <c:v>45503013424.840485</c:v>
                </c:pt>
                <c:pt idx="6">
                  <c:v>45493187655.840485</c:v>
                </c:pt>
                <c:pt idx="7">
                  <c:v>45612644308.273331</c:v>
                </c:pt>
              </c:numCache>
            </c:numRef>
          </c:val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42657</c:v>
                </c:pt>
                <c:pt idx="1">
                  <c:v>42664</c:v>
                </c:pt>
                <c:pt idx="2">
                  <c:v>42671</c:v>
                </c:pt>
                <c:pt idx="3">
                  <c:v>42678</c:v>
                </c:pt>
                <c:pt idx="4">
                  <c:v>42685</c:v>
                </c:pt>
                <c:pt idx="5">
                  <c:v>42692</c:v>
                </c:pt>
                <c:pt idx="6">
                  <c:v>42699</c:v>
                </c:pt>
                <c:pt idx="7">
                  <c:v>42706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104245226111.62251</c:v>
                </c:pt>
                <c:pt idx="1">
                  <c:v>104245226111.62251</c:v>
                </c:pt>
                <c:pt idx="2">
                  <c:v>103892703745.19</c:v>
                </c:pt>
                <c:pt idx="3">
                  <c:v>103869010986.26147</c:v>
                </c:pt>
                <c:pt idx="4">
                  <c:v>105332915434.70959</c:v>
                </c:pt>
                <c:pt idx="5">
                  <c:v>104865747779.31729</c:v>
                </c:pt>
                <c:pt idx="6">
                  <c:v>105700861444.45984</c:v>
                </c:pt>
                <c:pt idx="7">
                  <c:v>106632235279.6179</c:v>
                </c:pt>
              </c:numCache>
            </c:numRef>
          </c:val>
        </c:ser>
        <c:marker val="1"/>
        <c:axId val="54777728"/>
        <c:axId val="54779264"/>
      </c:lineChart>
      <c:lineChart>
        <c:grouping val="standard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42657</c:v>
                </c:pt>
                <c:pt idx="1">
                  <c:v>42664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16515876716.312925</c:v>
                </c:pt>
                <c:pt idx="1">
                  <c:v>12749252752.57</c:v>
                </c:pt>
                <c:pt idx="2">
                  <c:v>12864034186.32</c:v>
                </c:pt>
                <c:pt idx="3">
                  <c:v>16613940702.7363</c:v>
                </c:pt>
                <c:pt idx="4">
                  <c:v>16510936120.108181</c:v>
                </c:pt>
                <c:pt idx="5">
                  <c:v>16485391819.45882</c:v>
                </c:pt>
                <c:pt idx="6">
                  <c:v>16533806921.357729</c:v>
                </c:pt>
                <c:pt idx="7">
                  <c:v>16670256973.61124</c:v>
                </c:pt>
              </c:numCache>
            </c:numRef>
          </c:val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_(* #,##0.00_);_(* \(#,##0.00\);_(* "-"??_);_(@_)</c:formatCode>
                <c:ptCount val="8"/>
                <c:pt idx="0">
                  <c:v>7861113113.8699999</c:v>
                </c:pt>
                <c:pt idx="1">
                  <c:v>3197599923.6500001</c:v>
                </c:pt>
                <c:pt idx="2">
                  <c:v>7845490984.0299997</c:v>
                </c:pt>
                <c:pt idx="3">
                  <c:v>7701408406.21</c:v>
                </c:pt>
                <c:pt idx="4">
                  <c:v>7673636644.829999</c:v>
                </c:pt>
                <c:pt idx="5">
                  <c:v>7605916759.0500002</c:v>
                </c:pt>
                <c:pt idx="6">
                  <c:v>7456640349.0800009</c:v>
                </c:pt>
                <c:pt idx="7">
                  <c:v>7443933790.9400005</c:v>
                </c:pt>
              </c:numCache>
            </c:numRef>
          </c:val>
        </c:ser>
        <c:marker val="1"/>
        <c:axId val="64498304"/>
        <c:axId val="64496768"/>
      </c:lineChart>
      <c:catAx>
        <c:axId val="54777728"/>
        <c:scaling>
          <c:orientation val="minMax"/>
        </c:scaling>
        <c:axPos val="b"/>
        <c:numFmt formatCode="d\-mmm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54779264"/>
        <c:crosses val="autoZero"/>
        <c:lblAlgn val="ctr"/>
        <c:lblOffset val="100"/>
      </c:catAx>
      <c:valAx>
        <c:axId val="54779264"/>
        <c:scaling>
          <c:orientation val="minMax"/>
        </c:scaling>
        <c:axPos val="l"/>
        <c:numFmt formatCode="&quot;N&quot;\ #0.00,,,\ &quot;bn&quot;" sourceLinked="0"/>
        <c:majorTickMark val="none"/>
        <c:tickLblPos val="low"/>
        <c:txPr>
          <a:bodyPr/>
          <a:lstStyle/>
          <a:p>
            <a:pPr>
              <a:defRPr lang="en-US"/>
            </a:pPr>
            <a:endParaRPr lang="en-US"/>
          </a:p>
        </c:txPr>
        <c:crossAx val="54777728"/>
        <c:crossesAt val="41880"/>
        <c:crossBetween val="midCat"/>
      </c:valAx>
      <c:valAx>
        <c:axId val="64496768"/>
        <c:scaling>
          <c:orientation val="minMax"/>
        </c:scaling>
        <c:axPos val="r"/>
        <c:numFmt formatCode="#,##0.00" sourceLinked="1"/>
        <c:tickLblPos val="none"/>
        <c:txPr>
          <a:bodyPr/>
          <a:lstStyle/>
          <a:p>
            <a:pPr>
              <a:defRPr lang="en-US"/>
            </a:pPr>
            <a:endParaRPr lang="en-US"/>
          </a:p>
        </c:txPr>
        <c:crossAx val="64498304"/>
        <c:crosses val="max"/>
        <c:crossBetween val="between"/>
      </c:valAx>
      <c:dateAx>
        <c:axId val="64498304"/>
        <c:scaling>
          <c:orientation val="minMax"/>
        </c:scaling>
        <c:delete val="1"/>
        <c:axPos val="b"/>
        <c:numFmt formatCode="d\-mmm" sourceLinked="1"/>
        <c:tickLblPos val="none"/>
        <c:crossAx val="64496768"/>
        <c:crosses val="autoZero"/>
        <c:auto val="1"/>
        <c:lblOffset val="100"/>
        <c:minorUnit val="4"/>
      </c:date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640452134702E-2"/>
          <c:y val="0.87118159565206754"/>
          <c:w val="0.77402786213366026"/>
          <c:h val="7.3529261211492919E-2"/>
        </c:manualLayout>
      </c:layout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 sz="2400"/>
            </a:pPr>
            <a:r>
              <a:rPr lang="en-US" sz="3600"/>
              <a:t>MOVEMENT IN TOTAL NAV</a:t>
            </a:r>
          </a:p>
          <a:p>
            <a:pPr>
              <a:defRPr lang="en-US" sz="2400"/>
            </a:pPr>
            <a:r>
              <a:rPr lang="en-US" sz="1600"/>
              <a:t>(Eight (8) Weeks Ending December 2, </a:t>
            </a:r>
            <a:r>
              <a:rPr lang="en-US" sz="1600" baseline="0"/>
              <a:t>2016</a:t>
            </a:r>
            <a:r>
              <a:rPr lang="en-US" sz="1600"/>
              <a:t>)</a:t>
            </a:r>
          </a:p>
        </c:rich>
      </c:tx>
      <c:layout>
        <c:manualLayout>
          <c:xMode val="edge"/>
          <c:yMode val="edge"/>
          <c:x val="0.18264030670694578"/>
          <c:y val="1.8079096045197741E-2"/>
        </c:manualLayout>
      </c:layout>
    </c:title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42657</c:v>
                </c:pt>
                <c:pt idx="1">
                  <c:v>42664</c:v>
                </c:pt>
                <c:pt idx="2">
                  <c:v>42671</c:v>
                </c:pt>
                <c:pt idx="3">
                  <c:v>42678</c:v>
                </c:pt>
                <c:pt idx="4">
                  <c:v>42685</c:v>
                </c:pt>
                <c:pt idx="5">
                  <c:v>42692</c:v>
                </c:pt>
                <c:pt idx="6">
                  <c:v>42699</c:v>
                </c:pt>
                <c:pt idx="7">
                  <c:v>42706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217344388232.24744</c:v>
                </c:pt>
                <c:pt idx="1">
                  <c:v>207062496978.32251</c:v>
                </c:pt>
                <c:pt idx="2">
                  <c:v>212455894081.56</c:v>
                </c:pt>
                <c:pt idx="3">
                  <c:v>216071487025.69901</c:v>
                </c:pt>
                <c:pt idx="4">
                  <c:v>216783411679.64136</c:v>
                </c:pt>
                <c:pt idx="5">
                  <c:v>215417444414.54083</c:v>
                </c:pt>
                <c:pt idx="6">
                  <c:v>215885398326.76691</c:v>
                </c:pt>
                <c:pt idx="7">
                  <c:v>217022482245.40625</c:v>
                </c:pt>
              </c:numCache>
            </c:numRef>
          </c:val>
        </c:ser>
        <c:marker val="1"/>
        <c:axId val="64843136"/>
        <c:axId val="64849024"/>
      </c:lineChart>
      <c:catAx>
        <c:axId val="64843136"/>
        <c:scaling>
          <c:orientation val="minMax"/>
        </c:scaling>
        <c:axPos val="b"/>
        <c:numFmt formatCode="d\-mmm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64849024"/>
        <c:crosses val="autoZero"/>
        <c:lblAlgn val="ctr"/>
        <c:lblOffset val="100"/>
      </c:catAx>
      <c:valAx>
        <c:axId val="64849024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64843136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0444" cy="595841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35719" y="11906"/>
    <xdr:ext cx="883840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46"/>
  <sheetViews>
    <sheetView topLeftCell="B33" zoomScale="160" zoomScaleNormal="160" workbookViewId="0">
      <selection activeCell="G48" sqref="G48"/>
    </sheetView>
  </sheetViews>
  <sheetFormatPr defaultRowHeight="12" customHeight="1"/>
  <cols>
    <col min="1" max="1" width="4.28515625" style="4" customWidth="1"/>
    <col min="2" max="2" width="28.7109375" style="5" customWidth="1"/>
    <col min="3" max="3" width="29.140625" style="5" customWidth="1"/>
    <col min="4" max="4" width="14" style="5" customWidth="1"/>
    <col min="5" max="5" width="6.85546875" style="5" customWidth="1"/>
    <col min="6" max="6" width="7.140625" style="5" customWidth="1"/>
    <col min="7" max="7" width="13.5703125" style="5" customWidth="1"/>
    <col min="8" max="8" width="6.7109375" style="5" customWidth="1"/>
    <col min="9" max="9" width="8" style="5" customWidth="1"/>
    <col min="10" max="11" width="7.85546875" style="5" customWidth="1"/>
    <col min="12" max="12" width="8.85546875" style="5" customWidth="1"/>
    <col min="13" max="13" width="13.140625" style="6" customWidth="1"/>
    <col min="14" max="14" width="8.140625" style="5" customWidth="1"/>
    <col min="15" max="15" width="18.140625" style="5" customWidth="1"/>
    <col min="16" max="16" width="9.42578125" style="5" customWidth="1"/>
    <col min="17" max="17" width="7.85546875" style="5" customWidth="1"/>
    <col min="18" max="256" width="8.85546875" style="5"/>
    <col min="257" max="257" width="4.28515625" style="5" customWidth="1"/>
    <col min="258" max="258" width="20.42578125" style="5" customWidth="1"/>
    <col min="259" max="259" width="21" style="5" customWidth="1"/>
    <col min="260" max="260" width="16.42578125" style="5" customWidth="1"/>
    <col min="261" max="261" width="9" style="5" customWidth="1"/>
    <col min="262" max="262" width="16.7109375" style="5" customWidth="1"/>
    <col min="263" max="263" width="8.140625" style="5" customWidth="1"/>
    <col min="264" max="264" width="13.140625" style="5" customWidth="1"/>
    <col min="265" max="265" width="13" style="5" customWidth="1"/>
    <col min="266" max="266" width="12.85546875" style="5" customWidth="1"/>
    <col min="267" max="267" width="14.42578125" style="5" customWidth="1"/>
    <col min="268" max="268" width="8.85546875" style="5" customWidth="1"/>
    <col min="269" max="269" width="13.140625" style="5" customWidth="1"/>
    <col min="270" max="270" width="12.28515625" style="5" customWidth="1"/>
    <col min="271" max="271" width="11.7109375" style="5" customWidth="1"/>
    <col min="272" max="272" width="8.28515625" style="5" customWidth="1"/>
    <col min="273" max="273" width="7.85546875" style="5" customWidth="1"/>
    <col min="274" max="512" width="8.85546875" style="5"/>
    <col min="513" max="513" width="4.28515625" style="5" customWidth="1"/>
    <col min="514" max="514" width="20.42578125" style="5" customWidth="1"/>
    <col min="515" max="515" width="21" style="5" customWidth="1"/>
    <col min="516" max="516" width="16.42578125" style="5" customWidth="1"/>
    <col min="517" max="517" width="9" style="5" customWidth="1"/>
    <col min="518" max="518" width="16.7109375" style="5" customWidth="1"/>
    <col min="519" max="519" width="8.140625" style="5" customWidth="1"/>
    <col min="520" max="520" width="13.140625" style="5" customWidth="1"/>
    <col min="521" max="521" width="13" style="5" customWidth="1"/>
    <col min="522" max="522" width="12.85546875" style="5" customWidth="1"/>
    <col min="523" max="523" width="14.42578125" style="5" customWidth="1"/>
    <col min="524" max="524" width="8.85546875" style="5" customWidth="1"/>
    <col min="525" max="525" width="13.140625" style="5" customWidth="1"/>
    <col min="526" max="526" width="12.28515625" style="5" customWidth="1"/>
    <col min="527" max="527" width="11.7109375" style="5" customWidth="1"/>
    <col min="528" max="528" width="8.28515625" style="5" customWidth="1"/>
    <col min="529" max="529" width="7.85546875" style="5" customWidth="1"/>
    <col min="530" max="768" width="8.85546875" style="5"/>
    <col min="769" max="769" width="4.28515625" style="5" customWidth="1"/>
    <col min="770" max="770" width="20.42578125" style="5" customWidth="1"/>
    <col min="771" max="771" width="21" style="5" customWidth="1"/>
    <col min="772" max="772" width="16.42578125" style="5" customWidth="1"/>
    <col min="773" max="773" width="9" style="5" customWidth="1"/>
    <col min="774" max="774" width="16.7109375" style="5" customWidth="1"/>
    <col min="775" max="775" width="8.140625" style="5" customWidth="1"/>
    <col min="776" max="776" width="13.140625" style="5" customWidth="1"/>
    <col min="777" max="777" width="13" style="5" customWidth="1"/>
    <col min="778" max="778" width="12.85546875" style="5" customWidth="1"/>
    <col min="779" max="779" width="14.42578125" style="5" customWidth="1"/>
    <col min="780" max="780" width="8.85546875" style="5" customWidth="1"/>
    <col min="781" max="781" width="13.140625" style="5" customWidth="1"/>
    <col min="782" max="782" width="12.28515625" style="5" customWidth="1"/>
    <col min="783" max="783" width="11.7109375" style="5" customWidth="1"/>
    <col min="784" max="784" width="8.28515625" style="5" customWidth="1"/>
    <col min="785" max="785" width="7.85546875" style="5" customWidth="1"/>
    <col min="786" max="1024" width="8.85546875" style="5"/>
    <col min="1025" max="1025" width="4.28515625" style="5" customWidth="1"/>
    <col min="1026" max="1026" width="20.42578125" style="5" customWidth="1"/>
    <col min="1027" max="1027" width="21" style="5" customWidth="1"/>
    <col min="1028" max="1028" width="16.42578125" style="5" customWidth="1"/>
    <col min="1029" max="1029" width="9" style="5" customWidth="1"/>
    <col min="1030" max="1030" width="16.7109375" style="5" customWidth="1"/>
    <col min="1031" max="1031" width="8.140625" style="5" customWidth="1"/>
    <col min="1032" max="1032" width="13.140625" style="5" customWidth="1"/>
    <col min="1033" max="1033" width="13" style="5" customWidth="1"/>
    <col min="1034" max="1034" width="12.85546875" style="5" customWidth="1"/>
    <col min="1035" max="1035" width="14.42578125" style="5" customWidth="1"/>
    <col min="1036" max="1036" width="8.85546875" style="5" customWidth="1"/>
    <col min="1037" max="1037" width="13.140625" style="5" customWidth="1"/>
    <col min="1038" max="1038" width="12.28515625" style="5" customWidth="1"/>
    <col min="1039" max="1039" width="11.7109375" style="5" customWidth="1"/>
    <col min="1040" max="1040" width="8.28515625" style="5" customWidth="1"/>
    <col min="1041" max="1041" width="7.85546875" style="5" customWidth="1"/>
    <col min="1042" max="1280" width="8.85546875" style="5"/>
    <col min="1281" max="1281" width="4.28515625" style="5" customWidth="1"/>
    <col min="1282" max="1282" width="20.42578125" style="5" customWidth="1"/>
    <col min="1283" max="1283" width="21" style="5" customWidth="1"/>
    <col min="1284" max="1284" width="16.42578125" style="5" customWidth="1"/>
    <col min="1285" max="1285" width="9" style="5" customWidth="1"/>
    <col min="1286" max="1286" width="16.7109375" style="5" customWidth="1"/>
    <col min="1287" max="1287" width="8.140625" style="5" customWidth="1"/>
    <col min="1288" max="1288" width="13.140625" style="5" customWidth="1"/>
    <col min="1289" max="1289" width="13" style="5" customWidth="1"/>
    <col min="1290" max="1290" width="12.85546875" style="5" customWidth="1"/>
    <col min="1291" max="1291" width="14.42578125" style="5" customWidth="1"/>
    <col min="1292" max="1292" width="8.85546875" style="5" customWidth="1"/>
    <col min="1293" max="1293" width="13.140625" style="5" customWidth="1"/>
    <col min="1294" max="1294" width="12.28515625" style="5" customWidth="1"/>
    <col min="1295" max="1295" width="11.7109375" style="5" customWidth="1"/>
    <col min="1296" max="1296" width="8.28515625" style="5" customWidth="1"/>
    <col min="1297" max="1297" width="7.85546875" style="5" customWidth="1"/>
    <col min="1298" max="1536" width="8.85546875" style="5"/>
    <col min="1537" max="1537" width="4.28515625" style="5" customWidth="1"/>
    <col min="1538" max="1538" width="20.42578125" style="5" customWidth="1"/>
    <col min="1539" max="1539" width="21" style="5" customWidth="1"/>
    <col min="1540" max="1540" width="16.42578125" style="5" customWidth="1"/>
    <col min="1541" max="1541" width="9" style="5" customWidth="1"/>
    <col min="1542" max="1542" width="16.7109375" style="5" customWidth="1"/>
    <col min="1543" max="1543" width="8.140625" style="5" customWidth="1"/>
    <col min="1544" max="1544" width="13.140625" style="5" customWidth="1"/>
    <col min="1545" max="1545" width="13" style="5" customWidth="1"/>
    <col min="1546" max="1546" width="12.85546875" style="5" customWidth="1"/>
    <col min="1547" max="1547" width="14.42578125" style="5" customWidth="1"/>
    <col min="1548" max="1548" width="8.85546875" style="5" customWidth="1"/>
    <col min="1549" max="1549" width="13.140625" style="5" customWidth="1"/>
    <col min="1550" max="1550" width="12.28515625" style="5" customWidth="1"/>
    <col min="1551" max="1551" width="11.7109375" style="5" customWidth="1"/>
    <col min="1552" max="1552" width="8.28515625" style="5" customWidth="1"/>
    <col min="1553" max="1553" width="7.85546875" style="5" customWidth="1"/>
    <col min="1554" max="1792" width="8.85546875" style="5"/>
    <col min="1793" max="1793" width="4.28515625" style="5" customWidth="1"/>
    <col min="1794" max="1794" width="20.42578125" style="5" customWidth="1"/>
    <col min="1795" max="1795" width="21" style="5" customWidth="1"/>
    <col min="1796" max="1796" width="16.42578125" style="5" customWidth="1"/>
    <col min="1797" max="1797" width="9" style="5" customWidth="1"/>
    <col min="1798" max="1798" width="16.7109375" style="5" customWidth="1"/>
    <col min="1799" max="1799" width="8.140625" style="5" customWidth="1"/>
    <col min="1800" max="1800" width="13.140625" style="5" customWidth="1"/>
    <col min="1801" max="1801" width="13" style="5" customWidth="1"/>
    <col min="1802" max="1802" width="12.85546875" style="5" customWidth="1"/>
    <col min="1803" max="1803" width="14.42578125" style="5" customWidth="1"/>
    <col min="1804" max="1804" width="8.85546875" style="5" customWidth="1"/>
    <col min="1805" max="1805" width="13.140625" style="5" customWidth="1"/>
    <col min="1806" max="1806" width="12.28515625" style="5" customWidth="1"/>
    <col min="1807" max="1807" width="11.7109375" style="5" customWidth="1"/>
    <col min="1808" max="1808" width="8.28515625" style="5" customWidth="1"/>
    <col min="1809" max="1809" width="7.85546875" style="5" customWidth="1"/>
    <col min="1810" max="2048" width="8.85546875" style="5"/>
    <col min="2049" max="2049" width="4.28515625" style="5" customWidth="1"/>
    <col min="2050" max="2050" width="20.42578125" style="5" customWidth="1"/>
    <col min="2051" max="2051" width="21" style="5" customWidth="1"/>
    <col min="2052" max="2052" width="16.42578125" style="5" customWidth="1"/>
    <col min="2053" max="2053" width="9" style="5" customWidth="1"/>
    <col min="2054" max="2054" width="16.7109375" style="5" customWidth="1"/>
    <col min="2055" max="2055" width="8.140625" style="5" customWidth="1"/>
    <col min="2056" max="2056" width="13.140625" style="5" customWidth="1"/>
    <col min="2057" max="2057" width="13" style="5" customWidth="1"/>
    <col min="2058" max="2058" width="12.85546875" style="5" customWidth="1"/>
    <col min="2059" max="2059" width="14.42578125" style="5" customWidth="1"/>
    <col min="2060" max="2060" width="8.85546875" style="5" customWidth="1"/>
    <col min="2061" max="2061" width="13.140625" style="5" customWidth="1"/>
    <col min="2062" max="2062" width="12.28515625" style="5" customWidth="1"/>
    <col min="2063" max="2063" width="11.7109375" style="5" customWidth="1"/>
    <col min="2064" max="2064" width="8.28515625" style="5" customWidth="1"/>
    <col min="2065" max="2065" width="7.85546875" style="5" customWidth="1"/>
    <col min="2066" max="2304" width="8.85546875" style="5"/>
    <col min="2305" max="2305" width="4.28515625" style="5" customWidth="1"/>
    <col min="2306" max="2306" width="20.42578125" style="5" customWidth="1"/>
    <col min="2307" max="2307" width="21" style="5" customWidth="1"/>
    <col min="2308" max="2308" width="16.42578125" style="5" customWidth="1"/>
    <col min="2309" max="2309" width="9" style="5" customWidth="1"/>
    <col min="2310" max="2310" width="16.7109375" style="5" customWidth="1"/>
    <col min="2311" max="2311" width="8.140625" style="5" customWidth="1"/>
    <col min="2312" max="2312" width="13.140625" style="5" customWidth="1"/>
    <col min="2313" max="2313" width="13" style="5" customWidth="1"/>
    <col min="2314" max="2314" width="12.85546875" style="5" customWidth="1"/>
    <col min="2315" max="2315" width="14.42578125" style="5" customWidth="1"/>
    <col min="2316" max="2316" width="8.85546875" style="5" customWidth="1"/>
    <col min="2317" max="2317" width="13.140625" style="5" customWidth="1"/>
    <col min="2318" max="2318" width="12.28515625" style="5" customWidth="1"/>
    <col min="2319" max="2319" width="11.7109375" style="5" customWidth="1"/>
    <col min="2320" max="2320" width="8.28515625" style="5" customWidth="1"/>
    <col min="2321" max="2321" width="7.85546875" style="5" customWidth="1"/>
    <col min="2322" max="2560" width="8.85546875" style="5"/>
    <col min="2561" max="2561" width="4.28515625" style="5" customWidth="1"/>
    <col min="2562" max="2562" width="20.42578125" style="5" customWidth="1"/>
    <col min="2563" max="2563" width="21" style="5" customWidth="1"/>
    <col min="2564" max="2564" width="16.42578125" style="5" customWidth="1"/>
    <col min="2565" max="2565" width="9" style="5" customWidth="1"/>
    <col min="2566" max="2566" width="16.7109375" style="5" customWidth="1"/>
    <col min="2567" max="2567" width="8.140625" style="5" customWidth="1"/>
    <col min="2568" max="2568" width="13.140625" style="5" customWidth="1"/>
    <col min="2569" max="2569" width="13" style="5" customWidth="1"/>
    <col min="2570" max="2570" width="12.85546875" style="5" customWidth="1"/>
    <col min="2571" max="2571" width="14.42578125" style="5" customWidth="1"/>
    <col min="2572" max="2572" width="8.85546875" style="5" customWidth="1"/>
    <col min="2573" max="2573" width="13.140625" style="5" customWidth="1"/>
    <col min="2574" max="2574" width="12.28515625" style="5" customWidth="1"/>
    <col min="2575" max="2575" width="11.7109375" style="5" customWidth="1"/>
    <col min="2576" max="2576" width="8.28515625" style="5" customWidth="1"/>
    <col min="2577" max="2577" width="7.85546875" style="5" customWidth="1"/>
    <col min="2578" max="2816" width="8.85546875" style="5"/>
    <col min="2817" max="2817" width="4.28515625" style="5" customWidth="1"/>
    <col min="2818" max="2818" width="20.42578125" style="5" customWidth="1"/>
    <col min="2819" max="2819" width="21" style="5" customWidth="1"/>
    <col min="2820" max="2820" width="16.42578125" style="5" customWidth="1"/>
    <col min="2821" max="2821" width="9" style="5" customWidth="1"/>
    <col min="2822" max="2822" width="16.7109375" style="5" customWidth="1"/>
    <col min="2823" max="2823" width="8.140625" style="5" customWidth="1"/>
    <col min="2824" max="2824" width="13.140625" style="5" customWidth="1"/>
    <col min="2825" max="2825" width="13" style="5" customWidth="1"/>
    <col min="2826" max="2826" width="12.85546875" style="5" customWidth="1"/>
    <col min="2827" max="2827" width="14.42578125" style="5" customWidth="1"/>
    <col min="2828" max="2828" width="8.85546875" style="5" customWidth="1"/>
    <col min="2829" max="2829" width="13.140625" style="5" customWidth="1"/>
    <col min="2830" max="2830" width="12.28515625" style="5" customWidth="1"/>
    <col min="2831" max="2831" width="11.7109375" style="5" customWidth="1"/>
    <col min="2832" max="2832" width="8.28515625" style="5" customWidth="1"/>
    <col min="2833" max="2833" width="7.85546875" style="5" customWidth="1"/>
    <col min="2834" max="3072" width="8.85546875" style="5"/>
    <col min="3073" max="3073" width="4.28515625" style="5" customWidth="1"/>
    <col min="3074" max="3074" width="20.42578125" style="5" customWidth="1"/>
    <col min="3075" max="3075" width="21" style="5" customWidth="1"/>
    <col min="3076" max="3076" width="16.42578125" style="5" customWidth="1"/>
    <col min="3077" max="3077" width="9" style="5" customWidth="1"/>
    <col min="3078" max="3078" width="16.7109375" style="5" customWidth="1"/>
    <col min="3079" max="3079" width="8.140625" style="5" customWidth="1"/>
    <col min="3080" max="3080" width="13.140625" style="5" customWidth="1"/>
    <col min="3081" max="3081" width="13" style="5" customWidth="1"/>
    <col min="3082" max="3082" width="12.85546875" style="5" customWidth="1"/>
    <col min="3083" max="3083" width="14.42578125" style="5" customWidth="1"/>
    <col min="3084" max="3084" width="8.85546875" style="5" customWidth="1"/>
    <col min="3085" max="3085" width="13.140625" style="5" customWidth="1"/>
    <col min="3086" max="3086" width="12.28515625" style="5" customWidth="1"/>
    <col min="3087" max="3087" width="11.7109375" style="5" customWidth="1"/>
    <col min="3088" max="3088" width="8.28515625" style="5" customWidth="1"/>
    <col min="3089" max="3089" width="7.85546875" style="5" customWidth="1"/>
    <col min="3090" max="3328" width="8.85546875" style="5"/>
    <col min="3329" max="3329" width="4.28515625" style="5" customWidth="1"/>
    <col min="3330" max="3330" width="20.42578125" style="5" customWidth="1"/>
    <col min="3331" max="3331" width="21" style="5" customWidth="1"/>
    <col min="3332" max="3332" width="16.42578125" style="5" customWidth="1"/>
    <col min="3333" max="3333" width="9" style="5" customWidth="1"/>
    <col min="3334" max="3334" width="16.7109375" style="5" customWidth="1"/>
    <col min="3335" max="3335" width="8.140625" style="5" customWidth="1"/>
    <col min="3336" max="3336" width="13.140625" style="5" customWidth="1"/>
    <col min="3337" max="3337" width="13" style="5" customWidth="1"/>
    <col min="3338" max="3338" width="12.85546875" style="5" customWidth="1"/>
    <col min="3339" max="3339" width="14.42578125" style="5" customWidth="1"/>
    <col min="3340" max="3340" width="8.85546875" style="5" customWidth="1"/>
    <col min="3341" max="3341" width="13.140625" style="5" customWidth="1"/>
    <col min="3342" max="3342" width="12.28515625" style="5" customWidth="1"/>
    <col min="3343" max="3343" width="11.7109375" style="5" customWidth="1"/>
    <col min="3344" max="3344" width="8.28515625" style="5" customWidth="1"/>
    <col min="3345" max="3345" width="7.85546875" style="5" customWidth="1"/>
    <col min="3346" max="3584" width="8.85546875" style="5"/>
    <col min="3585" max="3585" width="4.28515625" style="5" customWidth="1"/>
    <col min="3586" max="3586" width="20.42578125" style="5" customWidth="1"/>
    <col min="3587" max="3587" width="21" style="5" customWidth="1"/>
    <col min="3588" max="3588" width="16.42578125" style="5" customWidth="1"/>
    <col min="3589" max="3589" width="9" style="5" customWidth="1"/>
    <col min="3590" max="3590" width="16.7109375" style="5" customWidth="1"/>
    <col min="3591" max="3591" width="8.140625" style="5" customWidth="1"/>
    <col min="3592" max="3592" width="13.140625" style="5" customWidth="1"/>
    <col min="3593" max="3593" width="13" style="5" customWidth="1"/>
    <col min="3594" max="3594" width="12.85546875" style="5" customWidth="1"/>
    <col min="3595" max="3595" width="14.42578125" style="5" customWidth="1"/>
    <col min="3596" max="3596" width="8.85546875" style="5" customWidth="1"/>
    <col min="3597" max="3597" width="13.140625" style="5" customWidth="1"/>
    <col min="3598" max="3598" width="12.28515625" style="5" customWidth="1"/>
    <col min="3599" max="3599" width="11.7109375" style="5" customWidth="1"/>
    <col min="3600" max="3600" width="8.28515625" style="5" customWidth="1"/>
    <col min="3601" max="3601" width="7.85546875" style="5" customWidth="1"/>
    <col min="3602" max="3840" width="8.85546875" style="5"/>
    <col min="3841" max="3841" width="4.28515625" style="5" customWidth="1"/>
    <col min="3842" max="3842" width="20.42578125" style="5" customWidth="1"/>
    <col min="3843" max="3843" width="21" style="5" customWidth="1"/>
    <col min="3844" max="3844" width="16.42578125" style="5" customWidth="1"/>
    <col min="3845" max="3845" width="9" style="5" customWidth="1"/>
    <col min="3846" max="3846" width="16.7109375" style="5" customWidth="1"/>
    <col min="3847" max="3847" width="8.140625" style="5" customWidth="1"/>
    <col min="3848" max="3848" width="13.140625" style="5" customWidth="1"/>
    <col min="3849" max="3849" width="13" style="5" customWidth="1"/>
    <col min="3850" max="3850" width="12.85546875" style="5" customWidth="1"/>
    <col min="3851" max="3851" width="14.42578125" style="5" customWidth="1"/>
    <col min="3852" max="3852" width="8.85546875" style="5" customWidth="1"/>
    <col min="3853" max="3853" width="13.140625" style="5" customWidth="1"/>
    <col min="3854" max="3854" width="12.28515625" style="5" customWidth="1"/>
    <col min="3855" max="3855" width="11.7109375" style="5" customWidth="1"/>
    <col min="3856" max="3856" width="8.28515625" style="5" customWidth="1"/>
    <col min="3857" max="3857" width="7.85546875" style="5" customWidth="1"/>
    <col min="3858" max="4096" width="8.85546875" style="5"/>
    <col min="4097" max="4097" width="4.28515625" style="5" customWidth="1"/>
    <col min="4098" max="4098" width="20.42578125" style="5" customWidth="1"/>
    <col min="4099" max="4099" width="21" style="5" customWidth="1"/>
    <col min="4100" max="4100" width="16.42578125" style="5" customWidth="1"/>
    <col min="4101" max="4101" width="9" style="5" customWidth="1"/>
    <col min="4102" max="4102" width="16.7109375" style="5" customWidth="1"/>
    <col min="4103" max="4103" width="8.140625" style="5" customWidth="1"/>
    <col min="4104" max="4104" width="13.140625" style="5" customWidth="1"/>
    <col min="4105" max="4105" width="13" style="5" customWidth="1"/>
    <col min="4106" max="4106" width="12.85546875" style="5" customWidth="1"/>
    <col min="4107" max="4107" width="14.42578125" style="5" customWidth="1"/>
    <col min="4108" max="4108" width="8.85546875" style="5" customWidth="1"/>
    <col min="4109" max="4109" width="13.140625" style="5" customWidth="1"/>
    <col min="4110" max="4110" width="12.28515625" style="5" customWidth="1"/>
    <col min="4111" max="4111" width="11.7109375" style="5" customWidth="1"/>
    <col min="4112" max="4112" width="8.28515625" style="5" customWidth="1"/>
    <col min="4113" max="4113" width="7.85546875" style="5" customWidth="1"/>
    <col min="4114" max="4352" width="8.85546875" style="5"/>
    <col min="4353" max="4353" width="4.28515625" style="5" customWidth="1"/>
    <col min="4354" max="4354" width="20.42578125" style="5" customWidth="1"/>
    <col min="4355" max="4355" width="21" style="5" customWidth="1"/>
    <col min="4356" max="4356" width="16.42578125" style="5" customWidth="1"/>
    <col min="4357" max="4357" width="9" style="5" customWidth="1"/>
    <col min="4358" max="4358" width="16.7109375" style="5" customWidth="1"/>
    <col min="4359" max="4359" width="8.140625" style="5" customWidth="1"/>
    <col min="4360" max="4360" width="13.140625" style="5" customWidth="1"/>
    <col min="4361" max="4361" width="13" style="5" customWidth="1"/>
    <col min="4362" max="4362" width="12.85546875" style="5" customWidth="1"/>
    <col min="4363" max="4363" width="14.42578125" style="5" customWidth="1"/>
    <col min="4364" max="4364" width="8.85546875" style="5" customWidth="1"/>
    <col min="4365" max="4365" width="13.140625" style="5" customWidth="1"/>
    <col min="4366" max="4366" width="12.28515625" style="5" customWidth="1"/>
    <col min="4367" max="4367" width="11.7109375" style="5" customWidth="1"/>
    <col min="4368" max="4368" width="8.28515625" style="5" customWidth="1"/>
    <col min="4369" max="4369" width="7.85546875" style="5" customWidth="1"/>
    <col min="4370" max="4608" width="8.85546875" style="5"/>
    <col min="4609" max="4609" width="4.28515625" style="5" customWidth="1"/>
    <col min="4610" max="4610" width="20.42578125" style="5" customWidth="1"/>
    <col min="4611" max="4611" width="21" style="5" customWidth="1"/>
    <col min="4612" max="4612" width="16.42578125" style="5" customWidth="1"/>
    <col min="4613" max="4613" width="9" style="5" customWidth="1"/>
    <col min="4614" max="4614" width="16.7109375" style="5" customWidth="1"/>
    <col min="4615" max="4615" width="8.140625" style="5" customWidth="1"/>
    <col min="4616" max="4616" width="13.140625" style="5" customWidth="1"/>
    <col min="4617" max="4617" width="13" style="5" customWidth="1"/>
    <col min="4618" max="4618" width="12.85546875" style="5" customWidth="1"/>
    <col min="4619" max="4619" width="14.42578125" style="5" customWidth="1"/>
    <col min="4620" max="4620" width="8.85546875" style="5" customWidth="1"/>
    <col min="4621" max="4621" width="13.140625" style="5" customWidth="1"/>
    <col min="4622" max="4622" width="12.28515625" style="5" customWidth="1"/>
    <col min="4623" max="4623" width="11.7109375" style="5" customWidth="1"/>
    <col min="4624" max="4624" width="8.28515625" style="5" customWidth="1"/>
    <col min="4625" max="4625" width="7.85546875" style="5" customWidth="1"/>
    <col min="4626" max="4864" width="8.85546875" style="5"/>
    <col min="4865" max="4865" width="4.28515625" style="5" customWidth="1"/>
    <col min="4866" max="4866" width="20.42578125" style="5" customWidth="1"/>
    <col min="4867" max="4867" width="21" style="5" customWidth="1"/>
    <col min="4868" max="4868" width="16.42578125" style="5" customWidth="1"/>
    <col min="4869" max="4869" width="9" style="5" customWidth="1"/>
    <col min="4870" max="4870" width="16.7109375" style="5" customWidth="1"/>
    <col min="4871" max="4871" width="8.140625" style="5" customWidth="1"/>
    <col min="4872" max="4872" width="13.140625" style="5" customWidth="1"/>
    <col min="4873" max="4873" width="13" style="5" customWidth="1"/>
    <col min="4874" max="4874" width="12.85546875" style="5" customWidth="1"/>
    <col min="4875" max="4875" width="14.42578125" style="5" customWidth="1"/>
    <col min="4876" max="4876" width="8.85546875" style="5" customWidth="1"/>
    <col min="4877" max="4877" width="13.140625" style="5" customWidth="1"/>
    <col min="4878" max="4878" width="12.28515625" style="5" customWidth="1"/>
    <col min="4879" max="4879" width="11.7109375" style="5" customWidth="1"/>
    <col min="4880" max="4880" width="8.28515625" style="5" customWidth="1"/>
    <col min="4881" max="4881" width="7.85546875" style="5" customWidth="1"/>
    <col min="4882" max="5120" width="8.85546875" style="5"/>
    <col min="5121" max="5121" width="4.28515625" style="5" customWidth="1"/>
    <col min="5122" max="5122" width="20.42578125" style="5" customWidth="1"/>
    <col min="5123" max="5123" width="21" style="5" customWidth="1"/>
    <col min="5124" max="5124" width="16.42578125" style="5" customWidth="1"/>
    <col min="5125" max="5125" width="9" style="5" customWidth="1"/>
    <col min="5126" max="5126" width="16.7109375" style="5" customWidth="1"/>
    <col min="5127" max="5127" width="8.140625" style="5" customWidth="1"/>
    <col min="5128" max="5128" width="13.140625" style="5" customWidth="1"/>
    <col min="5129" max="5129" width="13" style="5" customWidth="1"/>
    <col min="5130" max="5130" width="12.85546875" style="5" customWidth="1"/>
    <col min="5131" max="5131" width="14.42578125" style="5" customWidth="1"/>
    <col min="5132" max="5132" width="8.85546875" style="5" customWidth="1"/>
    <col min="5133" max="5133" width="13.140625" style="5" customWidth="1"/>
    <col min="5134" max="5134" width="12.28515625" style="5" customWidth="1"/>
    <col min="5135" max="5135" width="11.7109375" style="5" customWidth="1"/>
    <col min="5136" max="5136" width="8.28515625" style="5" customWidth="1"/>
    <col min="5137" max="5137" width="7.85546875" style="5" customWidth="1"/>
    <col min="5138" max="5376" width="8.85546875" style="5"/>
    <col min="5377" max="5377" width="4.28515625" style="5" customWidth="1"/>
    <col min="5378" max="5378" width="20.42578125" style="5" customWidth="1"/>
    <col min="5379" max="5379" width="21" style="5" customWidth="1"/>
    <col min="5380" max="5380" width="16.42578125" style="5" customWidth="1"/>
    <col min="5381" max="5381" width="9" style="5" customWidth="1"/>
    <col min="5382" max="5382" width="16.7109375" style="5" customWidth="1"/>
    <col min="5383" max="5383" width="8.140625" style="5" customWidth="1"/>
    <col min="5384" max="5384" width="13.140625" style="5" customWidth="1"/>
    <col min="5385" max="5385" width="13" style="5" customWidth="1"/>
    <col min="5386" max="5386" width="12.85546875" style="5" customWidth="1"/>
    <col min="5387" max="5387" width="14.42578125" style="5" customWidth="1"/>
    <col min="5388" max="5388" width="8.85546875" style="5" customWidth="1"/>
    <col min="5389" max="5389" width="13.140625" style="5" customWidth="1"/>
    <col min="5390" max="5390" width="12.28515625" style="5" customWidth="1"/>
    <col min="5391" max="5391" width="11.7109375" style="5" customWidth="1"/>
    <col min="5392" max="5392" width="8.28515625" style="5" customWidth="1"/>
    <col min="5393" max="5393" width="7.85546875" style="5" customWidth="1"/>
    <col min="5394" max="5632" width="8.85546875" style="5"/>
    <col min="5633" max="5633" width="4.28515625" style="5" customWidth="1"/>
    <col min="5634" max="5634" width="20.42578125" style="5" customWidth="1"/>
    <col min="5635" max="5635" width="21" style="5" customWidth="1"/>
    <col min="5636" max="5636" width="16.42578125" style="5" customWidth="1"/>
    <col min="5637" max="5637" width="9" style="5" customWidth="1"/>
    <col min="5638" max="5638" width="16.7109375" style="5" customWidth="1"/>
    <col min="5639" max="5639" width="8.140625" style="5" customWidth="1"/>
    <col min="5640" max="5640" width="13.140625" style="5" customWidth="1"/>
    <col min="5641" max="5641" width="13" style="5" customWidth="1"/>
    <col min="5642" max="5642" width="12.85546875" style="5" customWidth="1"/>
    <col min="5643" max="5643" width="14.42578125" style="5" customWidth="1"/>
    <col min="5644" max="5644" width="8.85546875" style="5" customWidth="1"/>
    <col min="5645" max="5645" width="13.140625" style="5" customWidth="1"/>
    <col min="5646" max="5646" width="12.28515625" style="5" customWidth="1"/>
    <col min="5647" max="5647" width="11.7109375" style="5" customWidth="1"/>
    <col min="5648" max="5648" width="8.28515625" style="5" customWidth="1"/>
    <col min="5649" max="5649" width="7.85546875" style="5" customWidth="1"/>
    <col min="5650" max="5888" width="8.85546875" style="5"/>
    <col min="5889" max="5889" width="4.28515625" style="5" customWidth="1"/>
    <col min="5890" max="5890" width="20.42578125" style="5" customWidth="1"/>
    <col min="5891" max="5891" width="21" style="5" customWidth="1"/>
    <col min="5892" max="5892" width="16.42578125" style="5" customWidth="1"/>
    <col min="5893" max="5893" width="9" style="5" customWidth="1"/>
    <col min="5894" max="5894" width="16.7109375" style="5" customWidth="1"/>
    <col min="5895" max="5895" width="8.140625" style="5" customWidth="1"/>
    <col min="5896" max="5896" width="13.140625" style="5" customWidth="1"/>
    <col min="5897" max="5897" width="13" style="5" customWidth="1"/>
    <col min="5898" max="5898" width="12.85546875" style="5" customWidth="1"/>
    <col min="5899" max="5899" width="14.42578125" style="5" customWidth="1"/>
    <col min="5900" max="5900" width="8.85546875" style="5" customWidth="1"/>
    <col min="5901" max="5901" width="13.140625" style="5" customWidth="1"/>
    <col min="5902" max="5902" width="12.28515625" style="5" customWidth="1"/>
    <col min="5903" max="5903" width="11.7109375" style="5" customWidth="1"/>
    <col min="5904" max="5904" width="8.28515625" style="5" customWidth="1"/>
    <col min="5905" max="5905" width="7.85546875" style="5" customWidth="1"/>
    <col min="5906" max="6144" width="8.85546875" style="5"/>
    <col min="6145" max="6145" width="4.28515625" style="5" customWidth="1"/>
    <col min="6146" max="6146" width="20.42578125" style="5" customWidth="1"/>
    <col min="6147" max="6147" width="21" style="5" customWidth="1"/>
    <col min="6148" max="6148" width="16.42578125" style="5" customWidth="1"/>
    <col min="6149" max="6149" width="9" style="5" customWidth="1"/>
    <col min="6150" max="6150" width="16.7109375" style="5" customWidth="1"/>
    <col min="6151" max="6151" width="8.140625" style="5" customWidth="1"/>
    <col min="6152" max="6152" width="13.140625" style="5" customWidth="1"/>
    <col min="6153" max="6153" width="13" style="5" customWidth="1"/>
    <col min="6154" max="6154" width="12.85546875" style="5" customWidth="1"/>
    <col min="6155" max="6155" width="14.42578125" style="5" customWidth="1"/>
    <col min="6156" max="6156" width="8.85546875" style="5" customWidth="1"/>
    <col min="6157" max="6157" width="13.140625" style="5" customWidth="1"/>
    <col min="6158" max="6158" width="12.28515625" style="5" customWidth="1"/>
    <col min="6159" max="6159" width="11.7109375" style="5" customWidth="1"/>
    <col min="6160" max="6160" width="8.28515625" style="5" customWidth="1"/>
    <col min="6161" max="6161" width="7.85546875" style="5" customWidth="1"/>
    <col min="6162" max="6400" width="8.85546875" style="5"/>
    <col min="6401" max="6401" width="4.28515625" style="5" customWidth="1"/>
    <col min="6402" max="6402" width="20.42578125" style="5" customWidth="1"/>
    <col min="6403" max="6403" width="21" style="5" customWidth="1"/>
    <col min="6404" max="6404" width="16.42578125" style="5" customWidth="1"/>
    <col min="6405" max="6405" width="9" style="5" customWidth="1"/>
    <col min="6406" max="6406" width="16.7109375" style="5" customWidth="1"/>
    <col min="6407" max="6407" width="8.140625" style="5" customWidth="1"/>
    <col min="6408" max="6408" width="13.140625" style="5" customWidth="1"/>
    <col min="6409" max="6409" width="13" style="5" customWidth="1"/>
    <col min="6410" max="6410" width="12.85546875" style="5" customWidth="1"/>
    <col min="6411" max="6411" width="14.42578125" style="5" customWidth="1"/>
    <col min="6412" max="6412" width="8.85546875" style="5" customWidth="1"/>
    <col min="6413" max="6413" width="13.140625" style="5" customWidth="1"/>
    <col min="6414" max="6414" width="12.28515625" style="5" customWidth="1"/>
    <col min="6415" max="6415" width="11.7109375" style="5" customWidth="1"/>
    <col min="6416" max="6416" width="8.28515625" style="5" customWidth="1"/>
    <col min="6417" max="6417" width="7.85546875" style="5" customWidth="1"/>
    <col min="6418" max="6656" width="8.85546875" style="5"/>
    <col min="6657" max="6657" width="4.28515625" style="5" customWidth="1"/>
    <col min="6658" max="6658" width="20.42578125" style="5" customWidth="1"/>
    <col min="6659" max="6659" width="21" style="5" customWidth="1"/>
    <col min="6660" max="6660" width="16.42578125" style="5" customWidth="1"/>
    <col min="6661" max="6661" width="9" style="5" customWidth="1"/>
    <col min="6662" max="6662" width="16.7109375" style="5" customWidth="1"/>
    <col min="6663" max="6663" width="8.140625" style="5" customWidth="1"/>
    <col min="6664" max="6664" width="13.140625" style="5" customWidth="1"/>
    <col min="6665" max="6665" width="13" style="5" customWidth="1"/>
    <col min="6666" max="6666" width="12.85546875" style="5" customWidth="1"/>
    <col min="6667" max="6667" width="14.42578125" style="5" customWidth="1"/>
    <col min="6668" max="6668" width="8.85546875" style="5" customWidth="1"/>
    <col min="6669" max="6669" width="13.140625" style="5" customWidth="1"/>
    <col min="6670" max="6670" width="12.28515625" style="5" customWidth="1"/>
    <col min="6671" max="6671" width="11.7109375" style="5" customWidth="1"/>
    <col min="6672" max="6672" width="8.28515625" style="5" customWidth="1"/>
    <col min="6673" max="6673" width="7.85546875" style="5" customWidth="1"/>
    <col min="6674" max="6912" width="8.85546875" style="5"/>
    <col min="6913" max="6913" width="4.28515625" style="5" customWidth="1"/>
    <col min="6914" max="6914" width="20.42578125" style="5" customWidth="1"/>
    <col min="6915" max="6915" width="21" style="5" customWidth="1"/>
    <col min="6916" max="6916" width="16.42578125" style="5" customWidth="1"/>
    <col min="6917" max="6917" width="9" style="5" customWidth="1"/>
    <col min="6918" max="6918" width="16.7109375" style="5" customWidth="1"/>
    <col min="6919" max="6919" width="8.140625" style="5" customWidth="1"/>
    <col min="6920" max="6920" width="13.140625" style="5" customWidth="1"/>
    <col min="6921" max="6921" width="13" style="5" customWidth="1"/>
    <col min="6922" max="6922" width="12.85546875" style="5" customWidth="1"/>
    <col min="6923" max="6923" width="14.42578125" style="5" customWidth="1"/>
    <col min="6924" max="6924" width="8.85546875" style="5" customWidth="1"/>
    <col min="6925" max="6925" width="13.140625" style="5" customWidth="1"/>
    <col min="6926" max="6926" width="12.28515625" style="5" customWidth="1"/>
    <col min="6927" max="6927" width="11.7109375" style="5" customWidth="1"/>
    <col min="6928" max="6928" width="8.28515625" style="5" customWidth="1"/>
    <col min="6929" max="6929" width="7.85546875" style="5" customWidth="1"/>
    <col min="6930" max="7168" width="8.85546875" style="5"/>
    <col min="7169" max="7169" width="4.28515625" style="5" customWidth="1"/>
    <col min="7170" max="7170" width="20.42578125" style="5" customWidth="1"/>
    <col min="7171" max="7171" width="21" style="5" customWidth="1"/>
    <col min="7172" max="7172" width="16.42578125" style="5" customWidth="1"/>
    <col min="7173" max="7173" width="9" style="5" customWidth="1"/>
    <col min="7174" max="7174" width="16.7109375" style="5" customWidth="1"/>
    <col min="7175" max="7175" width="8.140625" style="5" customWidth="1"/>
    <col min="7176" max="7176" width="13.140625" style="5" customWidth="1"/>
    <col min="7177" max="7177" width="13" style="5" customWidth="1"/>
    <col min="7178" max="7178" width="12.85546875" style="5" customWidth="1"/>
    <col min="7179" max="7179" width="14.42578125" style="5" customWidth="1"/>
    <col min="7180" max="7180" width="8.85546875" style="5" customWidth="1"/>
    <col min="7181" max="7181" width="13.140625" style="5" customWidth="1"/>
    <col min="7182" max="7182" width="12.28515625" style="5" customWidth="1"/>
    <col min="7183" max="7183" width="11.7109375" style="5" customWidth="1"/>
    <col min="7184" max="7184" width="8.28515625" style="5" customWidth="1"/>
    <col min="7185" max="7185" width="7.85546875" style="5" customWidth="1"/>
    <col min="7186" max="7424" width="8.85546875" style="5"/>
    <col min="7425" max="7425" width="4.28515625" style="5" customWidth="1"/>
    <col min="7426" max="7426" width="20.42578125" style="5" customWidth="1"/>
    <col min="7427" max="7427" width="21" style="5" customWidth="1"/>
    <col min="7428" max="7428" width="16.42578125" style="5" customWidth="1"/>
    <col min="7429" max="7429" width="9" style="5" customWidth="1"/>
    <col min="7430" max="7430" width="16.7109375" style="5" customWidth="1"/>
    <col min="7431" max="7431" width="8.140625" style="5" customWidth="1"/>
    <col min="7432" max="7432" width="13.140625" style="5" customWidth="1"/>
    <col min="7433" max="7433" width="13" style="5" customWidth="1"/>
    <col min="7434" max="7434" width="12.85546875" style="5" customWidth="1"/>
    <col min="7435" max="7435" width="14.42578125" style="5" customWidth="1"/>
    <col min="7436" max="7436" width="8.85546875" style="5" customWidth="1"/>
    <col min="7437" max="7437" width="13.140625" style="5" customWidth="1"/>
    <col min="7438" max="7438" width="12.28515625" style="5" customWidth="1"/>
    <col min="7439" max="7439" width="11.7109375" style="5" customWidth="1"/>
    <col min="7440" max="7440" width="8.28515625" style="5" customWidth="1"/>
    <col min="7441" max="7441" width="7.85546875" style="5" customWidth="1"/>
    <col min="7442" max="7680" width="8.85546875" style="5"/>
    <col min="7681" max="7681" width="4.28515625" style="5" customWidth="1"/>
    <col min="7682" max="7682" width="20.42578125" style="5" customWidth="1"/>
    <col min="7683" max="7683" width="21" style="5" customWidth="1"/>
    <col min="7684" max="7684" width="16.42578125" style="5" customWidth="1"/>
    <col min="7685" max="7685" width="9" style="5" customWidth="1"/>
    <col min="7686" max="7686" width="16.7109375" style="5" customWidth="1"/>
    <col min="7687" max="7687" width="8.140625" style="5" customWidth="1"/>
    <col min="7688" max="7688" width="13.140625" style="5" customWidth="1"/>
    <col min="7689" max="7689" width="13" style="5" customWidth="1"/>
    <col min="7690" max="7690" width="12.85546875" style="5" customWidth="1"/>
    <col min="7691" max="7691" width="14.42578125" style="5" customWidth="1"/>
    <col min="7692" max="7692" width="8.85546875" style="5" customWidth="1"/>
    <col min="7693" max="7693" width="13.140625" style="5" customWidth="1"/>
    <col min="7694" max="7694" width="12.28515625" style="5" customWidth="1"/>
    <col min="7695" max="7695" width="11.7109375" style="5" customWidth="1"/>
    <col min="7696" max="7696" width="8.28515625" style="5" customWidth="1"/>
    <col min="7697" max="7697" width="7.85546875" style="5" customWidth="1"/>
    <col min="7698" max="7936" width="8.85546875" style="5"/>
    <col min="7937" max="7937" width="4.28515625" style="5" customWidth="1"/>
    <col min="7938" max="7938" width="20.42578125" style="5" customWidth="1"/>
    <col min="7939" max="7939" width="21" style="5" customWidth="1"/>
    <col min="7940" max="7940" width="16.42578125" style="5" customWidth="1"/>
    <col min="7941" max="7941" width="9" style="5" customWidth="1"/>
    <col min="7942" max="7942" width="16.7109375" style="5" customWidth="1"/>
    <col min="7943" max="7943" width="8.140625" style="5" customWidth="1"/>
    <col min="7944" max="7944" width="13.140625" style="5" customWidth="1"/>
    <col min="7945" max="7945" width="13" style="5" customWidth="1"/>
    <col min="7946" max="7946" width="12.85546875" style="5" customWidth="1"/>
    <col min="7947" max="7947" width="14.42578125" style="5" customWidth="1"/>
    <col min="7948" max="7948" width="8.85546875" style="5" customWidth="1"/>
    <col min="7949" max="7949" width="13.140625" style="5" customWidth="1"/>
    <col min="7950" max="7950" width="12.28515625" style="5" customWidth="1"/>
    <col min="7951" max="7951" width="11.7109375" style="5" customWidth="1"/>
    <col min="7952" max="7952" width="8.28515625" style="5" customWidth="1"/>
    <col min="7953" max="7953" width="7.85546875" style="5" customWidth="1"/>
    <col min="7954" max="8192" width="8.85546875" style="5"/>
    <col min="8193" max="8193" width="4.28515625" style="5" customWidth="1"/>
    <col min="8194" max="8194" width="20.42578125" style="5" customWidth="1"/>
    <col min="8195" max="8195" width="21" style="5" customWidth="1"/>
    <col min="8196" max="8196" width="16.42578125" style="5" customWidth="1"/>
    <col min="8197" max="8197" width="9" style="5" customWidth="1"/>
    <col min="8198" max="8198" width="16.7109375" style="5" customWidth="1"/>
    <col min="8199" max="8199" width="8.140625" style="5" customWidth="1"/>
    <col min="8200" max="8200" width="13.140625" style="5" customWidth="1"/>
    <col min="8201" max="8201" width="13" style="5" customWidth="1"/>
    <col min="8202" max="8202" width="12.85546875" style="5" customWidth="1"/>
    <col min="8203" max="8203" width="14.42578125" style="5" customWidth="1"/>
    <col min="8204" max="8204" width="8.85546875" style="5" customWidth="1"/>
    <col min="8205" max="8205" width="13.140625" style="5" customWidth="1"/>
    <col min="8206" max="8206" width="12.28515625" style="5" customWidth="1"/>
    <col min="8207" max="8207" width="11.7109375" style="5" customWidth="1"/>
    <col min="8208" max="8208" width="8.28515625" style="5" customWidth="1"/>
    <col min="8209" max="8209" width="7.85546875" style="5" customWidth="1"/>
    <col min="8210" max="8448" width="8.85546875" style="5"/>
    <col min="8449" max="8449" width="4.28515625" style="5" customWidth="1"/>
    <col min="8450" max="8450" width="20.42578125" style="5" customWidth="1"/>
    <col min="8451" max="8451" width="21" style="5" customWidth="1"/>
    <col min="8452" max="8452" width="16.42578125" style="5" customWidth="1"/>
    <col min="8453" max="8453" width="9" style="5" customWidth="1"/>
    <col min="8454" max="8454" width="16.7109375" style="5" customWidth="1"/>
    <col min="8455" max="8455" width="8.140625" style="5" customWidth="1"/>
    <col min="8456" max="8456" width="13.140625" style="5" customWidth="1"/>
    <col min="8457" max="8457" width="13" style="5" customWidth="1"/>
    <col min="8458" max="8458" width="12.85546875" style="5" customWidth="1"/>
    <col min="8459" max="8459" width="14.42578125" style="5" customWidth="1"/>
    <col min="8460" max="8460" width="8.85546875" style="5" customWidth="1"/>
    <col min="8461" max="8461" width="13.140625" style="5" customWidth="1"/>
    <col min="8462" max="8462" width="12.28515625" style="5" customWidth="1"/>
    <col min="8463" max="8463" width="11.7109375" style="5" customWidth="1"/>
    <col min="8464" max="8464" width="8.28515625" style="5" customWidth="1"/>
    <col min="8465" max="8465" width="7.85546875" style="5" customWidth="1"/>
    <col min="8466" max="8704" width="8.85546875" style="5"/>
    <col min="8705" max="8705" width="4.28515625" style="5" customWidth="1"/>
    <col min="8706" max="8706" width="20.42578125" style="5" customWidth="1"/>
    <col min="8707" max="8707" width="21" style="5" customWidth="1"/>
    <col min="8708" max="8708" width="16.42578125" style="5" customWidth="1"/>
    <col min="8709" max="8709" width="9" style="5" customWidth="1"/>
    <col min="8710" max="8710" width="16.7109375" style="5" customWidth="1"/>
    <col min="8711" max="8711" width="8.140625" style="5" customWidth="1"/>
    <col min="8712" max="8712" width="13.140625" style="5" customWidth="1"/>
    <col min="8713" max="8713" width="13" style="5" customWidth="1"/>
    <col min="8714" max="8714" width="12.85546875" style="5" customWidth="1"/>
    <col min="8715" max="8715" width="14.42578125" style="5" customWidth="1"/>
    <col min="8716" max="8716" width="8.85546875" style="5" customWidth="1"/>
    <col min="8717" max="8717" width="13.140625" style="5" customWidth="1"/>
    <col min="8718" max="8718" width="12.28515625" style="5" customWidth="1"/>
    <col min="8719" max="8719" width="11.7109375" style="5" customWidth="1"/>
    <col min="8720" max="8720" width="8.28515625" style="5" customWidth="1"/>
    <col min="8721" max="8721" width="7.85546875" style="5" customWidth="1"/>
    <col min="8722" max="8960" width="8.85546875" style="5"/>
    <col min="8961" max="8961" width="4.28515625" style="5" customWidth="1"/>
    <col min="8962" max="8962" width="20.42578125" style="5" customWidth="1"/>
    <col min="8963" max="8963" width="21" style="5" customWidth="1"/>
    <col min="8964" max="8964" width="16.42578125" style="5" customWidth="1"/>
    <col min="8965" max="8965" width="9" style="5" customWidth="1"/>
    <col min="8966" max="8966" width="16.7109375" style="5" customWidth="1"/>
    <col min="8967" max="8967" width="8.140625" style="5" customWidth="1"/>
    <col min="8968" max="8968" width="13.140625" style="5" customWidth="1"/>
    <col min="8969" max="8969" width="13" style="5" customWidth="1"/>
    <col min="8970" max="8970" width="12.85546875" style="5" customWidth="1"/>
    <col min="8971" max="8971" width="14.42578125" style="5" customWidth="1"/>
    <col min="8972" max="8972" width="8.85546875" style="5" customWidth="1"/>
    <col min="8973" max="8973" width="13.140625" style="5" customWidth="1"/>
    <col min="8974" max="8974" width="12.28515625" style="5" customWidth="1"/>
    <col min="8975" max="8975" width="11.7109375" style="5" customWidth="1"/>
    <col min="8976" max="8976" width="8.28515625" style="5" customWidth="1"/>
    <col min="8977" max="8977" width="7.85546875" style="5" customWidth="1"/>
    <col min="8978" max="9216" width="8.85546875" style="5"/>
    <col min="9217" max="9217" width="4.28515625" style="5" customWidth="1"/>
    <col min="9218" max="9218" width="20.42578125" style="5" customWidth="1"/>
    <col min="9219" max="9219" width="21" style="5" customWidth="1"/>
    <col min="9220" max="9220" width="16.42578125" style="5" customWidth="1"/>
    <col min="9221" max="9221" width="9" style="5" customWidth="1"/>
    <col min="9222" max="9222" width="16.7109375" style="5" customWidth="1"/>
    <col min="9223" max="9223" width="8.140625" style="5" customWidth="1"/>
    <col min="9224" max="9224" width="13.140625" style="5" customWidth="1"/>
    <col min="9225" max="9225" width="13" style="5" customWidth="1"/>
    <col min="9226" max="9226" width="12.85546875" style="5" customWidth="1"/>
    <col min="9227" max="9227" width="14.42578125" style="5" customWidth="1"/>
    <col min="9228" max="9228" width="8.85546875" style="5" customWidth="1"/>
    <col min="9229" max="9229" width="13.140625" style="5" customWidth="1"/>
    <col min="9230" max="9230" width="12.28515625" style="5" customWidth="1"/>
    <col min="9231" max="9231" width="11.7109375" style="5" customWidth="1"/>
    <col min="9232" max="9232" width="8.28515625" style="5" customWidth="1"/>
    <col min="9233" max="9233" width="7.85546875" style="5" customWidth="1"/>
    <col min="9234" max="9472" width="8.85546875" style="5"/>
    <col min="9473" max="9473" width="4.28515625" style="5" customWidth="1"/>
    <col min="9474" max="9474" width="20.42578125" style="5" customWidth="1"/>
    <col min="9475" max="9475" width="21" style="5" customWidth="1"/>
    <col min="9476" max="9476" width="16.42578125" style="5" customWidth="1"/>
    <col min="9477" max="9477" width="9" style="5" customWidth="1"/>
    <col min="9478" max="9478" width="16.7109375" style="5" customWidth="1"/>
    <col min="9479" max="9479" width="8.140625" style="5" customWidth="1"/>
    <col min="9480" max="9480" width="13.140625" style="5" customWidth="1"/>
    <col min="9481" max="9481" width="13" style="5" customWidth="1"/>
    <col min="9482" max="9482" width="12.85546875" style="5" customWidth="1"/>
    <col min="9483" max="9483" width="14.42578125" style="5" customWidth="1"/>
    <col min="9484" max="9484" width="8.85546875" style="5" customWidth="1"/>
    <col min="9485" max="9485" width="13.140625" style="5" customWidth="1"/>
    <col min="9486" max="9486" width="12.28515625" style="5" customWidth="1"/>
    <col min="9487" max="9487" width="11.7109375" style="5" customWidth="1"/>
    <col min="9488" max="9488" width="8.28515625" style="5" customWidth="1"/>
    <col min="9489" max="9489" width="7.85546875" style="5" customWidth="1"/>
    <col min="9490" max="9728" width="8.85546875" style="5"/>
    <col min="9729" max="9729" width="4.28515625" style="5" customWidth="1"/>
    <col min="9730" max="9730" width="20.42578125" style="5" customWidth="1"/>
    <col min="9731" max="9731" width="21" style="5" customWidth="1"/>
    <col min="9732" max="9732" width="16.42578125" style="5" customWidth="1"/>
    <col min="9733" max="9733" width="9" style="5" customWidth="1"/>
    <col min="9734" max="9734" width="16.7109375" style="5" customWidth="1"/>
    <col min="9735" max="9735" width="8.140625" style="5" customWidth="1"/>
    <col min="9736" max="9736" width="13.140625" style="5" customWidth="1"/>
    <col min="9737" max="9737" width="13" style="5" customWidth="1"/>
    <col min="9738" max="9738" width="12.85546875" style="5" customWidth="1"/>
    <col min="9739" max="9739" width="14.42578125" style="5" customWidth="1"/>
    <col min="9740" max="9740" width="8.85546875" style="5" customWidth="1"/>
    <col min="9741" max="9741" width="13.140625" style="5" customWidth="1"/>
    <col min="9742" max="9742" width="12.28515625" style="5" customWidth="1"/>
    <col min="9743" max="9743" width="11.7109375" style="5" customWidth="1"/>
    <col min="9744" max="9744" width="8.28515625" style="5" customWidth="1"/>
    <col min="9745" max="9745" width="7.85546875" style="5" customWidth="1"/>
    <col min="9746" max="9984" width="8.85546875" style="5"/>
    <col min="9985" max="9985" width="4.28515625" style="5" customWidth="1"/>
    <col min="9986" max="9986" width="20.42578125" style="5" customWidth="1"/>
    <col min="9987" max="9987" width="21" style="5" customWidth="1"/>
    <col min="9988" max="9988" width="16.42578125" style="5" customWidth="1"/>
    <col min="9989" max="9989" width="9" style="5" customWidth="1"/>
    <col min="9990" max="9990" width="16.7109375" style="5" customWidth="1"/>
    <col min="9991" max="9991" width="8.140625" style="5" customWidth="1"/>
    <col min="9992" max="9992" width="13.140625" style="5" customWidth="1"/>
    <col min="9993" max="9993" width="13" style="5" customWidth="1"/>
    <col min="9994" max="9994" width="12.85546875" style="5" customWidth="1"/>
    <col min="9995" max="9995" width="14.42578125" style="5" customWidth="1"/>
    <col min="9996" max="9996" width="8.85546875" style="5" customWidth="1"/>
    <col min="9997" max="9997" width="13.140625" style="5" customWidth="1"/>
    <col min="9998" max="9998" width="12.28515625" style="5" customWidth="1"/>
    <col min="9999" max="9999" width="11.7109375" style="5" customWidth="1"/>
    <col min="10000" max="10000" width="8.28515625" style="5" customWidth="1"/>
    <col min="10001" max="10001" width="7.85546875" style="5" customWidth="1"/>
    <col min="10002" max="10240" width="8.85546875" style="5"/>
    <col min="10241" max="10241" width="4.28515625" style="5" customWidth="1"/>
    <col min="10242" max="10242" width="20.42578125" style="5" customWidth="1"/>
    <col min="10243" max="10243" width="21" style="5" customWidth="1"/>
    <col min="10244" max="10244" width="16.42578125" style="5" customWidth="1"/>
    <col min="10245" max="10245" width="9" style="5" customWidth="1"/>
    <col min="10246" max="10246" width="16.7109375" style="5" customWidth="1"/>
    <col min="10247" max="10247" width="8.140625" style="5" customWidth="1"/>
    <col min="10248" max="10248" width="13.140625" style="5" customWidth="1"/>
    <col min="10249" max="10249" width="13" style="5" customWidth="1"/>
    <col min="10250" max="10250" width="12.85546875" style="5" customWidth="1"/>
    <col min="10251" max="10251" width="14.42578125" style="5" customWidth="1"/>
    <col min="10252" max="10252" width="8.85546875" style="5" customWidth="1"/>
    <col min="10253" max="10253" width="13.140625" style="5" customWidth="1"/>
    <col min="10254" max="10254" width="12.28515625" style="5" customWidth="1"/>
    <col min="10255" max="10255" width="11.7109375" style="5" customWidth="1"/>
    <col min="10256" max="10256" width="8.28515625" style="5" customWidth="1"/>
    <col min="10257" max="10257" width="7.85546875" style="5" customWidth="1"/>
    <col min="10258" max="10496" width="8.85546875" style="5"/>
    <col min="10497" max="10497" width="4.28515625" style="5" customWidth="1"/>
    <col min="10498" max="10498" width="20.42578125" style="5" customWidth="1"/>
    <col min="10499" max="10499" width="21" style="5" customWidth="1"/>
    <col min="10500" max="10500" width="16.42578125" style="5" customWidth="1"/>
    <col min="10501" max="10501" width="9" style="5" customWidth="1"/>
    <col min="10502" max="10502" width="16.7109375" style="5" customWidth="1"/>
    <col min="10503" max="10503" width="8.140625" style="5" customWidth="1"/>
    <col min="10504" max="10504" width="13.140625" style="5" customWidth="1"/>
    <col min="10505" max="10505" width="13" style="5" customWidth="1"/>
    <col min="10506" max="10506" width="12.85546875" style="5" customWidth="1"/>
    <col min="10507" max="10507" width="14.42578125" style="5" customWidth="1"/>
    <col min="10508" max="10508" width="8.85546875" style="5" customWidth="1"/>
    <col min="10509" max="10509" width="13.140625" style="5" customWidth="1"/>
    <col min="10510" max="10510" width="12.28515625" style="5" customWidth="1"/>
    <col min="10511" max="10511" width="11.7109375" style="5" customWidth="1"/>
    <col min="10512" max="10512" width="8.28515625" style="5" customWidth="1"/>
    <col min="10513" max="10513" width="7.85546875" style="5" customWidth="1"/>
    <col min="10514" max="10752" width="8.85546875" style="5"/>
    <col min="10753" max="10753" width="4.28515625" style="5" customWidth="1"/>
    <col min="10754" max="10754" width="20.42578125" style="5" customWidth="1"/>
    <col min="10755" max="10755" width="21" style="5" customWidth="1"/>
    <col min="10756" max="10756" width="16.42578125" style="5" customWidth="1"/>
    <col min="10757" max="10757" width="9" style="5" customWidth="1"/>
    <col min="10758" max="10758" width="16.7109375" style="5" customWidth="1"/>
    <col min="10759" max="10759" width="8.140625" style="5" customWidth="1"/>
    <col min="10760" max="10760" width="13.140625" style="5" customWidth="1"/>
    <col min="10761" max="10761" width="13" style="5" customWidth="1"/>
    <col min="10762" max="10762" width="12.85546875" style="5" customWidth="1"/>
    <col min="10763" max="10763" width="14.42578125" style="5" customWidth="1"/>
    <col min="10764" max="10764" width="8.85546875" style="5" customWidth="1"/>
    <col min="10765" max="10765" width="13.140625" style="5" customWidth="1"/>
    <col min="10766" max="10766" width="12.28515625" style="5" customWidth="1"/>
    <col min="10767" max="10767" width="11.7109375" style="5" customWidth="1"/>
    <col min="10768" max="10768" width="8.28515625" style="5" customWidth="1"/>
    <col min="10769" max="10769" width="7.85546875" style="5" customWidth="1"/>
    <col min="10770" max="11008" width="8.85546875" style="5"/>
    <col min="11009" max="11009" width="4.28515625" style="5" customWidth="1"/>
    <col min="11010" max="11010" width="20.42578125" style="5" customWidth="1"/>
    <col min="11011" max="11011" width="21" style="5" customWidth="1"/>
    <col min="11012" max="11012" width="16.42578125" style="5" customWidth="1"/>
    <col min="11013" max="11013" width="9" style="5" customWidth="1"/>
    <col min="11014" max="11014" width="16.7109375" style="5" customWidth="1"/>
    <col min="11015" max="11015" width="8.140625" style="5" customWidth="1"/>
    <col min="11016" max="11016" width="13.140625" style="5" customWidth="1"/>
    <col min="11017" max="11017" width="13" style="5" customWidth="1"/>
    <col min="11018" max="11018" width="12.85546875" style="5" customWidth="1"/>
    <col min="11019" max="11019" width="14.42578125" style="5" customWidth="1"/>
    <col min="11020" max="11020" width="8.85546875" style="5" customWidth="1"/>
    <col min="11021" max="11021" width="13.140625" style="5" customWidth="1"/>
    <col min="11022" max="11022" width="12.28515625" style="5" customWidth="1"/>
    <col min="11023" max="11023" width="11.7109375" style="5" customWidth="1"/>
    <col min="11024" max="11024" width="8.28515625" style="5" customWidth="1"/>
    <col min="11025" max="11025" width="7.85546875" style="5" customWidth="1"/>
    <col min="11026" max="11264" width="8.85546875" style="5"/>
    <col min="11265" max="11265" width="4.28515625" style="5" customWidth="1"/>
    <col min="11266" max="11266" width="20.42578125" style="5" customWidth="1"/>
    <col min="11267" max="11267" width="21" style="5" customWidth="1"/>
    <col min="11268" max="11268" width="16.42578125" style="5" customWidth="1"/>
    <col min="11269" max="11269" width="9" style="5" customWidth="1"/>
    <col min="11270" max="11270" width="16.7109375" style="5" customWidth="1"/>
    <col min="11271" max="11271" width="8.140625" style="5" customWidth="1"/>
    <col min="11272" max="11272" width="13.140625" style="5" customWidth="1"/>
    <col min="11273" max="11273" width="13" style="5" customWidth="1"/>
    <col min="11274" max="11274" width="12.85546875" style="5" customWidth="1"/>
    <col min="11275" max="11275" width="14.42578125" style="5" customWidth="1"/>
    <col min="11276" max="11276" width="8.85546875" style="5" customWidth="1"/>
    <col min="11277" max="11277" width="13.140625" style="5" customWidth="1"/>
    <col min="11278" max="11278" width="12.28515625" style="5" customWidth="1"/>
    <col min="11279" max="11279" width="11.7109375" style="5" customWidth="1"/>
    <col min="11280" max="11280" width="8.28515625" style="5" customWidth="1"/>
    <col min="11281" max="11281" width="7.85546875" style="5" customWidth="1"/>
    <col min="11282" max="11520" width="8.85546875" style="5"/>
    <col min="11521" max="11521" width="4.28515625" style="5" customWidth="1"/>
    <col min="11522" max="11522" width="20.42578125" style="5" customWidth="1"/>
    <col min="11523" max="11523" width="21" style="5" customWidth="1"/>
    <col min="11524" max="11524" width="16.42578125" style="5" customWidth="1"/>
    <col min="11525" max="11525" width="9" style="5" customWidth="1"/>
    <col min="11526" max="11526" width="16.7109375" style="5" customWidth="1"/>
    <col min="11527" max="11527" width="8.140625" style="5" customWidth="1"/>
    <col min="11528" max="11528" width="13.140625" style="5" customWidth="1"/>
    <col min="11529" max="11529" width="13" style="5" customWidth="1"/>
    <col min="11530" max="11530" width="12.85546875" style="5" customWidth="1"/>
    <col min="11531" max="11531" width="14.42578125" style="5" customWidth="1"/>
    <col min="11532" max="11532" width="8.85546875" style="5" customWidth="1"/>
    <col min="11533" max="11533" width="13.140625" style="5" customWidth="1"/>
    <col min="11534" max="11534" width="12.28515625" style="5" customWidth="1"/>
    <col min="11535" max="11535" width="11.7109375" style="5" customWidth="1"/>
    <col min="11536" max="11536" width="8.28515625" style="5" customWidth="1"/>
    <col min="11537" max="11537" width="7.85546875" style="5" customWidth="1"/>
    <col min="11538" max="11776" width="8.85546875" style="5"/>
    <col min="11777" max="11777" width="4.28515625" style="5" customWidth="1"/>
    <col min="11778" max="11778" width="20.42578125" style="5" customWidth="1"/>
    <col min="11779" max="11779" width="21" style="5" customWidth="1"/>
    <col min="11780" max="11780" width="16.42578125" style="5" customWidth="1"/>
    <col min="11781" max="11781" width="9" style="5" customWidth="1"/>
    <col min="11782" max="11782" width="16.7109375" style="5" customWidth="1"/>
    <col min="11783" max="11783" width="8.140625" style="5" customWidth="1"/>
    <col min="11784" max="11784" width="13.140625" style="5" customWidth="1"/>
    <col min="11785" max="11785" width="13" style="5" customWidth="1"/>
    <col min="11786" max="11786" width="12.85546875" style="5" customWidth="1"/>
    <col min="11787" max="11787" width="14.42578125" style="5" customWidth="1"/>
    <col min="11788" max="11788" width="8.85546875" style="5" customWidth="1"/>
    <col min="11789" max="11789" width="13.140625" style="5" customWidth="1"/>
    <col min="11790" max="11790" width="12.28515625" style="5" customWidth="1"/>
    <col min="11791" max="11791" width="11.7109375" style="5" customWidth="1"/>
    <col min="11792" max="11792" width="8.28515625" style="5" customWidth="1"/>
    <col min="11793" max="11793" width="7.85546875" style="5" customWidth="1"/>
    <col min="11794" max="12032" width="8.85546875" style="5"/>
    <col min="12033" max="12033" width="4.28515625" style="5" customWidth="1"/>
    <col min="12034" max="12034" width="20.42578125" style="5" customWidth="1"/>
    <col min="12035" max="12035" width="21" style="5" customWidth="1"/>
    <col min="12036" max="12036" width="16.42578125" style="5" customWidth="1"/>
    <col min="12037" max="12037" width="9" style="5" customWidth="1"/>
    <col min="12038" max="12038" width="16.7109375" style="5" customWidth="1"/>
    <col min="12039" max="12039" width="8.140625" style="5" customWidth="1"/>
    <col min="12040" max="12040" width="13.140625" style="5" customWidth="1"/>
    <col min="12041" max="12041" width="13" style="5" customWidth="1"/>
    <col min="12042" max="12042" width="12.85546875" style="5" customWidth="1"/>
    <col min="12043" max="12043" width="14.42578125" style="5" customWidth="1"/>
    <col min="12044" max="12044" width="8.85546875" style="5" customWidth="1"/>
    <col min="12045" max="12045" width="13.140625" style="5" customWidth="1"/>
    <col min="12046" max="12046" width="12.28515625" style="5" customWidth="1"/>
    <col min="12047" max="12047" width="11.7109375" style="5" customWidth="1"/>
    <col min="12048" max="12048" width="8.28515625" style="5" customWidth="1"/>
    <col min="12049" max="12049" width="7.85546875" style="5" customWidth="1"/>
    <col min="12050" max="12288" width="8.85546875" style="5"/>
    <col min="12289" max="12289" width="4.28515625" style="5" customWidth="1"/>
    <col min="12290" max="12290" width="20.42578125" style="5" customWidth="1"/>
    <col min="12291" max="12291" width="21" style="5" customWidth="1"/>
    <col min="12292" max="12292" width="16.42578125" style="5" customWidth="1"/>
    <col min="12293" max="12293" width="9" style="5" customWidth="1"/>
    <col min="12294" max="12294" width="16.7109375" style="5" customWidth="1"/>
    <col min="12295" max="12295" width="8.140625" style="5" customWidth="1"/>
    <col min="12296" max="12296" width="13.140625" style="5" customWidth="1"/>
    <col min="12297" max="12297" width="13" style="5" customWidth="1"/>
    <col min="12298" max="12298" width="12.85546875" style="5" customWidth="1"/>
    <col min="12299" max="12299" width="14.42578125" style="5" customWidth="1"/>
    <col min="12300" max="12300" width="8.85546875" style="5" customWidth="1"/>
    <col min="12301" max="12301" width="13.140625" style="5" customWidth="1"/>
    <col min="12302" max="12302" width="12.28515625" style="5" customWidth="1"/>
    <col min="12303" max="12303" width="11.7109375" style="5" customWidth="1"/>
    <col min="12304" max="12304" width="8.28515625" style="5" customWidth="1"/>
    <col min="12305" max="12305" width="7.85546875" style="5" customWidth="1"/>
    <col min="12306" max="12544" width="8.85546875" style="5"/>
    <col min="12545" max="12545" width="4.28515625" style="5" customWidth="1"/>
    <col min="12546" max="12546" width="20.42578125" style="5" customWidth="1"/>
    <col min="12547" max="12547" width="21" style="5" customWidth="1"/>
    <col min="12548" max="12548" width="16.42578125" style="5" customWidth="1"/>
    <col min="12549" max="12549" width="9" style="5" customWidth="1"/>
    <col min="12550" max="12550" width="16.7109375" style="5" customWidth="1"/>
    <col min="12551" max="12551" width="8.140625" style="5" customWidth="1"/>
    <col min="12552" max="12552" width="13.140625" style="5" customWidth="1"/>
    <col min="12553" max="12553" width="13" style="5" customWidth="1"/>
    <col min="12554" max="12554" width="12.85546875" style="5" customWidth="1"/>
    <col min="12555" max="12555" width="14.42578125" style="5" customWidth="1"/>
    <col min="12556" max="12556" width="8.85546875" style="5" customWidth="1"/>
    <col min="12557" max="12557" width="13.140625" style="5" customWidth="1"/>
    <col min="12558" max="12558" width="12.28515625" style="5" customWidth="1"/>
    <col min="12559" max="12559" width="11.7109375" style="5" customWidth="1"/>
    <col min="12560" max="12560" width="8.28515625" style="5" customWidth="1"/>
    <col min="12561" max="12561" width="7.85546875" style="5" customWidth="1"/>
    <col min="12562" max="12800" width="8.85546875" style="5"/>
    <col min="12801" max="12801" width="4.28515625" style="5" customWidth="1"/>
    <col min="12802" max="12802" width="20.42578125" style="5" customWidth="1"/>
    <col min="12803" max="12803" width="21" style="5" customWidth="1"/>
    <col min="12804" max="12804" width="16.42578125" style="5" customWidth="1"/>
    <col min="12805" max="12805" width="9" style="5" customWidth="1"/>
    <col min="12806" max="12806" width="16.7109375" style="5" customWidth="1"/>
    <col min="12807" max="12807" width="8.140625" style="5" customWidth="1"/>
    <col min="12808" max="12808" width="13.140625" style="5" customWidth="1"/>
    <col min="12809" max="12809" width="13" style="5" customWidth="1"/>
    <col min="12810" max="12810" width="12.85546875" style="5" customWidth="1"/>
    <col min="12811" max="12811" width="14.42578125" style="5" customWidth="1"/>
    <col min="12812" max="12812" width="8.85546875" style="5" customWidth="1"/>
    <col min="12813" max="12813" width="13.140625" style="5" customWidth="1"/>
    <col min="12814" max="12814" width="12.28515625" style="5" customWidth="1"/>
    <col min="12815" max="12815" width="11.7109375" style="5" customWidth="1"/>
    <col min="12816" max="12816" width="8.28515625" style="5" customWidth="1"/>
    <col min="12817" max="12817" width="7.85546875" style="5" customWidth="1"/>
    <col min="12818" max="13056" width="8.85546875" style="5"/>
    <col min="13057" max="13057" width="4.28515625" style="5" customWidth="1"/>
    <col min="13058" max="13058" width="20.42578125" style="5" customWidth="1"/>
    <col min="13059" max="13059" width="21" style="5" customWidth="1"/>
    <col min="13060" max="13060" width="16.42578125" style="5" customWidth="1"/>
    <col min="13061" max="13061" width="9" style="5" customWidth="1"/>
    <col min="13062" max="13062" width="16.7109375" style="5" customWidth="1"/>
    <col min="13063" max="13063" width="8.140625" style="5" customWidth="1"/>
    <col min="13064" max="13064" width="13.140625" style="5" customWidth="1"/>
    <col min="13065" max="13065" width="13" style="5" customWidth="1"/>
    <col min="13066" max="13066" width="12.85546875" style="5" customWidth="1"/>
    <col min="13067" max="13067" width="14.42578125" style="5" customWidth="1"/>
    <col min="13068" max="13068" width="8.85546875" style="5" customWidth="1"/>
    <col min="13069" max="13069" width="13.140625" style="5" customWidth="1"/>
    <col min="13070" max="13070" width="12.28515625" style="5" customWidth="1"/>
    <col min="13071" max="13071" width="11.7109375" style="5" customWidth="1"/>
    <col min="13072" max="13072" width="8.28515625" style="5" customWidth="1"/>
    <col min="13073" max="13073" width="7.85546875" style="5" customWidth="1"/>
    <col min="13074" max="13312" width="8.85546875" style="5"/>
    <col min="13313" max="13313" width="4.28515625" style="5" customWidth="1"/>
    <col min="13314" max="13314" width="20.42578125" style="5" customWidth="1"/>
    <col min="13315" max="13315" width="21" style="5" customWidth="1"/>
    <col min="13316" max="13316" width="16.42578125" style="5" customWidth="1"/>
    <col min="13317" max="13317" width="9" style="5" customWidth="1"/>
    <col min="13318" max="13318" width="16.7109375" style="5" customWidth="1"/>
    <col min="13319" max="13319" width="8.140625" style="5" customWidth="1"/>
    <col min="13320" max="13320" width="13.140625" style="5" customWidth="1"/>
    <col min="13321" max="13321" width="13" style="5" customWidth="1"/>
    <col min="13322" max="13322" width="12.85546875" style="5" customWidth="1"/>
    <col min="13323" max="13323" width="14.42578125" style="5" customWidth="1"/>
    <col min="13324" max="13324" width="8.85546875" style="5" customWidth="1"/>
    <col min="13325" max="13325" width="13.140625" style="5" customWidth="1"/>
    <col min="13326" max="13326" width="12.28515625" style="5" customWidth="1"/>
    <col min="13327" max="13327" width="11.7109375" style="5" customWidth="1"/>
    <col min="13328" max="13328" width="8.28515625" style="5" customWidth="1"/>
    <col min="13329" max="13329" width="7.85546875" style="5" customWidth="1"/>
    <col min="13330" max="13568" width="8.85546875" style="5"/>
    <col min="13569" max="13569" width="4.28515625" style="5" customWidth="1"/>
    <col min="13570" max="13570" width="20.42578125" style="5" customWidth="1"/>
    <col min="13571" max="13571" width="21" style="5" customWidth="1"/>
    <col min="13572" max="13572" width="16.42578125" style="5" customWidth="1"/>
    <col min="13573" max="13573" width="9" style="5" customWidth="1"/>
    <col min="13574" max="13574" width="16.7109375" style="5" customWidth="1"/>
    <col min="13575" max="13575" width="8.140625" style="5" customWidth="1"/>
    <col min="13576" max="13576" width="13.140625" style="5" customWidth="1"/>
    <col min="13577" max="13577" width="13" style="5" customWidth="1"/>
    <col min="13578" max="13578" width="12.85546875" style="5" customWidth="1"/>
    <col min="13579" max="13579" width="14.42578125" style="5" customWidth="1"/>
    <col min="13580" max="13580" width="8.85546875" style="5" customWidth="1"/>
    <col min="13581" max="13581" width="13.140625" style="5" customWidth="1"/>
    <col min="13582" max="13582" width="12.28515625" style="5" customWidth="1"/>
    <col min="13583" max="13583" width="11.7109375" style="5" customWidth="1"/>
    <col min="13584" max="13584" width="8.28515625" style="5" customWidth="1"/>
    <col min="13585" max="13585" width="7.85546875" style="5" customWidth="1"/>
    <col min="13586" max="13824" width="8.85546875" style="5"/>
    <col min="13825" max="13825" width="4.28515625" style="5" customWidth="1"/>
    <col min="13826" max="13826" width="20.42578125" style="5" customWidth="1"/>
    <col min="13827" max="13827" width="21" style="5" customWidth="1"/>
    <col min="13828" max="13828" width="16.42578125" style="5" customWidth="1"/>
    <col min="13829" max="13829" width="9" style="5" customWidth="1"/>
    <col min="13830" max="13830" width="16.7109375" style="5" customWidth="1"/>
    <col min="13831" max="13831" width="8.140625" style="5" customWidth="1"/>
    <col min="13832" max="13832" width="13.140625" style="5" customWidth="1"/>
    <col min="13833" max="13833" width="13" style="5" customWidth="1"/>
    <col min="13834" max="13834" width="12.85546875" style="5" customWidth="1"/>
    <col min="13835" max="13835" width="14.42578125" style="5" customWidth="1"/>
    <col min="13836" max="13836" width="8.85546875" style="5" customWidth="1"/>
    <col min="13837" max="13837" width="13.140625" style="5" customWidth="1"/>
    <col min="13838" max="13838" width="12.28515625" style="5" customWidth="1"/>
    <col min="13839" max="13839" width="11.7109375" style="5" customWidth="1"/>
    <col min="13840" max="13840" width="8.28515625" style="5" customWidth="1"/>
    <col min="13841" max="13841" width="7.85546875" style="5" customWidth="1"/>
    <col min="13842" max="14080" width="8.85546875" style="5"/>
    <col min="14081" max="14081" width="4.28515625" style="5" customWidth="1"/>
    <col min="14082" max="14082" width="20.42578125" style="5" customWidth="1"/>
    <col min="14083" max="14083" width="21" style="5" customWidth="1"/>
    <col min="14084" max="14084" width="16.42578125" style="5" customWidth="1"/>
    <col min="14085" max="14085" width="9" style="5" customWidth="1"/>
    <col min="14086" max="14086" width="16.7109375" style="5" customWidth="1"/>
    <col min="14087" max="14087" width="8.140625" style="5" customWidth="1"/>
    <col min="14088" max="14088" width="13.140625" style="5" customWidth="1"/>
    <col min="14089" max="14089" width="13" style="5" customWidth="1"/>
    <col min="14090" max="14090" width="12.85546875" style="5" customWidth="1"/>
    <col min="14091" max="14091" width="14.42578125" style="5" customWidth="1"/>
    <col min="14092" max="14092" width="8.85546875" style="5" customWidth="1"/>
    <col min="14093" max="14093" width="13.140625" style="5" customWidth="1"/>
    <col min="14094" max="14094" width="12.28515625" style="5" customWidth="1"/>
    <col min="14095" max="14095" width="11.7109375" style="5" customWidth="1"/>
    <col min="14096" max="14096" width="8.28515625" style="5" customWidth="1"/>
    <col min="14097" max="14097" width="7.85546875" style="5" customWidth="1"/>
    <col min="14098" max="14336" width="8.85546875" style="5"/>
    <col min="14337" max="14337" width="4.28515625" style="5" customWidth="1"/>
    <col min="14338" max="14338" width="20.42578125" style="5" customWidth="1"/>
    <col min="14339" max="14339" width="21" style="5" customWidth="1"/>
    <col min="14340" max="14340" width="16.42578125" style="5" customWidth="1"/>
    <col min="14341" max="14341" width="9" style="5" customWidth="1"/>
    <col min="14342" max="14342" width="16.7109375" style="5" customWidth="1"/>
    <col min="14343" max="14343" width="8.140625" style="5" customWidth="1"/>
    <col min="14344" max="14344" width="13.140625" style="5" customWidth="1"/>
    <col min="14345" max="14345" width="13" style="5" customWidth="1"/>
    <col min="14346" max="14346" width="12.85546875" style="5" customWidth="1"/>
    <col min="14347" max="14347" width="14.42578125" style="5" customWidth="1"/>
    <col min="14348" max="14348" width="8.85546875" style="5" customWidth="1"/>
    <col min="14349" max="14349" width="13.140625" style="5" customWidth="1"/>
    <col min="14350" max="14350" width="12.28515625" style="5" customWidth="1"/>
    <col min="14351" max="14351" width="11.7109375" style="5" customWidth="1"/>
    <col min="14352" max="14352" width="8.28515625" style="5" customWidth="1"/>
    <col min="14353" max="14353" width="7.85546875" style="5" customWidth="1"/>
    <col min="14354" max="14592" width="8.85546875" style="5"/>
    <col min="14593" max="14593" width="4.28515625" style="5" customWidth="1"/>
    <col min="14594" max="14594" width="20.42578125" style="5" customWidth="1"/>
    <col min="14595" max="14595" width="21" style="5" customWidth="1"/>
    <col min="14596" max="14596" width="16.42578125" style="5" customWidth="1"/>
    <col min="14597" max="14597" width="9" style="5" customWidth="1"/>
    <col min="14598" max="14598" width="16.7109375" style="5" customWidth="1"/>
    <col min="14599" max="14599" width="8.140625" style="5" customWidth="1"/>
    <col min="14600" max="14600" width="13.140625" style="5" customWidth="1"/>
    <col min="14601" max="14601" width="13" style="5" customWidth="1"/>
    <col min="14602" max="14602" width="12.85546875" style="5" customWidth="1"/>
    <col min="14603" max="14603" width="14.42578125" style="5" customWidth="1"/>
    <col min="14604" max="14604" width="8.85546875" style="5" customWidth="1"/>
    <col min="14605" max="14605" width="13.140625" style="5" customWidth="1"/>
    <col min="14606" max="14606" width="12.28515625" style="5" customWidth="1"/>
    <col min="14607" max="14607" width="11.7109375" style="5" customWidth="1"/>
    <col min="14608" max="14608" width="8.28515625" style="5" customWidth="1"/>
    <col min="14609" max="14609" width="7.85546875" style="5" customWidth="1"/>
    <col min="14610" max="14848" width="8.85546875" style="5"/>
    <col min="14849" max="14849" width="4.28515625" style="5" customWidth="1"/>
    <col min="14850" max="14850" width="20.42578125" style="5" customWidth="1"/>
    <col min="14851" max="14851" width="21" style="5" customWidth="1"/>
    <col min="14852" max="14852" width="16.42578125" style="5" customWidth="1"/>
    <col min="14853" max="14853" width="9" style="5" customWidth="1"/>
    <col min="14854" max="14854" width="16.7109375" style="5" customWidth="1"/>
    <col min="14855" max="14855" width="8.140625" style="5" customWidth="1"/>
    <col min="14856" max="14856" width="13.140625" style="5" customWidth="1"/>
    <col min="14857" max="14857" width="13" style="5" customWidth="1"/>
    <col min="14858" max="14858" width="12.85546875" style="5" customWidth="1"/>
    <col min="14859" max="14859" width="14.42578125" style="5" customWidth="1"/>
    <col min="14860" max="14860" width="8.85546875" style="5" customWidth="1"/>
    <col min="14861" max="14861" width="13.140625" style="5" customWidth="1"/>
    <col min="14862" max="14862" width="12.28515625" style="5" customWidth="1"/>
    <col min="14863" max="14863" width="11.7109375" style="5" customWidth="1"/>
    <col min="14864" max="14864" width="8.28515625" style="5" customWidth="1"/>
    <col min="14865" max="14865" width="7.85546875" style="5" customWidth="1"/>
    <col min="14866" max="15104" width="8.85546875" style="5"/>
    <col min="15105" max="15105" width="4.28515625" style="5" customWidth="1"/>
    <col min="15106" max="15106" width="20.42578125" style="5" customWidth="1"/>
    <col min="15107" max="15107" width="21" style="5" customWidth="1"/>
    <col min="15108" max="15108" width="16.42578125" style="5" customWidth="1"/>
    <col min="15109" max="15109" width="9" style="5" customWidth="1"/>
    <col min="15110" max="15110" width="16.7109375" style="5" customWidth="1"/>
    <col min="15111" max="15111" width="8.140625" style="5" customWidth="1"/>
    <col min="15112" max="15112" width="13.140625" style="5" customWidth="1"/>
    <col min="15113" max="15113" width="13" style="5" customWidth="1"/>
    <col min="15114" max="15114" width="12.85546875" style="5" customWidth="1"/>
    <col min="15115" max="15115" width="14.42578125" style="5" customWidth="1"/>
    <col min="15116" max="15116" width="8.85546875" style="5" customWidth="1"/>
    <col min="15117" max="15117" width="13.140625" style="5" customWidth="1"/>
    <col min="15118" max="15118" width="12.28515625" style="5" customWidth="1"/>
    <col min="15119" max="15119" width="11.7109375" style="5" customWidth="1"/>
    <col min="15120" max="15120" width="8.28515625" style="5" customWidth="1"/>
    <col min="15121" max="15121" width="7.85546875" style="5" customWidth="1"/>
    <col min="15122" max="15360" width="8.85546875" style="5"/>
    <col min="15361" max="15361" width="4.28515625" style="5" customWidth="1"/>
    <col min="15362" max="15362" width="20.42578125" style="5" customWidth="1"/>
    <col min="15363" max="15363" width="21" style="5" customWidth="1"/>
    <col min="15364" max="15364" width="16.42578125" style="5" customWidth="1"/>
    <col min="15365" max="15365" width="9" style="5" customWidth="1"/>
    <col min="15366" max="15366" width="16.7109375" style="5" customWidth="1"/>
    <col min="15367" max="15367" width="8.140625" style="5" customWidth="1"/>
    <col min="15368" max="15368" width="13.140625" style="5" customWidth="1"/>
    <col min="15369" max="15369" width="13" style="5" customWidth="1"/>
    <col min="15370" max="15370" width="12.85546875" style="5" customWidth="1"/>
    <col min="15371" max="15371" width="14.42578125" style="5" customWidth="1"/>
    <col min="15372" max="15372" width="8.85546875" style="5" customWidth="1"/>
    <col min="15373" max="15373" width="13.140625" style="5" customWidth="1"/>
    <col min="15374" max="15374" width="12.28515625" style="5" customWidth="1"/>
    <col min="15375" max="15375" width="11.7109375" style="5" customWidth="1"/>
    <col min="15376" max="15376" width="8.28515625" style="5" customWidth="1"/>
    <col min="15377" max="15377" width="7.85546875" style="5" customWidth="1"/>
    <col min="15378" max="15616" width="8.85546875" style="5"/>
    <col min="15617" max="15617" width="4.28515625" style="5" customWidth="1"/>
    <col min="15618" max="15618" width="20.42578125" style="5" customWidth="1"/>
    <col min="15619" max="15619" width="21" style="5" customWidth="1"/>
    <col min="15620" max="15620" width="16.42578125" style="5" customWidth="1"/>
    <col min="15621" max="15621" width="9" style="5" customWidth="1"/>
    <col min="15622" max="15622" width="16.7109375" style="5" customWidth="1"/>
    <col min="15623" max="15623" width="8.140625" style="5" customWidth="1"/>
    <col min="15624" max="15624" width="13.140625" style="5" customWidth="1"/>
    <col min="15625" max="15625" width="13" style="5" customWidth="1"/>
    <col min="15626" max="15626" width="12.85546875" style="5" customWidth="1"/>
    <col min="15627" max="15627" width="14.42578125" style="5" customWidth="1"/>
    <col min="15628" max="15628" width="8.85546875" style="5" customWidth="1"/>
    <col min="15629" max="15629" width="13.140625" style="5" customWidth="1"/>
    <col min="15630" max="15630" width="12.28515625" style="5" customWidth="1"/>
    <col min="15631" max="15631" width="11.7109375" style="5" customWidth="1"/>
    <col min="15632" max="15632" width="8.28515625" style="5" customWidth="1"/>
    <col min="15633" max="15633" width="7.85546875" style="5" customWidth="1"/>
    <col min="15634" max="15872" width="8.85546875" style="5"/>
    <col min="15873" max="15873" width="4.28515625" style="5" customWidth="1"/>
    <col min="15874" max="15874" width="20.42578125" style="5" customWidth="1"/>
    <col min="15875" max="15875" width="21" style="5" customWidth="1"/>
    <col min="15876" max="15876" width="16.42578125" style="5" customWidth="1"/>
    <col min="15877" max="15877" width="9" style="5" customWidth="1"/>
    <col min="15878" max="15878" width="16.7109375" style="5" customWidth="1"/>
    <col min="15879" max="15879" width="8.140625" style="5" customWidth="1"/>
    <col min="15880" max="15880" width="13.140625" style="5" customWidth="1"/>
    <col min="15881" max="15881" width="13" style="5" customWidth="1"/>
    <col min="15882" max="15882" width="12.85546875" style="5" customWidth="1"/>
    <col min="15883" max="15883" width="14.42578125" style="5" customWidth="1"/>
    <col min="15884" max="15884" width="8.85546875" style="5" customWidth="1"/>
    <col min="15885" max="15885" width="13.140625" style="5" customWidth="1"/>
    <col min="15886" max="15886" width="12.28515625" style="5" customWidth="1"/>
    <col min="15887" max="15887" width="11.7109375" style="5" customWidth="1"/>
    <col min="15888" max="15888" width="8.28515625" style="5" customWidth="1"/>
    <col min="15889" max="15889" width="7.85546875" style="5" customWidth="1"/>
    <col min="15890" max="16128" width="8.85546875" style="5"/>
    <col min="16129" max="16129" width="4.28515625" style="5" customWidth="1"/>
    <col min="16130" max="16130" width="20.42578125" style="5" customWidth="1"/>
    <col min="16131" max="16131" width="21" style="5" customWidth="1"/>
    <col min="16132" max="16132" width="16.42578125" style="5" customWidth="1"/>
    <col min="16133" max="16133" width="9" style="5" customWidth="1"/>
    <col min="16134" max="16134" width="16.7109375" style="5" customWidth="1"/>
    <col min="16135" max="16135" width="8.140625" style="5" customWidth="1"/>
    <col min="16136" max="16136" width="13.140625" style="5" customWidth="1"/>
    <col min="16137" max="16137" width="13" style="5" customWidth="1"/>
    <col min="16138" max="16138" width="12.85546875" style="5" customWidth="1"/>
    <col min="16139" max="16139" width="14.42578125" style="5" customWidth="1"/>
    <col min="16140" max="16140" width="8.85546875" style="5" customWidth="1"/>
    <col min="16141" max="16141" width="13.140625" style="5" customWidth="1"/>
    <col min="16142" max="16142" width="12.28515625" style="5" customWidth="1"/>
    <col min="16143" max="16143" width="11.7109375" style="5" customWidth="1"/>
    <col min="16144" max="16144" width="8.28515625" style="5" customWidth="1"/>
    <col min="16145" max="16145" width="7.85546875" style="5" customWidth="1"/>
    <col min="16146" max="16384" width="9.140625" style="5"/>
  </cols>
  <sheetData>
    <row r="1" spans="1:14" ht="18" customHeight="1" thickBot="1">
      <c r="A1" s="336" t="s">
        <v>147</v>
      </c>
      <c r="B1" s="337"/>
      <c r="C1" s="337"/>
      <c r="D1" s="337"/>
      <c r="E1" s="337"/>
      <c r="F1" s="337"/>
      <c r="G1" s="337"/>
      <c r="H1" s="337"/>
      <c r="I1" s="337"/>
      <c r="J1" s="337"/>
      <c r="K1" s="338"/>
      <c r="M1" s="5"/>
    </row>
    <row r="2" spans="1:14" ht="24.75" customHeight="1" thickBot="1">
      <c r="A2" s="291"/>
      <c r="B2" s="294"/>
      <c r="C2" s="292"/>
      <c r="D2" s="341" t="s">
        <v>142</v>
      </c>
      <c r="E2" s="342"/>
      <c r="F2" s="343"/>
      <c r="G2" s="341" t="s">
        <v>148</v>
      </c>
      <c r="H2" s="342"/>
      <c r="I2" s="343"/>
      <c r="J2" s="339" t="s">
        <v>101</v>
      </c>
      <c r="K2" s="340"/>
      <c r="M2" s="5"/>
    </row>
    <row r="3" spans="1:14" ht="26.25" customHeight="1">
      <c r="A3" s="295" t="s">
        <v>2</v>
      </c>
      <c r="B3" s="293" t="s">
        <v>3</v>
      </c>
      <c r="C3" s="38" t="s">
        <v>4</v>
      </c>
      <c r="D3" s="39" t="s">
        <v>96</v>
      </c>
      <c r="E3" s="40" t="s">
        <v>100</v>
      </c>
      <c r="F3" s="40" t="s">
        <v>5</v>
      </c>
      <c r="G3" s="39" t="s">
        <v>96</v>
      </c>
      <c r="H3" s="40" t="s">
        <v>100</v>
      </c>
      <c r="I3" s="40" t="s">
        <v>5</v>
      </c>
      <c r="J3" s="95" t="s">
        <v>96</v>
      </c>
      <c r="K3" s="64" t="s">
        <v>5</v>
      </c>
      <c r="L3" s="8"/>
      <c r="M3" s="5"/>
    </row>
    <row r="4" spans="1:14" ht="12.95" customHeight="1">
      <c r="A4" s="296"/>
      <c r="B4" s="41"/>
      <c r="C4" s="41" t="s">
        <v>0</v>
      </c>
      <c r="D4" s="42" t="s">
        <v>6</v>
      </c>
      <c r="E4" s="42"/>
      <c r="F4" s="42" t="s">
        <v>6</v>
      </c>
      <c r="G4" s="42" t="s">
        <v>6</v>
      </c>
      <c r="H4" s="42"/>
      <c r="I4" s="42" t="s">
        <v>6</v>
      </c>
      <c r="J4" s="287"/>
      <c r="K4" s="69"/>
      <c r="L4" s="9"/>
      <c r="M4" s="5"/>
    </row>
    <row r="5" spans="1:14" ht="13.5" customHeight="1">
      <c r="A5" s="307">
        <v>1</v>
      </c>
      <c r="B5" s="308" t="s">
        <v>7</v>
      </c>
      <c r="C5" s="308" t="s">
        <v>8</v>
      </c>
      <c r="D5" s="99">
        <v>7394928779.3199997</v>
      </c>
      <c r="E5" s="66">
        <f>(D5/$D$17)</f>
        <v>0.58103399773246356</v>
      </c>
      <c r="F5" s="99">
        <v>7349.61</v>
      </c>
      <c r="G5" s="99">
        <v>7460387523.6300001</v>
      </c>
      <c r="H5" s="66">
        <f>(G5/$G$17)</f>
        <v>0.58046152540113849</v>
      </c>
      <c r="I5" s="99">
        <v>7474.43</v>
      </c>
      <c r="J5" s="288">
        <f t="shared" ref="J5:J17" si="0">((G5-D5)/D5)</f>
        <v>8.8518424265364836E-3</v>
      </c>
      <c r="K5" s="90">
        <f t="shared" ref="K5:K16" si="1">((I5-F5)/F5)</f>
        <v>1.6983214075304762E-2</v>
      </c>
      <c r="L5" s="10"/>
      <c r="M5" s="5"/>
      <c r="N5" s="11"/>
    </row>
    <row r="6" spans="1:14" ht="12.75" customHeight="1">
      <c r="A6" s="307">
        <v>2</v>
      </c>
      <c r="B6" s="65" t="s">
        <v>13</v>
      </c>
      <c r="C6" s="308" t="s">
        <v>77</v>
      </c>
      <c r="D6" s="100">
        <v>468036809.81</v>
      </c>
      <c r="E6" s="66">
        <f>(D6/$D$17)</f>
        <v>3.6774566301483666E-2</v>
      </c>
      <c r="F6" s="65">
        <v>0.92</v>
      </c>
      <c r="G6" s="100">
        <v>472327936.13</v>
      </c>
      <c r="H6" s="66">
        <f>(G6/$G$17)</f>
        <v>3.674985963224995E-2</v>
      </c>
      <c r="I6" s="65">
        <v>0.92</v>
      </c>
      <c r="J6" s="288">
        <f t="shared" si="0"/>
        <v>9.1683522108912327E-3</v>
      </c>
      <c r="K6" s="90">
        <f t="shared" si="1"/>
        <v>0</v>
      </c>
      <c r="L6" s="10"/>
      <c r="M6" s="5"/>
      <c r="N6" s="11"/>
    </row>
    <row r="7" spans="1:14" ht="12.95" customHeight="1">
      <c r="A7" s="307">
        <v>3</v>
      </c>
      <c r="B7" s="65" t="s">
        <v>93</v>
      </c>
      <c r="C7" s="308" t="s">
        <v>14</v>
      </c>
      <c r="D7" s="100">
        <v>210487303.66</v>
      </c>
      <c r="E7" s="66">
        <f t="shared" ref="E7:E11" si="2">(D7/$D$17)</f>
        <v>1.6538398565718562E-2</v>
      </c>
      <c r="F7" s="65">
        <v>107.91</v>
      </c>
      <c r="G7" s="100">
        <v>211412790.78999999</v>
      </c>
      <c r="H7" s="66">
        <f t="shared" ref="H7:H13" si="3">(G7/$G$17)</f>
        <v>1.6449144316241195E-2</v>
      </c>
      <c r="I7" s="65">
        <v>108.39</v>
      </c>
      <c r="J7" s="288">
        <f t="shared" si="0"/>
        <v>4.3968786425946814E-3</v>
      </c>
      <c r="K7" s="90">
        <f t="shared" si="1"/>
        <v>4.4481512371421002E-3</v>
      </c>
      <c r="L7" s="10"/>
      <c r="M7" s="30"/>
      <c r="N7" s="11"/>
    </row>
    <row r="8" spans="1:14" ht="12.95" customHeight="1">
      <c r="A8" s="307">
        <v>4</v>
      </c>
      <c r="B8" s="308" t="s">
        <v>15</v>
      </c>
      <c r="C8" s="308" t="s">
        <v>16</v>
      </c>
      <c r="D8" s="101">
        <v>166288833</v>
      </c>
      <c r="E8" s="66">
        <f>(D8/$D$17)</f>
        <v>1.3065638398905668E-2</v>
      </c>
      <c r="F8" s="102">
        <v>9.26</v>
      </c>
      <c r="G8" s="101">
        <v>164477275</v>
      </c>
      <c r="H8" s="66">
        <f>(G8/$G$17)</f>
        <v>1.2797288296073442E-2</v>
      </c>
      <c r="I8" s="102">
        <v>9.2799999999999994</v>
      </c>
      <c r="J8" s="288">
        <f t="shared" si="0"/>
        <v>-1.08940448213982E-2</v>
      </c>
      <c r="K8" s="90">
        <f t="shared" si="1"/>
        <v>2.1598272138228483E-3</v>
      </c>
      <c r="L8" s="57"/>
      <c r="M8" s="5"/>
      <c r="N8" s="11"/>
    </row>
    <row r="9" spans="1:14" ht="12.95" customHeight="1">
      <c r="A9" s="307">
        <v>5</v>
      </c>
      <c r="B9" s="308" t="s">
        <v>71</v>
      </c>
      <c r="C9" s="308" t="s">
        <v>119</v>
      </c>
      <c r="D9" s="101">
        <v>1123455996.3</v>
      </c>
      <c r="E9" s="66">
        <f t="shared" si="2"/>
        <v>8.827213192805379E-2</v>
      </c>
      <c r="F9" s="102">
        <v>0.68400000000000005</v>
      </c>
      <c r="G9" s="101">
        <v>1136783675.1800001</v>
      </c>
      <c r="H9" s="66">
        <f t="shared" si="3"/>
        <v>8.8448379397995061E-2</v>
      </c>
      <c r="I9" s="102">
        <v>0.69130000000000003</v>
      </c>
      <c r="J9" s="288">
        <f t="shared" si="0"/>
        <v>1.1863107165651001E-2</v>
      </c>
      <c r="K9" s="90">
        <f t="shared" si="1"/>
        <v>1.0672514619883E-2</v>
      </c>
      <c r="L9" s="10"/>
      <c r="M9" s="5"/>
      <c r="N9" s="11"/>
    </row>
    <row r="10" spans="1:14" ht="12.95" customHeight="1">
      <c r="A10" s="307">
        <v>6</v>
      </c>
      <c r="B10" s="308" t="s">
        <v>9</v>
      </c>
      <c r="C10" s="308" t="s">
        <v>18</v>
      </c>
      <c r="D10" s="101">
        <v>2579780543.9299998</v>
      </c>
      <c r="E10" s="66">
        <f>(D10/$D$17)</f>
        <v>0.20269839608244503</v>
      </c>
      <c r="F10" s="102">
        <v>12.0745</v>
      </c>
      <c r="G10" s="101">
        <v>2613963475.27</v>
      </c>
      <c r="H10" s="66">
        <f>(G10/$G$17)</f>
        <v>0.20338155643955211</v>
      </c>
      <c r="I10" s="102">
        <v>12.2385</v>
      </c>
      <c r="J10" s="288">
        <f t="shared" si="0"/>
        <v>1.3250325272988677E-2</v>
      </c>
      <c r="K10" s="90">
        <f t="shared" si="1"/>
        <v>1.3582342954159568E-2</v>
      </c>
      <c r="L10" s="58"/>
      <c r="M10" s="5"/>
      <c r="N10" s="11"/>
    </row>
    <row r="11" spans="1:14" ht="12.95" customHeight="1">
      <c r="A11" s="307">
        <v>7</v>
      </c>
      <c r="B11" s="308" t="s">
        <v>15</v>
      </c>
      <c r="C11" s="308" t="s">
        <v>49</v>
      </c>
      <c r="D11" s="101">
        <v>130644866</v>
      </c>
      <c r="E11" s="66">
        <f t="shared" si="2"/>
        <v>1.0265022293045292E-2</v>
      </c>
      <c r="F11" s="103">
        <v>2.1800000000000002</v>
      </c>
      <c r="G11" s="101">
        <v>128379065</v>
      </c>
      <c r="H11" s="66">
        <f t="shared" si="3"/>
        <v>9.9886376764531867E-3</v>
      </c>
      <c r="I11" s="103">
        <v>2.19</v>
      </c>
      <c r="J11" s="288">
        <f t="shared" si="0"/>
        <v>-1.7343207348079027E-2</v>
      </c>
      <c r="K11" s="90">
        <f t="shared" si="1"/>
        <v>4.5871559633026545E-3</v>
      </c>
      <c r="L11" s="10"/>
      <c r="M11" s="5"/>
      <c r="N11" s="11"/>
    </row>
    <row r="12" spans="1:14" ht="12.95" customHeight="1">
      <c r="A12" s="297">
        <v>8</v>
      </c>
      <c r="B12" s="145" t="s">
        <v>24</v>
      </c>
      <c r="C12" s="141" t="s">
        <v>25</v>
      </c>
      <c r="D12" s="142">
        <v>0</v>
      </c>
      <c r="E12" s="143">
        <f>(D12/$D$17)</f>
        <v>0</v>
      </c>
      <c r="F12" s="144">
        <v>0</v>
      </c>
      <c r="G12" s="142">
        <v>0</v>
      </c>
      <c r="H12" s="143">
        <f>(G12/$G$17)</f>
        <v>0</v>
      </c>
      <c r="I12" s="144">
        <v>0</v>
      </c>
      <c r="J12" s="289" t="e">
        <f t="shared" si="0"/>
        <v>#DIV/0!</v>
      </c>
      <c r="K12" s="132" t="e">
        <f t="shared" si="1"/>
        <v>#DIV/0!</v>
      </c>
      <c r="L12" s="10"/>
      <c r="M12" s="5"/>
      <c r="N12" s="11"/>
    </row>
    <row r="13" spans="1:14" ht="12.95" customHeight="1">
      <c r="A13" s="307">
        <v>9</v>
      </c>
      <c r="B13" s="101" t="s">
        <v>20</v>
      </c>
      <c r="C13" s="101" t="s">
        <v>89</v>
      </c>
      <c r="D13" s="101">
        <v>149758957.34</v>
      </c>
      <c r="E13" s="66">
        <f>(D13/$D$17)</f>
        <v>1.1766853782668497E-2</v>
      </c>
      <c r="F13" s="103">
        <v>107.94</v>
      </c>
      <c r="G13" s="101">
        <v>155101397.19</v>
      </c>
      <c r="H13" s="66">
        <f t="shared" si="3"/>
        <v>1.2067790489380526E-2</v>
      </c>
      <c r="I13" s="103">
        <v>111.76</v>
      </c>
      <c r="J13" s="288">
        <f t="shared" si="0"/>
        <v>3.5673591382390388E-2</v>
      </c>
      <c r="K13" s="90">
        <f t="shared" si="1"/>
        <v>3.5390031498980984E-2</v>
      </c>
      <c r="L13" s="10"/>
      <c r="M13" s="5"/>
      <c r="N13" s="11"/>
    </row>
    <row r="14" spans="1:14" ht="12.95" customHeight="1">
      <c r="A14" s="307">
        <v>10</v>
      </c>
      <c r="B14" s="308" t="s">
        <v>91</v>
      </c>
      <c r="C14" s="308" t="s">
        <v>90</v>
      </c>
      <c r="D14" s="101">
        <v>198302936.19999999</v>
      </c>
      <c r="E14" s="66">
        <f>(D14/$D$17)</f>
        <v>1.5581049016264734E-2</v>
      </c>
      <c r="F14" s="103">
        <v>9.2608999999999995</v>
      </c>
      <c r="G14" s="101">
        <v>200859029.15000001</v>
      </c>
      <c r="H14" s="66">
        <f>(G14/$G$17)</f>
        <v>1.5628000299141444E-2</v>
      </c>
      <c r="I14" s="103">
        <v>9.3821999999999992</v>
      </c>
      <c r="J14" s="288">
        <f t="shared" si="0"/>
        <v>1.2889839147021253E-2</v>
      </c>
      <c r="K14" s="90">
        <f t="shared" si="1"/>
        <v>1.3098079020397559E-2</v>
      </c>
      <c r="L14" s="57"/>
      <c r="M14" s="58"/>
      <c r="N14" s="11"/>
    </row>
    <row r="15" spans="1:14" ht="12.95" customHeight="1">
      <c r="A15" s="307">
        <v>11</v>
      </c>
      <c r="B15" s="308" t="s">
        <v>7</v>
      </c>
      <c r="C15" s="65" t="s">
        <v>109</v>
      </c>
      <c r="D15" s="99">
        <v>202074583.75999999</v>
      </c>
      <c r="E15" s="104">
        <f>(D15/$D$17)</f>
        <v>1.5877394731716805E-2</v>
      </c>
      <c r="F15" s="99">
        <v>1355.03</v>
      </c>
      <c r="G15" s="99">
        <v>204459091.13</v>
      </c>
      <c r="H15" s="104">
        <f>(G15/$G$17)</f>
        <v>1.5908106052606733E-2</v>
      </c>
      <c r="I15" s="99">
        <v>1371.16</v>
      </c>
      <c r="J15" s="288">
        <f t="shared" ref="J15" si="4">((G15-D15)/D15)</f>
        <v>1.1800135007735744E-2</v>
      </c>
      <c r="K15" s="90">
        <f t="shared" ref="K15" si="5">((I15-F15)/F15)</f>
        <v>1.1903795487922857E-2</v>
      </c>
      <c r="L15" s="57"/>
      <c r="M15" s="58"/>
      <c r="N15" s="11"/>
    </row>
    <row r="16" spans="1:14" ht="12.95" customHeight="1">
      <c r="A16" s="307">
        <v>12</v>
      </c>
      <c r="B16" s="308" t="s">
        <v>124</v>
      </c>
      <c r="C16" s="308" t="s">
        <v>125</v>
      </c>
      <c r="D16" s="99">
        <v>103428142.48</v>
      </c>
      <c r="E16" s="104">
        <f>(D16/$D$17)</f>
        <v>8.1265511672342708E-3</v>
      </c>
      <c r="F16" s="99">
        <v>102.8227</v>
      </c>
      <c r="G16" s="99">
        <v>104358679.16</v>
      </c>
      <c r="H16" s="104">
        <f>(G16/$G$17)</f>
        <v>8.1197119991679792E-3</v>
      </c>
      <c r="I16" s="99">
        <v>103.71299999999999</v>
      </c>
      <c r="J16" s="288">
        <f t="shared" si="0"/>
        <v>8.9969389151500125E-3</v>
      </c>
      <c r="K16" s="90">
        <f t="shared" si="1"/>
        <v>8.6585938708086483E-3</v>
      </c>
      <c r="L16" s="57"/>
      <c r="M16" s="58"/>
      <c r="N16" s="11"/>
    </row>
    <row r="17" spans="1:18" ht="12.95" customHeight="1">
      <c r="A17" s="298"/>
      <c r="B17" s="105"/>
      <c r="C17" s="106" t="s">
        <v>72</v>
      </c>
      <c r="D17" s="107">
        <f>SUM(D5:D16)</f>
        <v>12727187751.800001</v>
      </c>
      <c r="E17" s="85">
        <f>(D17/$D$78)</f>
        <v>5.895344405153314E-2</v>
      </c>
      <c r="F17" s="107"/>
      <c r="G17" s="107">
        <f>SUM(G5:G16)</f>
        <v>12852509937.629999</v>
      </c>
      <c r="H17" s="85">
        <f>(G17/$G$78)</f>
        <v>5.9223343935713053E-2</v>
      </c>
      <c r="I17" s="108"/>
      <c r="J17" s="288">
        <f t="shared" si="0"/>
        <v>9.8468089159974674E-3</v>
      </c>
      <c r="K17" s="90"/>
      <c r="L17" s="10"/>
      <c r="M17" s="58"/>
      <c r="Q17" s="59"/>
      <c r="R17" s="59"/>
    </row>
    <row r="18" spans="1:18" ht="12.95" customHeight="1">
      <c r="A18" s="299"/>
      <c r="B18" s="109"/>
      <c r="C18" s="109" t="s">
        <v>75</v>
      </c>
      <c r="D18" s="110"/>
      <c r="E18" s="111"/>
      <c r="F18" s="112"/>
      <c r="G18" s="110"/>
      <c r="H18" s="111"/>
      <c r="I18" s="112"/>
      <c r="J18" s="288"/>
      <c r="K18" s="90"/>
      <c r="L18" s="10"/>
      <c r="M18" s="5"/>
    </row>
    <row r="19" spans="1:18" ht="12.95" customHeight="1">
      <c r="A19" s="307">
        <v>13</v>
      </c>
      <c r="B19" s="308" t="s">
        <v>7</v>
      </c>
      <c r="C19" s="308" t="s">
        <v>63</v>
      </c>
      <c r="D19" s="99">
        <v>64368728766.919998</v>
      </c>
      <c r="E19" s="66">
        <f t="shared" ref="E19:E27" si="6">(D19/$D$28)</f>
        <v>0.60897071118708268</v>
      </c>
      <c r="F19" s="113">
        <v>100</v>
      </c>
      <c r="G19" s="99">
        <v>64914891395.389999</v>
      </c>
      <c r="H19" s="66">
        <f t="shared" ref="H19:H27" si="7">(G19/$G$28)</f>
        <v>0.60880129975108022</v>
      </c>
      <c r="I19" s="113">
        <v>100</v>
      </c>
      <c r="J19" s="288">
        <f t="shared" ref="J19:J28" si="8">((G19-D19)/D19)</f>
        <v>8.4849062414711213E-3</v>
      </c>
      <c r="K19" s="90">
        <f t="shared" ref="K19:K27" si="9">((I19-F19)/F19)</f>
        <v>0</v>
      </c>
      <c r="L19" s="10"/>
      <c r="M19" s="5"/>
      <c r="N19" s="11"/>
    </row>
    <row r="20" spans="1:18" ht="12.95" customHeight="1">
      <c r="A20" s="307">
        <v>14</v>
      </c>
      <c r="B20" s="308" t="s">
        <v>28</v>
      </c>
      <c r="C20" s="308" t="s">
        <v>29</v>
      </c>
      <c r="D20" s="99">
        <v>23046262857.799999</v>
      </c>
      <c r="E20" s="66">
        <f t="shared" si="6"/>
        <v>0.21803287639154748</v>
      </c>
      <c r="F20" s="113">
        <v>100</v>
      </c>
      <c r="G20" s="99">
        <v>22897826506.720001</v>
      </c>
      <c r="H20" s="66">
        <f t="shared" si="7"/>
        <v>0.21474620443955411</v>
      </c>
      <c r="I20" s="113">
        <v>100</v>
      </c>
      <c r="J20" s="288">
        <f t="shared" si="8"/>
        <v>-6.4407991870907514E-3</v>
      </c>
      <c r="K20" s="90">
        <f t="shared" si="9"/>
        <v>0</v>
      </c>
      <c r="L20" s="10"/>
      <c r="M20" s="5"/>
      <c r="N20" s="11"/>
    </row>
    <row r="21" spans="1:18" ht="12.95" customHeight="1">
      <c r="A21" s="307">
        <v>15</v>
      </c>
      <c r="B21" s="308" t="s">
        <v>71</v>
      </c>
      <c r="C21" s="308" t="s">
        <v>120</v>
      </c>
      <c r="D21" s="99">
        <v>364753638.86000001</v>
      </c>
      <c r="E21" s="66">
        <f t="shared" si="6"/>
        <v>3.4508104652643591E-3</v>
      </c>
      <c r="F21" s="113">
        <v>1.0542</v>
      </c>
      <c r="G21" s="99">
        <v>366409679.13</v>
      </c>
      <c r="H21" s="66">
        <f t="shared" si="7"/>
        <v>3.4363561904004331E-3</v>
      </c>
      <c r="I21" s="113">
        <v>1.0589999999999999</v>
      </c>
      <c r="J21" s="288">
        <f t="shared" si="8"/>
        <v>4.5401610664550585E-3</v>
      </c>
      <c r="K21" s="90">
        <f t="shared" si="9"/>
        <v>4.5532157085941142E-3</v>
      </c>
      <c r="L21" s="10"/>
      <c r="M21" s="5"/>
      <c r="N21" s="11"/>
    </row>
    <row r="22" spans="1:18" ht="12.95" customHeight="1">
      <c r="A22" s="307">
        <v>16</v>
      </c>
      <c r="B22" s="308" t="s">
        <v>65</v>
      </c>
      <c r="C22" s="308" t="s">
        <v>66</v>
      </c>
      <c r="D22" s="99">
        <v>698367618.69000006</v>
      </c>
      <c r="E22" s="66">
        <f t="shared" si="6"/>
        <v>6.6070191779558484E-3</v>
      </c>
      <c r="F22" s="113">
        <v>100</v>
      </c>
      <c r="G22" s="99">
        <v>698536678.64999998</v>
      </c>
      <c r="H22" s="66">
        <f t="shared" si="7"/>
        <v>6.5511938592894819E-3</v>
      </c>
      <c r="I22" s="113">
        <v>100</v>
      </c>
      <c r="J22" s="288">
        <f t="shared" si="8"/>
        <v>2.4207874975223234E-4</v>
      </c>
      <c r="K22" s="90">
        <f t="shared" si="9"/>
        <v>0</v>
      </c>
      <c r="L22" s="10"/>
      <c r="M22" s="59"/>
      <c r="N22" s="59"/>
    </row>
    <row r="23" spans="1:18" ht="12.95" customHeight="1">
      <c r="A23" s="307">
        <v>17</v>
      </c>
      <c r="B23" s="308" t="s">
        <v>9</v>
      </c>
      <c r="C23" s="308" t="s">
        <v>31</v>
      </c>
      <c r="D23" s="99">
        <v>12906765244.3979</v>
      </c>
      <c r="E23" s="66">
        <f t="shared" si="6"/>
        <v>0.12210652844281421</v>
      </c>
      <c r="F23" s="103">
        <v>1</v>
      </c>
      <c r="G23" s="99">
        <v>13457495767.3179</v>
      </c>
      <c r="H23" s="66">
        <f t="shared" si="7"/>
        <v>0.12621050021689828</v>
      </c>
      <c r="I23" s="103">
        <v>1</v>
      </c>
      <c r="J23" s="288">
        <f t="shared" si="8"/>
        <v>4.2669910894911581E-2</v>
      </c>
      <c r="K23" s="90">
        <f t="shared" si="9"/>
        <v>0</v>
      </c>
      <c r="L23" s="10"/>
      <c r="M23" s="5"/>
      <c r="N23" s="11"/>
    </row>
    <row r="24" spans="1:18" ht="12.95" customHeight="1">
      <c r="A24" s="307">
        <v>18</v>
      </c>
      <c r="B24" s="308" t="s">
        <v>91</v>
      </c>
      <c r="C24" s="308" t="s">
        <v>92</v>
      </c>
      <c r="D24" s="99">
        <v>353164315.74000001</v>
      </c>
      <c r="E24" s="66">
        <f t="shared" si="6"/>
        <v>3.3411678099290517E-3</v>
      </c>
      <c r="F24" s="103">
        <v>10</v>
      </c>
      <c r="G24" s="99">
        <v>353938601.32999998</v>
      </c>
      <c r="H24" s="66">
        <f t="shared" si="7"/>
        <v>3.3193967653635452E-3</v>
      </c>
      <c r="I24" s="103">
        <v>10</v>
      </c>
      <c r="J24" s="288">
        <f t="shared" ref="J24:J26" si="10">((G24-D24)/D24)</f>
        <v>2.1924230605733217E-3</v>
      </c>
      <c r="K24" s="90">
        <f t="shared" ref="K24:K26" si="11">((I24-F24)/F24)</f>
        <v>0</v>
      </c>
      <c r="L24" s="10"/>
      <c r="M24" s="5"/>
      <c r="N24" s="11"/>
    </row>
    <row r="25" spans="1:18" ht="12.95" customHeight="1">
      <c r="A25" s="307">
        <v>19</v>
      </c>
      <c r="B25" s="308" t="s">
        <v>124</v>
      </c>
      <c r="C25" s="308" t="s">
        <v>126</v>
      </c>
      <c r="D25" s="99">
        <v>1931974528.96</v>
      </c>
      <c r="E25" s="66">
        <f t="shared" si="6"/>
        <v>1.8277755758642985E-2</v>
      </c>
      <c r="F25" s="103">
        <v>1</v>
      </c>
      <c r="G25" s="99">
        <v>1918837646.3800001</v>
      </c>
      <c r="H25" s="66">
        <f t="shared" si="7"/>
        <v>1.7995729916763105E-2</v>
      </c>
      <c r="I25" s="103">
        <v>1</v>
      </c>
      <c r="J25" s="288">
        <f t="shared" si="10"/>
        <v>-6.7997183105056929E-3</v>
      </c>
      <c r="K25" s="90">
        <f t="shared" si="11"/>
        <v>0</v>
      </c>
      <c r="L25" s="10"/>
      <c r="M25" s="5"/>
      <c r="N25" s="11"/>
    </row>
    <row r="26" spans="1:18" ht="12.95" customHeight="1">
      <c r="A26" s="307">
        <v>20</v>
      </c>
      <c r="B26" s="308" t="s">
        <v>132</v>
      </c>
      <c r="C26" s="308" t="s">
        <v>131</v>
      </c>
      <c r="D26" s="99">
        <v>1407464893.8119235</v>
      </c>
      <c r="E26" s="66">
        <f t="shared" si="6"/>
        <v>1.3315547996280723E-2</v>
      </c>
      <c r="F26" s="103">
        <v>100</v>
      </c>
      <c r="G26" s="99">
        <v>1400919425.4200001</v>
      </c>
      <c r="H26" s="66">
        <f t="shared" si="7"/>
        <v>1.3138457890153703E-2</v>
      </c>
      <c r="I26" s="103">
        <v>100</v>
      </c>
      <c r="J26" s="288">
        <f t="shared" si="10"/>
        <v>-4.6505375876167926E-3</v>
      </c>
      <c r="K26" s="90">
        <f t="shared" si="11"/>
        <v>0</v>
      </c>
      <c r="L26" s="10"/>
      <c r="M26" s="5"/>
      <c r="N26" s="11"/>
    </row>
    <row r="27" spans="1:18" ht="12.95" customHeight="1">
      <c r="A27" s="307">
        <v>21</v>
      </c>
      <c r="B27" s="332" t="s">
        <v>143</v>
      </c>
      <c r="C27" s="332" t="s">
        <v>144</v>
      </c>
      <c r="D27" s="99">
        <v>623379579.27999997</v>
      </c>
      <c r="E27" s="66">
        <f t="shared" si="6"/>
        <v>5.8975827704824593E-3</v>
      </c>
      <c r="F27" s="103">
        <v>100</v>
      </c>
      <c r="G27" s="99">
        <v>618530643.83000004</v>
      </c>
      <c r="H27" s="66">
        <f t="shared" si="7"/>
        <v>5.8008609704971095E-3</v>
      </c>
      <c r="I27" s="103">
        <v>100</v>
      </c>
      <c r="J27" s="288">
        <f t="shared" si="8"/>
        <v>-7.7784637340870587E-3</v>
      </c>
      <c r="K27" s="90">
        <f t="shared" si="9"/>
        <v>0</v>
      </c>
      <c r="L27" s="10"/>
      <c r="M27" s="5"/>
      <c r="N27" s="11"/>
    </row>
    <row r="28" spans="1:18" ht="12.95" customHeight="1">
      <c r="A28" s="298"/>
      <c r="B28" s="114"/>
      <c r="C28" s="106" t="s">
        <v>72</v>
      </c>
      <c r="D28" s="115">
        <f>SUM(D19:D27)</f>
        <v>105700861444.45984</v>
      </c>
      <c r="E28" s="85">
        <f>(D28/$D$78)</f>
        <v>0.4896156120965145</v>
      </c>
      <c r="F28" s="116"/>
      <c r="G28" s="115">
        <f>SUM(G19:G27)</f>
        <v>106627386344.16791</v>
      </c>
      <c r="H28" s="85">
        <f>(G28/$G$78)</f>
        <v>0.49133051871355043</v>
      </c>
      <c r="I28" s="116"/>
      <c r="J28" s="288">
        <f t="shared" si="8"/>
        <v>8.7655378305020546E-3</v>
      </c>
      <c r="K28" s="90"/>
      <c r="L28" s="10"/>
      <c r="M28" s="5"/>
    </row>
    <row r="29" spans="1:18" ht="12.95" customHeight="1">
      <c r="A29" s="299"/>
      <c r="B29" s="109"/>
      <c r="C29" s="109" t="s">
        <v>98</v>
      </c>
      <c r="D29" s="110"/>
      <c r="E29" s="111"/>
      <c r="F29" s="112"/>
      <c r="G29" s="110"/>
      <c r="H29" s="111"/>
      <c r="I29" s="112"/>
      <c r="J29" s="288"/>
      <c r="K29" s="90"/>
      <c r="L29" s="10"/>
      <c r="M29" s="5"/>
      <c r="O29" s="77"/>
      <c r="P29" s="78"/>
    </row>
    <row r="30" spans="1:18" ht="12.95" customHeight="1">
      <c r="A30" s="307">
        <v>22</v>
      </c>
      <c r="B30" s="308" t="s">
        <v>7</v>
      </c>
      <c r="C30" s="308" t="s">
        <v>32</v>
      </c>
      <c r="D30" s="99">
        <v>925639570.38</v>
      </c>
      <c r="E30" s="66">
        <f t="shared" ref="E30:E35" si="12">(D30/$D$36)</f>
        <v>0.12413627680114749</v>
      </c>
      <c r="F30" s="135">
        <v>152.05000000000001</v>
      </c>
      <c r="G30" s="99">
        <v>921141282.41999996</v>
      </c>
      <c r="H30" s="66">
        <f>(G30/$G$36)</f>
        <v>0.12374388438826786</v>
      </c>
      <c r="I30" s="135">
        <v>152.07</v>
      </c>
      <c r="J30" s="288">
        <f t="shared" ref="J30:J36" si="13">((G30-D30)/D30)</f>
        <v>-4.8596539127571756E-3</v>
      </c>
      <c r="K30" s="90">
        <f t="shared" ref="K30:K35" si="14">((I30-F30)/F30)</f>
        <v>1.3153567905282347E-4</v>
      </c>
      <c r="L30" s="10"/>
      <c r="M30" s="5"/>
    </row>
    <row r="31" spans="1:18" ht="12.95" customHeight="1">
      <c r="A31" s="307">
        <v>23</v>
      </c>
      <c r="B31" s="308" t="s">
        <v>71</v>
      </c>
      <c r="C31" s="308" t="s">
        <v>118</v>
      </c>
      <c r="D31" s="99">
        <v>459550063</v>
      </c>
      <c r="E31" s="66">
        <f t="shared" si="12"/>
        <v>6.1629640358972018E-2</v>
      </c>
      <c r="F31" s="135">
        <v>1.2390000000000001</v>
      </c>
      <c r="G31" s="99">
        <v>460156596.39999998</v>
      </c>
      <c r="H31" s="66">
        <f t="shared" ref="H31:H33" si="15">(G31/$G$36)</f>
        <v>6.1816320419192307E-2</v>
      </c>
      <c r="I31" s="135">
        <v>1.2405999999999999</v>
      </c>
      <c r="J31" s="288">
        <f t="shared" si="13"/>
        <v>1.319841838428768E-3</v>
      </c>
      <c r="K31" s="90">
        <f t="shared" si="14"/>
        <v>1.2913640032282676E-3</v>
      </c>
      <c r="L31" s="10"/>
      <c r="M31" s="5"/>
    </row>
    <row r="32" spans="1:18" ht="12.95" customHeight="1">
      <c r="A32" s="307">
        <v>24</v>
      </c>
      <c r="B32" s="308" t="s">
        <v>95</v>
      </c>
      <c r="C32" s="308" t="s">
        <v>34</v>
      </c>
      <c r="D32" s="100">
        <v>1227040870.76</v>
      </c>
      <c r="E32" s="66">
        <f t="shared" si="12"/>
        <v>0.16455679948562787</v>
      </c>
      <c r="F32" s="103">
        <v>221.08</v>
      </c>
      <c r="G32" s="100">
        <v>1224661368.0899999</v>
      </c>
      <c r="H32" s="66">
        <f>(G32/$G$36)</f>
        <v>0.1645180360927623</v>
      </c>
      <c r="I32" s="103">
        <v>221.63</v>
      </c>
      <c r="J32" s="288">
        <f t="shared" si="13"/>
        <v>-1.939220385158213E-3</v>
      </c>
      <c r="K32" s="90">
        <f t="shared" si="14"/>
        <v>2.4877872263433277E-3</v>
      </c>
      <c r="L32" s="10"/>
      <c r="M32" s="5"/>
    </row>
    <row r="33" spans="1:15" ht="12.95" customHeight="1">
      <c r="A33" s="307">
        <v>25</v>
      </c>
      <c r="B33" s="308" t="s">
        <v>28</v>
      </c>
      <c r="C33" s="308" t="s">
        <v>38</v>
      </c>
      <c r="D33" s="100">
        <v>4558927548</v>
      </c>
      <c r="E33" s="66">
        <f t="shared" si="12"/>
        <v>0.61139163679289965</v>
      </c>
      <c r="F33" s="103">
        <v>1077.49</v>
      </c>
      <c r="G33" s="100">
        <v>4551906787.6800003</v>
      </c>
      <c r="H33" s="66">
        <f t="shared" si="15"/>
        <v>0.61149211096156153</v>
      </c>
      <c r="I33" s="103">
        <v>1076.72</v>
      </c>
      <c r="J33" s="288">
        <f t="shared" si="13"/>
        <v>-1.5400026094031041E-3</v>
      </c>
      <c r="K33" s="90">
        <f t="shared" si="14"/>
        <v>-7.1462380161299111E-4</v>
      </c>
      <c r="L33" s="10"/>
      <c r="M33" s="5"/>
      <c r="N33" s="133"/>
      <c r="O33" s="134"/>
    </row>
    <row r="34" spans="1:15" ht="12.95" customHeight="1">
      <c r="A34" s="307" t="s">
        <v>145</v>
      </c>
      <c r="B34" s="308" t="s">
        <v>28</v>
      </c>
      <c r="C34" s="308" t="s">
        <v>103</v>
      </c>
      <c r="D34" s="100">
        <v>125492044.84</v>
      </c>
      <c r="E34" s="66">
        <f t="shared" si="12"/>
        <v>1.6829569211485866E-2</v>
      </c>
      <c r="F34" s="103">
        <v>31101.919999999998</v>
      </c>
      <c r="G34" s="100">
        <v>125900599.25</v>
      </c>
      <c r="H34" s="66">
        <f>(G34/$G$36)</f>
        <v>1.6913180958599255E-2</v>
      </c>
      <c r="I34" s="103">
        <v>31198.45</v>
      </c>
      <c r="J34" s="288">
        <f t="shared" si="13"/>
        <v>3.2556199918560226E-3</v>
      </c>
      <c r="K34" s="90">
        <f t="shared" si="14"/>
        <v>3.103666911882047E-3</v>
      </c>
      <c r="L34" s="10"/>
      <c r="M34" s="5"/>
    </row>
    <row r="35" spans="1:15" ht="12.95" customHeight="1">
      <c r="A35" s="307" t="s">
        <v>146</v>
      </c>
      <c r="B35" s="308" t="s">
        <v>28</v>
      </c>
      <c r="C35" s="308" t="s">
        <v>102</v>
      </c>
      <c r="D35" s="100">
        <v>159990252.09999999</v>
      </c>
      <c r="E35" s="66">
        <f t="shared" si="12"/>
        <v>2.1456077349867032E-2</v>
      </c>
      <c r="F35" s="103">
        <v>31166.03</v>
      </c>
      <c r="G35" s="100">
        <v>160167157.09999999</v>
      </c>
      <c r="H35" s="66">
        <f>(G35/$G$36)</f>
        <v>2.1516467179616666E-2</v>
      </c>
      <c r="I35" s="103">
        <v>31265.55</v>
      </c>
      <c r="J35" s="288">
        <f t="shared" si="13"/>
        <v>1.1057236155201983E-3</v>
      </c>
      <c r="K35" s="90">
        <f t="shared" si="14"/>
        <v>3.1932203107036873E-3</v>
      </c>
      <c r="L35" s="10"/>
      <c r="M35" s="5"/>
    </row>
    <row r="36" spans="1:15" ht="12.95" customHeight="1">
      <c r="A36" s="298"/>
      <c r="B36" s="114"/>
      <c r="C36" s="106" t="s">
        <v>72</v>
      </c>
      <c r="D36" s="115">
        <f>SUM(D30:D35)</f>
        <v>7456640349.0800009</v>
      </c>
      <c r="E36" s="85">
        <f>(D36/$D$78)</f>
        <v>3.4539808652521896E-2</v>
      </c>
      <c r="F36" s="116"/>
      <c r="G36" s="115">
        <f>SUM(G30:G35)</f>
        <v>7443933790.9400005</v>
      </c>
      <c r="H36" s="85">
        <f>(G36/$G$78)</f>
        <v>3.4301055068221911E-2</v>
      </c>
      <c r="I36" s="116"/>
      <c r="J36" s="288">
        <f t="shared" si="13"/>
        <v>-1.704059408144591E-3</v>
      </c>
      <c r="K36" s="90"/>
      <c r="L36" s="10"/>
      <c r="M36" s="5"/>
      <c r="N36" s="11"/>
    </row>
    <row r="37" spans="1:15" ht="12.95" customHeight="1">
      <c r="A37" s="299"/>
      <c r="B37" s="109"/>
      <c r="C37" s="109" t="s">
        <v>78</v>
      </c>
      <c r="D37" s="110"/>
      <c r="E37" s="111"/>
      <c r="F37" s="117"/>
      <c r="G37" s="110"/>
      <c r="H37" s="111"/>
      <c r="I37" s="117"/>
      <c r="J37" s="288"/>
      <c r="K37" s="90"/>
      <c r="L37" s="10"/>
      <c r="M37" s="5"/>
      <c r="N37" s="11"/>
    </row>
    <row r="38" spans="1:15" ht="12.95" customHeight="1">
      <c r="A38" s="307">
        <v>27</v>
      </c>
      <c r="B38" s="308" t="s">
        <v>11</v>
      </c>
      <c r="C38" s="65" t="s">
        <v>36</v>
      </c>
      <c r="D38" s="309">
        <v>1003199256.71773</v>
      </c>
      <c r="E38" s="66">
        <f t="shared" ref="E38:E47" si="16">(D38/$D$48)</f>
        <v>6.0675636378808573E-2</v>
      </c>
      <c r="F38" s="309">
        <v>2079.2502049472901</v>
      </c>
      <c r="G38" s="139">
        <v>990008199.721241</v>
      </c>
      <c r="H38" s="66">
        <f>(G38/$G$48)</f>
        <v>5.93876987792335E-2</v>
      </c>
      <c r="I38" s="103">
        <v>2083.9898831988799</v>
      </c>
      <c r="J38" s="288">
        <f t="shared" ref="J38:J48" si="17">((G38-D38)/D38)</f>
        <v>-1.3148990001894123E-2</v>
      </c>
      <c r="K38" s="90">
        <f>((I38-F38)/F38)</f>
        <v>2.2795131823540914E-3</v>
      </c>
      <c r="L38" s="10"/>
      <c r="M38" s="5"/>
      <c r="N38" s="11"/>
    </row>
    <row r="39" spans="1:15" ht="12.95" customHeight="1">
      <c r="A39" s="307">
        <v>28</v>
      </c>
      <c r="B39" s="308" t="s">
        <v>81</v>
      </c>
      <c r="C39" s="308" t="s">
        <v>85</v>
      </c>
      <c r="D39" s="139">
        <v>3678508272.9099998</v>
      </c>
      <c r="E39" s="66">
        <f t="shared" si="16"/>
        <v>0.22248404680220657</v>
      </c>
      <c r="F39" s="103">
        <v>1</v>
      </c>
      <c r="G39" s="139">
        <v>3685085803.9099998</v>
      </c>
      <c r="H39" s="66">
        <f>(G39/$G$48)</f>
        <v>0.22105752837184417</v>
      </c>
      <c r="I39" s="103">
        <v>1</v>
      </c>
      <c r="J39" s="288">
        <f t="shared" si="17"/>
        <v>1.788097378613923E-3</v>
      </c>
      <c r="K39" s="90">
        <f>((I39-F39)/F39)</f>
        <v>0</v>
      </c>
      <c r="L39" s="10"/>
      <c r="M39" s="5"/>
      <c r="N39" s="11"/>
    </row>
    <row r="40" spans="1:15" ht="12.95" customHeight="1">
      <c r="A40" s="307">
        <v>29</v>
      </c>
      <c r="B40" s="308" t="s">
        <v>21</v>
      </c>
      <c r="C40" s="308" t="s">
        <v>37</v>
      </c>
      <c r="D40" s="139">
        <v>735359339.75</v>
      </c>
      <c r="E40" s="66">
        <f t="shared" si="16"/>
        <v>4.4476105427364791E-2</v>
      </c>
      <c r="F40" s="103">
        <v>16.8889</v>
      </c>
      <c r="G40" s="139">
        <v>737832900.30999994</v>
      </c>
      <c r="H40" s="66">
        <f t="shared" ref="H40" si="18">(G40/$G$48)</f>
        <v>4.4260439504800561E-2</v>
      </c>
      <c r="I40" s="103">
        <v>16.945699999999999</v>
      </c>
      <c r="J40" s="288">
        <f t="shared" si="17"/>
        <v>3.3637439905786454E-3</v>
      </c>
      <c r="K40" s="90">
        <f>((I40-F40)/F40)</f>
        <v>3.3631556821343647E-3</v>
      </c>
      <c r="L40" s="10"/>
      <c r="M40" s="5"/>
      <c r="N40" s="11"/>
    </row>
    <row r="41" spans="1:15" ht="12.95" customHeight="1">
      <c r="A41" s="297">
        <v>30</v>
      </c>
      <c r="B41" s="145" t="s">
        <v>24</v>
      </c>
      <c r="C41" s="141" t="s">
        <v>35</v>
      </c>
      <c r="D41" s="142">
        <v>0</v>
      </c>
      <c r="E41" s="143">
        <f t="shared" si="16"/>
        <v>0</v>
      </c>
      <c r="F41" s="144">
        <v>0</v>
      </c>
      <c r="G41" s="142">
        <v>0</v>
      </c>
      <c r="H41" s="143">
        <f t="shared" ref="H41:H47" si="19">(G41/$G$48)</f>
        <v>0</v>
      </c>
      <c r="I41" s="144">
        <v>0</v>
      </c>
      <c r="J41" s="289" t="e">
        <f t="shared" si="17"/>
        <v>#DIV/0!</v>
      </c>
      <c r="K41" s="132" t="e">
        <f t="shared" ref="K41:K75" si="20">((I41-F41)/F41)</f>
        <v>#DIV/0!</v>
      </c>
      <c r="L41" s="10"/>
      <c r="M41" s="5"/>
      <c r="N41" s="11"/>
    </row>
    <row r="42" spans="1:15" ht="12.95" customHeight="1">
      <c r="A42" s="307">
        <v>31</v>
      </c>
      <c r="B42" s="308" t="s">
        <v>7</v>
      </c>
      <c r="C42" s="308" t="s">
        <v>104</v>
      </c>
      <c r="D42" s="99">
        <v>2979037952.5900002</v>
      </c>
      <c r="E42" s="66">
        <f t="shared" si="16"/>
        <v>0.18017858601831105</v>
      </c>
      <c r="F42" s="65">
        <v>183.69</v>
      </c>
      <c r="G42" s="99">
        <v>3061733643.4699998</v>
      </c>
      <c r="H42" s="66">
        <f t="shared" si="19"/>
        <v>0.18366445390234099</v>
      </c>
      <c r="I42" s="65">
        <v>184.33</v>
      </c>
      <c r="J42" s="288">
        <f t="shared" si="17"/>
        <v>2.7759193469859396E-2</v>
      </c>
      <c r="K42" s="90">
        <f>((I42-F42)/F42)</f>
        <v>3.4841308726659848E-3</v>
      </c>
      <c r="L42" s="10"/>
      <c r="M42" s="5"/>
      <c r="N42" s="11"/>
    </row>
    <row r="43" spans="1:15" ht="12.95" customHeight="1">
      <c r="A43" s="307">
        <v>32</v>
      </c>
      <c r="B43" s="308" t="s">
        <v>39</v>
      </c>
      <c r="C43" s="308" t="s">
        <v>64</v>
      </c>
      <c r="D43" s="99">
        <v>1033325580</v>
      </c>
      <c r="E43" s="66">
        <f t="shared" si="16"/>
        <v>6.2497740835789621E-2</v>
      </c>
      <c r="F43" s="65">
        <v>1.23</v>
      </c>
      <c r="G43" s="99">
        <v>1026064200</v>
      </c>
      <c r="H43" s="66">
        <f t="shared" si="19"/>
        <v>6.1550592868738846E-2</v>
      </c>
      <c r="I43" s="65">
        <v>1.24</v>
      </c>
      <c r="J43" s="288">
        <f t="shared" si="17"/>
        <v>-7.0271946621122067E-3</v>
      </c>
      <c r="K43" s="90">
        <f t="shared" si="20"/>
        <v>8.1300813008130159E-3</v>
      </c>
      <c r="L43" s="10"/>
      <c r="M43" s="5"/>
    </row>
    <row r="44" spans="1:15" ht="12.95" customHeight="1">
      <c r="A44" s="307">
        <v>33</v>
      </c>
      <c r="B44" s="65" t="s">
        <v>13</v>
      </c>
      <c r="C44" s="308" t="s">
        <v>82</v>
      </c>
      <c r="D44" s="100">
        <v>793168811.51999998</v>
      </c>
      <c r="E44" s="66">
        <f t="shared" si="16"/>
        <v>4.7972545905045939E-2</v>
      </c>
      <c r="F44" s="103">
        <v>2.54</v>
      </c>
      <c r="G44" s="100">
        <v>795021062.47000003</v>
      </c>
      <c r="H44" s="66">
        <f t="shared" si="19"/>
        <v>4.7690990230594893E-2</v>
      </c>
      <c r="I44" s="103">
        <v>2.54</v>
      </c>
      <c r="J44" s="288">
        <f t="shared" si="17"/>
        <v>2.3352543911181545E-3</v>
      </c>
      <c r="K44" s="90">
        <f>((I44-F44)/F44)</f>
        <v>0</v>
      </c>
      <c r="L44" s="10"/>
      <c r="M44" s="5"/>
    </row>
    <row r="45" spans="1:15" ht="12.95" customHeight="1">
      <c r="A45" s="307">
        <v>34</v>
      </c>
      <c r="B45" s="308" t="s">
        <v>7</v>
      </c>
      <c r="C45" s="65" t="s">
        <v>110</v>
      </c>
      <c r="D45" s="99">
        <v>4913317438.3500004</v>
      </c>
      <c r="E45" s="104">
        <f t="shared" si="16"/>
        <v>0.29716794575622918</v>
      </c>
      <c r="F45" s="99">
        <v>2366.67</v>
      </c>
      <c r="G45" s="99">
        <v>4932587199.9200001</v>
      </c>
      <c r="H45" s="104">
        <f t="shared" si="19"/>
        <v>0.29589149151858962</v>
      </c>
      <c r="I45" s="99">
        <v>2374.9499999999998</v>
      </c>
      <c r="J45" s="288">
        <f t="shared" si="17"/>
        <v>3.9219451647054381E-3</v>
      </c>
      <c r="K45" s="90">
        <f>((I45-F45)/F45)</f>
        <v>3.4985866217088759E-3</v>
      </c>
      <c r="L45" s="10"/>
      <c r="M45" s="5"/>
    </row>
    <row r="46" spans="1:15" ht="12.95" customHeight="1">
      <c r="A46" s="307">
        <v>35</v>
      </c>
      <c r="B46" s="308" t="s">
        <v>7</v>
      </c>
      <c r="C46" s="65" t="s">
        <v>111</v>
      </c>
      <c r="D46" s="99">
        <v>415636246.70999998</v>
      </c>
      <c r="E46" s="104">
        <f t="shared" ref="E46" si="21">(D46/$D$48)</f>
        <v>2.5138569035368208E-2</v>
      </c>
      <c r="F46" s="99">
        <v>2055.52</v>
      </c>
      <c r="G46" s="99">
        <v>417880911.37</v>
      </c>
      <c r="H46" s="104">
        <f t="shared" ref="H46" si="22">(G46/$G$48)</f>
        <v>2.5067454690800451E-2</v>
      </c>
      <c r="I46" s="99">
        <v>2066.65</v>
      </c>
      <c r="J46" s="288">
        <f t="shared" ref="J46" si="23">((G46-D46)/D46)</f>
        <v>5.4005507887433749E-3</v>
      </c>
      <c r="K46" s="90">
        <f>((I46-F46)/F46)</f>
        <v>5.4146882540671501E-3</v>
      </c>
      <c r="L46" s="10"/>
      <c r="M46" s="5"/>
    </row>
    <row r="47" spans="1:15" ht="12.95" customHeight="1">
      <c r="A47" s="307">
        <v>36</v>
      </c>
      <c r="B47" s="308" t="s">
        <v>52</v>
      </c>
      <c r="C47" s="308" t="s">
        <v>130</v>
      </c>
      <c r="D47" s="99">
        <v>982254022.80999994</v>
      </c>
      <c r="E47" s="104">
        <f t="shared" si="16"/>
        <v>5.9408823840876139E-2</v>
      </c>
      <c r="F47" s="135">
        <v>997.99</v>
      </c>
      <c r="G47" s="99">
        <v>1024043052.4400001</v>
      </c>
      <c r="H47" s="104">
        <f t="shared" si="19"/>
        <v>6.1429350133057004E-2</v>
      </c>
      <c r="I47" s="135">
        <v>998.85</v>
      </c>
      <c r="J47" s="288">
        <f t="shared" si="17"/>
        <v>4.2544014745240173E-2</v>
      </c>
      <c r="K47" s="90">
        <f>((I47-F47)/F47)</f>
        <v>8.6173208148379609E-4</v>
      </c>
      <c r="L47" s="10"/>
      <c r="M47" s="5"/>
    </row>
    <row r="48" spans="1:15" ht="12.95" customHeight="1">
      <c r="A48" s="298"/>
      <c r="B48" s="105"/>
      <c r="C48" s="106" t="s">
        <v>72</v>
      </c>
      <c r="D48" s="107">
        <f>SUM(D38:D47)</f>
        <v>16533806921.357729</v>
      </c>
      <c r="E48" s="85">
        <f>(D48/$D$78)</f>
        <v>7.6586036153922482E-2</v>
      </c>
      <c r="F48" s="107"/>
      <c r="G48" s="107">
        <f>SUM(G38:G47)</f>
        <v>16670256973.61124</v>
      </c>
      <c r="H48" s="85">
        <f>(G48/$G$78)</f>
        <v>7.6815218742164973E-2</v>
      </c>
      <c r="I48" s="119"/>
      <c r="J48" s="288">
        <f t="shared" si="17"/>
        <v>8.2527909574927096E-3</v>
      </c>
      <c r="K48" s="90"/>
      <c r="L48" s="10"/>
      <c r="M48" s="5"/>
    </row>
    <row r="49" spans="1:14" ht="12.95" customHeight="1">
      <c r="A49" s="299"/>
      <c r="B49" s="109"/>
      <c r="C49" s="109" t="s">
        <v>74</v>
      </c>
      <c r="D49" s="110"/>
      <c r="E49" s="111"/>
      <c r="F49" s="112"/>
      <c r="G49" s="110"/>
      <c r="H49" s="111"/>
      <c r="I49" s="112"/>
      <c r="J49" s="288"/>
      <c r="K49" s="90"/>
      <c r="L49" s="10"/>
      <c r="M49" s="5"/>
      <c r="N49" s="11"/>
    </row>
    <row r="50" spans="1:14" ht="12.95" customHeight="1">
      <c r="A50" s="307">
        <v>37</v>
      </c>
      <c r="B50" s="308" t="s">
        <v>39</v>
      </c>
      <c r="C50" s="308" t="s">
        <v>40</v>
      </c>
      <c r="D50" s="118">
        <v>2316616240</v>
      </c>
      <c r="E50" s="66">
        <f>(D50/$D$53)</f>
        <v>5.0922266813338793E-2</v>
      </c>
      <c r="F50" s="120">
        <v>100</v>
      </c>
      <c r="G50" s="118">
        <v>2320903233</v>
      </c>
      <c r="H50" s="66">
        <f>(G50/$G$53)</f>
        <v>5.0882891535824176E-2</v>
      </c>
      <c r="I50" s="120">
        <v>100</v>
      </c>
      <c r="J50" s="288">
        <f>((G50-D50)/D50)</f>
        <v>1.8505408560893107E-3</v>
      </c>
      <c r="K50" s="90">
        <f>((I50-F50)/F50)</f>
        <v>0</v>
      </c>
      <c r="L50" s="10"/>
      <c r="M50" s="5"/>
      <c r="N50" s="11"/>
    </row>
    <row r="51" spans="1:14" ht="12.95" customHeight="1">
      <c r="A51" s="307">
        <v>38</v>
      </c>
      <c r="B51" s="65" t="s">
        <v>39</v>
      </c>
      <c r="C51" s="308" t="s">
        <v>41</v>
      </c>
      <c r="D51" s="118">
        <v>12250896962</v>
      </c>
      <c r="E51" s="66">
        <f>(D51/$D$53)</f>
        <v>0.26929080139820033</v>
      </c>
      <c r="F51" s="65">
        <v>45.22</v>
      </c>
      <c r="G51" s="118">
        <v>12259843404</v>
      </c>
      <c r="H51" s="66">
        <f>(G51/$G$53)</f>
        <v>0.26878168520864026</v>
      </c>
      <c r="I51" s="65">
        <v>45.22</v>
      </c>
      <c r="J51" s="288">
        <f>((G51-D51)/D51)</f>
        <v>7.3026832465820229E-4</v>
      </c>
      <c r="K51" s="90">
        <f>((I51-F51)/F51)</f>
        <v>0</v>
      </c>
      <c r="L51" s="10"/>
      <c r="M51" s="5"/>
      <c r="N51" s="11"/>
    </row>
    <row r="52" spans="1:14" ht="12.95" customHeight="1">
      <c r="A52" s="307">
        <v>39</v>
      </c>
      <c r="B52" s="65" t="s">
        <v>11</v>
      </c>
      <c r="C52" s="308" t="s">
        <v>42</v>
      </c>
      <c r="D52" s="310">
        <v>30925674453.840481</v>
      </c>
      <c r="E52" s="66">
        <f>(D52/$D$53)</f>
        <v>0.67978693178846072</v>
      </c>
      <c r="F52" s="140">
        <v>11.59</v>
      </c>
      <c r="G52" s="118">
        <v>31031897671.273327</v>
      </c>
      <c r="H52" s="66">
        <f>(G52/$G$53)</f>
        <v>0.68033542325553542</v>
      </c>
      <c r="I52" s="140">
        <v>11.629971287110738</v>
      </c>
      <c r="J52" s="288">
        <f>((G52-D52)/D52)</f>
        <v>3.4347906491544542E-3</v>
      </c>
      <c r="K52" s="90">
        <f>((I52-F52)/F52)</f>
        <v>3.448773693765166E-3</v>
      </c>
      <c r="L52" s="10"/>
      <c r="M52" s="5"/>
    </row>
    <row r="53" spans="1:14" ht="12.95" customHeight="1">
      <c r="A53" s="298"/>
      <c r="B53" s="114"/>
      <c r="C53" s="106" t="s">
        <v>72</v>
      </c>
      <c r="D53" s="107">
        <f>SUM(D50:D52)</f>
        <v>45493187655.840485</v>
      </c>
      <c r="E53" s="85">
        <f>(D53/$D$78)</f>
        <v>0.21072841428108727</v>
      </c>
      <c r="F53" s="119"/>
      <c r="G53" s="107">
        <f>SUM(G50:G52)</f>
        <v>45612644308.273331</v>
      </c>
      <c r="H53" s="85">
        <f>(G53/$G$78)</f>
        <v>0.2101794384750611</v>
      </c>
      <c r="I53" s="119"/>
      <c r="J53" s="288">
        <f>((G53-D53)/D53)</f>
        <v>2.6258140743300948E-3</v>
      </c>
      <c r="K53" s="90"/>
      <c r="L53" s="10"/>
      <c r="M53" s="5"/>
    </row>
    <row r="54" spans="1:14" ht="12.95" customHeight="1">
      <c r="A54" s="299"/>
      <c r="B54" s="109"/>
      <c r="C54" s="109" t="s">
        <v>99</v>
      </c>
      <c r="D54" s="110"/>
      <c r="E54" s="111"/>
      <c r="F54" s="112"/>
      <c r="G54" s="110"/>
      <c r="H54" s="111"/>
      <c r="I54" s="112"/>
      <c r="J54" s="288"/>
      <c r="K54" s="90"/>
      <c r="L54" s="10"/>
      <c r="M54" s="5"/>
      <c r="N54" s="11"/>
    </row>
    <row r="55" spans="1:14" ht="12.95" customHeight="1">
      <c r="A55" s="307">
        <v>40</v>
      </c>
      <c r="B55" s="308" t="s">
        <v>7</v>
      </c>
      <c r="C55" s="308" t="s">
        <v>50</v>
      </c>
      <c r="D55" s="99">
        <v>863623526.45000005</v>
      </c>
      <c r="E55" s="66">
        <f t="shared" ref="E55:E69" si="24">(D55/$D$70)</f>
        <v>3.707868099006939E-2</v>
      </c>
      <c r="F55" s="99">
        <v>1799.03</v>
      </c>
      <c r="G55" s="99">
        <v>865333809.48000002</v>
      </c>
      <c r="H55" s="66">
        <f t="shared" ref="H55:H69" si="25">(G55/$G$70)</f>
        <v>3.7458741112567667E-2</v>
      </c>
      <c r="I55" s="99">
        <v>1811.26</v>
      </c>
      <c r="J55" s="288">
        <f>((G55-D55)/D55)</f>
        <v>1.9803571551949718E-3</v>
      </c>
      <c r="K55" s="90">
        <f>((I55-F55)/F55)</f>
        <v>6.7981078692406563E-3</v>
      </c>
      <c r="L55" s="10"/>
      <c r="M55" s="5"/>
      <c r="N55" s="11"/>
    </row>
    <row r="56" spans="1:14" ht="12.95" customHeight="1">
      <c r="A56" s="307">
        <v>41</v>
      </c>
      <c r="B56" s="308" t="s">
        <v>15</v>
      </c>
      <c r="C56" s="308" t="s">
        <v>43</v>
      </c>
      <c r="D56" s="101">
        <v>119659360</v>
      </c>
      <c r="E56" s="84">
        <f t="shared" si="24"/>
        <v>5.1374367430143666E-3</v>
      </c>
      <c r="F56" s="135">
        <v>85.25</v>
      </c>
      <c r="G56" s="101">
        <v>118478824</v>
      </c>
      <c r="H56" s="84">
        <f t="shared" si="25"/>
        <v>5.1287347690764686E-3</v>
      </c>
      <c r="I56" s="135">
        <v>85.37</v>
      </c>
      <c r="J56" s="288">
        <f>((G56-D56)/D56)</f>
        <v>-9.8658057338765637E-3</v>
      </c>
      <c r="K56" s="90">
        <f>((I56-F56)/F56)</f>
        <v>1.4076246334311384E-3</v>
      </c>
      <c r="L56" s="10"/>
      <c r="M56" s="5"/>
      <c r="N56" s="11"/>
    </row>
    <row r="57" spans="1:14" ht="12.95" customHeight="1">
      <c r="A57" s="307">
        <v>42</v>
      </c>
      <c r="B57" s="308" t="s">
        <v>71</v>
      </c>
      <c r="C57" s="308" t="s">
        <v>117</v>
      </c>
      <c r="D57" s="101">
        <v>984415929.28999996</v>
      </c>
      <c r="E57" s="84">
        <f t="shared" si="24"/>
        <v>4.2264763621860241E-2</v>
      </c>
      <c r="F57" s="135">
        <v>1.1552</v>
      </c>
      <c r="G57" s="101">
        <v>980834202.17999995</v>
      </c>
      <c r="H57" s="84">
        <f t="shared" si="25"/>
        <v>4.2458544958379606E-2</v>
      </c>
      <c r="I57" s="135">
        <v>1.1503000000000001</v>
      </c>
      <c r="J57" s="288">
        <f t="shared" ref="J57:J65" si="26">((G57-D57)/D57)</f>
        <v>-3.6384286391863839E-3</v>
      </c>
      <c r="K57" s="90">
        <f t="shared" si="20"/>
        <v>-4.2416897506924378E-3</v>
      </c>
      <c r="L57" s="10"/>
      <c r="M57" s="5"/>
      <c r="N57" s="11"/>
    </row>
    <row r="58" spans="1:14" ht="12.95" customHeight="1">
      <c r="A58" s="307">
        <v>43</v>
      </c>
      <c r="B58" s="308" t="s">
        <v>9</v>
      </c>
      <c r="C58" s="308" t="s">
        <v>10</v>
      </c>
      <c r="D58" s="101">
        <v>3889293243.4000001</v>
      </c>
      <c r="E58" s="84">
        <f t="shared" si="24"/>
        <v>0.16698232393187359</v>
      </c>
      <c r="F58" s="135">
        <v>285.99549999999999</v>
      </c>
      <c r="G58" s="101">
        <v>3928319018.0500002</v>
      </c>
      <c r="H58" s="84">
        <f t="shared" si="25"/>
        <v>0.17004985069650394</v>
      </c>
      <c r="I58" s="135">
        <v>288.53750000000002</v>
      </c>
      <c r="J58" s="288">
        <f>((G58-D58)/D58)</f>
        <v>1.0034155875550274E-2</v>
      </c>
      <c r="K58" s="90">
        <f>((I58-F58)/F58)</f>
        <v>8.8882517382267556E-3</v>
      </c>
      <c r="L58" s="10"/>
      <c r="M58" s="5"/>
      <c r="N58" s="11"/>
    </row>
    <row r="59" spans="1:14" ht="12.95" customHeight="1">
      <c r="A59" s="307">
        <v>44</v>
      </c>
      <c r="B59" s="308" t="s">
        <v>21</v>
      </c>
      <c r="C59" s="308" t="s">
        <v>22</v>
      </c>
      <c r="D59" s="101">
        <v>2263927089.5700002</v>
      </c>
      <c r="E59" s="84">
        <f t="shared" si="24"/>
        <v>9.7199100960112902E-2</v>
      </c>
      <c r="F59" s="135">
        <v>9.5534999999999997</v>
      </c>
      <c r="G59" s="101">
        <v>2356885443.9899998</v>
      </c>
      <c r="H59" s="84">
        <f t="shared" si="25"/>
        <v>0.1020253233043716</v>
      </c>
      <c r="I59" s="135">
        <v>9.9425000000000008</v>
      </c>
      <c r="J59" s="288">
        <f t="shared" si="26"/>
        <v>4.1060666153191212E-2</v>
      </c>
      <c r="K59" s="90">
        <f t="shared" si="20"/>
        <v>4.0718061443450165E-2</v>
      </c>
      <c r="L59" s="10"/>
      <c r="M59" s="5"/>
      <c r="N59" s="11"/>
    </row>
    <row r="60" spans="1:14" ht="12.95" customHeight="1">
      <c r="A60" s="297">
        <v>45</v>
      </c>
      <c r="B60" s="145" t="s">
        <v>45</v>
      </c>
      <c r="C60" s="283" t="s">
        <v>46</v>
      </c>
      <c r="D60" s="284">
        <v>0</v>
      </c>
      <c r="E60" s="285">
        <f t="shared" si="24"/>
        <v>0</v>
      </c>
      <c r="F60" s="286">
        <v>0</v>
      </c>
      <c r="G60" s="284">
        <v>0</v>
      </c>
      <c r="H60" s="285">
        <f t="shared" si="25"/>
        <v>0</v>
      </c>
      <c r="I60" s="286">
        <v>0</v>
      </c>
      <c r="J60" s="289" t="e">
        <f>((G60-D60)/D60)</f>
        <v>#DIV/0!</v>
      </c>
      <c r="K60" s="132" t="e">
        <f>((I60-F60)/F60)</f>
        <v>#DIV/0!</v>
      </c>
      <c r="L60" s="10"/>
      <c r="M60" s="5"/>
      <c r="N60" s="11"/>
    </row>
    <row r="61" spans="1:14" ht="12.95" customHeight="1">
      <c r="A61" s="307">
        <v>46</v>
      </c>
      <c r="B61" s="308" t="s">
        <v>47</v>
      </c>
      <c r="C61" s="65" t="s">
        <v>48</v>
      </c>
      <c r="D61" s="96">
        <v>3811541683.4899998</v>
      </c>
      <c r="E61" s="84">
        <f t="shared" si="24"/>
        <v>0.16364415029707965</v>
      </c>
      <c r="F61" s="65">
        <v>109.86</v>
      </c>
      <c r="G61" s="96">
        <v>3405017849.8299999</v>
      </c>
      <c r="H61" s="84">
        <f t="shared" si="25"/>
        <v>0.14739708621474093</v>
      </c>
      <c r="I61" s="65">
        <v>110.48</v>
      </c>
      <c r="J61" s="288">
        <f t="shared" si="26"/>
        <v>-0.1066560115086477</v>
      </c>
      <c r="K61" s="90">
        <f t="shared" si="20"/>
        <v>5.643546331694926E-3</v>
      </c>
      <c r="L61" s="10"/>
      <c r="M61" s="5"/>
      <c r="N61" s="11"/>
    </row>
    <row r="62" spans="1:14" ht="12.95" customHeight="1">
      <c r="A62" s="307">
        <v>47</v>
      </c>
      <c r="B62" s="308" t="s">
        <v>26</v>
      </c>
      <c r="C62" s="329" t="s">
        <v>27</v>
      </c>
      <c r="D62" s="96">
        <v>3956410134.8499999</v>
      </c>
      <c r="E62" s="84">
        <f t="shared" si="24"/>
        <v>0.16986391033023088</v>
      </c>
      <c r="F62" s="65">
        <v>103.24</v>
      </c>
      <c r="G62" s="96">
        <v>3980986335.8099999</v>
      </c>
      <c r="H62" s="84">
        <f t="shared" si="25"/>
        <v>0.17232972396558457</v>
      </c>
      <c r="I62" s="65">
        <v>103.24</v>
      </c>
      <c r="J62" s="288">
        <f>((G62-D62)/D62)</f>
        <v>6.2117424944195783E-3</v>
      </c>
      <c r="K62" s="90">
        <f>((I62-F62)/F62)</f>
        <v>0</v>
      </c>
      <c r="L62" s="10"/>
      <c r="M62" s="5"/>
      <c r="N62" s="11"/>
    </row>
    <row r="63" spans="1:14" ht="12.95" customHeight="1">
      <c r="A63" s="307">
        <v>48</v>
      </c>
      <c r="B63" s="308" t="s">
        <v>11</v>
      </c>
      <c r="C63" s="308" t="s">
        <v>12</v>
      </c>
      <c r="D63" s="309">
        <v>2807168032.12887</v>
      </c>
      <c r="E63" s="84">
        <f t="shared" si="24"/>
        <v>0.12052252487456218</v>
      </c>
      <c r="F63" s="310">
        <v>2184.9682792929998</v>
      </c>
      <c r="G63" s="309">
        <v>2818048044.8838</v>
      </c>
      <c r="H63" s="84">
        <f t="shared" si="25"/>
        <v>0.12198822119236691</v>
      </c>
      <c r="I63" s="310">
        <v>2193.21997671691</v>
      </c>
      <c r="J63" s="288">
        <f t="shared" si="26"/>
        <v>3.8757967568756302E-3</v>
      </c>
      <c r="K63" s="90">
        <f t="shared" si="20"/>
        <v>3.7765753865224134E-3</v>
      </c>
      <c r="L63" s="10"/>
      <c r="M63" s="5"/>
      <c r="N63" s="11"/>
    </row>
    <row r="64" spans="1:14" ht="12.95" customHeight="1">
      <c r="A64" s="307">
        <v>49</v>
      </c>
      <c r="B64" s="65" t="s">
        <v>76</v>
      </c>
      <c r="C64" s="308" t="s">
        <v>19</v>
      </c>
      <c r="D64" s="139">
        <v>1150393574.8499999</v>
      </c>
      <c r="E64" s="84">
        <f t="shared" si="24"/>
        <v>4.939082258472749E-2</v>
      </c>
      <c r="F64" s="140">
        <v>0.67810000000000004</v>
      </c>
      <c r="G64" s="309">
        <v>1193847368.01</v>
      </c>
      <c r="H64" s="84">
        <f t="shared" si="25"/>
        <v>5.1679501016007018E-2</v>
      </c>
      <c r="I64" s="310">
        <v>0.70469999999999999</v>
      </c>
      <c r="J64" s="288">
        <f>((G64-D64)/D64)</f>
        <v>3.7772979708849672E-2</v>
      </c>
      <c r="K64" s="90">
        <f>((I64-F64)/F64)</f>
        <v>3.9227252617607955E-2</v>
      </c>
      <c r="L64" s="10"/>
      <c r="M64" s="5"/>
      <c r="N64" s="11"/>
    </row>
    <row r="65" spans="1:14" ht="12.95" customHeight="1">
      <c r="A65" s="307">
        <v>50</v>
      </c>
      <c r="B65" s="308" t="s">
        <v>94</v>
      </c>
      <c r="C65" s="308" t="s">
        <v>23</v>
      </c>
      <c r="D65" s="99">
        <v>307038509.69</v>
      </c>
      <c r="E65" s="84">
        <f t="shared" si="24"/>
        <v>1.318234462562543E-2</v>
      </c>
      <c r="F65" s="103">
        <v>121.24</v>
      </c>
      <c r="G65" s="99">
        <v>310856357.35000002</v>
      </c>
      <c r="H65" s="84">
        <f t="shared" si="25"/>
        <v>1.3456411486067793E-2</v>
      </c>
      <c r="I65" s="103">
        <v>123.21</v>
      </c>
      <c r="J65" s="288">
        <f t="shared" si="26"/>
        <v>1.2434426104577886E-2</v>
      </c>
      <c r="K65" s="90">
        <f t="shared" si="20"/>
        <v>1.6248762784559542E-2</v>
      </c>
      <c r="L65" s="10"/>
      <c r="M65" s="5"/>
      <c r="N65" s="11"/>
    </row>
    <row r="66" spans="1:14" ht="12.95" customHeight="1">
      <c r="A66" s="307">
        <v>51</v>
      </c>
      <c r="B66" s="65" t="s">
        <v>68</v>
      </c>
      <c r="C66" s="308" t="s">
        <v>67</v>
      </c>
      <c r="D66" s="121">
        <v>107415680.27</v>
      </c>
      <c r="E66" s="84">
        <f t="shared" si="24"/>
        <v>4.6117684616981186E-3</v>
      </c>
      <c r="F66" s="120">
        <v>99.74</v>
      </c>
      <c r="G66" s="121">
        <v>107928834.73999999</v>
      </c>
      <c r="H66" s="84" t="s">
        <v>121</v>
      </c>
      <c r="I66" s="120">
        <v>100.21</v>
      </c>
      <c r="J66" s="288">
        <f>((G66-D66)/D66)</f>
        <v>4.7772771043308945E-3</v>
      </c>
      <c r="K66" s="90">
        <f>((I66-F66)/F66)</f>
        <v>4.7122518548225276E-3</v>
      </c>
      <c r="L66" s="10"/>
      <c r="M66" s="5"/>
    </row>
    <row r="67" spans="1:14" ht="12.95" customHeight="1">
      <c r="A67" s="307">
        <v>52</v>
      </c>
      <c r="B67" s="65" t="s">
        <v>93</v>
      </c>
      <c r="C67" s="308" t="s">
        <v>56</v>
      </c>
      <c r="D67" s="121">
        <v>1045528074.24</v>
      </c>
      <c r="E67" s="84">
        <f t="shared" si="24"/>
        <v>4.4888543148263779E-2</v>
      </c>
      <c r="F67" s="100">
        <v>552.20000000000005</v>
      </c>
      <c r="G67" s="121">
        <v>1039837719.61</v>
      </c>
      <c r="H67" s="84">
        <f t="shared" si="25"/>
        <v>4.501270089211043E-2</v>
      </c>
      <c r="I67" s="100">
        <v>552.20000000000005</v>
      </c>
      <c r="J67" s="288">
        <f>((G67-D67)/D67)</f>
        <v>-5.442565121110062E-3</v>
      </c>
      <c r="K67" s="90">
        <f t="shared" si="20"/>
        <v>0</v>
      </c>
      <c r="L67" s="10"/>
      <c r="M67" s="5"/>
    </row>
    <row r="68" spans="1:14" ht="12.95" customHeight="1">
      <c r="A68" s="307">
        <v>53</v>
      </c>
      <c r="B68" s="65" t="s">
        <v>81</v>
      </c>
      <c r="C68" s="308" t="s">
        <v>88</v>
      </c>
      <c r="D68" s="121">
        <v>1843736926.6800001</v>
      </c>
      <c r="E68" s="84">
        <f t="shared" si="24"/>
        <v>7.9158720484366771E-2</v>
      </c>
      <c r="F68" s="100">
        <v>1.6620999999999999</v>
      </c>
      <c r="G68" s="121">
        <v>1853133435.6700001</v>
      </c>
      <c r="H68" s="84">
        <f t="shared" si="25"/>
        <v>8.0218806723291416E-2</v>
      </c>
      <c r="I68" s="100">
        <v>1.6706000000000001</v>
      </c>
      <c r="J68" s="288">
        <f>((G68-D68)/D68)</f>
        <v>5.0964477925385023E-3</v>
      </c>
      <c r="K68" s="90">
        <f>((I68-F68)/F68)</f>
        <v>5.1140123939595536E-3</v>
      </c>
      <c r="L68" s="10"/>
      <c r="M68" s="5"/>
    </row>
    <row r="69" spans="1:14" ht="12.95" customHeight="1">
      <c r="A69" s="307">
        <v>54</v>
      </c>
      <c r="B69" s="65" t="s">
        <v>106</v>
      </c>
      <c r="C69" s="330" t="s">
        <v>84</v>
      </c>
      <c r="D69" s="121">
        <v>141494631.06999999</v>
      </c>
      <c r="E69" s="84">
        <f t="shared" si="24"/>
        <v>6.0749089465151757E-3</v>
      </c>
      <c r="F69" s="100">
        <v>1.0541450000000001</v>
      </c>
      <c r="G69" s="121">
        <v>141477567.38</v>
      </c>
      <c r="H69" s="84">
        <f t="shared" si="25"/>
        <v>6.1243089217881226E-3</v>
      </c>
      <c r="I69" s="100">
        <v>1.0542039999999999</v>
      </c>
      <c r="J69" s="288">
        <f>((G69-D69)/D69)</f>
        <v>-1.2059602453435774E-4</v>
      </c>
      <c r="K69" s="90">
        <f>((I69-F69)/F69)</f>
        <v>5.5969529808336802E-5</v>
      </c>
      <c r="L69" s="10"/>
      <c r="M69" s="5"/>
    </row>
    <row r="70" spans="1:14" ht="12.95" customHeight="1">
      <c r="A70" s="47"/>
      <c r="B70" s="93"/>
      <c r="C70" s="49" t="s">
        <v>72</v>
      </c>
      <c r="D70" s="94">
        <f>SUM(D55:D69)</f>
        <v>23291646395.97887</v>
      </c>
      <c r="E70" s="85">
        <f>(D70/$D$78)</f>
        <v>0.1078889381889753</v>
      </c>
      <c r="F70" s="93"/>
      <c r="G70" s="94">
        <f>SUM(G55:G69)</f>
        <v>23100984810.983799</v>
      </c>
      <c r="H70" s="85">
        <f>(G70/$G$78)</f>
        <v>0.10644750133271302</v>
      </c>
      <c r="I70" s="93"/>
      <c r="J70" s="288">
        <f>((G70-D70)/D70)</f>
        <v>-8.185835460218378E-3</v>
      </c>
      <c r="K70" s="91"/>
      <c r="L70" s="10"/>
      <c r="M70" s="5"/>
      <c r="N70" s="11"/>
    </row>
    <row r="71" spans="1:14" s="14" customFormat="1" ht="12.95" customHeight="1">
      <c r="A71" s="300"/>
      <c r="B71" s="122"/>
      <c r="C71" s="109" t="s">
        <v>108</v>
      </c>
      <c r="D71" s="110"/>
      <c r="E71" s="111"/>
      <c r="F71" s="112"/>
      <c r="G71" s="110"/>
      <c r="H71" s="111"/>
      <c r="I71" s="112"/>
      <c r="J71" s="288"/>
      <c r="K71" s="90"/>
      <c r="L71" s="10"/>
      <c r="M71" s="5"/>
      <c r="N71" s="11"/>
    </row>
    <row r="72" spans="1:14" ht="12.95" customHeight="1">
      <c r="A72" s="307">
        <v>55</v>
      </c>
      <c r="B72" s="308" t="s">
        <v>21</v>
      </c>
      <c r="C72" s="65" t="s">
        <v>51</v>
      </c>
      <c r="D72" s="113">
        <v>609120258.98000002</v>
      </c>
      <c r="E72" s="66">
        <f>(D72/$D$77)</f>
        <v>0.13009641977134645</v>
      </c>
      <c r="F72" s="103">
        <v>11.082100000000001</v>
      </c>
      <c r="G72" s="113">
        <v>609760969.49000001</v>
      </c>
      <c r="H72" s="66">
        <f>(G72/$G$77)</f>
        <v>0.12946320514819823</v>
      </c>
      <c r="I72" s="103">
        <v>11.0937</v>
      </c>
      <c r="J72" s="288">
        <f t="shared" ref="J72:J77" si="27">((G72-D72)/D72)</f>
        <v>1.0518620921801053E-3</v>
      </c>
      <c r="K72" s="90">
        <f>((I72-F72)/F72)</f>
        <v>1.0467330199149629E-3</v>
      </c>
      <c r="L72" s="10"/>
      <c r="M72" s="14"/>
      <c r="N72" s="11"/>
    </row>
    <row r="73" spans="1:14" ht="12" customHeight="1">
      <c r="A73" s="307">
        <v>56</v>
      </c>
      <c r="B73" s="308" t="s">
        <v>52</v>
      </c>
      <c r="C73" s="65" t="s">
        <v>53</v>
      </c>
      <c r="D73" s="113">
        <v>2067400866.22</v>
      </c>
      <c r="E73" s="66">
        <f>(D73/$D$77)</f>
        <v>0.44155722447614981</v>
      </c>
      <c r="F73" s="103">
        <v>1.01</v>
      </c>
      <c r="G73" s="113">
        <v>2079576742.1700001</v>
      </c>
      <c r="H73" s="66">
        <f>(G73/$G$77)</f>
        <v>0.44153149162393501</v>
      </c>
      <c r="I73" s="103">
        <v>1.01</v>
      </c>
      <c r="J73" s="288">
        <f t="shared" si="27"/>
        <v>5.8894606019306789E-3</v>
      </c>
      <c r="K73" s="90">
        <f t="shared" si="20"/>
        <v>0</v>
      </c>
      <c r="L73" s="10"/>
      <c r="M73" s="5"/>
      <c r="N73" s="11"/>
    </row>
    <row r="74" spans="1:14" ht="12" customHeight="1">
      <c r="A74" s="307">
        <v>57</v>
      </c>
      <c r="B74" s="308" t="s">
        <v>7</v>
      </c>
      <c r="C74" s="65" t="s">
        <v>54</v>
      </c>
      <c r="D74" s="99">
        <v>1674023431.8399999</v>
      </c>
      <c r="E74" s="66">
        <f>(D74/$D$77)</f>
        <v>0.35753933953931644</v>
      </c>
      <c r="F74" s="65">
        <v>0.75</v>
      </c>
      <c r="G74" s="99">
        <v>1689353257.0999999</v>
      </c>
      <c r="H74" s="66">
        <f>(G74/$G$77)</f>
        <v>0.35868003731796894</v>
      </c>
      <c r="I74" s="65">
        <v>0.76</v>
      </c>
      <c r="J74" s="288">
        <f t="shared" si="27"/>
        <v>9.1574735266102218E-3</v>
      </c>
      <c r="K74" s="90">
        <f>((I74-F74)/F74)</f>
        <v>1.3333333333333345E-2</v>
      </c>
      <c r="L74" s="10"/>
      <c r="M74" s="5"/>
      <c r="N74" s="15"/>
    </row>
    <row r="75" spans="1:14" ht="12" customHeight="1">
      <c r="A75" s="307">
        <v>58</v>
      </c>
      <c r="B75" s="308" t="s">
        <v>9</v>
      </c>
      <c r="C75" s="65" t="s">
        <v>55</v>
      </c>
      <c r="D75" s="99">
        <v>184461894.66</v>
      </c>
      <c r="E75" s="66">
        <f>(D75/$D$77)</f>
        <v>3.9397527377747585E-2</v>
      </c>
      <c r="F75" s="65">
        <v>22.334700000000002</v>
      </c>
      <c r="G75" s="99">
        <v>183201667.71000001</v>
      </c>
      <c r="H75" s="66">
        <f>(G75/$G$77)</f>
        <v>3.8897004362331102E-2</v>
      </c>
      <c r="I75" s="65">
        <v>22.334700000000002</v>
      </c>
      <c r="J75" s="288">
        <f t="shared" si="27"/>
        <v>-6.8319093887810123E-3</v>
      </c>
      <c r="K75" s="90">
        <f t="shared" si="20"/>
        <v>0</v>
      </c>
      <c r="L75" s="10"/>
      <c r="M75" s="5"/>
      <c r="N75" s="11"/>
    </row>
    <row r="76" spans="1:14" ht="12" customHeight="1">
      <c r="A76" s="307">
        <v>59</v>
      </c>
      <c r="B76" s="308" t="s">
        <v>7</v>
      </c>
      <c r="C76" s="308" t="s">
        <v>107</v>
      </c>
      <c r="D76" s="99">
        <v>147061356.55000001</v>
      </c>
      <c r="E76" s="66">
        <f>(D76/$D$77)</f>
        <v>3.1409488835439703E-2</v>
      </c>
      <c r="F76" s="65">
        <v>130.22</v>
      </c>
      <c r="G76" s="99">
        <v>148024507.88</v>
      </c>
      <c r="H76" s="66">
        <f>(G76/$G$77)</f>
        <v>3.1428261547566644E-2</v>
      </c>
      <c r="I76" s="65">
        <v>130.88999999999999</v>
      </c>
      <c r="J76" s="288">
        <f t="shared" si="27"/>
        <v>6.5493162350404232E-3</v>
      </c>
      <c r="K76" s="90">
        <f>((I76-F76)/F76)</f>
        <v>5.1451389955459031E-3</v>
      </c>
      <c r="L76" s="10"/>
      <c r="M76" s="5"/>
      <c r="N76" s="11"/>
    </row>
    <row r="77" spans="1:14" ht="12" customHeight="1">
      <c r="A77" s="301"/>
      <c r="B77" s="123"/>
      <c r="C77" s="106" t="s">
        <v>72</v>
      </c>
      <c r="D77" s="124">
        <f>SUM(D72:D76)</f>
        <v>4682067808.25</v>
      </c>
      <c r="E77" s="85">
        <f>(D77/$D$78)</f>
        <v>2.1687746575445373E-2</v>
      </c>
      <c r="F77" s="119"/>
      <c r="G77" s="124">
        <f>SUM(G72:G76)</f>
        <v>4709917144.3500004</v>
      </c>
      <c r="H77" s="85">
        <f>(G77/$G$78)</f>
        <v>2.1702923732575419E-2</v>
      </c>
      <c r="I77" s="119"/>
      <c r="J77" s="288">
        <f t="shared" si="27"/>
        <v>5.9480847438665206E-3</v>
      </c>
      <c r="K77" s="90"/>
      <c r="L77" s="10"/>
      <c r="M77" s="5"/>
      <c r="N77" s="11"/>
    </row>
    <row r="78" spans="1:14" ht="15" customHeight="1">
      <c r="A78" s="302"/>
      <c r="B78" s="125"/>
      <c r="C78" s="43" t="s">
        <v>57</v>
      </c>
      <c r="D78" s="44">
        <f>SUM(D17,D28,D36,D48,D53,D70,D77)</f>
        <v>215885398326.76694</v>
      </c>
      <c r="E78" s="67"/>
      <c r="F78" s="45"/>
      <c r="G78" s="46">
        <f>SUM(G17,G28,G36,G48,G53,G70,G77)</f>
        <v>217017633309.9563</v>
      </c>
      <c r="H78" s="67"/>
      <c r="I78" s="45"/>
      <c r="J78" s="288">
        <f t="shared" ref="J78:J84" si="28">((G78-D78)/D78)</f>
        <v>5.2446112241254783E-3</v>
      </c>
      <c r="K78" s="90"/>
      <c r="L78" s="10"/>
      <c r="M78" s="5"/>
    </row>
    <row r="79" spans="1:14" ht="12" customHeight="1">
      <c r="A79" s="303"/>
      <c r="B79" s="97"/>
      <c r="C79" s="126"/>
      <c r="D79" s="127"/>
      <c r="E79" s="111"/>
      <c r="F79" s="128"/>
      <c r="G79" s="127"/>
      <c r="H79" s="111"/>
      <c r="I79" s="128"/>
      <c r="J79" s="288"/>
      <c r="K79" s="90"/>
      <c r="L79" s="10"/>
      <c r="M79" s="5"/>
    </row>
    <row r="80" spans="1:14" ht="27" customHeight="1">
      <c r="A80" s="304"/>
      <c r="B80" s="93"/>
      <c r="C80" s="93" t="s">
        <v>79</v>
      </c>
      <c r="D80" s="344" t="s">
        <v>142</v>
      </c>
      <c r="E80" s="344"/>
      <c r="F80" s="344"/>
      <c r="G80" s="344" t="s">
        <v>148</v>
      </c>
      <c r="H80" s="344"/>
      <c r="I80" s="344"/>
      <c r="J80" s="345" t="s">
        <v>101</v>
      </c>
      <c r="K80" s="346"/>
      <c r="M80" s="5"/>
    </row>
    <row r="81" spans="1:15" ht="27" customHeight="1">
      <c r="A81" s="305"/>
      <c r="B81" s="129"/>
      <c r="C81" s="129"/>
      <c r="D81" s="130" t="s">
        <v>115</v>
      </c>
      <c r="E81" s="131" t="s">
        <v>100</v>
      </c>
      <c r="F81" s="131" t="s">
        <v>116</v>
      </c>
      <c r="G81" s="130" t="s">
        <v>115</v>
      </c>
      <c r="H81" s="131" t="s">
        <v>100</v>
      </c>
      <c r="I81" s="131" t="s">
        <v>116</v>
      </c>
      <c r="J81" s="290" t="s">
        <v>114</v>
      </c>
      <c r="K81" s="92" t="s">
        <v>5</v>
      </c>
      <c r="M81" s="5"/>
    </row>
    <row r="82" spans="1:15" ht="12" customHeight="1">
      <c r="A82" s="307">
        <v>1</v>
      </c>
      <c r="B82" s="65" t="s">
        <v>58</v>
      </c>
      <c r="C82" s="65" t="s">
        <v>59</v>
      </c>
      <c r="D82" s="121">
        <v>1767402000</v>
      </c>
      <c r="E82" s="104">
        <f t="shared" ref="E82:E88" si="29">(D82/$D$89)</f>
        <v>0.49550267447188101</v>
      </c>
      <c r="F82" s="120">
        <v>11.83</v>
      </c>
      <c r="G82" s="121">
        <v>1783836000</v>
      </c>
      <c r="H82" s="104">
        <f t="shared" ref="H82:H88" si="30">(G82/$G$89)</f>
        <v>0.49460089799784801</v>
      </c>
      <c r="I82" s="120">
        <v>11.94</v>
      </c>
      <c r="J82" s="288">
        <f>((G82-D82)/D82)</f>
        <v>9.2983939137785288E-3</v>
      </c>
      <c r="K82" s="90">
        <f t="shared" ref="K82:K88" si="31">((I82-F82)/F82)</f>
        <v>9.2983939137784802E-3</v>
      </c>
      <c r="M82" s="5"/>
    </row>
    <row r="83" spans="1:15" ht="12" customHeight="1">
      <c r="A83" s="307" t="s">
        <v>149</v>
      </c>
      <c r="B83" s="65" t="s">
        <v>58</v>
      </c>
      <c r="C83" s="65" t="s">
        <v>97</v>
      </c>
      <c r="D83" s="121">
        <v>91876524.430000007</v>
      </c>
      <c r="E83" s="104">
        <f t="shared" si="29"/>
        <v>2.5758182675048525E-2</v>
      </c>
      <c r="F83" s="120">
        <v>2.5099999999999998</v>
      </c>
      <c r="G83" s="121">
        <v>94804859.870000005</v>
      </c>
      <c r="H83" s="104">
        <f t="shared" si="30"/>
        <v>2.6286367595598555E-2</v>
      </c>
      <c r="I83" s="120">
        <v>2.59</v>
      </c>
      <c r="J83" s="288">
        <f>((G83-D83)/D83)</f>
        <v>3.1872509960159334E-2</v>
      </c>
      <c r="K83" s="90">
        <f t="shared" si="31"/>
        <v>3.1872509960159397E-2</v>
      </c>
      <c r="M83" s="5"/>
    </row>
    <row r="84" spans="1:15" ht="12" customHeight="1">
      <c r="A84" s="307" t="s">
        <v>150</v>
      </c>
      <c r="B84" s="65" t="s">
        <v>58</v>
      </c>
      <c r="C84" s="65" t="s">
        <v>86</v>
      </c>
      <c r="D84" s="121">
        <v>83358370.079999998</v>
      </c>
      <c r="E84" s="104">
        <f t="shared" si="29"/>
        <v>2.3370062563161535E-2</v>
      </c>
      <c r="F84" s="120">
        <v>7.13</v>
      </c>
      <c r="G84" s="121">
        <v>83826018.719999999</v>
      </c>
      <c r="H84" s="104">
        <f t="shared" si="30"/>
        <v>2.3242284680035842E-2</v>
      </c>
      <c r="I84" s="120">
        <v>7.17</v>
      </c>
      <c r="J84" s="288">
        <f t="shared" si="28"/>
        <v>5.6100981767181002E-3</v>
      </c>
      <c r="K84" s="90">
        <f t="shared" si="31"/>
        <v>5.6100981767180976E-3</v>
      </c>
      <c r="M84" s="5"/>
      <c r="O84" s="311"/>
    </row>
    <row r="85" spans="1:15" ht="12" customHeight="1">
      <c r="A85" s="307" t="s">
        <v>151</v>
      </c>
      <c r="B85" s="65" t="s">
        <v>58</v>
      </c>
      <c r="C85" s="65" t="s">
        <v>87</v>
      </c>
      <c r="D85" s="121">
        <v>70179756.790000007</v>
      </c>
      <c r="E85" s="104">
        <f t="shared" si="29"/>
        <v>1.9675352400433603E-2</v>
      </c>
      <c r="F85" s="120">
        <v>15.73</v>
      </c>
      <c r="G85" s="121">
        <v>69956680.640000001</v>
      </c>
      <c r="H85" s="104">
        <f t="shared" si="30"/>
        <v>1.9396759043708429E-2</v>
      </c>
      <c r="I85" s="120">
        <v>15.68</v>
      </c>
      <c r="J85" s="288">
        <f t="shared" ref="J85:J90" si="32">((G85-D85)/D85)</f>
        <v>-3.1786395422759906E-3</v>
      </c>
      <c r="K85" s="90">
        <f t="shared" si="31"/>
        <v>-3.1786395422759512E-3</v>
      </c>
      <c r="M85" s="5"/>
      <c r="O85" s="311"/>
    </row>
    <row r="86" spans="1:15" ht="12" customHeight="1">
      <c r="A86" s="307">
        <v>3</v>
      </c>
      <c r="B86" s="65" t="s">
        <v>60</v>
      </c>
      <c r="C86" s="65" t="s">
        <v>61</v>
      </c>
      <c r="D86" s="121">
        <v>598500000</v>
      </c>
      <c r="E86" s="104">
        <f t="shared" si="29"/>
        <v>0.1677933773252609</v>
      </c>
      <c r="F86" s="120">
        <v>3990</v>
      </c>
      <c r="G86" s="121">
        <v>598500000</v>
      </c>
      <c r="H86" s="104">
        <f t="shared" si="30"/>
        <v>0.16594498454550308</v>
      </c>
      <c r="I86" s="120">
        <v>3990</v>
      </c>
      <c r="J86" s="288">
        <f t="shared" si="32"/>
        <v>0</v>
      </c>
      <c r="K86" s="90">
        <f t="shared" si="31"/>
        <v>0</v>
      </c>
      <c r="M86" s="5"/>
    </row>
    <row r="87" spans="1:15" ht="12" customHeight="1">
      <c r="A87" s="307">
        <v>4</v>
      </c>
      <c r="B87" s="65" t="s">
        <v>52</v>
      </c>
      <c r="C87" s="65" t="s">
        <v>80</v>
      </c>
      <c r="D87" s="121">
        <v>411628000</v>
      </c>
      <c r="E87" s="104">
        <f t="shared" si="29"/>
        <v>0.11540259368695488</v>
      </c>
      <c r="F87" s="120">
        <v>8.5399999999999991</v>
      </c>
      <c r="G87" s="121">
        <v>438620000</v>
      </c>
      <c r="H87" s="104">
        <f t="shared" si="30"/>
        <v>0.12161535358621313</v>
      </c>
      <c r="I87" s="120">
        <v>9.1</v>
      </c>
      <c r="J87" s="288">
        <f t="shared" si="32"/>
        <v>6.5573770491803282E-2</v>
      </c>
      <c r="K87" s="90">
        <f t="shared" si="31"/>
        <v>6.5573770491803338E-2</v>
      </c>
      <c r="M87" s="311"/>
      <c r="O87" s="312"/>
    </row>
    <row r="88" spans="1:15" ht="12" customHeight="1">
      <c r="A88" s="307">
        <v>5</v>
      </c>
      <c r="B88" s="65" t="s">
        <v>69</v>
      </c>
      <c r="C88" s="65" t="s">
        <v>70</v>
      </c>
      <c r="D88" s="121">
        <v>543942251.75</v>
      </c>
      <c r="E88" s="104">
        <f t="shared" si="29"/>
        <v>0.1524977568772595</v>
      </c>
      <c r="F88" s="65">
        <v>78.19</v>
      </c>
      <c r="G88" s="121">
        <v>537073426.75</v>
      </c>
      <c r="H88" s="104">
        <f t="shared" si="30"/>
        <v>0.14891335255109295</v>
      </c>
      <c r="I88" s="65">
        <v>78.19</v>
      </c>
      <c r="J88" s="288">
        <f t="shared" si="32"/>
        <v>-1.2627857052658164E-2</v>
      </c>
      <c r="K88" s="90">
        <f t="shared" si="31"/>
        <v>0</v>
      </c>
      <c r="L88" s="10"/>
      <c r="M88" s="5"/>
      <c r="N88" s="11"/>
      <c r="O88" s="312"/>
    </row>
    <row r="89" spans="1:15" ht="12" customHeight="1">
      <c r="A89" s="47"/>
      <c r="B89" s="48"/>
      <c r="C89" s="49" t="s">
        <v>62</v>
      </c>
      <c r="D89" s="50">
        <f>SUM(D82:D88)</f>
        <v>3566886903.0500002</v>
      </c>
      <c r="E89" s="50"/>
      <c r="F89" s="51"/>
      <c r="G89" s="50">
        <f>SUM(G82:G88)</f>
        <v>3606616985.98</v>
      </c>
      <c r="H89" s="50"/>
      <c r="I89" s="51"/>
      <c r="J89" s="288">
        <f t="shared" si="32"/>
        <v>1.1138587796553665E-2</v>
      </c>
      <c r="K89" s="88"/>
      <c r="M89" s="5"/>
    </row>
    <row r="90" spans="1:15" ht="12" customHeight="1" thickBot="1">
      <c r="A90" s="52"/>
      <c r="B90" s="53"/>
      <c r="C90" s="54" t="s">
        <v>73</v>
      </c>
      <c r="D90" s="55">
        <f>SUM(D78,D89)</f>
        <v>219452285229.81693</v>
      </c>
      <c r="E90" s="63"/>
      <c r="F90" s="56"/>
      <c r="G90" s="55">
        <f>SUM(G78,G89)</f>
        <v>220624250295.93631</v>
      </c>
      <c r="H90" s="63"/>
      <c r="I90" s="68"/>
      <c r="J90" s="306">
        <f t="shared" si="32"/>
        <v>5.340409487611707E-3</v>
      </c>
      <c r="K90" s="89"/>
      <c r="L90" s="10"/>
      <c r="M90" s="5"/>
      <c r="N90" s="11"/>
    </row>
    <row r="91" spans="1:15" ht="12" customHeight="1">
      <c r="A91" s="21"/>
      <c r="B91" s="13"/>
      <c r="C91" s="24"/>
      <c r="D91" s="335"/>
      <c r="E91" s="335"/>
      <c r="F91" s="335"/>
      <c r="G91" s="25"/>
      <c r="H91" s="25"/>
      <c r="I91" s="26"/>
      <c r="K91" s="10"/>
      <c r="L91" s="10"/>
      <c r="M91" s="5"/>
      <c r="N91" s="11"/>
    </row>
    <row r="92" spans="1:15" ht="12.75" customHeight="1">
      <c r="A92" s="21"/>
      <c r="B92" s="13" t="s">
        <v>83</v>
      </c>
      <c r="C92" s="25"/>
      <c r="D92" s="335"/>
      <c r="E92" s="335"/>
      <c r="F92" s="335"/>
      <c r="G92" s="25"/>
      <c r="H92" s="25"/>
      <c r="I92" s="26"/>
      <c r="M92" s="5"/>
    </row>
    <row r="93" spans="1:15" ht="12" customHeight="1">
      <c r="A93" s="21"/>
      <c r="B93" s="61" t="s">
        <v>136</v>
      </c>
      <c r="C93" s="62"/>
      <c r="D93" s="24"/>
      <c r="E93" s="24"/>
      <c r="F93" s="24"/>
      <c r="G93" s="24"/>
      <c r="H93" s="24"/>
      <c r="I93" s="13"/>
      <c r="M93" s="5"/>
    </row>
    <row r="94" spans="1:15" ht="12.75" customHeight="1">
      <c r="A94" s="21"/>
      <c r="B94" s="79"/>
      <c r="C94" s="244"/>
      <c r="D94" s="335"/>
      <c r="E94" s="335"/>
      <c r="F94" s="335"/>
      <c r="I94" s="6"/>
      <c r="M94" s="5"/>
    </row>
    <row r="95" spans="1:15" ht="12" customHeight="1">
      <c r="A95" s="22"/>
      <c r="C95" s="245"/>
      <c r="D95" s="246"/>
      <c r="E95" s="246"/>
      <c r="F95" s="30"/>
      <c r="G95"/>
      <c r="H95"/>
      <c r="I95" s="13"/>
      <c r="M95" s="5"/>
    </row>
    <row r="96" spans="1:15" ht="12" customHeight="1">
      <c r="A96" s="23"/>
      <c r="B96" s="247"/>
      <c r="C96" s="248"/>
      <c r="D96" s="246"/>
      <c r="E96" s="246"/>
      <c r="F96" s="30"/>
      <c r="G96"/>
      <c r="H96"/>
      <c r="I96" s="13"/>
      <c r="M96" s="5"/>
    </row>
    <row r="97" spans="1:13" ht="12" customHeight="1">
      <c r="A97" s="23"/>
      <c r="B97" s="13"/>
      <c r="C97" s="30"/>
      <c r="D97"/>
      <c r="E97"/>
      <c r="F97" s="30"/>
      <c r="G97" s="31"/>
      <c r="H97" s="31"/>
      <c r="I97" s="32"/>
      <c r="J97" s="33"/>
      <c r="K97" s="33"/>
      <c r="L97" s="34"/>
      <c r="M97" s="35"/>
    </row>
    <row r="98" spans="1:13" ht="12" customHeight="1">
      <c r="A98" s="23"/>
      <c r="B98" s="13"/>
      <c r="C98" s="30"/>
      <c r="D98"/>
      <c r="E98"/>
      <c r="F98" s="31"/>
      <c r="G98" s="31"/>
      <c r="H98" s="31"/>
      <c r="I98" s="32"/>
      <c r="J98" s="36"/>
      <c r="K98" s="36"/>
      <c r="L98" s="37"/>
      <c r="M98" s="36"/>
    </row>
    <row r="99" spans="1:13" ht="12" customHeight="1">
      <c r="A99" s="23"/>
      <c r="B99" s="13"/>
      <c r="C99" s="13"/>
      <c r="D99" s="27"/>
      <c r="E99" s="27"/>
      <c r="F99" s="13"/>
      <c r="G99" s="13"/>
      <c r="H99" s="13"/>
      <c r="I99" s="13"/>
      <c r="J99" s="14"/>
      <c r="M99" s="16"/>
    </row>
    <row r="100" spans="1:13" ht="12" customHeight="1">
      <c r="A100" s="23"/>
      <c r="B100" s="13"/>
      <c r="C100" s="13"/>
      <c r="D100" s="27"/>
      <c r="E100" s="27"/>
      <c r="F100" s="13"/>
      <c r="G100" s="13"/>
      <c r="H100" s="13"/>
      <c r="I100" s="13"/>
      <c r="J100" s="14"/>
      <c r="M100" s="16"/>
    </row>
    <row r="101" spans="1:13" ht="12" customHeight="1">
      <c r="A101" s="23"/>
      <c r="B101" s="13"/>
      <c r="C101" s="13"/>
      <c r="D101" s="13"/>
      <c r="E101" s="13"/>
      <c r="F101" s="13"/>
      <c r="G101" s="13"/>
      <c r="H101" s="13"/>
      <c r="I101" s="13"/>
      <c r="J101" s="14"/>
      <c r="M101" s="16"/>
    </row>
    <row r="102" spans="1:13" ht="12" customHeight="1">
      <c r="A102" s="23"/>
      <c r="B102" s="12"/>
      <c r="C102" s="13"/>
      <c r="D102" s="13"/>
      <c r="E102" s="13"/>
      <c r="F102" s="13"/>
      <c r="G102" s="13"/>
      <c r="H102" s="13"/>
      <c r="I102" s="13"/>
      <c r="J102" s="14"/>
      <c r="M102" s="16"/>
    </row>
    <row r="103" spans="1:13" ht="12" customHeight="1">
      <c r="A103" s="23"/>
      <c r="B103" s="12"/>
      <c r="C103" s="28"/>
      <c r="D103" s="13"/>
      <c r="E103" s="13"/>
      <c r="F103" s="13"/>
      <c r="G103" s="13"/>
      <c r="H103" s="13"/>
      <c r="I103" s="13"/>
      <c r="J103" s="14"/>
      <c r="M103" s="16"/>
    </row>
    <row r="104" spans="1:13" ht="12" customHeight="1">
      <c r="A104" s="23"/>
      <c r="B104" s="12"/>
      <c r="C104" s="12"/>
      <c r="D104" s="13"/>
      <c r="E104" s="13"/>
      <c r="F104" s="13"/>
      <c r="G104" s="13"/>
      <c r="H104" s="13"/>
      <c r="I104" s="13"/>
      <c r="J104" s="14"/>
      <c r="M104" s="16"/>
    </row>
    <row r="105" spans="1:13" ht="12" customHeight="1">
      <c r="A105" s="23"/>
      <c r="B105" s="12"/>
      <c r="C105" s="12"/>
      <c r="D105" s="13"/>
      <c r="E105" s="13"/>
      <c r="F105" s="13"/>
      <c r="G105" s="13"/>
      <c r="H105" s="13"/>
      <c r="I105" s="13"/>
      <c r="J105" s="14"/>
      <c r="M105" s="16"/>
    </row>
    <row r="106" spans="1:13" ht="12" customHeight="1">
      <c r="A106" s="23"/>
      <c r="B106" s="12"/>
      <c r="C106" s="12"/>
      <c r="D106" s="13"/>
      <c r="E106" s="13"/>
      <c r="F106" s="13"/>
      <c r="G106" s="13"/>
      <c r="H106" s="13"/>
      <c r="I106" s="13"/>
      <c r="J106" s="14"/>
      <c r="M106" s="16"/>
    </row>
    <row r="107" spans="1:13" ht="12" customHeight="1">
      <c r="A107" s="7"/>
      <c r="B107" s="12"/>
      <c r="C107" s="28"/>
      <c r="D107" s="13"/>
      <c r="E107" s="13"/>
      <c r="F107" s="13"/>
      <c r="G107" s="13"/>
      <c r="H107" s="13"/>
      <c r="I107" s="13"/>
      <c r="J107" s="14"/>
      <c r="M107" s="16"/>
    </row>
    <row r="108" spans="1:13" ht="12" customHeight="1">
      <c r="B108" s="18"/>
      <c r="C108" s="12"/>
      <c r="D108" s="13"/>
      <c r="E108" s="13"/>
      <c r="F108" s="13"/>
      <c r="G108" s="13"/>
      <c r="H108" s="13"/>
      <c r="I108" s="13"/>
      <c r="M108" s="16"/>
    </row>
    <row r="109" spans="1:13" ht="12" customHeight="1">
      <c r="B109" s="19"/>
      <c r="C109" s="18"/>
      <c r="D109" s="14"/>
      <c r="E109" s="14"/>
      <c r="F109" s="14"/>
      <c r="G109" s="14"/>
      <c r="H109" s="14"/>
      <c r="I109" s="14"/>
      <c r="M109" s="16"/>
    </row>
    <row r="110" spans="1:13" ht="12" customHeight="1">
      <c r="B110" s="19"/>
      <c r="C110" s="19"/>
      <c r="M110" s="16"/>
    </row>
    <row r="111" spans="1:13" ht="12" customHeight="1">
      <c r="B111" s="19"/>
      <c r="C111" s="29"/>
      <c r="M111" s="16"/>
    </row>
    <row r="112" spans="1:13" ht="12" customHeight="1">
      <c r="B112" s="19"/>
      <c r="C112" s="19"/>
      <c r="M112" s="16"/>
    </row>
    <row r="113" spans="2:13" ht="12" customHeight="1">
      <c r="B113" s="19"/>
      <c r="C113" s="19"/>
      <c r="M113" s="16"/>
    </row>
    <row r="114" spans="2:13" ht="12" customHeight="1">
      <c r="B114" s="19"/>
      <c r="C114" s="19"/>
      <c r="M114" s="16"/>
    </row>
    <row r="115" spans="2:13" ht="12" customHeight="1">
      <c r="B115" s="19"/>
      <c r="C115" s="19"/>
      <c r="M115" s="16"/>
    </row>
    <row r="116" spans="2:13" ht="12" customHeight="1">
      <c r="B116" s="19"/>
      <c r="C116" s="19"/>
      <c r="M116" s="16"/>
    </row>
    <row r="117" spans="2:13" ht="12" customHeight="1">
      <c r="B117" s="19"/>
      <c r="C117" s="19"/>
      <c r="M117" s="16"/>
    </row>
    <row r="118" spans="2:13" ht="12" customHeight="1">
      <c r="B118" s="19"/>
      <c r="C118" s="19"/>
      <c r="M118" s="16"/>
    </row>
    <row r="119" spans="2:13" ht="12" customHeight="1">
      <c r="B119" s="19"/>
      <c r="C119" s="19"/>
      <c r="M119" s="16"/>
    </row>
    <row r="120" spans="2:13" ht="12" customHeight="1">
      <c r="B120" s="19"/>
      <c r="C120" s="19"/>
      <c r="M120" s="16"/>
    </row>
    <row r="121" spans="2:13" ht="12" customHeight="1">
      <c r="B121" s="19"/>
      <c r="C121" s="19"/>
      <c r="M121" s="16"/>
    </row>
    <row r="122" spans="2:13" ht="12" customHeight="1">
      <c r="B122" s="19"/>
      <c r="C122" s="19"/>
      <c r="M122" s="16"/>
    </row>
    <row r="123" spans="2:13" ht="12" customHeight="1">
      <c r="B123" s="19"/>
      <c r="C123" s="19"/>
      <c r="M123" s="16"/>
    </row>
    <row r="124" spans="2:13" ht="12" customHeight="1">
      <c r="B124" s="19"/>
      <c r="C124" s="19"/>
      <c r="M124" s="16"/>
    </row>
    <row r="125" spans="2:13" ht="12" customHeight="1">
      <c r="B125" s="19"/>
      <c r="C125" s="19"/>
      <c r="M125" s="16"/>
    </row>
    <row r="126" spans="2:13" ht="12" customHeight="1">
      <c r="B126" s="19"/>
      <c r="C126" s="19"/>
      <c r="M126" s="16"/>
    </row>
    <row r="127" spans="2:13" ht="12" customHeight="1">
      <c r="B127" s="19"/>
      <c r="C127" s="19"/>
      <c r="M127" s="16"/>
    </row>
    <row r="128" spans="2:13" ht="12" customHeight="1">
      <c r="B128" s="19"/>
      <c r="C128" s="19"/>
      <c r="M128" s="16"/>
    </row>
    <row r="129" spans="2:13" ht="12" customHeight="1">
      <c r="B129" s="19"/>
      <c r="C129" s="19"/>
      <c r="M129" s="16"/>
    </row>
    <row r="130" spans="2:13" ht="12" customHeight="1">
      <c r="B130" s="19"/>
      <c r="C130" s="19"/>
      <c r="M130" s="16"/>
    </row>
    <row r="131" spans="2:13" ht="12" customHeight="1">
      <c r="B131" s="19"/>
      <c r="C131" s="19"/>
      <c r="M131" s="16"/>
    </row>
    <row r="132" spans="2:13" ht="12" customHeight="1">
      <c r="B132" s="19"/>
      <c r="C132" s="19"/>
      <c r="M132" s="16"/>
    </row>
    <row r="133" spans="2:13" ht="12" customHeight="1">
      <c r="B133" s="19"/>
      <c r="C133" s="19"/>
      <c r="M133" s="16"/>
    </row>
    <row r="134" spans="2:13" ht="12" customHeight="1">
      <c r="B134" s="19"/>
      <c r="C134" s="19"/>
      <c r="M134" s="16"/>
    </row>
    <row r="135" spans="2:13" ht="12" customHeight="1">
      <c r="B135" s="19"/>
      <c r="C135" s="19"/>
      <c r="M135" s="16"/>
    </row>
    <row r="136" spans="2:13" ht="12" customHeight="1">
      <c r="B136" s="19"/>
      <c r="C136" s="19"/>
      <c r="M136" s="16"/>
    </row>
    <row r="137" spans="2:13" ht="12" customHeight="1">
      <c r="B137" s="19"/>
      <c r="C137" s="19"/>
      <c r="M137" s="16"/>
    </row>
    <row r="138" spans="2:13" ht="12" customHeight="1">
      <c r="B138" s="19"/>
      <c r="C138" s="19"/>
      <c r="M138" s="16"/>
    </row>
    <row r="139" spans="2:13" ht="12" customHeight="1">
      <c r="B139" s="19"/>
      <c r="C139" s="19"/>
      <c r="M139" s="17"/>
    </row>
    <row r="140" spans="2:13" ht="12" customHeight="1">
      <c r="B140" s="19"/>
      <c r="C140" s="19"/>
      <c r="M140" s="17"/>
    </row>
    <row r="141" spans="2:13" ht="12" customHeight="1">
      <c r="B141" s="19"/>
      <c r="C141" s="19"/>
      <c r="M141" s="17"/>
    </row>
    <row r="142" spans="2:13" ht="12" customHeight="1">
      <c r="B142" s="19"/>
      <c r="C142" s="19"/>
    </row>
    <row r="143" spans="2:13" ht="12" customHeight="1">
      <c r="B143" s="20"/>
      <c r="C143" s="19"/>
    </row>
    <row r="144" spans="2:13" ht="12" customHeight="1">
      <c r="B144" s="20"/>
      <c r="C144" s="20"/>
    </row>
    <row r="145" spans="2:3" ht="12" customHeight="1">
      <c r="B145" s="20"/>
      <c r="C145" s="20"/>
    </row>
    <row r="146" spans="2:3" ht="12" customHeight="1">
      <c r="C146" s="20"/>
    </row>
  </sheetData>
  <mergeCells count="9">
    <mergeCell ref="D94:F94"/>
    <mergeCell ref="A1:K1"/>
    <mergeCell ref="J2:K2"/>
    <mergeCell ref="G2:I2"/>
    <mergeCell ref="D2:F2"/>
    <mergeCell ref="D91:F92"/>
    <mergeCell ref="D80:F80"/>
    <mergeCell ref="G80:I80"/>
    <mergeCell ref="J80:K80"/>
  </mergeCells>
  <pageMargins left="0.44" right="0.49" top="0.17" bottom="0.69" header="0.33" footer="0.5500000000000000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2"/>
  <sheetViews>
    <sheetView tabSelected="1" topLeftCell="B1" zoomScale="160" zoomScaleNormal="160" workbookViewId="0">
      <pane xSplit="1" topLeftCell="H1" activePane="topRight" state="frozen"/>
      <selection activeCell="B1" sqref="B1"/>
      <selection pane="topRight" activeCell="J2" sqref="J2:J8"/>
    </sheetView>
  </sheetViews>
  <sheetFormatPr defaultColWidth="8.85546875" defaultRowHeight="15"/>
  <cols>
    <col min="1" max="1" width="0.28515625" hidden="1" customWidth="1"/>
    <col min="2" max="2" width="22.7109375" customWidth="1"/>
    <col min="3" max="4" width="19.140625" bestFit="1" customWidth="1"/>
    <col min="5" max="5" width="20.5703125" customWidth="1"/>
    <col min="6" max="6" width="19.5703125" customWidth="1"/>
    <col min="7" max="7" width="19.7109375" customWidth="1"/>
    <col min="8" max="8" width="19.5703125" customWidth="1"/>
    <col min="9" max="9" width="19.28515625" customWidth="1"/>
    <col min="10" max="10" width="22.42578125" customWidth="1"/>
    <col min="11" max="11" width="15.85546875" customWidth="1"/>
  </cols>
  <sheetData>
    <row r="1" spans="2:10">
      <c r="B1" s="73" t="s">
        <v>105</v>
      </c>
      <c r="C1" s="70">
        <v>42657</v>
      </c>
      <c r="D1" s="70">
        <v>42664</v>
      </c>
      <c r="E1" s="70">
        <v>42671</v>
      </c>
      <c r="F1" s="70">
        <v>42678</v>
      </c>
      <c r="G1" s="70">
        <v>42685</v>
      </c>
      <c r="H1" s="70">
        <v>42692</v>
      </c>
      <c r="I1" s="70">
        <v>42699</v>
      </c>
      <c r="J1" s="70">
        <v>42706</v>
      </c>
    </row>
    <row r="2" spans="2:10">
      <c r="B2" s="74" t="s">
        <v>108</v>
      </c>
      <c r="C2" s="71">
        <v>4853235601.9699993</v>
      </c>
      <c r="D2" s="71">
        <v>4830505047.3999996</v>
      </c>
      <c r="E2" s="71">
        <v>4866139064.04</v>
      </c>
      <c r="F2" s="71">
        <v>4867646943.7699995</v>
      </c>
      <c r="G2" s="71">
        <v>4769757583.25</v>
      </c>
      <c r="H2" s="71">
        <v>4706513524.2399998</v>
      </c>
      <c r="I2" s="71">
        <v>4682067808.25</v>
      </c>
      <c r="J2" s="71">
        <v>4709917144.3500004</v>
      </c>
    </row>
    <row r="3" spans="2:10">
      <c r="B3" s="74" t="s">
        <v>99</v>
      </c>
      <c r="C3" s="86">
        <v>24734736318.93721</v>
      </c>
      <c r="D3" s="86">
        <v>23393607351.75</v>
      </c>
      <c r="E3" s="86">
        <v>24148514714.599998</v>
      </c>
      <c r="F3" s="86">
        <v>24171255711.306446</v>
      </c>
      <c r="G3" s="86">
        <v>23870769141.133102</v>
      </c>
      <c r="H3" s="86">
        <v>23413055134.56424</v>
      </c>
      <c r="I3" s="86">
        <v>23291646395.97887</v>
      </c>
      <c r="J3" s="86">
        <v>23100984810.983799</v>
      </c>
    </row>
    <row r="4" spans="2:10">
      <c r="B4" s="74" t="s">
        <v>78</v>
      </c>
      <c r="C4" s="71">
        <v>16515876716.312925</v>
      </c>
      <c r="D4" s="71">
        <v>12749252752.57</v>
      </c>
      <c r="E4" s="71">
        <v>12864034186.32</v>
      </c>
      <c r="F4" s="71">
        <v>16613940702.7363</v>
      </c>
      <c r="G4" s="71">
        <v>16510936120.108181</v>
      </c>
      <c r="H4" s="71">
        <v>16485391819.45882</v>
      </c>
      <c r="I4" s="71">
        <v>16533806921.357729</v>
      </c>
      <c r="J4" s="71">
        <v>16670256973.61124</v>
      </c>
    </row>
    <row r="5" spans="2:10">
      <c r="B5" s="74" t="s">
        <v>0</v>
      </c>
      <c r="C5" s="71">
        <v>13600882386.389999</v>
      </c>
      <c r="D5" s="71">
        <v>13247393922.690001</v>
      </c>
      <c r="E5" s="71">
        <v>13543260517.940001</v>
      </c>
      <c r="F5" s="71">
        <v>13431922134.269999</v>
      </c>
      <c r="G5" s="71">
        <v>13118382750.77</v>
      </c>
      <c r="H5" s="71">
        <v>12837805973.069998</v>
      </c>
      <c r="I5" s="71">
        <v>12727187751.800001</v>
      </c>
      <c r="J5" s="71">
        <v>12852509937.629999</v>
      </c>
    </row>
    <row r="6" spans="2:10">
      <c r="B6" s="74" t="s">
        <v>74</v>
      </c>
      <c r="C6" s="71">
        <v>45533317983.144791</v>
      </c>
      <c r="D6" s="71">
        <v>45398911868.639999</v>
      </c>
      <c r="E6" s="71">
        <v>45295750869.440002</v>
      </c>
      <c r="F6" s="71">
        <v>45416302141.144791</v>
      </c>
      <c r="G6" s="71">
        <v>45507014004.840485</v>
      </c>
      <c r="H6" s="71">
        <v>45503013424.840485</v>
      </c>
      <c r="I6" s="71">
        <v>45493187655.840485</v>
      </c>
      <c r="J6" s="71">
        <v>45612644308.273331</v>
      </c>
    </row>
    <row r="7" spans="2:10">
      <c r="B7" s="74" t="s">
        <v>75</v>
      </c>
      <c r="C7" s="72">
        <v>104245226111.62251</v>
      </c>
      <c r="D7" s="72">
        <v>104245226111.62251</v>
      </c>
      <c r="E7" s="72">
        <v>103892703745.19</v>
      </c>
      <c r="F7" s="72">
        <v>103869010986.26147</v>
      </c>
      <c r="G7" s="72">
        <v>105332915434.70959</v>
      </c>
      <c r="H7" s="72">
        <v>104865747779.31729</v>
      </c>
      <c r="I7" s="72">
        <v>105700861444.45984</v>
      </c>
      <c r="J7" s="72">
        <v>106632235279.6179</v>
      </c>
    </row>
    <row r="8" spans="2:10">
      <c r="B8" s="74" t="s">
        <v>98</v>
      </c>
      <c r="C8" s="87">
        <v>7861113113.8699999</v>
      </c>
      <c r="D8" s="87">
        <v>3197599923.6500001</v>
      </c>
      <c r="E8" s="87">
        <v>7845490984.0299997</v>
      </c>
      <c r="F8" s="87">
        <v>7701408406.21</v>
      </c>
      <c r="G8" s="87">
        <v>7673636644.829999</v>
      </c>
      <c r="H8" s="87">
        <v>7605916759.0500002</v>
      </c>
      <c r="I8" s="87">
        <v>7456640349.0800009</v>
      </c>
      <c r="J8" s="87">
        <v>7443933790.9400005</v>
      </c>
    </row>
    <row r="9" spans="2:10" s="3" customFormat="1" ht="15.75" thickBot="1">
      <c r="B9" s="75" t="s">
        <v>1</v>
      </c>
      <c r="C9" s="76">
        <f t="shared" ref="C9:J9" si="0">SUM(C2:C8)</f>
        <v>217344388232.24744</v>
      </c>
      <c r="D9" s="76">
        <f t="shared" si="0"/>
        <v>207062496978.32251</v>
      </c>
      <c r="E9" s="76">
        <f t="shared" si="0"/>
        <v>212455894081.56</v>
      </c>
      <c r="F9" s="76">
        <f t="shared" si="0"/>
        <v>216071487025.69901</v>
      </c>
      <c r="G9" s="76">
        <f t="shared" si="0"/>
        <v>216783411679.64136</v>
      </c>
      <c r="H9" s="76">
        <f t="shared" si="0"/>
        <v>215417444414.54083</v>
      </c>
      <c r="I9" s="76">
        <f t="shared" si="0"/>
        <v>215885398326.76691</v>
      </c>
      <c r="J9" s="76">
        <f t="shared" si="0"/>
        <v>217022482245.40625</v>
      </c>
    </row>
    <row r="10" spans="2:10">
      <c r="C10" s="60"/>
      <c r="D10" s="60"/>
      <c r="E10" s="60"/>
      <c r="F10" s="60"/>
      <c r="G10" s="60"/>
      <c r="H10" s="60"/>
      <c r="I10" s="60"/>
    </row>
    <row r="11" spans="2:10">
      <c r="C11" s="1"/>
      <c r="D11" s="1"/>
      <c r="J11" s="60"/>
    </row>
    <row r="12" spans="2:10">
      <c r="B12" s="80"/>
      <c r="C12" s="83"/>
      <c r="D12" s="83"/>
      <c r="E12" s="83"/>
      <c r="F12" s="83"/>
      <c r="G12" s="83"/>
      <c r="H12" s="83"/>
      <c r="I12" s="83"/>
    </row>
    <row r="13" spans="2:10">
      <c r="B13" s="80"/>
      <c r="C13" s="83"/>
      <c r="D13" s="83"/>
      <c r="E13" s="83"/>
      <c r="F13" s="83"/>
      <c r="G13" s="83"/>
      <c r="H13" s="83"/>
      <c r="I13" s="83"/>
    </row>
    <row r="14" spans="2:10">
      <c r="B14" s="80"/>
      <c r="C14" s="83"/>
      <c r="D14" s="83"/>
      <c r="E14" s="83"/>
      <c r="F14" s="83"/>
      <c r="G14" s="83"/>
      <c r="H14" s="83"/>
      <c r="I14" s="83"/>
    </row>
    <row r="15" spans="2:10">
      <c r="B15" s="80"/>
      <c r="C15" s="83"/>
      <c r="D15" s="83"/>
      <c r="E15" s="83"/>
      <c r="F15" s="83"/>
      <c r="G15" s="83"/>
      <c r="H15" s="83"/>
      <c r="I15" s="83"/>
    </row>
    <row r="16" spans="2:10">
      <c r="B16" s="80"/>
      <c r="C16" s="83"/>
      <c r="D16" s="83"/>
      <c r="E16" s="83"/>
      <c r="F16" s="83"/>
      <c r="G16" s="83"/>
      <c r="H16" s="83"/>
      <c r="I16" s="83"/>
    </row>
    <row r="17" spans="2:9">
      <c r="B17" s="80"/>
      <c r="C17" s="81"/>
      <c r="D17" s="81"/>
      <c r="E17" s="81"/>
      <c r="F17" s="81"/>
      <c r="G17" s="81"/>
      <c r="H17" s="81"/>
      <c r="I17" s="81"/>
    </row>
    <row r="18" spans="2:9">
      <c r="B18" s="80"/>
      <c r="C18" s="82"/>
      <c r="D18" s="82"/>
      <c r="E18" s="80"/>
      <c r="F18" s="80"/>
      <c r="G18" s="80"/>
      <c r="H18" s="80"/>
      <c r="I18" s="80"/>
    </row>
    <row r="19" spans="2:9">
      <c r="B19" s="80"/>
      <c r="C19" s="82"/>
      <c r="D19" s="82"/>
      <c r="E19" s="80"/>
      <c r="F19" s="80"/>
      <c r="G19" s="80"/>
      <c r="H19" s="80"/>
      <c r="I19" s="80"/>
    </row>
    <row r="20" spans="2:9">
      <c r="B20" s="80"/>
      <c r="C20" s="82"/>
      <c r="D20" s="82"/>
      <c r="E20" s="80"/>
      <c r="F20" s="80"/>
      <c r="G20" s="80"/>
      <c r="H20" s="80"/>
      <c r="I20" s="80"/>
    </row>
    <row r="21" spans="2:9">
      <c r="C21" s="2"/>
      <c r="D21" s="2"/>
    </row>
    <row r="22" spans="2:9">
      <c r="C22" s="2"/>
      <c r="D22" s="2"/>
    </row>
  </sheetData>
  <pageMargins left="0.18" right="0.24" top="0.59" bottom="0.75" header="0.25" footer="0.3"/>
  <pageSetup scale="75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AT90"/>
  <sheetViews>
    <sheetView topLeftCell="A73" zoomScale="120" zoomScaleNormal="120" workbookViewId="0">
      <pane xSplit="1" topLeftCell="AA1" activePane="topRight" state="frozen"/>
      <selection pane="topRight" activeCell="AF80" sqref="AF80:AG81"/>
    </sheetView>
  </sheetViews>
  <sheetFormatPr defaultRowHeight="15"/>
  <cols>
    <col min="1" max="1" width="31.5703125" customWidth="1"/>
    <col min="2" max="2" width="13" customWidth="1"/>
    <col min="3" max="3" width="8.85546875" customWidth="1"/>
    <col min="4" max="4" width="13.140625" customWidth="1"/>
    <col min="5" max="5" width="9" customWidth="1"/>
    <col min="6" max="7" width="7.28515625" customWidth="1"/>
    <col min="8" max="8" width="13.85546875" customWidth="1"/>
    <col min="9" max="9" width="8.42578125" customWidth="1"/>
    <col min="10" max="11" width="7.28515625" customWidth="1"/>
    <col min="12" max="12" width="13.85546875" customWidth="1"/>
    <col min="13" max="13" width="8.42578125" customWidth="1"/>
    <col min="14" max="15" width="7.28515625" customWidth="1"/>
    <col min="16" max="16" width="14" customWidth="1"/>
    <col min="17" max="17" width="8.140625" customWidth="1"/>
    <col min="18" max="19" width="7.28515625" customWidth="1"/>
    <col min="20" max="20" width="13.28515625" customWidth="1"/>
    <col min="21" max="21" width="8.42578125" customWidth="1"/>
    <col min="22" max="23" width="7.28515625" customWidth="1"/>
    <col min="24" max="24" width="13.140625" customWidth="1"/>
    <col min="25" max="25" width="9.140625" customWidth="1"/>
    <col min="26" max="27" width="7.28515625" customWidth="1"/>
    <col min="28" max="28" width="13.28515625" customWidth="1"/>
    <col min="29" max="29" width="9.140625" customWidth="1"/>
    <col min="30" max="31" width="7.28515625" customWidth="1"/>
    <col min="32" max="32" width="13" customWidth="1"/>
    <col min="33" max="33" width="9" customWidth="1"/>
    <col min="34" max="35" width="7.28515625" customWidth="1"/>
    <col min="36" max="36" width="7.7109375" customWidth="1"/>
    <col min="37" max="37" width="7" customWidth="1"/>
    <col min="38" max="39" width="6.42578125" customWidth="1"/>
    <col min="40" max="40" width="8.140625" customWidth="1"/>
    <col min="41" max="41" width="7.28515625" customWidth="1"/>
    <col min="43" max="43" width="13.5703125" hidden="1" customWidth="1"/>
    <col min="44" max="44" width="9.7109375" hidden="1" customWidth="1"/>
    <col min="45" max="46" width="6.42578125" hidden="1" customWidth="1"/>
  </cols>
  <sheetData>
    <row r="1" spans="1:46" ht="48" customHeight="1" thickBot="1">
      <c r="A1" s="356" t="s">
        <v>113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357"/>
      <c r="AA1" s="357"/>
      <c r="AB1" s="357"/>
      <c r="AC1" s="357"/>
      <c r="AD1" s="357"/>
      <c r="AE1" s="357"/>
      <c r="AF1" s="357"/>
      <c r="AG1" s="357"/>
      <c r="AH1" s="357"/>
      <c r="AI1" s="357"/>
      <c r="AJ1" s="357"/>
      <c r="AK1" s="357"/>
      <c r="AL1" s="357"/>
      <c r="AM1" s="357"/>
      <c r="AN1" s="357"/>
      <c r="AO1" s="358"/>
    </row>
    <row r="2" spans="1:46" ht="30.75" customHeight="1" thickBot="1">
      <c r="A2" s="146"/>
      <c r="B2" s="351" t="s">
        <v>129</v>
      </c>
      <c r="C2" s="352"/>
      <c r="D2" s="364" t="s">
        <v>133</v>
      </c>
      <c r="E2" s="354"/>
      <c r="F2" s="351" t="s">
        <v>101</v>
      </c>
      <c r="G2" s="352"/>
      <c r="H2" s="351" t="s">
        <v>134</v>
      </c>
      <c r="I2" s="352"/>
      <c r="J2" s="353" t="s">
        <v>101</v>
      </c>
      <c r="K2" s="354"/>
      <c r="L2" s="351" t="s">
        <v>135</v>
      </c>
      <c r="M2" s="352"/>
      <c r="N2" s="353" t="s">
        <v>101</v>
      </c>
      <c r="O2" s="354"/>
      <c r="P2" s="351" t="s">
        <v>137</v>
      </c>
      <c r="Q2" s="352"/>
      <c r="R2" s="353" t="s">
        <v>101</v>
      </c>
      <c r="S2" s="354"/>
      <c r="T2" s="351" t="s">
        <v>139</v>
      </c>
      <c r="U2" s="352"/>
      <c r="V2" s="353" t="s">
        <v>101</v>
      </c>
      <c r="W2" s="354"/>
      <c r="X2" s="351" t="s">
        <v>141</v>
      </c>
      <c r="Y2" s="352"/>
      <c r="Z2" s="353" t="s">
        <v>101</v>
      </c>
      <c r="AA2" s="354"/>
      <c r="AB2" s="351" t="s">
        <v>142</v>
      </c>
      <c r="AC2" s="352"/>
      <c r="AD2" s="353" t="s">
        <v>101</v>
      </c>
      <c r="AE2" s="354"/>
      <c r="AF2" s="351" t="s">
        <v>148</v>
      </c>
      <c r="AG2" s="352"/>
      <c r="AH2" s="353" t="s">
        <v>101</v>
      </c>
      <c r="AI2" s="354"/>
      <c r="AJ2" s="359" t="s">
        <v>122</v>
      </c>
      <c r="AK2" s="360"/>
      <c r="AL2" s="359" t="s">
        <v>123</v>
      </c>
      <c r="AM2" s="360"/>
      <c r="AN2" s="359" t="s">
        <v>112</v>
      </c>
      <c r="AO2" s="360"/>
      <c r="AP2" s="147"/>
      <c r="AQ2" s="348" t="s">
        <v>127</v>
      </c>
      <c r="AR2" s="349"/>
      <c r="AS2" s="147"/>
      <c r="AT2" s="147"/>
    </row>
    <row r="3" spans="1:46" ht="14.25" customHeight="1">
      <c r="A3" s="318" t="s">
        <v>4</v>
      </c>
      <c r="B3" s="148" t="s">
        <v>96</v>
      </c>
      <c r="C3" s="149" t="s">
        <v>5</v>
      </c>
      <c r="D3" s="148" t="s">
        <v>96</v>
      </c>
      <c r="E3" s="149" t="s">
        <v>5</v>
      </c>
      <c r="F3" s="150" t="s">
        <v>96</v>
      </c>
      <c r="G3" s="151" t="s">
        <v>5</v>
      </c>
      <c r="H3" s="148" t="s">
        <v>96</v>
      </c>
      <c r="I3" s="149" t="s">
        <v>5</v>
      </c>
      <c r="J3" s="150" t="s">
        <v>96</v>
      </c>
      <c r="K3" s="151" t="s">
        <v>5</v>
      </c>
      <c r="L3" s="148" t="s">
        <v>96</v>
      </c>
      <c r="M3" s="149" t="s">
        <v>5</v>
      </c>
      <c r="N3" s="150" t="s">
        <v>96</v>
      </c>
      <c r="O3" s="151" t="s">
        <v>5</v>
      </c>
      <c r="P3" s="249" t="s">
        <v>96</v>
      </c>
      <c r="Q3" s="250" t="s">
        <v>5</v>
      </c>
      <c r="R3" s="150" t="s">
        <v>96</v>
      </c>
      <c r="S3" s="151" t="s">
        <v>5</v>
      </c>
      <c r="T3" s="249" t="s">
        <v>96</v>
      </c>
      <c r="U3" s="250" t="s">
        <v>5</v>
      </c>
      <c r="V3" s="150" t="s">
        <v>96</v>
      </c>
      <c r="W3" s="151" t="s">
        <v>5</v>
      </c>
      <c r="X3" s="249" t="s">
        <v>96</v>
      </c>
      <c r="Y3" s="250" t="s">
        <v>5</v>
      </c>
      <c r="Z3" s="150" t="s">
        <v>96</v>
      </c>
      <c r="AA3" s="151" t="s">
        <v>5</v>
      </c>
      <c r="AB3" s="249" t="s">
        <v>96</v>
      </c>
      <c r="AC3" s="250" t="s">
        <v>5</v>
      </c>
      <c r="AD3" s="150" t="s">
        <v>96</v>
      </c>
      <c r="AE3" s="151" t="s">
        <v>5</v>
      </c>
      <c r="AF3" s="249" t="s">
        <v>96</v>
      </c>
      <c r="AG3" s="250" t="s">
        <v>5</v>
      </c>
      <c r="AH3" s="150" t="s">
        <v>96</v>
      </c>
      <c r="AI3" s="151" t="s">
        <v>5</v>
      </c>
      <c r="AJ3" s="152" t="s">
        <v>96</v>
      </c>
      <c r="AK3" s="153" t="s">
        <v>5</v>
      </c>
      <c r="AL3" s="154" t="s">
        <v>96</v>
      </c>
      <c r="AM3" s="155" t="s">
        <v>5</v>
      </c>
      <c r="AN3" s="156" t="s">
        <v>96</v>
      </c>
      <c r="AO3" s="157" t="s">
        <v>5</v>
      </c>
      <c r="AP3" s="147"/>
      <c r="AQ3" s="158" t="s">
        <v>96</v>
      </c>
      <c r="AR3" s="159" t="s">
        <v>5</v>
      </c>
      <c r="AS3" s="147"/>
      <c r="AT3" s="147"/>
    </row>
    <row r="4" spans="1:46">
      <c r="A4" s="319" t="s">
        <v>0</v>
      </c>
      <c r="B4" s="160" t="s">
        <v>6</v>
      </c>
      <c r="C4" s="160" t="s">
        <v>6</v>
      </c>
      <c r="D4" s="160" t="s">
        <v>6</v>
      </c>
      <c r="E4" s="160" t="s">
        <v>6</v>
      </c>
      <c r="F4" s="161" t="s">
        <v>121</v>
      </c>
      <c r="G4" s="161" t="s">
        <v>121</v>
      </c>
      <c r="H4" s="160" t="s">
        <v>6</v>
      </c>
      <c r="I4" s="160" t="s">
        <v>6</v>
      </c>
      <c r="J4" s="161" t="s">
        <v>121</v>
      </c>
      <c r="K4" s="161" t="s">
        <v>121</v>
      </c>
      <c r="L4" s="160" t="s">
        <v>6</v>
      </c>
      <c r="M4" s="160" t="s">
        <v>6</v>
      </c>
      <c r="N4" s="161" t="s">
        <v>121</v>
      </c>
      <c r="O4" s="161" t="s">
        <v>121</v>
      </c>
      <c r="P4" s="251" t="s">
        <v>6</v>
      </c>
      <c r="Q4" s="251" t="s">
        <v>6</v>
      </c>
      <c r="R4" s="161" t="s">
        <v>121</v>
      </c>
      <c r="S4" s="161" t="s">
        <v>121</v>
      </c>
      <c r="T4" s="251" t="s">
        <v>6</v>
      </c>
      <c r="U4" s="251" t="s">
        <v>6</v>
      </c>
      <c r="V4" s="161" t="s">
        <v>121</v>
      </c>
      <c r="W4" s="161" t="s">
        <v>121</v>
      </c>
      <c r="X4" s="251" t="s">
        <v>6</v>
      </c>
      <c r="Y4" s="251" t="s">
        <v>6</v>
      </c>
      <c r="Z4" s="161" t="s">
        <v>121</v>
      </c>
      <c r="AA4" s="161" t="s">
        <v>121</v>
      </c>
      <c r="AB4" s="251" t="s">
        <v>6</v>
      </c>
      <c r="AC4" s="251" t="s">
        <v>6</v>
      </c>
      <c r="AD4" s="161" t="s">
        <v>121</v>
      </c>
      <c r="AE4" s="161" t="s">
        <v>121</v>
      </c>
      <c r="AF4" s="251" t="s">
        <v>6</v>
      </c>
      <c r="AG4" s="251" t="s">
        <v>6</v>
      </c>
      <c r="AH4" s="161" t="s">
        <v>121</v>
      </c>
      <c r="AI4" s="161" t="s">
        <v>121</v>
      </c>
      <c r="AJ4" s="162" t="s">
        <v>121</v>
      </c>
      <c r="AK4" s="162" t="s">
        <v>121</v>
      </c>
      <c r="AL4" s="163" t="s">
        <v>121</v>
      </c>
      <c r="AM4" s="163" t="s">
        <v>121</v>
      </c>
      <c r="AN4" s="156" t="s">
        <v>121</v>
      </c>
      <c r="AO4" s="157" t="s">
        <v>121</v>
      </c>
      <c r="AP4" s="147"/>
      <c r="AQ4" s="164" t="s">
        <v>6</v>
      </c>
      <c r="AR4" s="164" t="s">
        <v>6</v>
      </c>
      <c r="AS4" s="147"/>
      <c r="AT4" s="147"/>
    </row>
    <row r="5" spans="1:46">
      <c r="A5" s="320" t="s">
        <v>8</v>
      </c>
      <c r="B5" s="165">
        <v>7840964075.7200003</v>
      </c>
      <c r="C5" s="165">
        <v>7791.89</v>
      </c>
      <c r="D5" s="165">
        <v>7842639654.4399996</v>
      </c>
      <c r="E5" s="165">
        <v>7815.96</v>
      </c>
      <c r="F5" s="166">
        <f t="shared" ref="F5:F16" si="0">((D5-B5)/B5)</f>
        <v>2.1369549762226815E-4</v>
      </c>
      <c r="G5" s="166">
        <f t="shared" ref="G5:G16" si="1">((E5-C5)/C5)</f>
        <v>3.0891093175082949E-3</v>
      </c>
      <c r="H5" s="165">
        <v>7790467292.6599998</v>
      </c>
      <c r="I5" s="165">
        <v>7768.7</v>
      </c>
      <c r="J5" s="166">
        <f t="shared" ref="J5:J16" si="2">((H5-D5)/D5)</f>
        <v>-6.652398182092057E-3</v>
      </c>
      <c r="K5" s="166">
        <f t="shared" ref="K5:K16" si="3">((I5-E5)/E5)</f>
        <v>-6.0466020808704517E-3</v>
      </c>
      <c r="L5" s="165">
        <v>7901132380.0600004</v>
      </c>
      <c r="M5" s="165">
        <v>7837.02</v>
      </c>
      <c r="N5" s="166">
        <f t="shared" ref="N5:N16" si="4">((L5-H5)/H5)</f>
        <v>1.4205192479822961E-2</v>
      </c>
      <c r="O5" s="166">
        <f t="shared" ref="O5:O16" si="5">((M5-I5)/I5)</f>
        <v>8.7942641626012879E-3</v>
      </c>
      <c r="P5" s="252">
        <v>7798650411.0600004</v>
      </c>
      <c r="Q5" s="252">
        <v>7837.02</v>
      </c>
      <c r="R5" s="166">
        <f t="shared" ref="R5:R16" si="6">((P5-L5)/L5)</f>
        <v>-1.297054195150971E-2</v>
      </c>
      <c r="S5" s="166">
        <f t="shared" ref="S5:S16" si="7">((Q5-M5)/M5)</f>
        <v>0</v>
      </c>
      <c r="T5" s="252">
        <v>7624223697.75</v>
      </c>
      <c r="U5" s="252">
        <v>7617.45</v>
      </c>
      <c r="V5" s="166">
        <f t="shared" ref="V5:V16" si="8">((T5-P5)/P5)</f>
        <v>-2.2366269048633015E-2</v>
      </c>
      <c r="W5" s="166">
        <f t="shared" ref="W5:W16" si="9">((U5-Q5)/Q5)</f>
        <v>-2.8017026880115224E-2</v>
      </c>
      <c r="X5" s="252">
        <v>7448980862.4799995</v>
      </c>
      <c r="Y5" s="252">
        <v>7446.25</v>
      </c>
      <c r="Z5" s="166">
        <f t="shared" ref="Z5:Z16" si="10">((X5-T5)/T5)</f>
        <v>-2.2985007027235667E-2</v>
      </c>
      <c r="AA5" s="166">
        <f t="shared" ref="AA5:AA16" si="11">((Y5-U5)/U5)</f>
        <v>-2.2474712666312194E-2</v>
      </c>
      <c r="AB5" s="252">
        <v>7394928779.3199997</v>
      </c>
      <c r="AC5" s="252">
        <v>7349.61</v>
      </c>
      <c r="AD5" s="166">
        <f t="shared" ref="AD5:AD16" si="12">((AB5-X5)/X5)</f>
        <v>-7.2563058165790763E-3</v>
      </c>
      <c r="AE5" s="166">
        <f t="shared" ref="AE5:AE16" si="13">((AC5-Y5)/Y5)</f>
        <v>-1.2978344804431805E-2</v>
      </c>
      <c r="AF5" s="252">
        <v>7460387523.6300001</v>
      </c>
      <c r="AG5" s="252">
        <v>7474.43</v>
      </c>
      <c r="AH5" s="166">
        <f t="shared" ref="AH5:AH16" si="14">((AF5-AB5)/AB5)</f>
        <v>8.8518424265364836E-3</v>
      </c>
      <c r="AI5" s="166">
        <f t="shared" ref="AI5:AI16" si="15">((AG5-AC5)/AC5)</f>
        <v>1.6983214075304762E-2</v>
      </c>
      <c r="AJ5" s="167">
        <f>AVERAGE(F5,J5,N5,R5,V5,Z5,AD5,AH5)</f>
        <v>-6.1199739527584771E-3</v>
      </c>
      <c r="AK5" s="167">
        <f>AVERAGE(G5,K5,O5,S5,W5,AA5,AE5,AI5)</f>
        <v>-5.0812623595394169E-3</v>
      </c>
      <c r="AL5" s="168">
        <f>((AF5-D5)/D5)</f>
        <v>-4.8740238956866112E-2</v>
      </c>
      <c r="AM5" s="168">
        <f>((AG5-E5)/E5)</f>
        <v>-4.3696487699527602E-2</v>
      </c>
      <c r="AN5" s="169">
        <f>STDEV(F5,J5,N5,R5,V5,Z5,AD5,AH5)</f>
        <v>1.3492111438222086E-2</v>
      </c>
      <c r="AO5" s="327">
        <f>STDEV(G5,K5,O5,S5,W5,AA5,AE5,AI5)</f>
        <v>1.5417164630717305E-2</v>
      </c>
      <c r="AP5" s="170"/>
      <c r="AQ5" s="171">
        <v>7877662528.1199999</v>
      </c>
      <c r="AR5" s="171">
        <v>7704.04</v>
      </c>
      <c r="AS5" s="172" t="e">
        <f>(#REF!/AQ5)-1</f>
        <v>#REF!</v>
      </c>
      <c r="AT5" s="172" t="e">
        <f>(#REF!/AR5)-1</f>
        <v>#REF!</v>
      </c>
    </row>
    <row r="6" spans="1:46">
      <c r="A6" s="320" t="s">
        <v>77</v>
      </c>
      <c r="B6" s="173">
        <v>487233809.08999997</v>
      </c>
      <c r="C6" s="174">
        <v>0.95</v>
      </c>
      <c r="D6" s="173">
        <v>484476748.30000001</v>
      </c>
      <c r="E6" s="174">
        <v>0.94</v>
      </c>
      <c r="F6" s="166">
        <f t="shared" si="0"/>
        <v>-5.6585990925984535E-3</v>
      </c>
      <c r="G6" s="166">
        <f t="shared" si="1"/>
        <v>-1.0526315789473694E-2</v>
      </c>
      <c r="H6" s="173">
        <v>482595935.35000002</v>
      </c>
      <c r="I6" s="174">
        <v>0.94</v>
      </c>
      <c r="J6" s="166">
        <f t="shared" si="2"/>
        <v>-3.8821531819631149E-3</v>
      </c>
      <c r="K6" s="166">
        <f t="shared" si="3"/>
        <v>0</v>
      </c>
      <c r="L6" s="173">
        <v>486398290.05000001</v>
      </c>
      <c r="M6" s="174">
        <v>0.95</v>
      </c>
      <c r="N6" s="166">
        <f t="shared" si="4"/>
        <v>7.8789613038127877E-3</v>
      </c>
      <c r="O6" s="166">
        <f t="shared" si="5"/>
        <v>1.0638297872340436E-2</v>
      </c>
      <c r="P6" s="253">
        <v>489029259.20999998</v>
      </c>
      <c r="Q6" s="254">
        <v>0.96</v>
      </c>
      <c r="R6" s="166">
        <f t="shared" si="6"/>
        <v>5.4090839006229081E-3</v>
      </c>
      <c r="S6" s="166">
        <f t="shared" si="7"/>
        <v>1.0526315789473694E-2</v>
      </c>
      <c r="T6" s="253">
        <v>478509928.60000002</v>
      </c>
      <c r="U6" s="254">
        <v>0.94</v>
      </c>
      <c r="V6" s="166">
        <f t="shared" si="8"/>
        <v>-2.1510636453518871E-2</v>
      </c>
      <c r="W6" s="166">
        <f t="shared" si="9"/>
        <v>-2.0833333333333353E-2</v>
      </c>
      <c r="X6" s="253">
        <v>472190278.19</v>
      </c>
      <c r="Y6" s="254">
        <v>0.92</v>
      </c>
      <c r="Z6" s="166">
        <f t="shared" si="10"/>
        <v>-1.320693685184284E-2</v>
      </c>
      <c r="AA6" s="166">
        <f t="shared" si="11"/>
        <v>-2.1276595744680753E-2</v>
      </c>
      <c r="AB6" s="253">
        <v>468036809.81</v>
      </c>
      <c r="AC6" s="254">
        <v>0.92</v>
      </c>
      <c r="AD6" s="166">
        <f t="shared" si="12"/>
        <v>-8.7961751265211822E-3</v>
      </c>
      <c r="AE6" s="166">
        <f t="shared" si="13"/>
        <v>0</v>
      </c>
      <c r="AF6" s="253">
        <v>472327936.13</v>
      </c>
      <c r="AG6" s="254">
        <v>0.92</v>
      </c>
      <c r="AH6" s="166">
        <f t="shared" si="14"/>
        <v>9.1683522108912327E-3</v>
      </c>
      <c r="AI6" s="166">
        <f t="shared" si="15"/>
        <v>0</v>
      </c>
      <c r="AJ6" s="167">
        <f t="shared" ref="AJ6:AJ69" si="16">AVERAGE(F6,J6,N6,R6,V6,Z6,AD6,AH6)</f>
        <v>-3.8247629113896909E-3</v>
      </c>
      <c r="AK6" s="167">
        <f t="shared" ref="AK6:AK69" si="17">AVERAGE(G6,K6,O6,S6,W6,AA6,AE6,AI6)</f>
        <v>-3.9339539007092091E-3</v>
      </c>
      <c r="AL6" s="168">
        <f t="shared" ref="AL6:AL69" si="18">((AF6-D6)/D6)</f>
        <v>-2.5076151151999498E-2</v>
      </c>
      <c r="AM6" s="168">
        <f t="shared" ref="AM6:AM69" si="19">((AG6-E6)/E6)</f>
        <v>-2.1276595744680753E-2</v>
      </c>
      <c r="AN6" s="169">
        <f t="shared" ref="AN6:AN69" si="20">STDEV(F6,J6,N6,R6,V6,Z6,AD6,AH6)</f>
        <v>1.0822982339359449E-2</v>
      </c>
      <c r="AO6" s="327">
        <f t="shared" ref="AO6:AO69" si="21">STDEV(G6,K6,O6,S6,W6,AA6,AE6,AI6)</f>
        <v>1.2522513370139134E-2</v>
      </c>
      <c r="AP6" s="175"/>
      <c r="AQ6" s="176">
        <v>486981928.81999999</v>
      </c>
      <c r="AR6" s="177">
        <v>0.95</v>
      </c>
      <c r="AS6" s="172" t="e">
        <f>(#REF!/AQ6)-1</f>
        <v>#REF!</v>
      </c>
      <c r="AT6" s="172" t="e">
        <f>(#REF!/AR6)-1</f>
        <v>#REF!</v>
      </c>
    </row>
    <row r="7" spans="1:46">
      <c r="A7" s="320" t="s">
        <v>14</v>
      </c>
      <c r="B7" s="173">
        <v>208144771.68000001</v>
      </c>
      <c r="C7" s="174">
        <v>106.77</v>
      </c>
      <c r="D7" s="173">
        <v>208978745.47</v>
      </c>
      <c r="E7" s="174">
        <v>107.2</v>
      </c>
      <c r="F7" s="166">
        <f t="shared" si="0"/>
        <v>4.0067006404664145E-3</v>
      </c>
      <c r="G7" s="166">
        <f t="shared" si="1"/>
        <v>4.0273485061347461E-3</v>
      </c>
      <c r="H7" s="173">
        <v>208319460.59</v>
      </c>
      <c r="I7" s="174">
        <v>106.86</v>
      </c>
      <c r="J7" s="166">
        <f t="shared" si="2"/>
        <v>-3.1547939409686957E-3</v>
      </c>
      <c r="K7" s="166">
        <f t="shared" si="3"/>
        <v>-3.171641791044808E-3</v>
      </c>
      <c r="L7" s="173">
        <v>210438698.88999999</v>
      </c>
      <c r="M7" s="174">
        <v>107.95</v>
      </c>
      <c r="N7" s="166">
        <f t="shared" si="4"/>
        <v>1.0173021253021199E-2</v>
      </c>
      <c r="O7" s="166">
        <f t="shared" si="5"/>
        <v>1.0200262025079575E-2</v>
      </c>
      <c r="P7" s="253">
        <v>211720763.30000001</v>
      </c>
      <c r="Q7" s="254">
        <v>108.61</v>
      </c>
      <c r="R7" s="166">
        <f t="shared" si="6"/>
        <v>6.0923414598290397E-3</v>
      </c>
      <c r="S7" s="166">
        <f t="shared" si="7"/>
        <v>6.113941639647953E-3</v>
      </c>
      <c r="T7" s="253">
        <v>211490503.83000001</v>
      </c>
      <c r="U7" s="254">
        <v>108.47</v>
      </c>
      <c r="V7" s="166">
        <f t="shared" si="8"/>
        <v>-1.0875620624592693E-3</v>
      </c>
      <c r="W7" s="166">
        <f t="shared" si="9"/>
        <v>-1.2890157444065977E-3</v>
      </c>
      <c r="X7" s="253">
        <v>210520753.83000001</v>
      </c>
      <c r="Y7" s="254">
        <v>107.96</v>
      </c>
      <c r="Z7" s="166">
        <f t="shared" si="10"/>
        <v>-4.5853122595967853E-3</v>
      </c>
      <c r="AA7" s="166">
        <f t="shared" si="11"/>
        <v>-4.7017608555361403E-3</v>
      </c>
      <c r="AB7" s="253">
        <v>210487303.66</v>
      </c>
      <c r="AC7" s="254">
        <v>107.91</v>
      </c>
      <c r="AD7" s="166">
        <f t="shared" si="12"/>
        <v>-1.5889250533003703E-4</v>
      </c>
      <c r="AE7" s="166">
        <f t="shared" si="13"/>
        <v>-4.6313449425710597E-4</v>
      </c>
      <c r="AF7" s="253">
        <v>211412790.78999999</v>
      </c>
      <c r="AG7" s="254">
        <v>108.39</v>
      </c>
      <c r="AH7" s="166">
        <f t="shared" si="14"/>
        <v>4.3968786425946814E-3</v>
      </c>
      <c r="AI7" s="166">
        <f t="shared" si="15"/>
        <v>4.4481512371421002E-3</v>
      </c>
      <c r="AJ7" s="167">
        <f t="shared" si="16"/>
        <v>1.9602976534445682E-3</v>
      </c>
      <c r="AK7" s="167">
        <f t="shared" si="17"/>
        <v>1.8955188153449653E-3</v>
      </c>
      <c r="AL7" s="168">
        <f t="shared" si="18"/>
        <v>1.16473343474512E-2</v>
      </c>
      <c r="AM7" s="168">
        <f t="shared" si="19"/>
        <v>1.1100746268656696E-2</v>
      </c>
      <c r="AN7" s="169">
        <f t="shared" si="20"/>
        <v>5.034692414675284E-3</v>
      </c>
      <c r="AO7" s="327">
        <f t="shared" si="21"/>
        <v>5.1092241859978064E-3</v>
      </c>
      <c r="AP7" s="175"/>
      <c r="AQ7" s="171">
        <v>204065067.03999999</v>
      </c>
      <c r="AR7" s="177">
        <v>105.02</v>
      </c>
      <c r="AS7" s="172" t="e">
        <f>(#REF!/AQ7)-1</f>
        <v>#REF!</v>
      </c>
      <c r="AT7" s="172" t="e">
        <f>(#REF!/AR7)-1</f>
        <v>#REF!</v>
      </c>
    </row>
    <row r="8" spans="1:46">
      <c r="A8" s="320" t="s">
        <v>16</v>
      </c>
      <c r="B8" s="178">
        <v>169446259</v>
      </c>
      <c r="C8" s="179">
        <v>9.56</v>
      </c>
      <c r="D8" s="178">
        <v>169954441</v>
      </c>
      <c r="E8" s="179">
        <v>9.59</v>
      </c>
      <c r="F8" s="166">
        <f t="shared" si="0"/>
        <v>2.9990747685966911E-3</v>
      </c>
      <c r="G8" s="166">
        <f t="shared" si="1"/>
        <v>3.1380753138074645E-3</v>
      </c>
      <c r="H8" s="178">
        <v>168901438</v>
      </c>
      <c r="I8" s="179">
        <v>9.5299999999999994</v>
      </c>
      <c r="J8" s="166">
        <f t="shared" si="2"/>
        <v>-6.1957957309276782E-3</v>
      </c>
      <c r="K8" s="166">
        <f t="shared" si="3"/>
        <v>-6.2565172054223671E-3</v>
      </c>
      <c r="L8" s="178">
        <v>169086708</v>
      </c>
      <c r="M8" s="179">
        <v>9.5399999999999991</v>
      </c>
      <c r="N8" s="166">
        <f t="shared" si="4"/>
        <v>1.0969119161673448E-3</v>
      </c>
      <c r="O8" s="166">
        <f t="shared" si="5"/>
        <v>1.0493179433368088E-3</v>
      </c>
      <c r="P8" s="255">
        <v>168564161</v>
      </c>
      <c r="Q8" s="256">
        <v>9.51</v>
      </c>
      <c r="R8" s="166">
        <f t="shared" si="6"/>
        <v>-3.0904085021277957E-3</v>
      </c>
      <c r="S8" s="166">
        <f t="shared" si="7"/>
        <v>-3.1446540880502478E-3</v>
      </c>
      <c r="T8" s="255">
        <v>165488738</v>
      </c>
      <c r="U8" s="256">
        <v>9.34</v>
      </c>
      <c r="V8" s="166">
        <f t="shared" si="8"/>
        <v>-1.8244821329487709E-2</v>
      </c>
      <c r="W8" s="166">
        <f t="shared" si="9"/>
        <v>-1.787592008412197E-2</v>
      </c>
      <c r="X8" s="255">
        <v>164009798</v>
      </c>
      <c r="Y8" s="256">
        <v>9.26</v>
      </c>
      <c r="Z8" s="166">
        <f t="shared" si="10"/>
        <v>-8.9368014879659067E-3</v>
      </c>
      <c r="AA8" s="166">
        <f t="shared" si="11"/>
        <v>-8.5653104925053607E-3</v>
      </c>
      <c r="AB8" s="255">
        <v>166288833</v>
      </c>
      <c r="AC8" s="256">
        <v>9.26</v>
      </c>
      <c r="AD8" s="166">
        <f t="shared" si="12"/>
        <v>1.389572469322839E-2</v>
      </c>
      <c r="AE8" s="166">
        <f t="shared" si="13"/>
        <v>0</v>
      </c>
      <c r="AF8" s="255">
        <v>164477275</v>
      </c>
      <c r="AG8" s="256">
        <v>9.2799999999999994</v>
      </c>
      <c r="AH8" s="166">
        <f t="shared" si="14"/>
        <v>-1.08940448213982E-2</v>
      </c>
      <c r="AI8" s="166">
        <f t="shared" si="15"/>
        <v>2.1598272138228483E-3</v>
      </c>
      <c r="AJ8" s="167">
        <f t="shared" si="16"/>
        <v>-3.6712700617393575E-3</v>
      </c>
      <c r="AK8" s="167">
        <f t="shared" si="17"/>
        <v>-3.6868976748916029E-3</v>
      </c>
      <c r="AL8" s="168">
        <f t="shared" si="18"/>
        <v>-3.2227260245585462E-2</v>
      </c>
      <c r="AM8" s="168">
        <f t="shared" si="19"/>
        <v>-3.2325338894682011E-2</v>
      </c>
      <c r="AN8" s="169">
        <f t="shared" si="20"/>
        <v>9.8185079404732103E-3</v>
      </c>
      <c r="AO8" s="327">
        <f t="shared" si="21"/>
        <v>7.0590736164387559E-3</v>
      </c>
      <c r="AP8" s="175"/>
      <c r="AQ8" s="180">
        <v>166618649</v>
      </c>
      <c r="AR8" s="181">
        <v>9.4</v>
      </c>
      <c r="AS8" s="172" t="e">
        <f>(#REF!/AQ8)-1</f>
        <v>#REF!</v>
      </c>
      <c r="AT8" s="172" t="e">
        <f>(#REF!/AR8)-1</f>
        <v>#REF!</v>
      </c>
    </row>
    <row r="9" spans="1:46">
      <c r="A9" s="320" t="s">
        <v>17</v>
      </c>
      <c r="B9" s="178">
        <v>1178513639.74</v>
      </c>
      <c r="C9" s="179">
        <v>0.71709999999999996</v>
      </c>
      <c r="D9" s="178">
        <v>1239463116.4400001</v>
      </c>
      <c r="E9" s="179">
        <v>0.75360000000000005</v>
      </c>
      <c r="F9" s="166">
        <f t="shared" si="0"/>
        <v>5.1717243351928052E-2</v>
      </c>
      <c r="G9" s="166">
        <f t="shared" si="1"/>
        <v>5.0899456142797506E-2</v>
      </c>
      <c r="H9" s="178">
        <v>1139961288.4400001</v>
      </c>
      <c r="I9" s="179">
        <v>0.68</v>
      </c>
      <c r="J9" s="166">
        <f t="shared" si="2"/>
        <v>-8.0278167764919278E-2</v>
      </c>
      <c r="K9" s="166">
        <f t="shared" si="3"/>
        <v>-9.7664543524416128E-2</v>
      </c>
      <c r="L9" s="178">
        <v>1146044536.01</v>
      </c>
      <c r="M9" s="179">
        <v>0.69789999999999996</v>
      </c>
      <c r="N9" s="166">
        <f t="shared" si="4"/>
        <v>5.336363288550491E-3</v>
      </c>
      <c r="O9" s="166">
        <f t="shared" si="5"/>
        <v>2.6323529411764579E-2</v>
      </c>
      <c r="P9" s="255">
        <v>1148219326.5699999</v>
      </c>
      <c r="Q9" s="256">
        <v>0.69920000000000004</v>
      </c>
      <c r="R9" s="166">
        <f t="shared" si="6"/>
        <v>1.8976492550381709E-3</v>
      </c>
      <c r="S9" s="166">
        <f t="shared" si="7"/>
        <v>1.8627310502938514E-3</v>
      </c>
      <c r="T9" s="255">
        <v>1133218220.47</v>
      </c>
      <c r="U9" s="256">
        <v>0.69</v>
      </c>
      <c r="V9" s="166">
        <f t="shared" si="8"/>
        <v>-1.3064669573897281E-2</v>
      </c>
      <c r="W9" s="166">
        <f t="shared" si="9"/>
        <v>-1.3157894736842243E-2</v>
      </c>
      <c r="X9" s="255">
        <v>1123828360.01</v>
      </c>
      <c r="Y9" s="256">
        <v>0.68420000000000003</v>
      </c>
      <c r="Z9" s="166">
        <f t="shared" si="10"/>
        <v>-8.286012605855925E-3</v>
      </c>
      <c r="AA9" s="166">
        <f t="shared" si="11"/>
        <v>-8.4057971014491542E-3</v>
      </c>
      <c r="AB9" s="255">
        <v>1123455996.3</v>
      </c>
      <c r="AC9" s="256">
        <v>0.68400000000000005</v>
      </c>
      <c r="AD9" s="166">
        <f t="shared" si="12"/>
        <v>-3.3133503589171287E-4</v>
      </c>
      <c r="AE9" s="166">
        <f t="shared" si="13"/>
        <v>-2.9231218941826653E-4</v>
      </c>
      <c r="AF9" s="255">
        <v>1136783675.1800001</v>
      </c>
      <c r="AG9" s="256">
        <v>0.69130000000000003</v>
      </c>
      <c r="AH9" s="166">
        <f t="shared" si="14"/>
        <v>1.1863107165651001E-2</v>
      </c>
      <c r="AI9" s="166">
        <f t="shared" si="15"/>
        <v>1.0672514619883E-2</v>
      </c>
      <c r="AJ9" s="167">
        <f t="shared" si="16"/>
        <v>-3.8932277399245604E-3</v>
      </c>
      <c r="AK9" s="167">
        <f t="shared" si="17"/>
        <v>-3.7202895409233572E-3</v>
      </c>
      <c r="AL9" s="168">
        <f t="shared" si="18"/>
        <v>-8.284186911097205E-2</v>
      </c>
      <c r="AM9" s="168">
        <f t="shared" si="19"/>
        <v>-8.2669851380042486E-2</v>
      </c>
      <c r="AN9" s="169">
        <f t="shared" si="20"/>
        <v>3.6665016876907749E-2</v>
      </c>
      <c r="AO9" s="327">
        <f t="shared" si="21"/>
        <v>4.3214691391636584E-2</v>
      </c>
      <c r="AP9" s="175"/>
      <c r="AQ9" s="171">
        <v>1147996444.8800001</v>
      </c>
      <c r="AR9" s="177">
        <v>0.69840000000000002</v>
      </c>
      <c r="AS9" s="172" t="e">
        <f>(#REF!/AQ9)-1</f>
        <v>#REF!</v>
      </c>
      <c r="AT9" s="172" t="e">
        <f>(#REF!/AR9)-1</f>
        <v>#REF!</v>
      </c>
    </row>
    <row r="10" spans="1:46">
      <c r="A10" s="320" t="s">
        <v>18</v>
      </c>
      <c r="B10" s="178">
        <v>2836770403.0500002</v>
      </c>
      <c r="C10" s="179">
        <v>13.1815</v>
      </c>
      <c r="D10" s="178">
        <v>2800958458.6199999</v>
      </c>
      <c r="E10" s="179">
        <v>13.0482</v>
      </c>
      <c r="F10" s="166">
        <f t="shared" si="0"/>
        <v>-1.2624195596336069E-2</v>
      </c>
      <c r="G10" s="166">
        <f t="shared" si="1"/>
        <v>-1.0112657891742229E-2</v>
      </c>
      <c r="H10" s="178">
        <v>2783013076.0100002</v>
      </c>
      <c r="I10" s="179">
        <v>12.966200000000001</v>
      </c>
      <c r="J10" s="166">
        <f t="shared" si="2"/>
        <v>-6.406872102930488E-3</v>
      </c>
      <c r="K10" s="166">
        <f t="shared" si="3"/>
        <v>-6.2843917168650823E-3</v>
      </c>
      <c r="L10" s="178">
        <v>2781952900.98</v>
      </c>
      <c r="M10" s="179">
        <v>12.9252</v>
      </c>
      <c r="N10" s="166">
        <f t="shared" si="4"/>
        <v>-3.809450408764088E-4</v>
      </c>
      <c r="O10" s="166">
        <f t="shared" si="5"/>
        <v>-3.1620675294226812E-3</v>
      </c>
      <c r="P10" s="255">
        <v>2805617958.3800001</v>
      </c>
      <c r="Q10" s="256">
        <v>13.027699999999999</v>
      </c>
      <c r="R10" s="166">
        <f t="shared" si="6"/>
        <v>8.5066348145806468E-3</v>
      </c>
      <c r="S10" s="166">
        <f t="shared" si="7"/>
        <v>7.9302447931172554E-3</v>
      </c>
      <c r="T10" s="255">
        <v>2710445512.3000002</v>
      </c>
      <c r="U10" s="256">
        <v>12.6075</v>
      </c>
      <c r="V10" s="166">
        <f t="shared" si="8"/>
        <v>-3.392209755278075E-2</v>
      </c>
      <c r="W10" s="166">
        <f t="shared" si="9"/>
        <v>-3.2254350345801597E-2</v>
      </c>
      <c r="X10" s="255">
        <v>2636928551.8899999</v>
      </c>
      <c r="Y10" s="256">
        <v>12.3102</v>
      </c>
      <c r="Z10" s="166">
        <f t="shared" si="10"/>
        <v>-2.7123570673669845E-2</v>
      </c>
      <c r="AA10" s="166">
        <f t="shared" si="11"/>
        <v>-2.3581201665675185E-2</v>
      </c>
      <c r="AB10" s="255">
        <v>2579780543.9299998</v>
      </c>
      <c r="AC10" s="256">
        <v>12.0745</v>
      </c>
      <c r="AD10" s="166">
        <f t="shared" si="12"/>
        <v>-2.1672186726121041E-2</v>
      </c>
      <c r="AE10" s="166">
        <f t="shared" si="13"/>
        <v>-1.9146723855014508E-2</v>
      </c>
      <c r="AF10" s="255">
        <v>2613963475.27</v>
      </c>
      <c r="AG10" s="256">
        <v>12.2385</v>
      </c>
      <c r="AH10" s="166">
        <f t="shared" si="14"/>
        <v>1.3250325272988677E-2</v>
      </c>
      <c r="AI10" s="166">
        <f t="shared" si="15"/>
        <v>1.3582342954159568E-2</v>
      </c>
      <c r="AJ10" s="167">
        <f t="shared" si="16"/>
        <v>-1.0046613450643159E-2</v>
      </c>
      <c r="AK10" s="167">
        <f t="shared" si="17"/>
        <v>-9.128600657155558E-3</v>
      </c>
      <c r="AL10" s="168">
        <f t="shared" si="18"/>
        <v>-6.6761069866823439E-2</v>
      </c>
      <c r="AM10" s="168">
        <f t="shared" si="19"/>
        <v>-6.2054536257874604E-2</v>
      </c>
      <c r="AN10" s="169">
        <f t="shared" si="20"/>
        <v>1.6890835768797009E-2</v>
      </c>
      <c r="AO10" s="327">
        <f t="shared" si="21"/>
        <v>1.5563186166145817E-2</v>
      </c>
      <c r="AP10" s="175"/>
      <c r="AQ10" s="171">
        <v>2845469436.1399999</v>
      </c>
      <c r="AR10" s="177">
        <v>13.0688</v>
      </c>
      <c r="AS10" s="172" t="e">
        <f>(#REF!/AQ10)-1</f>
        <v>#REF!</v>
      </c>
      <c r="AT10" s="172" t="e">
        <f>(#REF!/AR10)-1</f>
        <v>#REF!</v>
      </c>
    </row>
    <row r="11" spans="1:46">
      <c r="A11" s="320" t="s">
        <v>49</v>
      </c>
      <c r="B11" s="178">
        <v>125458763</v>
      </c>
      <c r="C11" s="182">
        <v>2.14</v>
      </c>
      <c r="D11" s="178">
        <v>125667502</v>
      </c>
      <c r="E11" s="182">
        <v>2.14</v>
      </c>
      <c r="F11" s="166">
        <f t="shared" si="0"/>
        <v>1.6638056601913091E-3</v>
      </c>
      <c r="G11" s="166">
        <f t="shared" si="1"/>
        <v>0</v>
      </c>
      <c r="H11" s="178">
        <v>114902225</v>
      </c>
      <c r="I11" s="182">
        <v>2.13</v>
      </c>
      <c r="J11" s="166">
        <f t="shared" si="2"/>
        <v>-8.5664764785409672E-2</v>
      </c>
      <c r="K11" s="166">
        <f t="shared" si="3"/>
        <v>-4.6728971962617903E-3</v>
      </c>
      <c r="L11" s="178">
        <v>124923176</v>
      </c>
      <c r="M11" s="182">
        <v>2.13</v>
      </c>
      <c r="N11" s="166">
        <f t="shared" si="4"/>
        <v>8.7212854233240475E-2</v>
      </c>
      <c r="O11" s="166">
        <f t="shared" si="5"/>
        <v>0</v>
      </c>
      <c r="P11" s="255">
        <v>125244583</v>
      </c>
      <c r="Q11" s="257">
        <v>2.14</v>
      </c>
      <c r="R11" s="166">
        <f t="shared" si="6"/>
        <v>2.5728372451881945E-3</v>
      </c>
      <c r="S11" s="166">
        <f t="shared" si="7"/>
        <v>4.6948356807512822E-3</v>
      </c>
      <c r="T11" s="255">
        <v>126763169</v>
      </c>
      <c r="U11" s="257">
        <v>2.16</v>
      </c>
      <c r="V11" s="166">
        <f t="shared" si="8"/>
        <v>1.2124963520378363E-2</v>
      </c>
      <c r="W11" s="166">
        <f t="shared" si="9"/>
        <v>9.3457943925233725E-3</v>
      </c>
      <c r="X11" s="255">
        <v>127623869</v>
      </c>
      <c r="Y11" s="257">
        <v>2.1800000000000002</v>
      </c>
      <c r="Z11" s="166">
        <f t="shared" si="10"/>
        <v>6.7898270987529511E-3</v>
      </c>
      <c r="AA11" s="166">
        <f t="shared" si="11"/>
        <v>9.2592592592592674E-3</v>
      </c>
      <c r="AB11" s="255">
        <v>130644866</v>
      </c>
      <c r="AC11" s="257">
        <v>2.1800000000000002</v>
      </c>
      <c r="AD11" s="166">
        <f t="shared" si="12"/>
        <v>2.367109713622614E-2</v>
      </c>
      <c r="AE11" s="166">
        <f t="shared" si="13"/>
        <v>0</v>
      </c>
      <c r="AF11" s="255">
        <v>128379065</v>
      </c>
      <c r="AG11" s="257">
        <v>2.19</v>
      </c>
      <c r="AH11" s="166">
        <f t="shared" si="14"/>
        <v>-1.7343207348079027E-2</v>
      </c>
      <c r="AI11" s="166">
        <f t="shared" si="15"/>
        <v>4.5871559633026545E-3</v>
      </c>
      <c r="AJ11" s="167">
        <f t="shared" si="16"/>
        <v>3.8784265950610919E-3</v>
      </c>
      <c r="AK11" s="167">
        <f t="shared" si="17"/>
        <v>2.9017685124468487E-3</v>
      </c>
      <c r="AL11" s="168">
        <f t="shared" si="18"/>
        <v>2.157728097436042E-2</v>
      </c>
      <c r="AM11" s="168">
        <f t="shared" si="19"/>
        <v>2.3364485981308327E-2</v>
      </c>
      <c r="AN11" s="169">
        <f t="shared" si="20"/>
        <v>4.7641231002956572E-2</v>
      </c>
      <c r="AO11" s="327">
        <f t="shared" si="21"/>
        <v>4.9372508395234575E-3</v>
      </c>
      <c r="AP11" s="175"/>
      <c r="AQ11" s="180">
        <v>123119745</v>
      </c>
      <c r="AR11" s="183">
        <v>2.1</v>
      </c>
      <c r="AS11" s="172" t="e">
        <f>(#REF!/AQ11)-1</f>
        <v>#REF!</v>
      </c>
      <c r="AT11" s="172" t="e">
        <f>(#REF!/AR11)-1</f>
        <v>#REF!</v>
      </c>
    </row>
    <row r="12" spans="1:46">
      <c r="A12" s="321" t="s">
        <v>25</v>
      </c>
      <c r="B12" s="184">
        <v>0</v>
      </c>
      <c r="C12" s="185">
        <v>0</v>
      </c>
      <c r="D12" s="184">
        <v>0</v>
      </c>
      <c r="E12" s="185">
        <v>0</v>
      </c>
      <c r="F12" s="166" t="e">
        <f t="shared" si="0"/>
        <v>#DIV/0!</v>
      </c>
      <c r="G12" s="166" t="e">
        <f t="shared" si="1"/>
        <v>#DIV/0!</v>
      </c>
      <c r="H12" s="184">
        <v>0</v>
      </c>
      <c r="I12" s="185">
        <v>0</v>
      </c>
      <c r="J12" s="166" t="e">
        <f t="shared" si="2"/>
        <v>#DIV/0!</v>
      </c>
      <c r="K12" s="166" t="e">
        <f t="shared" si="3"/>
        <v>#DIV/0!</v>
      </c>
      <c r="L12" s="184">
        <v>0</v>
      </c>
      <c r="M12" s="185">
        <v>0</v>
      </c>
      <c r="N12" s="166" t="e">
        <f t="shared" si="4"/>
        <v>#DIV/0!</v>
      </c>
      <c r="O12" s="166" t="e">
        <f t="shared" si="5"/>
        <v>#DIV/0!</v>
      </c>
      <c r="P12" s="258">
        <v>0</v>
      </c>
      <c r="Q12" s="259">
        <v>0</v>
      </c>
      <c r="R12" s="166" t="e">
        <f t="shared" si="6"/>
        <v>#DIV/0!</v>
      </c>
      <c r="S12" s="166" t="e">
        <f t="shared" si="7"/>
        <v>#DIV/0!</v>
      </c>
      <c r="T12" s="258">
        <v>0</v>
      </c>
      <c r="U12" s="259">
        <v>0</v>
      </c>
      <c r="V12" s="166" t="e">
        <f t="shared" si="8"/>
        <v>#DIV/0!</v>
      </c>
      <c r="W12" s="166" t="e">
        <f t="shared" si="9"/>
        <v>#DIV/0!</v>
      </c>
      <c r="X12" s="258">
        <v>0</v>
      </c>
      <c r="Y12" s="259">
        <v>0</v>
      </c>
      <c r="Z12" s="166" t="e">
        <f t="shared" si="10"/>
        <v>#DIV/0!</v>
      </c>
      <c r="AA12" s="166" t="e">
        <f t="shared" si="11"/>
        <v>#DIV/0!</v>
      </c>
      <c r="AB12" s="258">
        <v>0</v>
      </c>
      <c r="AC12" s="259">
        <v>0</v>
      </c>
      <c r="AD12" s="166" t="e">
        <f t="shared" si="12"/>
        <v>#DIV/0!</v>
      </c>
      <c r="AE12" s="166" t="e">
        <f t="shared" si="13"/>
        <v>#DIV/0!</v>
      </c>
      <c r="AF12" s="258">
        <v>0</v>
      </c>
      <c r="AG12" s="259">
        <v>0</v>
      </c>
      <c r="AH12" s="166" t="e">
        <f t="shared" si="14"/>
        <v>#DIV/0!</v>
      </c>
      <c r="AI12" s="166" t="e">
        <f t="shared" si="15"/>
        <v>#DIV/0!</v>
      </c>
      <c r="AJ12" s="167" t="e">
        <f t="shared" si="16"/>
        <v>#DIV/0!</v>
      </c>
      <c r="AK12" s="167" t="e">
        <f t="shared" si="17"/>
        <v>#DIV/0!</v>
      </c>
      <c r="AL12" s="168" t="e">
        <f t="shared" si="18"/>
        <v>#DIV/0!</v>
      </c>
      <c r="AM12" s="168" t="e">
        <f t="shared" si="19"/>
        <v>#DIV/0!</v>
      </c>
      <c r="AN12" s="169" t="e">
        <f t="shared" si="20"/>
        <v>#DIV/0!</v>
      </c>
      <c r="AO12" s="327" t="e">
        <f t="shared" si="21"/>
        <v>#DIV/0!</v>
      </c>
      <c r="AP12" s="175"/>
      <c r="AQ12" s="186">
        <v>0</v>
      </c>
      <c r="AR12" s="187">
        <v>0</v>
      </c>
      <c r="AS12" s="172" t="e">
        <f>(#REF!/AQ12)-1</f>
        <v>#REF!</v>
      </c>
      <c r="AT12" s="172" t="e">
        <f>(#REF!/AR12)-1</f>
        <v>#REF!</v>
      </c>
    </row>
    <row r="13" spans="1:46" ht="12.75" customHeight="1">
      <c r="A13" s="320" t="s">
        <v>89</v>
      </c>
      <c r="B13" s="178">
        <v>155863306.47999999</v>
      </c>
      <c r="C13" s="182">
        <v>113.29</v>
      </c>
      <c r="D13" s="178">
        <v>157425550.65000001</v>
      </c>
      <c r="E13" s="182">
        <v>113.59</v>
      </c>
      <c r="F13" s="166">
        <f t="shared" si="0"/>
        <v>1.0023168411357166E-2</v>
      </c>
      <c r="G13" s="166">
        <f t="shared" si="1"/>
        <v>2.6480713213875642E-3</v>
      </c>
      <c r="H13" s="178">
        <v>157425550.65000001</v>
      </c>
      <c r="I13" s="182">
        <v>113.59</v>
      </c>
      <c r="J13" s="166">
        <f t="shared" si="2"/>
        <v>0</v>
      </c>
      <c r="K13" s="166">
        <f t="shared" si="3"/>
        <v>0</v>
      </c>
      <c r="L13" s="178">
        <v>158700760.03</v>
      </c>
      <c r="M13" s="182">
        <v>114.3</v>
      </c>
      <c r="N13" s="166">
        <f t="shared" si="4"/>
        <v>8.1003965032025449E-3</v>
      </c>
      <c r="O13" s="166">
        <f t="shared" si="5"/>
        <v>6.250550224491537E-3</v>
      </c>
      <c r="P13" s="255">
        <v>159401599.22999999</v>
      </c>
      <c r="Q13" s="257">
        <v>114.37</v>
      </c>
      <c r="R13" s="166">
        <f t="shared" si="6"/>
        <v>4.4161048747813495E-3</v>
      </c>
      <c r="S13" s="166">
        <f t="shared" si="7"/>
        <v>6.1242344706918101E-4</v>
      </c>
      <c r="T13" s="255">
        <v>154593320.88999999</v>
      </c>
      <c r="U13" s="257">
        <v>111.43</v>
      </c>
      <c r="V13" s="166">
        <f t="shared" si="8"/>
        <v>-3.0164555206639777E-2</v>
      </c>
      <c r="W13" s="166">
        <f t="shared" si="9"/>
        <v>-2.5706041794176775E-2</v>
      </c>
      <c r="X13" s="255">
        <v>151271224.16</v>
      </c>
      <c r="Y13" s="257">
        <v>109.04</v>
      </c>
      <c r="Z13" s="166">
        <f t="shared" si="10"/>
        <v>-2.1489264289521335E-2</v>
      </c>
      <c r="AA13" s="166">
        <f t="shared" si="11"/>
        <v>-2.1448442968679891E-2</v>
      </c>
      <c r="AB13" s="255">
        <v>149758957.34</v>
      </c>
      <c r="AC13" s="257">
        <v>107.94</v>
      </c>
      <c r="AD13" s="166">
        <f t="shared" si="12"/>
        <v>-9.9970554769918691E-3</v>
      </c>
      <c r="AE13" s="166">
        <f t="shared" si="13"/>
        <v>-1.0088041085840136E-2</v>
      </c>
      <c r="AF13" s="255">
        <v>155101397.19</v>
      </c>
      <c r="AG13" s="257">
        <v>111.76</v>
      </c>
      <c r="AH13" s="166">
        <f t="shared" si="14"/>
        <v>3.5673591382390388E-2</v>
      </c>
      <c r="AI13" s="166">
        <f t="shared" si="15"/>
        <v>3.5390031498980984E-2</v>
      </c>
      <c r="AJ13" s="167">
        <f t="shared" si="16"/>
        <v>-4.2970172517769155E-4</v>
      </c>
      <c r="AK13" s="167">
        <f t="shared" si="17"/>
        <v>-1.5426811695959421E-3</v>
      </c>
      <c r="AL13" s="168">
        <f t="shared" si="18"/>
        <v>-1.4763508530881599E-2</v>
      </c>
      <c r="AM13" s="168">
        <f t="shared" si="19"/>
        <v>-1.6110573113830427E-2</v>
      </c>
      <c r="AN13" s="169">
        <f t="shared" si="20"/>
        <v>2.0453222844343949E-2</v>
      </c>
      <c r="AO13" s="327">
        <f t="shared" si="21"/>
        <v>1.8907583488928084E-2</v>
      </c>
      <c r="AP13" s="175"/>
      <c r="AQ13" s="180">
        <v>155057555.75</v>
      </c>
      <c r="AR13" s="180">
        <v>111.51</v>
      </c>
      <c r="AS13" s="172" t="e">
        <f>(#REF!/AQ13)-1</f>
        <v>#REF!</v>
      </c>
      <c r="AT13" s="172" t="e">
        <f>(#REF!/AR13)-1</f>
        <v>#REF!</v>
      </c>
    </row>
    <row r="14" spans="1:46" ht="12.75" customHeight="1">
      <c r="A14" s="320" t="s">
        <v>90</v>
      </c>
      <c r="B14" s="178">
        <v>212493741.22999999</v>
      </c>
      <c r="C14" s="182">
        <v>9.9206000000000003</v>
      </c>
      <c r="D14" s="178">
        <v>211623716.49000001</v>
      </c>
      <c r="E14" s="182">
        <v>9.8796999999999997</v>
      </c>
      <c r="F14" s="166">
        <f t="shared" si="0"/>
        <v>-4.0943546617604994E-3</v>
      </c>
      <c r="G14" s="166">
        <f t="shared" si="1"/>
        <v>-4.1227345120255429E-3</v>
      </c>
      <c r="H14" s="178">
        <v>208429393.59999999</v>
      </c>
      <c r="I14" s="182">
        <v>9.7322000000000006</v>
      </c>
      <c r="J14" s="166">
        <f t="shared" si="2"/>
        <v>-1.5094352102785034E-2</v>
      </c>
      <c r="K14" s="166">
        <f t="shared" si="3"/>
        <v>-1.4929603125600887E-2</v>
      </c>
      <c r="L14" s="178">
        <v>207426979</v>
      </c>
      <c r="M14" s="182">
        <v>9.6851000000000003</v>
      </c>
      <c r="N14" s="166">
        <f t="shared" si="4"/>
        <v>-4.8093725298829163E-3</v>
      </c>
      <c r="O14" s="166">
        <f t="shared" si="5"/>
        <v>-4.8396046114958964E-3</v>
      </c>
      <c r="P14" s="255">
        <v>208229285.46000001</v>
      </c>
      <c r="Q14" s="257">
        <v>9.7241</v>
      </c>
      <c r="R14" s="166">
        <f t="shared" si="6"/>
        <v>3.8678983026600813E-3</v>
      </c>
      <c r="S14" s="166">
        <f t="shared" si="7"/>
        <v>4.0268040598444724E-3</v>
      </c>
      <c r="T14" s="255">
        <v>202988564.87</v>
      </c>
      <c r="U14" s="257">
        <v>9.4794</v>
      </c>
      <c r="V14" s="166">
        <f t="shared" si="8"/>
        <v>-2.5168028495236441E-2</v>
      </c>
      <c r="W14" s="166">
        <f t="shared" si="9"/>
        <v>-2.5164282555712087E-2</v>
      </c>
      <c r="X14" s="255">
        <v>197453307.99000001</v>
      </c>
      <c r="Y14" s="257">
        <v>9.2211999999999996</v>
      </c>
      <c r="Z14" s="166">
        <f t="shared" si="10"/>
        <v>-2.7268811341884903E-2</v>
      </c>
      <c r="AA14" s="166">
        <f t="shared" si="11"/>
        <v>-2.7238010844568266E-2</v>
      </c>
      <c r="AB14" s="255">
        <v>198302936.19999999</v>
      </c>
      <c r="AC14" s="257">
        <v>9.2608999999999995</v>
      </c>
      <c r="AD14" s="166">
        <f t="shared" si="12"/>
        <v>4.3029322661082376E-3</v>
      </c>
      <c r="AE14" s="166">
        <f t="shared" si="13"/>
        <v>4.3052964906953378E-3</v>
      </c>
      <c r="AF14" s="255">
        <v>200859029.15000001</v>
      </c>
      <c r="AG14" s="257">
        <v>9.3821999999999992</v>
      </c>
      <c r="AH14" s="166">
        <f t="shared" si="14"/>
        <v>1.2889839147021253E-2</v>
      </c>
      <c r="AI14" s="166">
        <f t="shared" si="15"/>
        <v>1.3098079020397559E-2</v>
      </c>
      <c r="AJ14" s="167">
        <f t="shared" si="16"/>
        <v>-6.9217811769700273E-3</v>
      </c>
      <c r="AK14" s="167">
        <f t="shared" si="17"/>
        <v>-6.8580070098081657E-3</v>
      </c>
      <c r="AL14" s="168">
        <f t="shared" si="18"/>
        <v>-5.0867112243105674E-2</v>
      </c>
      <c r="AM14" s="168">
        <f t="shared" si="19"/>
        <v>-5.0355780033806745E-2</v>
      </c>
      <c r="AN14" s="169">
        <f t="shared" si="20"/>
        <v>1.4447374350054717E-2</v>
      </c>
      <c r="AO14" s="327">
        <f t="shared" si="21"/>
        <v>1.4484052486954025E-2</v>
      </c>
      <c r="AP14" s="175"/>
      <c r="AQ14" s="188">
        <v>212579164.06</v>
      </c>
      <c r="AR14" s="188">
        <v>9.9</v>
      </c>
      <c r="AS14" s="172" t="e">
        <f>(#REF!/AQ14)-1</f>
        <v>#REF!</v>
      </c>
      <c r="AT14" s="172" t="e">
        <f>(#REF!/AR14)-1</f>
        <v>#REF!</v>
      </c>
    </row>
    <row r="15" spans="1:46" ht="12.75" customHeight="1">
      <c r="A15" s="322" t="s">
        <v>109</v>
      </c>
      <c r="B15" s="165">
        <v>278862564.98000002</v>
      </c>
      <c r="C15" s="165">
        <v>1480.68</v>
      </c>
      <c r="D15" s="165">
        <v>257100202.24000001</v>
      </c>
      <c r="E15" s="165">
        <v>1469.88</v>
      </c>
      <c r="F15" s="166">
        <f t="shared" si="0"/>
        <v>-7.8039742414191746E-2</v>
      </c>
      <c r="G15" s="166">
        <f t="shared" si="1"/>
        <v>-7.2939460247993856E-3</v>
      </c>
      <c r="H15" s="165">
        <v>252404080.74000001</v>
      </c>
      <c r="I15" s="165">
        <v>1442.97</v>
      </c>
      <c r="J15" s="166">
        <f t="shared" si="2"/>
        <v>-1.8265724643873386E-2</v>
      </c>
      <c r="K15" s="166">
        <f t="shared" si="3"/>
        <v>-1.8307616948322367E-2</v>
      </c>
      <c r="L15" s="165">
        <v>253818877.12</v>
      </c>
      <c r="M15" s="165">
        <v>1443.59</v>
      </c>
      <c r="N15" s="166">
        <f t="shared" si="4"/>
        <v>5.6052833054524532E-3</v>
      </c>
      <c r="O15" s="166">
        <f t="shared" si="5"/>
        <v>4.2966936249533316E-4</v>
      </c>
      <c r="P15" s="252">
        <v>213195739.72999999</v>
      </c>
      <c r="Q15" s="252">
        <v>1426.94</v>
      </c>
      <c r="R15" s="166">
        <f t="shared" si="6"/>
        <v>-0.1600477389662168</v>
      </c>
      <c r="S15" s="166">
        <f t="shared" si="7"/>
        <v>-1.1533745731128552E-2</v>
      </c>
      <c r="T15" s="252">
        <v>206643014.74000001</v>
      </c>
      <c r="U15" s="252">
        <v>1386.07</v>
      </c>
      <c r="V15" s="166">
        <f t="shared" si="8"/>
        <v>-3.0735722009729769E-2</v>
      </c>
      <c r="W15" s="166">
        <f t="shared" si="9"/>
        <v>-2.8641708831485639E-2</v>
      </c>
      <c r="X15" s="252">
        <v>201262058.19</v>
      </c>
      <c r="Y15" s="252">
        <v>1349.65</v>
      </c>
      <c r="Z15" s="166">
        <f t="shared" si="10"/>
        <v>-2.6039866659758024E-2</v>
      </c>
      <c r="AA15" s="166">
        <f t="shared" si="11"/>
        <v>-2.6275729220024854E-2</v>
      </c>
      <c r="AB15" s="252">
        <v>202074583.75999999</v>
      </c>
      <c r="AC15" s="252">
        <v>1355.03</v>
      </c>
      <c r="AD15" s="166">
        <f t="shared" si="12"/>
        <v>4.0371522447262961E-3</v>
      </c>
      <c r="AE15" s="166">
        <f t="shared" si="13"/>
        <v>3.9862186492793548E-3</v>
      </c>
      <c r="AF15" s="252">
        <v>204459091.13</v>
      </c>
      <c r="AG15" s="252">
        <v>1371.16</v>
      </c>
      <c r="AH15" s="166">
        <f t="shared" si="14"/>
        <v>1.1800135007735744E-2</v>
      </c>
      <c r="AI15" s="166">
        <f t="shared" si="15"/>
        <v>1.1903795487922857E-2</v>
      </c>
      <c r="AJ15" s="167">
        <f t="shared" si="16"/>
        <v>-3.6460778016981908E-2</v>
      </c>
      <c r="AK15" s="167">
        <f t="shared" si="17"/>
        <v>-9.4666329070079089E-3</v>
      </c>
      <c r="AL15" s="168">
        <f t="shared" si="18"/>
        <v>-0.20474939596064634</v>
      </c>
      <c r="AM15" s="168">
        <f t="shared" si="19"/>
        <v>-6.716194519280487E-2</v>
      </c>
      <c r="AN15" s="169">
        <f t="shared" si="20"/>
        <v>5.758686658395553E-2</v>
      </c>
      <c r="AO15" s="327">
        <f t="shared" si="21"/>
        <v>1.4506141563844338E-2</v>
      </c>
      <c r="AP15" s="175"/>
      <c r="AQ15" s="171">
        <v>305162610.31</v>
      </c>
      <c r="AR15" s="171">
        <v>1481.86</v>
      </c>
      <c r="AS15" s="172" t="e">
        <f>(#REF!/AQ15)-1</f>
        <v>#REF!</v>
      </c>
      <c r="AT15" s="172" t="e">
        <f>(#REF!/AR15)-1</f>
        <v>#REF!</v>
      </c>
    </row>
    <row r="16" spans="1:46">
      <c r="A16" s="320" t="s">
        <v>125</v>
      </c>
      <c r="B16" s="165">
        <v>101388250.52</v>
      </c>
      <c r="C16" s="165">
        <v>101.11</v>
      </c>
      <c r="D16" s="165">
        <v>102594250.73999999</v>
      </c>
      <c r="E16" s="165">
        <v>102.44</v>
      </c>
      <c r="F16" s="166">
        <f t="shared" si="0"/>
        <v>1.1894871583390242E-2</v>
      </c>
      <c r="G16" s="166">
        <f t="shared" si="1"/>
        <v>1.3153990703194524E-2</v>
      </c>
      <c r="H16" s="165">
        <v>103046013.70999999</v>
      </c>
      <c r="I16" s="165">
        <v>102.72</v>
      </c>
      <c r="J16" s="166">
        <f t="shared" si="2"/>
        <v>4.4033946029283979E-3</v>
      </c>
      <c r="K16" s="166">
        <f t="shared" si="3"/>
        <v>2.7333073018352316E-3</v>
      </c>
      <c r="L16" s="165">
        <v>103337211.8</v>
      </c>
      <c r="M16" s="165">
        <v>102.61</v>
      </c>
      <c r="N16" s="166">
        <f t="shared" si="4"/>
        <v>2.825903492196366E-3</v>
      </c>
      <c r="O16" s="166">
        <f t="shared" si="5"/>
        <v>-1.0708722741432967E-3</v>
      </c>
      <c r="P16" s="252">
        <v>104049047.33</v>
      </c>
      <c r="Q16" s="252">
        <v>103.4002</v>
      </c>
      <c r="R16" s="166">
        <f t="shared" si="6"/>
        <v>6.8884723866722442E-3</v>
      </c>
      <c r="S16" s="166">
        <f t="shared" si="7"/>
        <v>7.7010038007991298E-3</v>
      </c>
      <c r="T16" s="252">
        <v>104018080.31999999</v>
      </c>
      <c r="U16" s="252">
        <v>103.34699999999999</v>
      </c>
      <c r="V16" s="166">
        <f t="shared" si="8"/>
        <v>-2.9761935159089902E-4</v>
      </c>
      <c r="W16" s="166">
        <f t="shared" si="9"/>
        <v>-5.14505774650377E-4</v>
      </c>
      <c r="X16" s="252">
        <v>103736909.33</v>
      </c>
      <c r="Y16" s="252">
        <v>103.0279</v>
      </c>
      <c r="Z16" s="166">
        <f t="shared" si="10"/>
        <v>-2.7030972801555609E-3</v>
      </c>
      <c r="AA16" s="166">
        <f t="shared" si="11"/>
        <v>-3.0876561487028337E-3</v>
      </c>
      <c r="AB16" s="252">
        <v>103428142.48</v>
      </c>
      <c r="AC16" s="252">
        <v>102.8227</v>
      </c>
      <c r="AD16" s="166">
        <f t="shared" si="12"/>
        <v>-2.9764415770067751E-3</v>
      </c>
      <c r="AE16" s="166">
        <f t="shared" si="13"/>
        <v>-1.9916935121457868E-3</v>
      </c>
      <c r="AF16" s="252">
        <v>104358679.16</v>
      </c>
      <c r="AG16" s="252">
        <v>103.71299999999999</v>
      </c>
      <c r="AH16" s="166">
        <f t="shared" si="14"/>
        <v>8.9969389151500125E-3</v>
      </c>
      <c r="AI16" s="166">
        <f t="shared" si="15"/>
        <v>8.6585938708086483E-3</v>
      </c>
      <c r="AJ16" s="167">
        <f t="shared" si="16"/>
        <v>3.6290528464480035E-3</v>
      </c>
      <c r="AK16" s="167">
        <f t="shared" si="17"/>
        <v>3.1977709958744055E-3</v>
      </c>
      <c r="AL16" s="168">
        <f t="shared" si="18"/>
        <v>1.7198121797989574E-2</v>
      </c>
      <c r="AM16" s="168">
        <f t="shared" si="19"/>
        <v>1.2426786411557948E-2</v>
      </c>
      <c r="AN16" s="169">
        <f t="shared" si="20"/>
        <v>5.4530969755569626E-3</v>
      </c>
      <c r="AO16" s="327">
        <f t="shared" si="21"/>
        <v>5.9507644167751403E-3</v>
      </c>
      <c r="AP16" s="175"/>
      <c r="AQ16" s="189">
        <v>100020653.31</v>
      </c>
      <c r="AR16" s="171">
        <v>100</v>
      </c>
      <c r="AS16" s="172" t="e">
        <f>(#REF!/AQ16)-1</f>
        <v>#REF!</v>
      </c>
      <c r="AT16" s="172" t="e">
        <f>(#REF!/AR16)-1</f>
        <v>#REF!</v>
      </c>
    </row>
    <row r="17" spans="1:46">
      <c r="A17" s="323" t="s">
        <v>72</v>
      </c>
      <c r="B17" s="190">
        <f>SUM(B5:B16)</f>
        <v>13595139584.490002</v>
      </c>
      <c r="C17" s="191"/>
      <c r="D17" s="190">
        <f>SUM(D5:D16)</f>
        <v>13600882386.389999</v>
      </c>
      <c r="E17" s="191"/>
      <c r="F17" s="166">
        <f>((D17-B17)/B17)</f>
        <v>4.2241581002591395E-4</v>
      </c>
      <c r="G17" s="166"/>
      <c r="H17" s="190">
        <f>SUM(H5:H16)</f>
        <v>13409465754.75</v>
      </c>
      <c r="I17" s="191"/>
      <c r="J17" s="166">
        <f>((H17-D17)/D17)</f>
        <v>-1.407383919675273E-2</v>
      </c>
      <c r="K17" s="166"/>
      <c r="L17" s="190">
        <f>SUM(L5:L16)</f>
        <v>13543260517.940001</v>
      </c>
      <c r="M17" s="191"/>
      <c r="N17" s="166">
        <f>((L17-H17)/H17)</f>
        <v>9.9776356222548816E-3</v>
      </c>
      <c r="O17" s="166"/>
      <c r="P17" s="260">
        <f>SUM(P5:P16)</f>
        <v>13431922134.269999</v>
      </c>
      <c r="Q17" s="261"/>
      <c r="R17" s="166">
        <f>((P17-L17)/L17)</f>
        <v>-8.2209438061475858E-3</v>
      </c>
      <c r="S17" s="166"/>
      <c r="T17" s="260">
        <f>SUM(T5:T16)</f>
        <v>13118382750.77</v>
      </c>
      <c r="U17" s="261"/>
      <c r="V17" s="166">
        <f>((T17-P17)/P17)</f>
        <v>-2.3342852971134975E-2</v>
      </c>
      <c r="W17" s="166"/>
      <c r="X17" s="260">
        <f>SUM(X5:X16)</f>
        <v>12837805973.069998</v>
      </c>
      <c r="Y17" s="261"/>
      <c r="Z17" s="166">
        <f>((X17-T17)/T17)</f>
        <v>-2.1388061549243473E-2</v>
      </c>
      <c r="AA17" s="166"/>
      <c r="AB17" s="260">
        <f>SUM(AB5:AB16)</f>
        <v>12727187751.800001</v>
      </c>
      <c r="AC17" s="261"/>
      <c r="AD17" s="166">
        <f>((AB17-X17)/X17)</f>
        <v>-8.6165986230078307E-3</v>
      </c>
      <c r="AE17" s="166"/>
      <c r="AF17" s="260">
        <f>SUM(AF5:AF16)</f>
        <v>12852509937.629999</v>
      </c>
      <c r="AG17" s="261"/>
      <c r="AH17" s="166">
        <f>((AF17-AB17)/AB17)</f>
        <v>9.8468089159974674E-3</v>
      </c>
      <c r="AI17" s="166"/>
      <c r="AJ17" s="167">
        <f t="shared" si="16"/>
        <v>-6.9244294747510416E-3</v>
      </c>
      <c r="AK17" s="167"/>
      <c r="AL17" s="168">
        <f t="shared" si="18"/>
        <v>-5.5023815918654982E-2</v>
      </c>
      <c r="AM17" s="168"/>
      <c r="AN17" s="169">
        <f t="shared" si="20"/>
        <v>1.2847179264864613E-2</v>
      </c>
      <c r="AO17" s="327"/>
      <c r="AP17" s="175"/>
      <c r="AQ17" s="192">
        <f>SUM(AQ5:AQ16)</f>
        <v>13624733782.429998</v>
      </c>
      <c r="AR17" s="193"/>
      <c r="AS17" s="172" t="e">
        <f>(#REF!/AQ17)-1</f>
        <v>#REF!</v>
      </c>
      <c r="AT17" s="172" t="e">
        <f>(#REF!/AR17)-1</f>
        <v>#REF!</v>
      </c>
    </row>
    <row r="18" spans="1:46">
      <c r="A18" s="324" t="s">
        <v>75</v>
      </c>
      <c r="B18" s="190"/>
      <c r="C18" s="136"/>
      <c r="D18" s="190"/>
      <c r="E18" s="136"/>
      <c r="F18" s="166"/>
      <c r="G18" s="166"/>
      <c r="H18" s="190"/>
      <c r="I18" s="136"/>
      <c r="J18" s="166"/>
      <c r="K18" s="166"/>
      <c r="L18" s="190"/>
      <c r="M18" s="136"/>
      <c r="N18" s="166"/>
      <c r="O18" s="166"/>
      <c r="P18" s="260"/>
      <c r="Q18" s="262"/>
      <c r="R18" s="166"/>
      <c r="S18" s="166"/>
      <c r="T18" s="260"/>
      <c r="U18" s="262"/>
      <c r="V18" s="166"/>
      <c r="W18" s="166"/>
      <c r="X18" s="260"/>
      <c r="Y18" s="262"/>
      <c r="Z18" s="166"/>
      <c r="AA18" s="166"/>
      <c r="AB18" s="260"/>
      <c r="AC18" s="262"/>
      <c r="AD18" s="166"/>
      <c r="AE18" s="166"/>
      <c r="AF18" s="260"/>
      <c r="AG18" s="262"/>
      <c r="AH18" s="166"/>
      <c r="AI18" s="166"/>
      <c r="AJ18" s="167"/>
      <c r="AK18" s="167"/>
      <c r="AL18" s="168"/>
      <c r="AM18" s="168"/>
      <c r="AN18" s="169"/>
      <c r="AO18" s="327"/>
      <c r="AP18" s="175"/>
      <c r="AQ18" s="192"/>
      <c r="AR18" s="138"/>
      <c r="AS18" s="172" t="e">
        <f>(#REF!/AQ18)-1</f>
        <v>#REF!</v>
      </c>
      <c r="AT18" s="172" t="e">
        <f>(#REF!/AR18)-1</f>
        <v>#REF!</v>
      </c>
    </row>
    <row r="19" spans="1:46">
      <c r="A19" s="320" t="s">
        <v>63</v>
      </c>
      <c r="B19" s="165">
        <v>63623133081.610001</v>
      </c>
      <c r="C19" s="194">
        <v>100</v>
      </c>
      <c r="D19" s="165">
        <v>63114170909.980003</v>
      </c>
      <c r="E19" s="194">
        <v>100</v>
      </c>
      <c r="F19" s="166">
        <f t="shared" ref="F19:F27" si="22">((D19-B19)/B19)</f>
        <v>-7.9996401776873619E-3</v>
      </c>
      <c r="G19" s="166">
        <f t="shared" ref="G19:G27" si="23">((E19-C19)/C19)</f>
        <v>0</v>
      </c>
      <c r="H19" s="165">
        <v>63683180788.879997</v>
      </c>
      <c r="I19" s="194">
        <v>100</v>
      </c>
      <c r="J19" s="166">
        <f t="shared" ref="J19:J27" si="24">((H19-D19)/D19)</f>
        <v>9.0155645031220477E-3</v>
      </c>
      <c r="K19" s="166">
        <f t="shared" ref="K19:K27" si="25">((I19-E19)/E19)</f>
        <v>0</v>
      </c>
      <c r="L19" s="165">
        <v>64276382652.690002</v>
      </c>
      <c r="M19" s="194">
        <v>100</v>
      </c>
      <c r="N19" s="166">
        <f t="shared" ref="N19:N27" si="26">((L19-H19)/H19)</f>
        <v>9.3148906267192418E-3</v>
      </c>
      <c r="O19" s="166">
        <f t="shared" ref="O19:O27" si="27">((M19-I19)/I19)</f>
        <v>0</v>
      </c>
      <c r="P19" s="252">
        <v>64616184843.629997</v>
      </c>
      <c r="Q19" s="263">
        <v>100</v>
      </c>
      <c r="R19" s="166">
        <f t="shared" ref="R19:R27" si="28">((P19-L19)/L19)</f>
        <v>5.2865792522282509E-3</v>
      </c>
      <c r="S19" s="166">
        <f t="shared" ref="S19:S27" si="29">((Q19-M19)/M19)</f>
        <v>0</v>
      </c>
      <c r="T19" s="252">
        <v>65045191321.690002</v>
      </c>
      <c r="U19" s="263">
        <v>100</v>
      </c>
      <c r="V19" s="166">
        <f t="shared" ref="V19:V27" si="30">((T19-P19)/P19)</f>
        <v>6.6393037456202826E-3</v>
      </c>
      <c r="W19" s="166">
        <f t="shared" ref="W19:W27" si="31">((U19-Q19)/Q19)</f>
        <v>0</v>
      </c>
      <c r="X19" s="252">
        <v>64439762254.589996</v>
      </c>
      <c r="Y19" s="263">
        <v>100</v>
      </c>
      <c r="Z19" s="166">
        <f t="shared" ref="Z19:Z27" si="32">((X19-T19)/T19)</f>
        <v>-9.3078220664425879E-3</v>
      </c>
      <c r="AA19" s="166">
        <f t="shared" ref="AA19:AA27" si="33">((Y19-U19)/U19)</f>
        <v>0</v>
      </c>
      <c r="AB19" s="252">
        <v>64368728766.919998</v>
      </c>
      <c r="AC19" s="263">
        <v>100</v>
      </c>
      <c r="AD19" s="166">
        <f t="shared" ref="AD19:AD27" si="34">((AB19-X19)/X19)</f>
        <v>-1.1023238631663094E-3</v>
      </c>
      <c r="AE19" s="166">
        <f t="shared" ref="AE19:AE27" si="35">((AC19-Y19)/Y19)</f>
        <v>0</v>
      </c>
      <c r="AF19" s="252">
        <v>64914891395.389999</v>
      </c>
      <c r="AG19" s="263">
        <v>100</v>
      </c>
      <c r="AH19" s="166">
        <f t="shared" ref="AH19:AH27" si="36">((AF19-AB19)/AB19)</f>
        <v>8.4849062414711213E-3</v>
      </c>
      <c r="AI19" s="166">
        <f t="shared" ref="AI19:AI27" si="37">((AG19-AC19)/AC19)</f>
        <v>0</v>
      </c>
      <c r="AJ19" s="167">
        <f t="shared" si="16"/>
        <v>2.5414322827330858E-3</v>
      </c>
      <c r="AK19" s="167">
        <f t="shared" si="17"/>
        <v>0</v>
      </c>
      <c r="AL19" s="168">
        <f t="shared" si="18"/>
        <v>2.8531159634155236E-2</v>
      </c>
      <c r="AM19" s="168">
        <f t="shared" si="19"/>
        <v>0</v>
      </c>
      <c r="AN19" s="169">
        <f t="shared" si="20"/>
        <v>7.6741066222863795E-3</v>
      </c>
      <c r="AO19" s="327">
        <f t="shared" si="21"/>
        <v>0</v>
      </c>
      <c r="AP19" s="175"/>
      <c r="AQ19" s="171">
        <v>58847545464.410004</v>
      </c>
      <c r="AR19" s="195">
        <v>100</v>
      </c>
      <c r="AS19" s="172" t="e">
        <f>(#REF!/AQ19)-1</f>
        <v>#REF!</v>
      </c>
      <c r="AT19" s="172" t="e">
        <f>(#REF!/AR19)-1</f>
        <v>#REF!</v>
      </c>
    </row>
    <row r="20" spans="1:46">
      <c r="A20" s="320" t="s">
        <v>29</v>
      </c>
      <c r="B20" s="165">
        <v>24652631000</v>
      </c>
      <c r="C20" s="194">
        <v>100</v>
      </c>
      <c r="D20" s="165">
        <v>23569921500</v>
      </c>
      <c r="E20" s="194">
        <v>100</v>
      </c>
      <c r="F20" s="166">
        <f t="shared" si="22"/>
        <v>-4.3918618665894117E-2</v>
      </c>
      <c r="G20" s="166">
        <f t="shared" si="23"/>
        <v>0</v>
      </c>
      <c r="H20" s="165">
        <v>0</v>
      </c>
      <c r="I20" s="194">
        <v>100</v>
      </c>
      <c r="J20" s="166">
        <f t="shared" si="24"/>
        <v>-1</v>
      </c>
      <c r="K20" s="166">
        <f t="shared" si="25"/>
        <v>0</v>
      </c>
      <c r="L20" s="165">
        <v>22088945711.189999</v>
      </c>
      <c r="M20" s="194">
        <v>100</v>
      </c>
      <c r="N20" s="166" t="e">
        <f t="shared" si="26"/>
        <v>#DIV/0!</v>
      </c>
      <c r="O20" s="166">
        <f t="shared" si="27"/>
        <v>0</v>
      </c>
      <c r="P20" s="252">
        <v>21665759343.369999</v>
      </c>
      <c r="Q20" s="263">
        <v>100</v>
      </c>
      <c r="R20" s="166">
        <f t="shared" si="28"/>
        <v>-1.915828728781829E-2</v>
      </c>
      <c r="S20" s="166">
        <f t="shared" si="29"/>
        <v>0</v>
      </c>
      <c r="T20" s="252">
        <v>22583011994.490002</v>
      </c>
      <c r="U20" s="263">
        <v>100</v>
      </c>
      <c r="V20" s="166">
        <f t="shared" si="30"/>
        <v>4.2336510647188269E-2</v>
      </c>
      <c r="W20" s="166">
        <f t="shared" si="31"/>
        <v>0</v>
      </c>
      <c r="X20" s="252">
        <v>22715360602.799999</v>
      </c>
      <c r="Y20" s="263">
        <v>100</v>
      </c>
      <c r="Z20" s="166">
        <f t="shared" si="32"/>
        <v>5.8605383702709417E-3</v>
      </c>
      <c r="AA20" s="166">
        <f t="shared" si="33"/>
        <v>0</v>
      </c>
      <c r="AB20" s="252">
        <v>23046262857.799999</v>
      </c>
      <c r="AC20" s="263">
        <v>100</v>
      </c>
      <c r="AD20" s="166">
        <f t="shared" si="34"/>
        <v>1.4567334447651757E-2</v>
      </c>
      <c r="AE20" s="166">
        <f t="shared" si="35"/>
        <v>0</v>
      </c>
      <c r="AF20" s="252">
        <v>22897826506.720001</v>
      </c>
      <c r="AG20" s="263">
        <v>100</v>
      </c>
      <c r="AH20" s="166">
        <f t="shared" si="36"/>
        <v>-6.4407991870907514E-3</v>
      </c>
      <c r="AI20" s="166">
        <f t="shared" si="37"/>
        <v>0</v>
      </c>
      <c r="AJ20" s="167" t="e">
        <f t="shared" si="16"/>
        <v>#DIV/0!</v>
      </c>
      <c r="AK20" s="167">
        <f t="shared" si="17"/>
        <v>0</v>
      </c>
      <c r="AL20" s="168">
        <f t="shared" si="18"/>
        <v>-2.8514944068863308E-2</v>
      </c>
      <c r="AM20" s="168">
        <f t="shared" si="19"/>
        <v>0</v>
      </c>
      <c r="AN20" s="169" t="e">
        <f t="shared" si="20"/>
        <v>#DIV/0!</v>
      </c>
      <c r="AO20" s="327">
        <f t="shared" si="21"/>
        <v>0</v>
      </c>
      <c r="AP20" s="175"/>
      <c r="AQ20" s="171">
        <v>56630718400</v>
      </c>
      <c r="AR20" s="195">
        <v>100</v>
      </c>
      <c r="AS20" s="172" t="e">
        <f>(#REF!/AQ20)-1</f>
        <v>#REF!</v>
      </c>
      <c r="AT20" s="172" t="e">
        <f>(#REF!/AR20)-1</f>
        <v>#REF!</v>
      </c>
    </row>
    <row r="21" spans="1:46">
      <c r="A21" s="320" t="s">
        <v>30</v>
      </c>
      <c r="B21" s="165">
        <v>363873321.32999998</v>
      </c>
      <c r="C21" s="194">
        <v>1.1387</v>
      </c>
      <c r="D21" s="165">
        <v>364651206.17000002</v>
      </c>
      <c r="E21" s="194">
        <v>1.1081000000000001</v>
      </c>
      <c r="F21" s="166">
        <f t="shared" si="22"/>
        <v>2.1377902539179636E-3</v>
      </c>
      <c r="G21" s="166">
        <f t="shared" si="23"/>
        <v>-2.687274962676733E-2</v>
      </c>
      <c r="H21" s="165">
        <v>362022047.13999999</v>
      </c>
      <c r="I21" s="194">
        <v>1.0435000000000001</v>
      </c>
      <c r="J21" s="166">
        <f t="shared" si="24"/>
        <v>-7.2100653597572907E-3</v>
      </c>
      <c r="K21" s="166">
        <f t="shared" si="25"/>
        <v>-5.8297987546250325E-2</v>
      </c>
      <c r="L21" s="165">
        <v>363916835.56</v>
      </c>
      <c r="M21" s="194">
        <v>1.0504</v>
      </c>
      <c r="N21" s="166">
        <f t="shared" si="26"/>
        <v>5.2339033906055737E-3</v>
      </c>
      <c r="O21" s="166">
        <f t="shared" si="27"/>
        <v>6.6123622424531922E-3</v>
      </c>
      <c r="P21" s="252">
        <v>364729276.66000003</v>
      </c>
      <c r="Q21" s="263">
        <v>1.0526</v>
      </c>
      <c r="R21" s="166">
        <f t="shared" si="28"/>
        <v>2.232491109541082E-3</v>
      </c>
      <c r="S21" s="166">
        <f t="shared" si="29"/>
        <v>2.0944402132520752E-3</v>
      </c>
      <c r="T21" s="252">
        <v>365989098.74000001</v>
      </c>
      <c r="U21" s="263">
        <v>1.0563</v>
      </c>
      <c r="V21" s="166">
        <f t="shared" si="30"/>
        <v>3.4541292970412881E-3</v>
      </c>
      <c r="W21" s="166">
        <f t="shared" si="31"/>
        <v>3.5151054531636296E-3</v>
      </c>
      <c r="X21" s="252">
        <v>364095210.30000001</v>
      </c>
      <c r="Y21" s="263">
        <v>1.0529999999999999</v>
      </c>
      <c r="Z21" s="166">
        <f t="shared" si="32"/>
        <v>-5.1747127073460261E-3</v>
      </c>
      <c r="AA21" s="166">
        <f t="shared" si="33"/>
        <v>-3.1241124680489261E-3</v>
      </c>
      <c r="AB21" s="252">
        <v>364753638.86000001</v>
      </c>
      <c r="AC21" s="263">
        <v>1.0542</v>
      </c>
      <c r="AD21" s="166">
        <f t="shared" si="34"/>
        <v>1.8083966538793063E-3</v>
      </c>
      <c r="AE21" s="166">
        <f t="shared" si="35"/>
        <v>1.139601139601225E-3</v>
      </c>
      <c r="AF21" s="252">
        <v>366409679.13</v>
      </c>
      <c r="AG21" s="263">
        <v>1.0589999999999999</v>
      </c>
      <c r="AH21" s="166">
        <f t="shared" si="36"/>
        <v>4.5401610664550585E-3</v>
      </c>
      <c r="AI21" s="166">
        <f t="shared" si="37"/>
        <v>4.5532157085941142E-3</v>
      </c>
      <c r="AJ21" s="167">
        <f t="shared" si="16"/>
        <v>8.777617130421194E-4</v>
      </c>
      <c r="AK21" s="167">
        <f t="shared" si="17"/>
        <v>-8.7975156105002932E-3</v>
      </c>
      <c r="AL21" s="168">
        <f t="shared" si="18"/>
        <v>4.8223423651043134E-3</v>
      </c>
      <c r="AM21" s="168">
        <f t="shared" si="19"/>
        <v>-4.4310080317660989E-2</v>
      </c>
      <c r="AN21" s="169">
        <f t="shared" si="20"/>
        <v>4.5569608871702085E-3</v>
      </c>
      <c r="AO21" s="327">
        <f t="shared" si="21"/>
        <v>2.2658603854506715E-2</v>
      </c>
      <c r="AP21" s="175"/>
      <c r="AQ21" s="171">
        <v>366113097.69999999</v>
      </c>
      <c r="AR21" s="177">
        <v>1.1357999999999999</v>
      </c>
      <c r="AS21" s="172" t="e">
        <f>(#REF!/AQ21)-1</f>
        <v>#REF!</v>
      </c>
      <c r="AT21" s="172" t="e">
        <f>(#REF!/AR21)-1</f>
        <v>#REF!</v>
      </c>
    </row>
    <row r="22" spans="1:46">
      <c r="A22" s="320" t="s">
        <v>66</v>
      </c>
      <c r="B22" s="165">
        <v>670909219.36000001</v>
      </c>
      <c r="C22" s="194">
        <v>100</v>
      </c>
      <c r="D22" s="165">
        <v>668486778.75</v>
      </c>
      <c r="E22" s="194">
        <v>100</v>
      </c>
      <c r="F22" s="166">
        <f t="shared" si="22"/>
        <v>-3.6106831447492277E-3</v>
      </c>
      <c r="G22" s="166">
        <f t="shared" si="23"/>
        <v>0</v>
      </c>
      <c r="H22" s="165">
        <v>673372095.02999997</v>
      </c>
      <c r="I22" s="194">
        <v>100</v>
      </c>
      <c r="J22" s="166">
        <f t="shared" si="24"/>
        <v>7.3080222904856832E-3</v>
      </c>
      <c r="K22" s="166">
        <f t="shared" si="25"/>
        <v>0</v>
      </c>
      <c r="L22" s="165">
        <v>664781403.96000004</v>
      </c>
      <c r="M22" s="194">
        <v>100</v>
      </c>
      <c r="N22" s="166">
        <f t="shared" si="26"/>
        <v>-1.2757717662204583E-2</v>
      </c>
      <c r="O22" s="166">
        <f t="shared" si="27"/>
        <v>0</v>
      </c>
      <c r="P22" s="252">
        <v>666864745.82000005</v>
      </c>
      <c r="Q22" s="263">
        <v>100</v>
      </c>
      <c r="R22" s="166">
        <f t="shared" si="28"/>
        <v>3.1338750566575254E-3</v>
      </c>
      <c r="S22" s="166">
        <f t="shared" si="29"/>
        <v>0</v>
      </c>
      <c r="T22" s="252">
        <v>672326518</v>
      </c>
      <c r="U22" s="263">
        <v>100</v>
      </c>
      <c r="V22" s="166">
        <f t="shared" si="30"/>
        <v>8.1902248008086896E-3</v>
      </c>
      <c r="W22" s="166">
        <f t="shared" si="31"/>
        <v>0</v>
      </c>
      <c r="X22" s="252">
        <v>695714099.35000002</v>
      </c>
      <c r="Y22" s="263">
        <v>100</v>
      </c>
      <c r="Z22" s="166">
        <f t="shared" si="32"/>
        <v>3.4786046249628999E-2</v>
      </c>
      <c r="AA22" s="166">
        <f t="shared" si="33"/>
        <v>0</v>
      </c>
      <c r="AB22" s="252">
        <v>698367618.69000006</v>
      </c>
      <c r="AC22" s="263">
        <v>100</v>
      </c>
      <c r="AD22" s="166">
        <f t="shared" si="34"/>
        <v>3.8140945288864989E-3</v>
      </c>
      <c r="AE22" s="166">
        <f t="shared" si="35"/>
        <v>0</v>
      </c>
      <c r="AF22" s="252">
        <v>698536678.64999998</v>
      </c>
      <c r="AG22" s="263">
        <v>100</v>
      </c>
      <c r="AH22" s="166">
        <f t="shared" si="36"/>
        <v>2.4207874975223234E-4</v>
      </c>
      <c r="AI22" s="166">
        <f t="shared" si="37"/>
        <v>0</v>
      </c>
      <c r="AJ22" s="167">
        <f t="shared" si="16"/>
        <v>5.1382426086582274E-3</v>
      </c>
      <c r="AK22" s="167">
        <f t="shared" si="17"/>
        <v>0</v>
      </c>
      <c r="AL22" s="168">
        <f t="shared" si="18"/>
        <v>4.4952122996643445E-2</v>
      </c>
      <c r="AM22" s="168">
        <f t="shared" si="19"/>
        <v>0</v>
      </c>
      <c r="AN22" s="169">
        <f t="shared" si="20"/>
        <v>1.372987968790958E-2</v>
      </c>
      <c r="AO22" s="327">
        <f t="shared" si="21"/>
        <v>0</v>
      </c>
      <c r="AP22" s="175"/>
      <c r="AQ22" s="171">
        <v>691810420.35000002</v>
      </c>
      <c r="AR22" s="195">
        <v>100</v>
      </c>
      <c r="AS22" s="172" t="e">
        <f>(#REF!/AQ22)-1</f>
        <v>#REF!</v>
      </c>
      <c r="AT22" s="172" t="e">
        <f>(#REF!/AR22)-1</f>
        <v>#REF!</v>
      </c>
    </row>
    <row r="23" spans="1:46">
      <c r="A23" s="320" t="s">
        <v>31</v>
      </c>
      <c r="B23" s="165">
        <v>12977367795.7579</v>
      </c>
      <c r="C23" s="182">
        <v>1</v>
      </c>
      <c r="D23" s="165">
        <v>13188105694.9779</v>
      </c>
      <c r="E23" s="182">
        <v>1</v>
      </c>
      <c r="F23" s="166">
        <f t="shared" si="22"/>
        <v>1.6238878525804461E-2</v>
      </c>
      <c r="G23" s="166">
        <f t="shared" si="23"/>
        <v>0</v>
      </c>
      <c r="H23" s="165">
        <v>13066820908.637899</v>
      </c>
      <c r="I23" s="182">
        <v>1</v>
      </c>
      <c r="J23" s="166">
        <f t="shared" si="24"/>
        <v>-9.1965282312065511E-3</v>
      </c>
      <c r="K23" s="166">
        <f t="shared" si="25"/>
        <v>0</v>
      </c>
      <c r="L23" s="165">
        <v>13150834256.9979</v>
      </c>
      <c r="M23" s="182">
        <v>1</v>
      </c>
      <c r="N23" s="166">
        <f t="shared" si="26"/>
        <v>6.4295170912201825E-3</v>
      </c>
      <c r="O23" s="166">
        <f t="shared" si="27"/>
        <v>0</v>
      </c>
      <c r="P23" s="252">
        <v>13157251939.1679</v>
      </c>
      <c r="Q23" s="257">
        <v>1</v>
      </c>
      <c r="R23" s="166">
        <f t="shared" si="28"/>
        <v>4.8800570705885533E-4</v>
      </c>
      <c r="S23" s="166">
        <f t="shared" si="29"/>
        <v>0</v>
      </c>
      <c r="T23" s="252">
        <v>13224351047.4979</v>
      </c>
      <c r="U23" s="257">
        <v>1</v>
      </c>
      <c r="V23" s="166">
        <f t="shared" si="30"/>
        <v>5.0997813707779052E-3</v>
      </c>
      <c r="W23" s="166">
        <f t="shared" si="31"/>
        <v>0</v>
      </c>
      <c r="X23" s="252">
        <v>13217391573.637899</v>
      </c>
      <c r="Y23" s="257">
        <v>1</v>
      </c>
      <c r="Z23" s="166">
        <f t="shared" si="32"/>
        <v>-5.262620324433516E-4</v>
      </c>
      <c r="AA23" s="166">
        <f t="shared" si="33"/>
        <v>0</v>
      </c>
      <c r="AB23" s="252">
        <v>12906765244.3979</v>
      </c>
      <c r="AC23" s="257">
        <v>1</v>
      </c>
      <c r="AD23" s="166">
        <f t="shared" si="34"/>
        <v>-2.3501333641317269E-2</v>
      </c>
      <c r="AE23" s="166">
        <f t="shared" si="35"/>
        <v>0</v>
      </c>
      <c r="AF23" s="252">
        <v>13457495767.3179</v>
      </c>
      <c r="AG23" s="257">
        <v>1</v>
      </c>
      <c r="AH23" s="166">
        <f t="shared" si="36"/>
        <v>4.2669910894911581E-2</v>
      </c>
      <c r="AI23" s="166">
        <f t="shared" si="37"/>
        <v>0</v>
      </c>
      <c r="AJ23" s="167">
        <f t="shared" si="16"/>
        <v>4.7127462106007264E-3</v>
      </c>
      <c r="AK23" s="167">
        <f t="shared" si="17"/>
        <v>0</v>
      </c>
      <c r="AL23" s="168">
        <f t="shared" si="18"/>
        <v>2.0426745020900562E-2</v>
      </c>
      <c r="AM23" s="168">
        <f t="shared" si="19"/>
        <v>0</v>
      </c>
      <c r="AN23" s="169">
        <f t="shared" si="20"/>
        <v>1.9315031276821333E-2</v>
      </c>
      <c r="AO23" s="327">
        <f t="shared" si="21"/>
        <v>0</v>
      </c>
      <c r="AP23" s="175"/>
      <c r="AQ23" s="171">
        <v>13880602273.7041</v>
      </c>
      <c r="AR23" s="183">
        <v>1</v>
      </c>
      <c r="AS23" s="172" t="e">
        <f>(#REF!/AQ23)-1</f>
        <v>#REF!</v>
      </c>
      <c r="AT23" s="172" t="e">
        <f>(#REF!/AR23)-1</f>
        <v>#REF!</v>
      </c>
    </row>
    <row r="24" spans="1:46">
      <c r="A24" s="320" t="s">
        <v>92</v>
      </c>
      <c r="B24" s="165">
        <v>351031683.63999999</v>
      </c>
      <c r="C24" s="182">
        <v>10</v>
      </c>
      <c r="D24" s="165">
        <v>353002871.51999998</v>
      </c>
      <c r="E24" s="182">
        <v>10</v>
      </c>
      <c r="F24" s="166">
        <f t="shared" si="22"/>
        <v>5.6154130007864018E-3</v>
      </c>
      <c r="G24" s="166">
        <f t="shared" si="23"/>
        <v>0</v>
      </c>
      <c r="H24" s="165">
        <v>287602326.91000003</v>
      </c>
      <c r="I24" s="182">
        <v>10</v>
      </c>
      <c r="J24" s="166">
        <f t="shared" si="24"/>
        <v>-0.18526915752382081</v>
      </c>
      <c r="K24" s="166">
        <f t="shared" si="25"/>
        <v>0</v>
      </c>
      <c r="L24" s="165">
        <v>350232276.04000002</v>
      </c>
      <c r="M24" s="182">
        <v>10</v>
      </c>
      <c r="N24" s="166">
        <f t="shared" si="26"/>
        <v>0.21776579418844172</v>
      </c>
      <c r="O24" s="166">
        <f t="shared" si="27"/>
        <v>0</v>
      </c>
      <c r="P24" s="252">
        <v>351048834.45999998</v>
      </c>
      <c r="Q24" s="257">
        <v>10</v>
      </c>
      <c r="R24" s="166">
        <f t="shared" si="28"/>
        <v>2.3314767823017488E-3</v>
      </c>
      <c r="S24" s="166">
        <f t="shared" si="29"/>
        <v>0</v>
      </c>
      <c r="T24" s="252">
        <v>352198820.48000002</v>
      </c>
      <c r="U24" s="257">
        <v>10</v>
      </c>
      <c r="V24" s="166">
        <f t="shared" si="30"/>
        <v>3.2758576788013091E-3</v>
      </c>
      <c r="W24" s="166">
        <f t="shared" si="31"/>
        <v>0</v>
      </c>
      <c r="X24" s="252">
        <v>352399912.76999998</v>
      </c>
      <c r="Y24" s="257">
        <v>10</v>
      </c>
      <c r="Z24" s="166">
        <f t="shared" si="32"/>
        <v>5.7096241755125665E-4</v>
      </c>
      <c r="AA24" s="166">
        <f t="shared" si="33"/>
        <v>0</v>
      </c>
      <c r="AB24" s="252">
        <v>353164315.74000001</v>
      </c>
      <c r="AC24" s="257">
        <v>10</v>
      </c>
      <c r="AD24" s="166">
        <f t="shared" si="34"/>
        <v>2.1691349580410641E-3</v>
      </c>
      <c r="AE24" s="166">
        <f t="shared" si="35"/>
        <v>0</v>
      </c>
      <c r="AF24" s="252">
        <v>353938601.32999998</v>
      </c>
      <c r="AG24" s="257">
        <v>10</v>
      </c>
      <c r="AH24" s="166">
        <f t="shared" si="36"/>
        <v>2.1924230605733217E-3</v>
      </c>
      <c r="AI24" s="166">
        <f t="shared" si="37"/>
        <v>0</v>
      </c>
      <c r="AJ24" s="167">
        <f t="shared" si="16"/>
        <v>6.0814880703345033E-3</v>
      </c>
      <c r="AK24" s="167">
        <f t="shared" si="17"/>
        <v>0</v>
      </c>
      <c r="AL24" s="168">
        <f t="shared" si="18"/>
        <v>2.6507710998803788E-3</v>
      </c>
      <c r="AM24" s="168">
        <f t="shared" si="19"/>
        <v>0</v>
      </c>
      <c r="AN24" s="169">
        <f t="shared" si="20"/>
        <v>0.10790754218643761</v>
      </c>
      <c r="AO24" s="327">
        <f t="shared" si="21"/>
        <v>0</v>
      </c>
      <c r="AP24" s="175"/>
      <c r="AQ24" s="188">
        <v>246915130.99000001</v>
      </c>
      <c r="AR24" s="183">
        <v>10</v>
      </c>
      <c r="AS24" s="172" t="e">
        <f>(#REF!/AQ24)-1</f>
        <v>#REF!</v>
      </c>
      <c r="AT24" s="172" t="e">
        <f>(#REF!/AR24)-1</f>
        <v>#REF!</v>
      </c>
    </row>
    <row r="25" spans="1:46">
      <c r="A25" s="320" t="s">
        <v>126</v>
      </c>
      <c r="B25" s="165">
        <v>1601322848.8699999</v>
      </c>
      <c r="C25" s="182">
        <v>1</v>
      </c>
      <c r="D25" s="165">
        <v>1609880139.26</v>
      </c>
      <c r="E25" s="182">
        <v>1</v>
      </c>
      <c r="F25" s="166">
        <f t="shared" si="22"/>
        <v>5.3438882708997121E-3</v>
      </c>
      <c r="G25" s="166">
        <f t="shared" si="23"/>
        <v>0</v>
      </c>
      <c r="H25" s="165">
        <v>1558440485.6500001</v>
      </c>
      <c r="I25" s="182">
        <v>1</v>
      </c>
      <c r="J25" s="166">
        <f t="shared" si="24"/>
        <v>-3.1952474197019867E-2</v>
      </c>
      <c r="K25" s="166">
        <f t="shared" si="25"/>
        <v>0</v>
      </c>
      <c r="L25" s="165">
        <v>1604101003.29</v>
      </c>
      <c r="M25" s="182">
        <v>1</v>
      </c>
      <c r="N25" s="166">
        <f t="shared" si="26"/>
        <v>2.9298852320918504E-2</v>
      </c>
      <c r="O25" s="166">
        <f t="shared" si="27"/>
        <v>0</v>
      </c>
      <c r="P25" s="252">
        <v>1647456871.6199999</v>
      </c>
      <c r="Q25" s="257">
        <v>1</v>
      </c>
      <c r="R25" s="166">
        <f t="shared" si="28"/>
        <v>2.7028141146397476E-2</v>
      </c>
      <c r="S25" s="166">
        <f t="shared" si="29"/>
        <v>0</v>
      </c>
      <c r="T25" s="252">
        <v>1694455750.5</v>
      </c>
      <c r="U25" s="257">
        <v>1</v>
      </c>
      <c r="V25" s="166">
        <f t="shared" si="30"/>
        <v>2.852813915170024E-2</v>
      </c>
      <c r="W25" s="166">
        <f t="shared" si="31"/>
        <v>0</v>
      </c>
      <c r="X25" s="252">
        <v>1676533656.73</v>
      </c>
      <c r="Y25" s="257">
        <v>1</v>
      </c>
      <c r="Z25" s="166">
        <f t="shared" si="32"/>
        <v>-1.0576902798855344E-2</v>
      </c>
      <c r="AA25" s="166">
        <f t="shared" si="33"/>
        <v>0</v>
      </c>
      <c r="AB25" s="252">
        <v>1931974528.96</v>
      </c>
      <c r="AC25" s="257">
        <v>1</v>
      </c>
      <c r="AD25" s="166">
        <f t="shared" si="34"/>
        <v>0.15236250772813317</v>
      </c>
      <c r="AE25" s="166">
        <f t="shared" si="35"/>
        <v>0</v>
      </c>
      <c r="AF25" s="252">
        <v>1918837646.3800001</v>
      </c>
      <c r="AG25" s="257">
        <v>1</v>
      </c>
      <c r="AH25" s="166">
        <f t="shared" si="36"/>
        <v>-6.7997183105056929E-3</v>
      </c>
      <c r="AI25" s="166">
        <f t="shared" si="37"/>
        <v>0</v>
      </c>
      <c r="AJ25" s="167">
        <f t="shared" si="16"/>
        <v>2.4154054163958525E-2</v>
      </c>
      <c r="AK25" s="167">
        <f t="shared" si="17"/>
        <v>0</v>
      </c>
      <c r="AL25" s="168">
        <f t="shared" si="18"/>
        <v>0.19191336024681691</v>
      </c>
      <c r="AM25" s="168">
        <f t="shared" si="19"/>
        <v>0</v>
      </c>
      <c r="AN25" s="169">
        <f t="shared" si="20"/>
        <v>5.6261392213304541E-2</v>
      </c>
      <c r="AO25" s="327">
        <f t="shared" si="21"/>
        <v>0</v>
      </c>
      <c r="AP25" s="175"/>
      <c r="AQ25" s="188"/>
      <c r="AR25" s="183"/>
      <c r="AS25" s="172"/>
      <c r="AT25" s="172"/>
    </row>
    <row r="26" spans="1:46">
      <c r="A26" s="320" t="s">
        <v>131</v>
      </c>
      <c r="B26" s="165">
        <v>1372459298.1800001</v>
      </c>
      <c r="C26" s="182">
        <v>100</v>
      </c>
      <c r="D26" s="165">
        <v>1377007010.9645934</v>
      </c>
      <c r="E26" s="182">
        <v>100</v>
      </c>
      <c r="F26" s="166">
        <f t="shared" si="22"/>
        <v>3.3135502019069015E-3</v>
      </c>
      <c r="G26" s="166">
        <f t="shared" si="23"/>
        <v>0</v>
      </c>
      <c r="H26" s="165">
        <v>1390627177.9300001</v>
      </c>
      <c r="I26" s="182">
        <v>100</v>
      </c>
      <c r="J26" s="166">
        <f t="shared" ref="J26" si="38">((H26-D26)/D26)</f>
        <v>9.8911384306356789E-3</v>
      </c>
      <c r="K26" s="166">
        <f t="shared" ref="K26" si="39">((I26-E26)/E26)</f>
        <v>0</v>
      </c>
      <c r="L26" s="165">
        <v>1393509605.46</v>
      </c>
      <c r="M26" s="182">
        <v>100</v>
      </c>
      <c r="N26" s="166">
        <f t="shared" ref="N26" si="40">((L26-H26)/H26)</f>
        <v>2.0727536292585416E-3</v>
      </c>
      <c r="O26" s="166">
        <f t="shared" ref="O26" si="41">((M26-I26)/I26)</f>
        <v>0</v>
      </c>
      <c r="P26" s="99">
        <v>1399715131.5335479</v>
      </c>
      <c r="Q26" s="257">
        <v>100</v>
      </c>
      <c r="R26" s="166">
        <f t="shared" ref="R26" si="42">((P26-L26)/L26)</f>
        <v>4.4531634724537007E-3</v>
      </c>
      <c r="S26" s="166">
        <f t="shared" ref="S26" si="43">((Q26-M26)/M26)</f>
        <v>0</v>
      </c>
      <c r="T26" s="252">
        <v>1395390883.3116946</v>
      </c>
      <c r="U26" s="257">
        <v>100</v>
      </c>
      <c r="V26" s="166">
        <f t="shared" ref="V26" si="44">((T26-P26)/P26)</f>
        <v>-3.0893773486006027E-3</v>
      </c>
      <c r="W26" s="166">
        <f t="shared" ref="W26" si="45">((U26-Q26)/Q26)</f>
        <v>0</v>
      </c>
      <c r="X26" s="252">
        <v>1404490469.1393871</v>
      </c>
      <c r="Y26" s="257">
        <v>100</v>
      </c>
      <c r="Z26" s="166">
        <f t="shared" ref="Z26" si="46">((X26-T26)/T26)</f>
        <v>6.5211733404022063E-3</v>
      </c>
      <c r="AA26" s="166">
        <f t="shared" ref="AA26" si="47">((Y26-U26)/U26)</f>
        <v>0</v>
      </c>
      <c r="AB26" s="252">
        <v>1407464893.8119235</v>
      </c>
      <c r="AC26" s="257">
        <v>100</v>
      </c>
      <c r="AD26" s="166">
        <f t="shared" si="34"/>
        <v>2.1177962669686008E-3</v>
      </c>
      <c r="AE26" s="166">
        <f t="shared" si="35"/>
        <v>0</v>
      </c>
      <c r="AF26" s="252">
        <v>1400919425.4200001</v>
      </c>
      <c r="AG26" s="257">
        <v>100</v>
      </c>
      <c r="AH26" s="166">
        <f t="shared" si="36"/>
        <v>-4.6505375876167926E-3</v>
      </c>
      <c r="AI26" s="166">
        <f t="shared" si="37"/>
        <v>0</v>
      </c>
      <c r="AJ26" s="167">
        <f t="shared" si="16"/>
        <v>2.578707550676029E-3</v>
      </c>
      <c r="AK26" s="167">
        <f t="shared" si="17"/>
        <v>0</v>
      </c>
      <c r="AL26" s="168">
        <f t="shared" si="18"/>
        <v>1.7365499423750951E-2</v>
      </c>
      <c r="AM26" s="168">
        <f t="shared" si="19"/>
        <v>0</v>
      </c>
      <c r="AN26" s="169">
        <f t="shared" si="20"/>
        <v>4.7498249724006953E-3</v>
      </c>
      <c r="AO26" s="327">
        <f t="shared" si="21"/>
        <v>0</v>
      </c>
      <c r="AP26" s="175"/>
      <c r="AQ26" s="188"/>
      <c r="AR26" s="183"/>
      <c r="AS26" s="172"/>
      <c r="AT26" s="172"/>
    </row>
    <row r="27" spans="1:46">
      <c r="A27" s="320" t="s">
        <v>144</v>
      </c>
      <c r="B27" s="165">
        <v>0</v>
      </c>
      <c r="C27" s="182">
        <v>0</v>
      </c>
      <c r="D27" s="165">
        <v>0</v>
      </c>
      <c r="E27" s="182">
        <v>0</v>
      </c>
      <c r="F27" s="166" t="e">
        <f t="shared" si="22"/>
        <v>#DIV/0!</v>
      </c>
      <c r="G27" s="166" t="e">
        <f t="shared" si="23"/>
        <v>#DIV/0!</v>
      </c>
      <c r="H27" s="165">
        <v>0</v>
      </c>
      <c r="I27" s="182">
        <v>0</v>
      </c>
      <c r="J27" s="166" t="e">
        <f t="shared" si="24"/>
        <v>#DIV/0!</v>
      </c>
      <c r="K27" s="166" t="e">
        <f t="shared" si="25"/>
        <v>#DIV/0!</v>
      </c>
      <c r="L27" s="165">
        <v>0</v>
      </c>
      <c r="M27" s="182">
        <v>0</v>
      </c>
      <c r="N27" s="166" t="e">
        <f t="shared" si="26"/>
        <v>#DIV/0!</v>
      </c>
      <c r="O27" s="166" t="e">
        <f t="shared" si="27"/>
        <v>#DIV/0!</v>
      </c>
      <c r="P27" s="99">
        <v>0</v>
      </c>
      <c r="Q27" s="257">
        <v>0</v>
      </c>
      <c r="R27" s="166" t="e">
        <f t="shared" si="28"/>
        <v>#DIV/0!</v>
      </c>
      <c r="S27" s="166" t="e">
        <f t="shared" si="29"/>
        <v>#DIV/0!</v>
      </c>
      <c r="T27" s="252">
        <v>0</v>
      </c>
      <c r="U27" s="257">
        <v>0</v>
      </c>
      <c r="V27" s="166" t="e">
        <f t="shared" si="30"/>
        <v>#DIV/0!</v>
      </c>
      <c r="W27" s="166" t="e">
        <f t="shared" si="31"/>
        <v>#DIV/0!</v>
      </c>
      <c r="X27" s="252">
        <v>0</v>
      </c>
      <c r="Y27" s="257">
        <v>0</v>
      </c>
      <c r="Z27" s="166" t="e">
        <f t="shared" si="32"/>
        <v>#DIV/0!</v>
      </c>
      <c r="AA27" s="166" t="e">
        <f t="shared" si="33"/>
        <v>#DIV/0!</v>
      </c>
      <c r="AB27" s="252">
        <v>623379579.27999997</v>
      </c>
      <c r="AC27" s="257">
        <v>100</v>
      </c>
      <c r="AD27" s="166" t="e">
        <f t="shared" si="34"/>
        <v>#DIV/0!</v>
      </c>
      <c r="AE27" s="166" t="e">
        <f t="shared" si="35"/>
        <v>#DIV/0!</v>
      </c>
      <c r="AF27" s="252">
        <v>618530643.83000004</v>
      </c>
      <c r="AG27" s="257">
        <v>100</v>
      </c>
      <c r="AH27" s="166">
        <f t="shared" si="36"/>
        <v>-7.7784637340870587E-3</v>
      </c>
      <c r="AI27" s="166">
        <f t="shared" si="37"/>
        <v>0</v>
      </c>
      <c r="AJ27" s="167" t="e">
        <f t="shared" si="16"/>
        <v>#DIV/0!</v>
      </c>
      <c r="AK27" s="167" t="e">
        <f t="shared" si="17"/>
        <v>#DIV/0!</v>
      </c>
      <c r="AL27" s="168" t="e">
        <f t="shared" si="18"/>
        <v>#DIV/0!</v>
      </c>
      <c r="AM27" s="168" t="e">
        <f t="shared" si="19"/>
        <v>#DIV/0!</v>
      </c>
      <c r="AN27" s="169" t="e">
        <f t="shared" si="20"/>
        <v>#DIV/0!</v>
      </c>
      <c r="AO27" s="327" t="e">
        <f t="shared" si="21"/>
        <v>#DIV/0!</v>
      </c>
      <c r="AP27" s="175"/>
      <c r="AQ27" s="189">
        <v>2266908745.4000001</v>
      </c>
      <c r="AR27" s="183">
        <v>1</v>
      </c>
      <c r="AS27" s="172" t="e">
        <f>(#REF!/AQ27)-1</f>
        <v>#REF!</v>
      </c>
      <c r="AT27" s="172" t="e">
        <f>(#REF!/AR27)-1</f>
        <v>#REF!</v>
      </c>
    </row>
    <row r="28" spans="1:46">
      <c r="A28" s="323" t="s">
        <v>72</v>
      </c>
      <c r="B28" s="196">
        <f>SUM(B19:B27)</f>
        <v>105612728248.74789</v>
      </c>
      <c r="C28" s="197"/>
      <c r="D28" s="196">
        <f>SUM(D19:D27)</f>
        <v>104245226111.62251</v>
      </c>
      <c r="E28" s="197"/>
      <c r="F28" s="166">
        <f>((D28-B28)/B28)</f>
        <v>-1.2948270154564387E-2</v>
      </c>
      <c r="G28" s="166"/>
      <c r="H28" s="196">
        <f>SUM(H19:H27)</f>
        <v>81022065830.177887</v>
      </c>
      <c r="I28" s="197"/>
      <c r="J28" s="166">
        <f>((H28-D28)/D28)</f>
        <v>-0.22277432883667972</v>
      </c>
      <c r="K28" s="166"/>
      <c r="L28" s="196">
        <f>SUM(L19:L27)</f>
        <v>103892703745.1879</v>
      </c>
      <c r="M28" s="197"/>
      <c r="N28" s="166">
        <f>((L28-H28)/H28)</f>
        <v>0.2822766573608087</v>
      </c>
      <c r="O28" s="166"/>
      <c r="P28" s="264">
        <f>SUM(P19:P27)</f>
        <v>103869010986.26147</v>
      </c>
      <c r="Q28" s="265"/>
      <c r="R28" s="166">
        <f>((P28-L28)/L28)</f>
        <v>-2.2805026794308952E-4</v>
      </c>
      <c r="S28" s="166"/>
      <c r="T28" s="264">
        <f>SUM(T19:T27)</f>
        <v>105332915434.70959</v>
      </c>
      <c r="U28" s="265"/>
      <c r="V28" s="166">
        <f>((T28-P28)/P28)</f>
        <v>1.4093755534475508E-2</v>
      </c>
      <c r="W28" s="166"/>
      <c r="X28" s="264">
        <f>SUM(X19:X27)</f>
        <v>104865747779.31729</v>
      </c>
      <c r="Y28" s="265"/>
      <c r="Z28" s="166">
        <f>((X28-T28)/T28)</f>
        <v>-4.4351535649070342E-3</v>
      </c>
      <c r="AA28" s="166"/>
      <c r="AB28" s="264">
        <f>SUM(AB19:AB27)</f>
        <v>105700861444.45984</v>
      </c>
      <c r="AC28" s="265"/>
      <c r="AD28" s="166">
        <f>((AB28-X28)/X28)</f>
        <v>7.9636457358792361E-3</v>
      </c>
      <c r="AE28" s="166"/>
      <c r="AF28" s="264">
        <f>SUM(AF19:AF27)</f>
        <v>106627386344.16791</v>
      </c>
      <c r="AG28" s="265"/>
      <c r="AH28" s="166">
        <f>((AF28-AB28)/AB28)</f>
        <v>8.7655378305020546E-3</v>
      </c>
      <c r="AI28" s="166"/>
      <c r="AJ28" s="167">
        <f t="shared" si="16"/>
        <v>9.0892242046964108E-3</v>
      </c>
      <c r="AK28" s="167"/>
      <c r="AL28" s="168">
        <f t="shared" si="18"/>
        <v>2.2851504298092774E-2</v>
      </c>
      <c r="AM28" s="168"/>
      <c r="AN28" s="169">
        <f t="shared" si="20"/>
        <v>0.13584332858758036</v>
      </c>
      <c r="AO28" s="327"/>
      <c r="AP28" s="175"/>
      <c r="AQ28" s="198">
        <f>SUM(AQ19:AQ27)</f>
        <v>132930613532.55411</v>
      </c>
      <c r="AR28" s="199"/>
      <c r="AS28" s="172" t="e">
        <f>(#REF!/AQ28)-1</f>
        <v>#REF!</v>
      </c>
      <c r="AT28" s="172" t="e">
        <f>(#REF!/AR28)-1</f>
        <v>#REF!</v>
      </c>
    </row>
    <row r="29" spans="1:46">
      <c r="A29" s="324" t="s">
        <v>98</v>
      </c>
      <c r="B29" s="190"/>
      <c r="C29" s="136"/>
      <c r="D29" s="190"/>
      <c r="E29" s="136"/>
      <c r="F29" s="166"/>
      <c r="G29" s="166"/>
      <c r="H29" s="190"/>
      <c r="I29" s="136"/>
      <c r="J29" s="166"/>
      <c r="K29" s="166"/>
      <c r="L29" s="190"/>
      <c r="M29" s="136"/>
      <c r="N29" s="166"/>
      <c r="O29" s="166"/>
      <c r="P29" s="260"/>
      <c r="Q29" s="262"/>
      <c r="R29" s="166"/>
      <c r="S29" s="166"/>
      <c r="T29" s="260"/>
      <c r="U29" s="262"/>
      <c r="V29" s="166"/>
      <c r="W29" s="166"/>
      <c r="X29" s="260"/>
      <c r="Y29" s="262"/>
      <c r="Z29" s="166"/>
      <c r="AA29" s="166"/>
      <c r="AB29" s="260"/>
      <c r="AC29" s="262"/>
      <c r="AD29" s="166"/>
      <c r="AE29" s="166"/>
      <c r="AF29" s="260"/>
      <c r="AG29" s="262"/>
      <c r="AH29" s="166"/>
      <c r="AI29" s="166"/>
      <c r="AJ29" s="167"/>
      <c r="AK29" s="167"/>
      <c r="AL29" s="168"/>
      <c r="AM29" s="168"/>
      <c r="AN29" s="169"/>
      <c r="AO29" s="327"/>
      <c r="AP29" s="175"/>
      <c r="AQ29" s="192"/>
      <c r="AR29" s="138"/>
      <c r="AS29" s="172" t="e">
        <f>(#REF!/AQ29)-1</f>
        <v>#REF!</v>
      </c>
      <c r="AT29" s="172" t="e">
        <f>(#REF!/AR29)-1</f>
        <v>#REF!</v>
      </c>
    </row>
    <row r="30" spans="1:46">
      <c r="A30" s="320" t="s">
        <v>32</v>
      </c>
      <c r="B30" s="165">
        <v>1027650796.73</v>
      </c>
      <c r="C30" s="174">
        <v>150.69</v>
      </c>
      <c r="D30" s="165">
        <v>1024641874.5599999</v>
      </c>
      <c r="E30" s="174">
        <v>151.16</v>
      </c>
      <c r="F30" s="166">
        <f t="shared" ref="F30:G35" si="48">((D30-B30)/B30)</f>
        <v>-2.9279616963023927E-3</v>
      </c>
      <c r="G30" s="166">
        <f t="shared" si="48"/>
        <v>3.1189859977437048E-3</v>
      </c>
      <c r="H30" s="165">
        <v>1022376432.6</v>
      </c>
      <c r="I30" s="174">
        <v>154.07</v>
      </c>
      <c r="J30" s="166">
        <f t="shared" ref="J30:J35" si="49">((H30-D30)/D30)</f>
        <v>-2.2109597667699667E-3</v>
      </c>
      <c r="K30" s="166">
        <f t="shared" ref="K30:K35" si="50">((I30-E30)/E30)</f>
        <v>1.9251124636147105E-2</v>
      </c>
      <c r="L30" s="165">
        <v>1026854725.48</v>
      </c>
      <c r="M30" s="174">
        <v>152.1</v>
      </c>
      <c r="N30" s="166">
        <f t="shared" ref="N30:N35" si="51">((L30-H30)/H30)</f>
        <v>4.3802778870902495E-3</v>
      </c>
      <c r="O30" s="166">
        <f t="shared" ref="O30:O35" si="52">((M30-I30)/I30)</f>
        <v>-1.2786395794119549E-2</v>
      </c>
      <c r="P30" s="252">
        <v>940497292.23000002</v>
      </c>
      <c r="Q30" s="254">
        <v>152.03</v>
      </c>
      <c r="R30" s="166">
        <f t="shared" ref="R30:R35" si="53">((P30-L30)/L30)</f>
        <v>-8.4098978275269159E-2</v>
      </c>
      <c r="S30" s="166">
        <f t="shared" ref="S30:S35" si="54">((Q30-M30)/M30)</f>
        <v>-4.6022353714656925E-4</v>
      </c>
      <c r="T30" s="252">
        <v>937671337.00999999</v>
      </c>
      <c r="U30" s="254">
        <v>152.08000000000001</v>
      </c>
      <c r="V30" s="166">
        <f t="shared" ref="V30:V35" si="55">((T30-P30)/P30)</f>
        <v>-3.0047457269116061E-3</v>
      </c>
      <c r="W30" s="166">
        <f t="shared" ref="W30:W35" si="56">((U30-Q30)/Q30)</f>
        <v>3.2888245740979652E-4</v>
      </c>
      <c r="X30" s="252">
        <v>922910529.20000005</v>
      </c>
      <c r="Y30" s="267">
        <v>151.1</v>
      </c>
      <c r="Z30" s="166">
        <f t="shared" ref="Z30:Z35" si="57">((X30-T30)/T30)</f>
        <v>-1.5741984667109989E-2</v>
      </c>
      <c r="AA30" s="166">
        <f t="shared" ref="AA30:AA35" si="58">((Y30-U30)/U30)</f>
        <v>-6.4439768542873367E-3</v>
      </c>
      <c r="AB30" s="252">
        <v>925639570.38</v>
      </c>
      <c r="AC30" s="267">
        <v>152.05000000000001</v>
      </c>
      <c r="AD30" s="166">
        <f t="shared" ref="AD30:AD35" si="59">((AB30-X30)/X30)</f>
        <v>2.956994306225483E-3</v>
      </c>
      <c r="AE30" s="166">
        <f t="shared" ref="AE30:AE35" si="60">((AC30-Y30)/Y30)</f>
        <v>6.2872270019855535E-3</v>
      </c>
      <c r="AF30" s="252">
        <v>921141282.41999996</v>
      </c>
      <c r="AG30" s="267">
        <v>152.07</v>
      </c>
      <c r="AH30" s="166">
        <f t="shared" ref="AH30:AH35" si="61">((AF30-AB30)/AB30)</f>
        <v>-4.8596539127571756E-3</v>
      </c>
      <c r="AI30" s="166">
        <f t="shared" ref="AI30:AI35" si="62">((AG30-AC30)/AC30)</f>
        <v>1.3153567905282347E-4</v>
      </c>
      <c r="AJ30" s="167">
        <f t="shared" si="16"/>
        <v>-1.3188376481475571E-2</v>
      </c>
      <c r="AK30" s="167">
        <f t="shared" si="17"/>
        <v>1.1783949483481909E-3</v>
      </c>
      <c r="AL30" s="168">
        <f t="shared" si="18"/>
        <v>-0.10101147992262667</v>
      </c>
      <c r="AM30" s="168">
        <f t="shared" si="19"/>
        <v>6.0201111405133413E-3</v>
      </c>
      <c r="AN30" s="169">
        <f t="shared" si="20"/>
        <v>2.9284366184956234E-2</v>
      </c>
      <c r="AO30" s="327">
        <f t="shared" si="21"/>
        <v>9.366415732079433E-3</v>
      </c>
      <c r="AP30" s="175"/>
      <c r="AQ30" s="171">
        <v>1092437778.4100001</v>
      </c>
      <c r="AR30" s="177">
        <v>143.21</v>
      </c>
      <c r="AS30" s="172" t="e">
        <f>(#REF!/AQ30)-1</f>
        <v>#REF!</v>
      </c>
      <c r="AT30" s="172" t="e">
        <f>(#REF!/AR30)-1</f>
        <v>#REF!</v>
      </c>
    </row>
    <row r="31" spans="1:46">
      <c r="A31" s="320" t="s">
        <v>33</v>
      </c>
      <c r="B31" s="165">
        <v>657327605.57000005</v>
      </c>
      <c r="C31" s="174">
        <v>1.2491000000000001</v>
      </c>
      <c r="D31" s="165">
        <v>658364811.98000002</v>
      </c>
      <c r="E31" s="174">
        <v>1.2529999999999999</v>
      </c>
      <c r="F31" s="166">
        <f t="shared" si="48"/>
        <v>1.5779139674204853E-3</v>
      </c>
      <c r="G31" s="166">
        <f t="shared" si="48"/>
        <v>3.1222480185732066E-3</v>
      </c>
      <c r="H31" s="165">
        <v>659509925.37</v>
      </c>
      <c r="I31" s="174">
        <v>1.2552000000000001</v>
      </c>
      <c r="J31" s="166">
        <f t="shared" si="49"/>
        <v>1.7393295771019612E-3</v>
      </c>
      <c r="K31" s="166">
        <f t="shared" si="50"/>
        <v>1.755786113328174E-3</v>
      </c>
      <c r="L31" s="165">
        <v>659977522.42999995</v>
      </c>
      <c r="M31" s="174">
        <v>1.2561</v>
      </c>
      <c r="N31" s="166">
        <f t="shared" si="51"/>
        <v>7.0900685799021184E-4</v>
      </c>
      <c r="O31" s="166">
        <f t="shared" si="52"/>
        <v>7.170172084129229E-4</v>
      </c>
      <c r="P31" s="252">
        <v>657860973.38</v>
      </c>
      <c r="Q31" s="254">
        <v>1.252</v>
      </c>
      <c r="R31" s="166">
        <f t="shared" si="53"/>
        <v>-3.2070017206145725E-3</v>
      </c>
      <c r="S31" s="166">
        <f t="shared" si="54"/>
        <v>-3.2640713319003205E-3</v>
      </c>
      <c r="T31" s="252">
        <v>637810824.82000005</v>
      </c>
      <c r="U31" s="254">
        <v>1.2519</v>
      </c>
      <c r="V31" s="166">
        <f t="shared" si="55"/>
        <v>-3.0477789945472844E-2</v>
      </c>
      <c r="W31" s="166">
        <f t="shared" si="56"/>
        <v>-7.9872204472834657E-5</v>
      </c>
      <c r="X31" s="252">
        <v>636179250.00999999</v>
      </c>
      <c r="Y31" s="282">
        <v>1.2485999999999999</v>
      </c>
      <c r="Z31" s="166">
        <f t="shared" si="57"/>
        <v>-2.5580857936371923E-3</v>
      </c>
      <c r="AA31" s="166">
        <f t="shared" si="58"/>
        <v>-2.6359932901989622E-3</v>
      </c>
      <c r="AB31" s="252">
        <v>459550063</v>
      </c>
      <c r="AC31" s="267">
        <v>1.2390000000000001</v>
      </c>
      <c r="AD31" s="166">
        <f t="shared" si="59"/>
        <v>-0.27764059737444058</v>
      </c>
      <c r="AE31" s="166">
        <f t="shared" si="60"/>
        <v>-7.6886112445938102E-3</v>
      </c>
      <c r="AF31" s="252">
        <v>460156596.39999998</v>
      </c>
      <c r="AG31" s="267">
        <v>1.2405999999999999</v>
      </c>
      <c r="AH31" s="166">
        <f t="shared" si="61"/>
        <v>1.319841838428768E-3</v>
      </c>
      <c r="AI31" s="166">
        <f t="shared" si="62"/>
        <v>1.2913640032282676E-3</v>
      </c>
      <c r="AJ31" s="167">
        <f t="shared" si="16"/>
        <v>-3.8567172824152972E-2</v>
      </c>
      <c r="AK31" s="167">
        <f t="shared" si="17"/>
        <v>-8.4776659095291964E-4</v>
      </c>
      <c r="AL31" s="168">
        <f t="shared" si="18"/>
        <v>-0.30106137505116426</v>
      </c>
      <c r="AM31" s="168">
        <f t="shared" si="19"/>
        <v>-9.8962490023942282E-3</v>
      </c>
      <c r="AN31" s="169">
        <f t="shared" si="20"/>
        <v>9.7202565258069681E-2</v>
      </c>
      <c r="AO31" s="327">
        <f t="shared" si="21"/>
        <v>3.5048340375339578E-3</v>
      </c>
      <c r="AP31" s="175"/>
      <c r="AQ31" s="171">
        <v>609639394.97000003</v>
      </c>
      <c r="AR31" s="177">
        <v>1.1629</v>
      </c>
      <c r="AS31" s="172" t="e">
        <f>(#REF!/AQ31)-1</f>
        <v>#REF!</v>
      </c>
      <c r="AT31" s="172" t="e">
        <f>(#REF!/AR31)-1</f>
        <v>#REF!</v>
      </c>
    </row>
    <row r="32" spans="1:46">
      <c r="A32" s="320" t="s">
        <v>34</v>
      </c>
      <c r="B32" s="173">
        <v>1207952943.97</v>
      </c>
      <c r="C32" s="182">
        <v>217.29</v>
      </c>
      <c r="D32" s="173">
        <v>1210720724.1199999</v>
      </c>
      <c r="E32" s="182">
        <v>217.83</v>
      </c>
      <c r="F32" s="166">
        <f t="shared" si="48"/>
        <v>2.2912979879029095E-3</v>
      </c>
      <c r="G32" s="166">
        <f t="shared" si="48"/>
        <v>2.4851580836670831E-3</v>
      </c>
      <c r="H32" s="173">
        <v>1211305434.9000001</v>
      </c>
      <c r="I32" s="182">
        <v>217.98</v>
      </c>
      <c r="J32" s="166">
        <f t="shared" si="49"/>
        <v>4.8294438870301895E-4</v>
      </c>
      <c r="K32" s="166">
        <f t="shared" si="50"/>
        <v>6.8861038424448994E-4</v>
      </c>
      <c r="L32" s="173">
        <v>1209343413.8299999</v>
      </c>
      <c r="M32" s="182">
        <v>217.76</v>
      </c>
      <c r="N32" s="166">
        <f t="shared" si="51"/>
        <v>-1.6197575058037672E-3</v>
      </c>
      <c r="O32" s="166">
        <f t="shared" si="52"/>
        <v>-1.0092669052206573E-3</v>
      </c>
      <c r="P32" s="253">
        <v>1218815969.9200001</v>
      </c>
      <c r="Q32" s="257">
        <v>219.43</v>
      </c>
      <c r="R32" s="166">
        <f t="shared" si="53"/>
        <v>7.8328090943171336E-3</v>
      </c>
      <c r="S32" s="166">
        <f t="shared" si="54"/>
        <v>7.668993387215356E-3</v>
      </c>
      <c r="T32" s="253">
        <v>1221960123.3099999</v>
      </c>
      <c r="U32" s="257">
        <v>219.98</v>
      </c>
      <c r="V32" s="166">
        <f t="shared" si="55"/>
        <v>2.5796785303085915E-3</v>
      </c>
      <c r="W32" s="166">
        <f t="shared" si="56"/>
        <v>2.5064940983456361E-3</v>
      </c>
      <c r="X32" s="253">
        <v>1224485229.3</v>
      </c>
      <c r="Y32" s="257">
        <v>220.53</v>
      </c>
      <c r="Z32" s="166">
        <f t="shared" si="57"/>
        <v>2.0664389466000712E-3</v>
      </c>
      <c r="AA32" s="166">
        <f t="shared" si="58"/>
        <v>2.50022729339036E-3</v>
      </c>
      <c r="AB32" s="253">
        <v>1227040870.76</v>
      </c>
      <c r="AC32" s="257">
        <v>221.08</v>
      </c>
      <c r="AD32" s="166">
        <f t="shared" si="59"/>
        <v>2.0871149760303916E-3</v>
      </c>
      <c r="AE32" s="166">
        <f t="shared" si="60"/>
        <v>2.4939917471546338E-3</v>
      </c>
      <c r="AF32" s="253">
        <v>1224661368.0899999</v>
      </c>
      <c r="AG32" s="257">
        <v>221.63</v>
      </c>
      <c r="AH32" s="166">
        <f t="shared" si="61"/>
        <v>-1.939220385158213E-3</v>
      </c>
      <c r="AI32" s="166">
        <f t="shared" si="62"/>
        <v>2.4877872263433277E-3</v>
      </c>
      <c r="AJ32" s="167">
        <f t="shared" si="16"/>
        <v>1.7226632541125168E-3</v>
      </c>
      <c r="AK32" s="167">
        <f t="shared" si="17"/>
        <v>2.4777494143925285E-3</v>
      </c>
      <c r="AL32" s="168">
        <f t="shared" si="18"/>
        <v>1.151433496782063E-2</v>
      </c>
      <c r="AM32" s="168">
        <f t="shared" si="19"/>
        <v>1.744479640086298E-2</v>
      </c>
      <c r="AN32" s="169">
        <f t="shared" si="20"/>
        <v>3.0416344479844695E-3</v>
      </c>
      <c r="AO32" s="327">
        <f t="shared" si="21"/>
        <v>2.4585438849373431E-3</v>
      </c>
      <c r="AP32" s="175"/>
      <c r="AQ32" s="176">
        <v>1186217562.8099999</v>
      </c>
      <c r="AR32" s="183">
        <v>212.98</v>
      </c>
      <c r="AS32" s="172" t="e">
        <f>(#REF!/AQ32)-1</f>
        <v>#REF!</v>
      </c>
      <c r="AT32" s="172" t="e">
        <f>(#REF!/AR32)-1</f>
        <v>#REF!</v>
      </c>
    </row>
    <row r="33" spans="1:46">
      <c r="A33" s="320" t="s">
        <v>38</v>
      </c>
      <c r="B33" s="173">
        <v>4669819572</v>
      </c>
      <c r="C33" s="182">
        <v>1063.71</v>
      </c>
      <c r="D33" s="173">
        <v>4671840612.5200005</v>
      </c>
      <c r="E33" s="182">
        <v>1065.96</v>
      </c>
      <c r="F33" s="166">
        <f t="shared" si="48"/>
        <v>4.3278771028296543E-4</v>
      </c>
      <c r="G33" s="166">
        <f t="shared" si="48"/>
        <v>2.1152381758185973E-3</v>
      </c>
      <c r="H33" s="173">
        <v>0</v>
      </c>
      <c r="I33" s="182">
        <v>1065.96</v>
      </c>
      <c r="J33" s="166">
        <f t="shared" si="49"/>
        <v>-1</v>
      </c>
      <c r="K33" s="166">
        <f t="shared" si="50"/>
        <v>0</v>
      </c>
      <c r="L33" s="173">
        <v>4644945543.5500002</v>
      </c>
      <c r="M33" s="182">
        <v>1073.19</v>
      </c>
      <c r="N33" s="166" t="e">
        <f t="shared" si="51"/>
        <v>#DIV/0!</v>
      </c>
      <c r="O33" s="166">
        <f t="shared" si="52"/>
        <v>6.7826184847461614E-3</v>
      </c>
      <c r="P33" s="253">
        <v>4586464846.2200003</v>
      </c>
      <c r="Q33" s="257">
        <v>1074.57</v>
      </c>
      <c r="R33" s="166">
        <f t="shared" si="53"/>
        <v>-1.2590179321091627E-2</v>
      </c>
      <c r="S33" s="166">
        <f t="shared" si="54"/>
        <v>1.2858860034102831E-3</v>
      </c>
      <c r="T33" s="253">
        <v>4590998728.7700005</v>
      </c>
      <c r="U33" s="257">
        <v>1076.81</v>
      </c>
      <c r="V33" s="166">
        <f t="shared" si="55"/>
        <v>9.8853533211681627E-4</v>
      </c>
      <c r="W33" s="166">
        <f t="shared" si="56"/>
        <v>2.08455475213342E-3</v>
      </c>
      <c r="X33" s="253">
        <v>4536642739.1499996</v>
      </c>
      <c r="Y33" s="257">
        <v>1071.6199999999999</v>
      </c>
      <c r="Z33" s="166">
        <f t="shared" si="57"/>
        <v>-1.1839687360262818E-2</v>
      </c>
      <c r="AA33" s="166">
        <f t="shared" si="58"/>
        <v>-4.8197917924239697E-3</v>
      </c>
      <c r="AB33" s="253">
        <v>4558927548</v>
      </c>
      <c r="AC33" s="257">
        <v>1077.49</v>
      </c>
      <c r="AD33" s="166">
        <f t="shared" si="59"/>
        <v>4.9121806876456257E-3</v>
      </c>
      <c r="AE33" s="166">
        <f t="shared" si="60"/>
        <v>5.4776879864132048E-3</v>
      </c>
      <c r="AF33" s="253">
        <v>4551906787.6800003</v>
      </c>
      <c r="AG33" s="257">
        <v>1076.72</v>
      </c>
      <c r="AH33" s="166">
        <f t="shared" si="61"/>
        <v>-1.5400026094031041E-3</v>
      </c>
      <c r="AI33" s="166">
        <f t="shared" si="62"/>
        <v>-7.1462380161299111E-4</v>
      </c>
      <c r="AJ33" s="167" t="e">
        <f t="shared" si="16"/>
        <v>#DIV/0!</v>
      </c>
      <c r="AK33" s="167">
        <f t="shared" si="17"/>
        <v>1.5264462260605883E-3</v>
      </c>
      <c r="AL33" s="168">
        <f t="shared" si="18"/>
        <v>-2.5671643103275219E-2</v>
      </c>
      <c r="AM33" s="168">
        <f t="shared" si="19"/>
        <v>1.009418739915193E-2</v>
      </c>
      <c r="AN33" s="169" t="e">
        <f t="shared" si="20"/>
        <v>#DIV/0!</v>
      </c>
      <c r="AO33" s="327">
        <f t="shared" si="21"/>
        <v>3.6170796923697818E-3</v>
      </c>
      <c r="AP33" s="175"/>
      <c r="AQ33" s="176">
        <v>4662655514.79</v>
      </c>
      <c r="AR33" s="183">
        <v>1067.58</v>
      </c>
      <c r="AS33" s="172" t="e">
        <f>(#REF!/AQ33)-1</f>
        <v>#REF!</v>
      </c>
      <c r="AT33" s="172" t="e">
        <f>(#REF!/AR33)-1</f>
        <v>#REF!</v>
      </c>
    </row>
    <row r="34" spans="1:46">
      <c r="A34" s="320" t="s">
        <v>103</v>
      </c>
      <c r="B34" s="173">
        <v>138603030.30000001</v>
      </c>
      <c r="C34" s="182">
        <v>33248.25</v>
      </c>
      <c r="D34" s="173">
        <v>133160391.11</v>
      </c>
      <c r="E34" s="182">
        <v>31609.24</v>
      </c>
      <c r="F34" s="166">
        <f t="shared" si="48"/>
        <v>-3.9267822487139462E-2</v>
      </c>
      <c r="G34" s="166">
        <f t="shared" si="48"/>
        <v>-4.9296128367658398E-2</v>
      </c>
      <c r="H34" s="173">
        <v>137770550.56</v>
      </c>
      <c r="I34" s="257">
        <v>32598.560000000001</v>
      </c>
      <c r="J34" s="166">
        <f t="shared" si="49"/>
        <v>3.4621101752334758E-2</v>
      </c>
      <c r="K34" s="166">
        <f t="shared" si="50"/>
        <v>3.129844311346934E-2</v>
      </c>
      <c r="L34" s="173">
        <v>137745658.49000001</v>
      </c>
      <c r="M34" s="257">
        <v>32435.200000000001</v>
      </c>
      <c r="N34" s="166">
        <f t="shared" si="51"/>
        <v>-1.8067772756088526E-4</v>
      </c>
      <c r="O34" s="166">
        <f t="shared" si="52"/>
        <v>-5.0112643012452263E-3</v>
      </c>
      <c r="P34" s="253">
        <v>130494668.53</v>
      </c>
      <c r="Q34" s="257">
        <v>32486.6</v>
      </c>
      <c r="R34" s="166">
        <f t="shared" si="53"/>
        <v>-5.2640424674628941E-2</v>
      </c>
      <c r="S34" s="166">
        <f t="shared" si="54"/>
        <v>1.5846981057615742E-3</v>
      </c>
      <c r="T34" s="253">
        <v>125187609.48</v>
      </c>
      <c r="U34" s="257">
        <v>31136.31</v>
      </c>
      <c r="V34" s="166">
        <f t="shared" si="55"/>
        <v>-4.0668780646620314E-2</v>
      </c>
      <c r="W34" s="166">
        <f t="shared" si="56"/>
        <v>-4.1564521987527081E-2</v>
      </c>
      <c r="X34" s="253">
        <v>125541723.97</v>
      </c>
      <c r="Y34" s="257">
        <v>31164.06</v>
      </c>
      <c r="Z34" s="166">
        <f t="shared" si="57"/>
        <v>2.8286704368819188E-3</v>
      </c>
      <c r="AA34" s="166">
        <f t="shared" si="58"/>
        <v>8.912424111913068E-4</v>
      </c>
      <c r="AB34" s="253">
        <v>125492044.84</v>
      </c>
      <c r="AC34" s="257">
        <v>31101.919999999998</v>
      </c>
      <c r="AD34" s="166">
        <f t="shared" si="59"/>
        <v>-3.9571808024451517E-4</v>
      </c>
      <c r="AE34" s="166">
        <f t="shared" si="60"/>
        <v>-1.9939635593052719E-3</v>
      </c>
      <c r="AF34" s="253">
        <v>125900599.25</v>
      </c>
      <c r="AG34" s="257">
        <v>31198.45</v>
      </c>
      <c r="AH34" s="166">
        <f t="shared" si="61"/>
        <v>3.2556199918560226E-3</v>
      </c>
      <c r="AI34" s="166">
        <f t="shared" si="62"/>
        <v>3.103666911882047E-3</v>
      </c>
      <c r="AJ34" s="167">
        <f t="shared" si="16"/>
        <v>-1.1556003929390175E-2</v>
      </c>
      <c r="AK34" s="167">
        <f t="shared" si="17"/>
        <v>-7.6234784591789635E-3</v>
      </c>
      <c r="AL34" s="168">
        <f t="shared" si="18"/>
        <v>-5.451915392770882E-2</v>
      </c>
      <c r="AM34" s="168">
        <f t="shared" si="19"/>
        <v>-1.2995883482171696E-2</v>
      </c>
      <c r="AN34" s="169">
        <f t="shared" si="20"/>
        <v>2.9558673997222871E-2</v>
      </c>
      <c r="AO34" s="327">
        <f t="shared" si="21"/>
        <v>2.5951597530990054E-2</v>
      </c>
      <c r="AP34" s="175"/>
      <c r="AQ34" s="176">
        <v>136891964.13</v>
      </c>
      <c r="AR34" s="176">
        <v>33401.089999999997</v>
      </c>
      <c r="AS34" s="172" t="e">
        <f>(#REF!/AQ34)-1</f>
        <v>#REF!</v>
      </c>
      <c r="AT34" s="172" t="e">
        <f>(#REF!/AR34)-1</f>
        <v>#REF!</v>
      </c>
    </row>
    <row r="35" spans="1:46">
      <c r="A35" s="320" t="s">
        <v>102</v>
      </c>
      <c r="B35" s="173">
        <v>165172710.15000001</v>
      </c>
      <c r="C35" s="182">
        <v>33267.15</v>
      </c>
      <c r="D35" s="173">
        <v>162384699.58000001</v>
      </c>
      <c r="E35" s="182">
        <v>31643.279999999999</v>
      </c>
      <c r="F35" s="166">
        <f t="shared" si="48"/>
        <v>-1.6879365649858792E-2</v>
      </c>
      <c r="G35" s="166">
        <f t="shared" si="48"/>
        <v>-4.8813018247730947E-2</v>
      </c>
      <c r="H35" s="173">
        <v>166637580.22</v>
      </c>
      <c r="I35" s="257">
        <v>32440.13</v>
      </c>
      <c r="J35" s="166">
        <f t="shared" si="49"/>
        <v>2.61901561600314E-2</v>
      </c>
      <c r="K35" s="166">
        <f t="shared" si="50"/>
        <v>2.51822819884665E-2</v>
      </c>
      <c r="L35" s="173">
        <v>166624120.25</v>
      </c>
      <c r="M35" s="257">
        <v>32473.21</v>
      </c>
      <c r="N35" s="166">
        <f t="shared" si="51"/>
        <v>-8.0773916557288854E-5</v>
      </c>
      <c r="O35" s="166">
        <f t="shared" si="52"/>
        <v>1.0197246435201741E-3</v>
      </c>
      <c r="P35" s="253">
        <v>167274655.93000001</v>
      </c>
      <c r="Q35" s="257">
        <v>32546.93</v>
      </c>
      <c r="R35" s="166">
        <f t="shared" si="53"/>
        <v>3.904210741061705E-3</v>
      </c>
      <c r="S35" s="166">
        <f t="shared" si="54"/>
        <v>2.2701790183354575E-3</v>
      </c>
      <c r="T35" s="253">
        <v>160008021.44</v>
      </c>
      <c r="U35" s="257">
        <v>31197.26</v>
      </c>
      <c r="V35" s="166">
        <f t="shared" si="55"/>
        <v>-4.3441335745690625E-2</v>
      </c>
      <c r="W35" s="166">
        <f t="shared" si="56"/>
        <v>-4.1468427283310648E-2</v>
      </c>
      <c r="X35" s="253">
        <v>160157287.41999999</v>
      </c>
      <c r="Y35" s="257">
        <v>31225.16</v>
      </c>
      <c r="Z35" s="166">
        <f t="shared" si="57"/>
        <v>9.3286560671560588E-4</v>
      </c>
      <c r="AA35" s="166">
        <f t="shared" si="58"/>
        <v>8.9430930793285872E-4</v>
      </c>
      <c r="AB35" s="253">
        <v>159990252.09999999</v>
      </c>
      <c r="AC35" s="257">
        <v>31166.03</v>
      </c>
      <c r="AD35" s="166">
        <f t="shared" si="59"/>
        <v>-1.0429454862204038E-3</v>
      </c>
      <c r="AE35" s="166">
        <f t="shared" si="60"/>
        <v>-1.8936652366233198E-3</v>
      </c>
      <c r="AF35" s="253">
        <v>160167157.09999999</v>
      </c>
      <c r="AG35" s="257">
        <v>31265.55</v>
      </c>
      <c r="AH35" s="166">
        <f t="shared" si="61"/>
        <v>1.1057236155201983E-3</v>
      </c>
      <c r="AI35" s="166">
        <f t="shared" si="62"/>
        <v>3.1932203107036873E-3</v>
      </c>
      <c r="AJ35" s="167">
        <f t="shared" si="16"/>
        <v>-3.6639330843747753E-3</v>
      </c>
      <c r="AK35" s="167">
        <f t="shared" si="17"/>
        <v>-7.4519244373382797E-3</v>
      </c>
      <c r="AL35" s="168">
        <f t="shared" si="18"/>
        <v>-1.365610482844494E-2</v>
      </c>
      <c r="AM35" s="168">
        <f t="shared" si="19"/>
        <v>-1.1937131675350961E-2</v>
      </c>
      <c r="AN35" s="169">
        <f t="shared" si="20"/>
        <v>1.9889055334895087E-2</v>
      </c>
      <c r="AO35" s="327">
        <f t="shared" si="21"/>
        <v>2.4822268457507554E-2</v>
      </c>
      <c r="AP35" s="175"/>
      <c r="AQ35" s="176">
        <v>165890525.49000001</v>
      </c>
      <c r="AR35" s="176">
        <v>33407.480000000003</v>
      </c>
      <c r="AS35" s="172" t="e">
        <f>(#REF!/AQ35)-1</f>
        <v>#REF!</v>
      </c>
      <c r="AT35" s="172" t="e">
        <f>(#REF!/AR35)-1</f>
        <v>#REF!</v>
      </c>
    </row>
    <row r="36" spans="1:46">
      <c r="A36" s="323" t="s">
        <v>72</v>
      </c>
      <c r="B36" s="196">
        <f>SUM(B30:B35)</f>
        <v>7866526658.7200003</v>
      </c>
      <c r="C36" s="197"/>
      <c r="D36" s="196">
        <f>SUM(D30:D35)</f>
        <v>7861113113.8699999</v>
      </c>
      <c r="E36" s="197"/>
      <c r="F36" s="166">
        <f>((D36-B36)/B36)</f>
        <v>-6.8817472880480205E-4</v>
      </c>
      <c r="G36" s="166"/>
      <c r="H36" s="196">
        <f>SUM(H30:H35)</f>
        <v>3197599923.6499996</v>
      </c>
      <c r="I36" s="197"/>
      <c r="J36" s="166">
        <f>((H36-D36)/D36)</f>
        <v>-0.59323827588637357</v>
      </c>
      <c r="K36" s="166"/>
      <c r="L36" s="196">
        <f>SUM(L30:L35)</f>
        <v>7845490984.0299997</v>
      </c>
      <c r="M36" s="197"/>
      <c r="N36" s="166">
        <f>((L36-H36)/H36)</f>
        <v>1.4535561581683178</v>
      </c>
      <c r="O36" s="166"/>
      <c r="P36" s="264">
        <f>SUM(P30:P35)</f>
        <v>7701408406.21</v>
      </c>
      <c r="Q36" s="265"/>
      <c r="R36" s="166">
        <f>((P36-L36)/L36)</f>
        <v>-1.8365017321833526E-2</v>
      </c>
      <c r="S36" s="166"/>
      <c r="T36" s="264">
        <f>SUM(T30:T35)</f>
        <v>7673636644.829999</v>
      </c>
      <c r="U36" s="265"/>
      <c r="V36" s="166">
        <f>((T36-P36)/P36)</f>
        <v>-3.606062672589525E-3</v>
      </c>
      <c r="W36" s="166"/>
      <c r="X36" s="264">
        <f>SUM(X30:X35)</f>
        <v>7605916759.0500002</v>
      </c>
      <c r="Y36" s="265"/>
      <c r="Z36" s="166">
        <f>((X36-T36)/T36)</f>
        <v>-8.8250055240267425E-3</v>
      </c>
      <c r="AA36" s="166"/>
      <c r="AB36" s="264">
        <f>SUM(AB30:AB35)</f>
        <v>7456640349.0800009</v>
      </c>
      <c r="AC36" s="265"/>
      <c r="AD36" s="166">
        <f>((AB36-X36)/X36)</f>
        <v>-1.9626353363962446E-2</v>
      </c>
      <c r="AE36" s="166"/>
      <c r="AF36" s="264">
        <f>SUM(AF30:AF35)</f>
        <v>7443933790.9400005</v>
      </c>
      <c r="AG36" s="265"/>
      <c r="AH36" s="166">
        <f>((AF36-AB36)/AB36)</f>
        <v>-1.704059408144591E-3</v>
      </c>
      <c r="AI36" s="166"/>
      <c r="AJ36" s="167">
        <f t="shared" si="16"/>
        <v>0.10093790115782283</v>
      </c>
      <c r="AK36" s="167"/>
      <c r="AL36" s="168">
        <f t="shared" si="18"/>
        <v>-5.3068734273004674E-2</v>
      </c>
      <c r="AM36" s="168"/>
      <c r="AN36" s="169">
        <f t="shared" si="20"/>
        <v>0.58359308318939451</v>
      </c>
      <c r="AO36" s="327"/>
      <c r="AP36" s="175"/>
      <c r="AQ36" s="198">
        <f>SUM(AQ30:AQ35)</f>
        <v>7853732740.5999994</v>
      </c>
      <c r="AR36" s="199"/>
      <c r="AS36" s="172" t="e">
        <f>(#REF!/AQ36)-1</f>
        <v>#REF!</v>
      </c>
      <c r="AT36" s="172" t="e">
        <f>(#REF!/AR36)-1</f>
        <v>#REF!</v>
      </c>
    </row>
    <row r="37" spans="1:46">
      <c r="A37" s="324" t="s">
        <v>78</v>
      </c>
      <c r="B37" s="190"/>
      <c r="C37" s="197"/>
      <c r="D37" s="190"/>
      <c r="E37" s="197"/>
      <c r="F37" s="166"/>
      <c r="G37" s="166"/>
      <c r="H37" s="190"/>
      <c r="I37" s="197"/>
      <c r="J37" s="166"/>
      <c r="K37" s="166"/>
      <c r="L37" s="190"/>
      <c r="M37" s="197"/>
      <c r="N37" s="166"/>
      <c r="O37" s="166"/>
      <c r="P37" s="260"/>
      <c r="Q37" s="265"/>
      <c r="R37" s="166"/>
      <c r="S37" s="166"/>
      <c r="T37" s="260"/>
      <c r="U37" s="265"/>
      <c r="V37" s="166"/>
      <c r="W37" s="166"/>
      <c r="X37" s="260"/>
      <c r="Y37" s="265"/>
      <c r="Z37" s="166"/>
      <c r="AA37" s="166"/>
      <c r="AB37" s="260"/>
      <c r="AC37" s="265"/>
      <c r="AD37" s="166"/>
      <c r="AE37" s="166"/>
      <c r="AF37" s="260"/>
      <c r="AG37" s="265"/>
      <c r="AH37" s="166"/>
      <c r="AI37" s="166"/>
      <c r="AJ37" s="167"/>
      <c r="AK37" s="167"/>
      <c r="AL37" s="168"/>
      <c r="AM37" s="168"/>
      <c r="AN37" s="169"/>
      <c r="AO37" s="327"/>
      <c r="AP37" s="175"/>
      <c r="AQ37" s="192"/>
      <c r="AR37" s="199"/>
      <c r="AS37" s="172" t="e">
        <f>(#REF!/AQ37)-1</f>
        <v>#REF!</v>
      </c>
      <c r="AT37" s="172" t="e">
        <f>(#REF!/AR37)-1</f>
        <v>#REF!</v>
      </c>
    </row>
    <row r="38" spans="1:46">
      <c r="A38" s="322" t="s">
        <v>36</v>
      </c>
      <c r="B38" s="200">
        <v>943956852.44976604</v>
      </c>
      <c r="C38" s="200">
        <v>2035.6470581244801</v>
      </c>
      <c r="D38" s="200">
        <v>946335144.30292296</v>
      </c>
      <c r="E38" s="182">
        <v>2041.35574087697</v>
      </c>
      <c r="F38" s="166">
        <f t="shared" ref="F38:F47" si="63">((D38-B38)/B38)</f>
        <v>2.5194921218959936E-3</v>
      </c>
      <c r="G38" s="166">
        <f t="shared" ref="G38:G47" si="64">((E38-C38)/C38)</f>
        <v>2.8043578230843112E-3</v>
      </c>
      <c r="H38" s="201">
        <v>974065532.83000004</v>
      </c>
      <c r="I38" s="201">
        <v>2046.62</v>
      </c>
      <c r="J38" s="166">
        <f t="shared" ref="J38:J47" si="65">((H38-D38)/D38)</f>
        <v>2.9302925812296102E-2</v>
      </c>
      <c r="K38" s="166">
        <f t="shared" ref="K38:K47" si="66">((I38-E38)/E38)</f>
        <v>2.578805358427313E-3</v>
      </c>
      <c r="L38" s="201">
        <v>1045623904.1799999</v>
      </c>
      <c r="M38" s="201">
        <v>2052.7800000000002</v>
      </c>
      <c r="N38" s="166">
        <f t="shared" ref="N38:N47" si="67">((L38-H38)/H38)</f>
        <v>7.3463610956541997E-2</v>
      </c>
      <c r="O38" s="166">
        <f t="shared" ref="O38:O47" si="68">((M38-I38)/I38)</f>
        <v>3.0098406152584798E-3</v>
      </c>
      <c r="P38" s="266">
        <v>1050022374.6263</v>
      </c>
      <c r="Q38" s="266">
        <v>2059.2291026559601</v>
      </c>
      <c r="R38" s="166">
        <f t="shared" ref="R38:R47" si="69">((P38-L38)/L38)</f>
        <v>4.2065511592807373E-3</v>
      </c>
      <c r="S38" s="166">
        <f t="shared" ref="S38:S47" si="70">((Q38-M38)/M38)</f>
        <v>3.14164335971702E-3</v>
      </c>
      <c r="T38" s="266">
        <v>1045352279.53818</v>
      </c>
      <c r="U38" s="266">
        <v>2065.4763006667399</v>
      </c>
      <c r="V38" s="166">
        <f t="shared" ref="V38:V47" si="71">((T38-P38)/P38)</f>
        <v>-4.447614832762071E-3</v>
      </c>
      <c r="W38" s="166">
        <f t="shared" ref="W38:W47" si="72">((U38-Q38)/Q38)</f>
        <v>3.0337556917403108E-3</v>
      </c>
      <c r="X38" s="266">
        <v>993611340.76881802</v>
      </c>
      <c r="Y38" s="266">
        <v>2072.6285690363802</v>
      </c>
      <c r="Z38" s="166">
        <f t="shared" ref="Z38:Z47" si="73">((X38-T38)/T38)</f>
        <v>-4.9496174430518576E-2</v>
      </c>
      <c r="AA38" s="166">
        <f t="shared" ref="AA38:AA47" si="74">((Y38-U38)/U38)</f>
        <v>3.4627695158407435E-3</v>
      </c>
      <c r="AB38" s="266">
        <v>1003199256.71773</v>
      </c>
      <c r="AC38" s="266">
        <v>2079.2502049472901</v>
      </c>
      <c r="AD38" s="166">
        <f t="shared" ref="AD38:AD47" si="75">((AB38-X38)/X38)</f>
        <v>9.6495637232695691E-3</v>
      </c>
      <c r="AE38" s="166">
        <f t="shared" ref="AE38:AE47" si="76">((AC38-Y38)/Y38)</f>
        <v>3.1948010414564625E-3</v>
      </c>
      <c r="AF38" s="266">
        <v>990008199.721241</v>
      </c>
      <c r="AG38" s="257">
        <v>2083.9898831988799</v>
      </c>
      <c r="AH38" s="166">
        <f t="shared" ref="AH38:AH47" si="77">((AF38-AB38)/AB38)</f>
        <v>-1.3148990001894123E-2</v>
      </c>
      <c r="AI38" s="166">
        <f t="shared" ref="AI38:AI47" si="78">((AG38-AC38)/AC38)</f>
        <v>2.2795131823540914E-3</v>
      </c>
      <c r="AJ38" s="167">
        <f t="shared" si="16"/>
        <v>6.5061705635137031E-3</v>
      </c>
      <c r="AK38" s="167">
        <f t="shared" si="17"/>
        <v>2.9381858234848414E-3</v>
      </c>
      <c r="AL38" s="168">
        <f t="shared" si="18"/>
        <v>4.6149670844664557E-2</v>
      </c>
      <c r="AM38" s="168">
        <f t="shared" si="19"/>
        <v>2.0885209504735391E-2</v>
      </c>
      <c r="AN38" s="169">
        <f t="shared" si="20"/>
        <v>3.5206791238150646E-2</v>
      </c>
      <c r="AO38" s="327">
        <f t="shared" si="21"/>
        <v>3.7371041096833664E-4</v>
      </c>
      <c r="AP38" s="175"/>
      <c r="AQ38" s="202">
        <v>1198249163.9190199</v>
      </c>
      <c r="AR38" s="202">
        <v>1987.7461478934799</v>
      </c>
      <c r="AS38" s="172" t="e">
        <f>(#REF!/AQ38)-1</f>
        <v>#REF!</v>
      </c>
      <c r="AT38" s="172" t="e">
        <f>(#REF!/AR38)-1</f>
        <v>#REF!</v>
      </c>
    </row>
    <row r="39" spans="1:46">
      <c r="A39" s="320" t="s">
        <v>85</v>
      </c>
      <c r="B39" s="200">
        <v>3868703381.4699998</v>
      </c>
      <c r="C39" s="182">
        <v>1</v>
      </c>
      <c r="D39" s="200">
        <v>3842150376.21</v>
      </c>
      <c r="E39" s="182">
        <v>1</v>
      </c>
      <c r="F39" s="166">
        <f t="shared" si="63"/>
        <v>-6.863541254462974E-3</v>
      </c>
      <c r="G39" s="166">
        <f t="shared" si="64"/>
        <v>0</v>
      </c>
      <c r="H39" s="200">
        <v>0</v>
      </c>
      <c r="I39" s="182">
        <v>1</v>
      </c>
      <c r="J39" s="166">
        <f t="shared" si="65"/>
        <v>-1</v>
      </c>
      <c r="K39" s="166">
        <f t="shared" si="66"/>
        <v>0</v>
      </c>
      <c r="L39" s="201">
        <v>0</v>
      </c>
      <c r="M39" s="182">
        <v>0</v>
      </c>
      <c r="N39" s="166" t="e">
        <f t="shared" si="67"/>
        <v>#DIV/0!</v>
      </c>
      <c r="O39" s="166">
        <f t="shared" si="68"/>
        <v>-1</v>
      </c>
      <c r="P39" s="266">
        <v>3717206646.6999998</v>
      </c>
      <c r="Q39" s="257">
        <v>1</v>
      </c>
      <c r="R39" s="166" t="e">
        <f t="shared" si="69"/>
        <v>#DIV/0!</v>
      </c>
      <c r="S39" s="166" t="e">
        <f t="shared" si="70"/>
        <v>#DIV/0!</v>
      </c>
      <c r="T39" s="266">
        <v>3723231159.48</v>
      </c>
      <c r="U39" s="257">
        <v>1</v>
      </c>
      <c r="V39" s="166">
        <f t="shared" si="71"/>
        <v>1.6207096760005397E-3</v>
      </c>
      <c r="W39" s="166">
        <f t="shared" si="72"/>
        <v>0</v>
      </c>
      <c r="X39" s="266">
        <v>3703574417.9400001</v>
      </c>
      <c r="Y39" s="257">
        <v>1</v>
      </c>
      <c r="Z39" s="166">
        <f t="shared" si="73"/>
        <v>-5.2794845922876556E-3</v>
      </c>
      <c r="AA39" s="166">
        <f t="shared" si="74"/>
        <v>0</v>
      </c>
      <c r="AB39" s="266">
        <v>3678508272.9099998</v>
      </c>
      <c r="AC39" s="257">
        <v>1</v>
      </c>
      <c r="AD39" s="166">
        <f t="shared" si="75"/>
        <v>-6.7680954130638167E-3</v>
      </c>
      <c r="AE39" s="166">
        <f t="shared" si="76"/>
        <v>0</v>
      </c>
      <c r="AF39" s="266">
        <v>3685085803.9099998</v>
      </c>
      <c r="AG39" s="257">
        <v>1</v>
      </c>
      <c r="AH39" s="166">
        <f t="shared" si="77"/>
        <v>1.788097378613923E-3</v>
      </c>
      <c r="AI39" s="166">
        <f t="shared" si="78"/>
        <v>0</v>
      </c>
      <c r="AJ39" s="167" t="e">
        <f t="shared" si="16"/>
        <v>#DIV/0!</v>
      </c>
      <c r="AK39" s="167" t="e">
        <f t="shared" si="17"/>
        <v>#DIV/0!</v>
      </c>
      <c r="AL39" s="168">
        <f t="shared" si="18"/>
        <v>-4.0879340192544175E-2</v>
      </c>
      <c r="AM39" s="168">
        <f t="shared" si="19"/>
        <v>0</v>
      </c>
      <c r="AN39" s="169" t="e">
        <f t="shared" si="20"/>
        <v>#DIV/0!</v>
      </c>
      <c r="AO39" s="327" t="e">
        <f t="shared" si="21"/>
        <v>#DIV/0!</v>
      </c>
      <c r="AP39" s="175"/>
      <c r="AQ39" s="171">
        <v>4056683843.0900002</v>
      </c>
      <c r="AR39" s="183">
        <v>1</v>
      </c>
      <c r="AS39" s="172" t="e">
        <f>(#REF!/AQ39)-1</f>
        <v>#REF!</v>
      </c>
      <c r="AT39" s="172" t="e">
        <f>(#REF!/AR39)-1</f>
        <v>#REF!</v>
      </c>
    </row>
    <row r="40" spans="1:46">
      <c r="A40" s="320" t="s">
        <v>37</v>
      </c>
      <c r="B40" s="200">
        <v>720765080.00999999</v>
      </c>
      <c r="C40" s="182">
        <v>16.495799999999999</v>
      </c>
      <c r="D40" s="200">
        <v>722718273.72000003</v>
      </c>
      <c r="E40" s="182">
        <v>16.553000000000001</v>
      </c>
      <c r="F40" s="166">
        <f t="shared" si="63"/>
        <v>2.7098894829546117E-3</v>
      </c>
      <c r="G40" s="166">
        <f t="shared" si="64"/>
        <v>3.4675493155834633E-3</v>
      </c>
      <c r="H40" s="200">
        <v>725047190.84000003</v>
      </c>
      <c r="I40" s="182">
        <v>16.606300000000001</v>
      </c>
      <c r="J40" s="166">
        <f t="shared" si="65"/>
        <v>3.2224411706272813E-3</v>
      </c>
      <c r="K40" s="166">
        <f t="shared" si="66"/>
        <v>3.2199601280734685E-3</v>
      </c>
      <c r="L40" s="201">
        <v>727294347.38</v>
      </c>
      <c r="M40" s="182">
        <v>16.6616</v>
      </c>
      <c r="N40" s="166">
        <f t="shared" si="67"/>
        <v>3.0993245245134033E-3</v>
      </c>
      <c r="O40" s="166">
        <f t="shared" si="68"/>
        <v>3.330061482690245E-3</v>
      </c>
      <c r="P40" s="266">
        <v>729794677.98000002</v>
      </c>
      <c r="Q40" s="257">
        <v>16.718900000000001</v>
      </c>
      <c r="R40" s="166">
        <f t="shared" si="69"/>
        <v>3.4378523757364497E-3</v>
      </c>
      <c r="S40" s="166">
        <f t="shared" si="70"/>
        <v>3.439045469822914E-3</v>
      </c>
      <c r="T40" s="266">
        <v>732270090.70000005</v>
      </c>
      <c r="U40" s="257">
        <v>16.775600000000001</v>
      </c>
      <c r="V40" s="166">
        <f t="shared" si="71"/>
        <v>3.3919303534135489E-3</v>
      </c>
      <c r="W40" s="166">
        <f t="shared" si="72"/>
        <v>3.3913714419010403E-3</v>
      </c>
      <c r="X40" s="266">
        <v>734064943.55999994</v>
      </c>
      <c r="Y40" s="257">
        <v>16.832100000000001</v>
      </c>
      <c r="Z40" s="166">
        <f t="shared" si="73"/>
        <v>2.4510803906849983E-3</v>
      </c>
      <c r="AA40" s="166">
        <f t="shared" si="74"/>
        <v>3.3679868380266441E-3</v>
      </c>
      <c r="AB40" s="266">
        <v>735359339.75</v>
      </c>
      <c r="AC40" s="257">
        <v>16.8889</v>
      </c>
      <c r="AD40" s="166">
        <f t="shared" si="75"/>
        <v>1.7633265303783816E-3</v>
      </c>
      <c r="AE40" s="166">
        <f t="shared" si="76"/>
        <v>3.3745046666784936E-3</v>
      </c>
      <c r="AF40" s="266">
        <v>737832900.30999994</v>
      </c>
      <c r="AG40" s="257">
        <v>16.945699999999999</v>
      </c>
      <c r="AH40" s="166">
        <f t="shared" si="77"/>
        <v>3.3637439905786454E-3</v>
      </c>
      <c r="AI40" s="166">
        <f t="shared" si="78"/>
        <v>3.3631556821343647E-3</v>
      </c>
      <c r="AJ40" s="167">
        <f t="shared" si="16"/>
        <v>2.9299486023609154E-3</v>
      </c>
      <c r="AK40" s="167">
        <f t="shared" si="17"/>
        <v>3.3692043781138295E-3</v>
      </c>
      <c r="AL40" s="168">
        <f t="shared" si="18"/>
        <v>2.0913580214599246E-2</v>
      </c>
      <c r="AM40" s="168">
        <f t="shared" si="19"/>
        <v>2.372379629070246E-2</v>
      </c>
      <c r="AN40" s="169">
        <f t="shared" si="20"/>
        <v>5.8707017889980998E-4</v>
      </c>
      <c r="AO40" s="327">
        <f t="shared" si="21"/>
        <v>7.4558757416076391E-5</v>
      </c>
      <c r="AP40" s="175"/>
      <c r="AQ40" s="171">
        <v>739078842.02999997</v>
      </c>
      <c r="AR40" s="177">
        <v>16.871500000000001</v>
      </c>
      <c r="AS40" s="172" t="e">
        <f>(#REF!/AQ40)-1</f>
        <v>#REF!</v>
      </c>
      <c r="AT40" s="172" t="e">
        <f>(#REF!/AR40)-1</f>
        <v>#REF!</v>
      </c>
    </row>
    <row r="41" spans="1:46">
      <c r="A41" s="321" t="s">
        <v>35</v>
      </c>
      <c r="B41" s="184">
        <v>0</v>
      </c>
      <c r="C41" s="185">
        <v>0</v>
      </c>
      <c r="D41" s="184">
        <v>0</v>
      </c>
      <c r="E41" s="185">
        <v>0</v>
      </c>
      <c r="F41" s="166" t="e">
        <f t="shared" si="63"/>
        <v>#DIV/0!</v>
      </c>
      <c r="G41" s="166" t="e">
        <f t="shared" si="64"/>
        <v>#DIV/0!</v>
      </c>
      <c r="H41" s="184">
        <v>0</v>
      </c>
      <c r="I41" s="185">
        <v>0</v>
      </c>
      <c r="J41" s="166" t="e">
        <f t="shared" si="65"/>
        <v>#DIV/0!</v>
      </c>
      <c r="K41" s="166" t="e">
        <f t="shared" si="66"/>
        <v>#DIV/0!</v>
      </c>
      <c r="L41" s="184">
        <v>0</v>
      </c>
      <c r="M41" s="185">
        <v>0</v>
      </c>
      <c r="N41" s="166" t="e">
        <f t="shared" si="67"/>
        <v>#DIV/0!</v>
      </c>
      <c r="O41" s="166" t="e">
        <f t="shared" si="68"/>
        <v>#DIV/0!</v>
      </c>
      <c r="P41" s="258">
        <v>0</v>
      </c>
      <c r="Q41" s="259">
        <v>0</v>
      </c>
      <c r="R41" s="166" t="e">
        <f t="shared" si="69"/>
        <v>#DIV/0!</v>
      </c>
      <c r="S41" s="166" t="e">
        <f t="shared" si="70"/>
        <v>#DIV/0!</v>
      </c>
      <c r="T41" s="258">
        <v>0</v>
      </c>
      <c r="U41" s="259">
        <v>0</v>
      </c>
      <c r="V41" s="166" t="e">
        <f t="shared" si="71"/>
        <v>#DIV/0!</v>
      </c>
      <c r="W41" s="166" t="e">
        <f t="shared" si="72"/>
        <v>#DIV/0!</v>
      </c>
      <c r="X41" s="258">
        <v>0</v>
      </c>
      <c r="Y41" s="259">
        <v>0</v>
      </c>
      <c r="Z41" s="166" t="e">
        <f t="shared" si="73"/>
        <v>#DIV/0!</v>
      </c>
      <c r="AA41" s="166" t="e">
        <f t="shared" si="74"/>
        <v>#DIV/0!</v>
      </c>
      <c r="AB41" s="258">
        <v>0</v>
      </c>
      <c r="AC41" s="259">
        <v>0</v>
      </c>
      <c r="AD41" s="166" t="e">
        <f t="shared" si="75"/>
        <v>#DIV/0!</v>
      </c>
      <c r="AE41" s="166" t="e">
        <f t="shared" si="76"/>
        <v>#DIV/0!</v>
      </c>
      <c r="AF41" s="258">
        <v>0</v>
      </c>
      <c r="AG41" s="259">
        <v>0</v>
      </c>
      <c r="AH41" s="166" t="e">
        <f t="shared" si="77"/>
        <v>#DIV/0!</v>
      </c>
      <c r="AI41" s="166" t="e">
        <f t="shared" si="78"/>
        <v>#DIV/0!</v>
      </c>
      <c r="AJ41" s="167" t="e">
        <f t="shared" si="16"/>
        <v>#DIV/0!</v>
      </c>
      <c r="AK41" s="167" t="e">
        <f t="shared" si="17"/>
        <v>#DIV/0!</v>
      </c>
      <c r="AL41" s="168" t="e">
        <f t="shared" si="18"/>
        <v>#DIV/0!</v>
      </c>
      <c r="AM41" s="168" t="e">
        <f t="shared" si="19"/>
        <v>#DIV/0!</v>
      </c>
      <c r="AN41" s="169" t="e">
        <f t="shared" si="20"/>
        <v>#DIV/0!</v>
      </c>
      <c r="AO41" s="327" t="e">
        <f t="shared" si="21"/>
        <v>#DIV/0!</v>
      </c>
      <c r="AP41" s="175"/>
      <c r="AQ41" s="186">
        <v>0</v>
      </c>
      <c r="AR41" s="187">
        <v>0</v>
      </c>
      <c r="AS41" s="172" t="e">
        <f>(#REF!/AQ41)-1</f>
        <v>#REF!</v>
      </c>
      <c r="AT41" s="172" t="e">
        <f>(#REF!/AR41)-1</f>
        <v>#REF!</v>
      </c>
    </row>
    <row r="42" spans="1:46">
      <c r="A42" s="320" t="s">
        <v>104</v>
      </c>
      <c r="B42" s="165">
        <v>2721949993.8499999</v>
      </c>
      <c r="C42" s="174">
        <v>179.32</v>
      </c>
      <c r="D42" s="165">
        <v>2718620961.0100002</v>
      </c>
      <c r="E42" s="174">
        <v>179.94</v>
      </c>
      <c r="F42" s="166">
        <f t="shared" si="63"/>
        <v>-1.2230323288529637E-3</v>
      </c>
      <c r="G42" s="166">
        <f t="shared" si="64"/>
        <v>3.4575061342851025E-3</v>
      </c>
      <c r="H42" s="165">
        <v>2742446676.3800001</v>
      </c>
      <c r="I42" s="174">
        <v>180.51</v>
      </c>
      <c r="J42" s="166">
        <f t="shared" si="65"/>
        <v>8.7638974729115412E-3</v>
      </c>
      <c r="K42" s="166">
        <f t="shared" si="66"/>
        <v>3.1677225741913594E-3</v>
      </c>
      <c r="L42" s="165">
        <v>2784614267.4699998</v>
      </c>
      <c r="M42" s="174">
        <v>181.14</v>
      </c>
      <c r="N42" s="166">
        <f t="shared" si="67"/>
        <v>1.537590191020977E-2</v>
      </c>
      <c r="O42" s="166">
        <f t="shared" si="68"/>
        <v>3.4901113511716553E-3</v>
      </c>
      <c r="P42" s="252">
        <v>2883760748.3299999</v>
      </c>
      <c r="Q42" s="254">
        <v>181.77</v>
      </c>
      <c r="R42" s="166">
        <f t="shared" si="69"/>
        <v>3.5605104095829065E-2</v>
      </c>
      <c r="S42" s="166">
        <f t="shared" si="70"/>
        <v>3.4779728386884396E-3</v>
      </c>
      <c r="T42" s="252">
        <v>2913095605.7399998</v>
      </c>
      <c r="U42" s="254">
        <v>182.42</v>
      </c>
      <c r="V42" s="166">
        <f t="shared" si="71"/>
        <v>1.0172431061414442E-2</v>
      </c>
      <c r="W42" s="166">
        <f t="shared" si="72"/>
        <v>3.5759476261207966E-3</v>
      </c>
      <c r="X42" s="252">
        <v>2936927323.29</v>
      </c>
      <c r="Y42" s="254">
        <v>183.05</v>
      </c>
      <c r="Z42" s="166">
        <f t="shared" si="73"/>
        <v>8.1808909748934695E-3</v>
      </c>
      <c r="AA42" s="166">
        <f t="shared" si="74"/>
        <v>3.45356868764403E-3</v>
      </c>
      <c r="AB42" s="252">
        <v>2979037952.5900002</v>
      </c>
      <c r="AC42" s="254">
        <v>183.69</v>
      </c>
      <c r="AD42" s="166">
        <f t="shared" si="75"/>
        <v>1.4338328690008948E-2</v>
      </c>
      <c r="AE42" s="166">
        <f t="shared" si="76"/>
        <v>3.496312482928087E-3</v>
      </c>
      <c r="AF42" s="252">
        <v>3061733643.4699998</v>
      </c>
      <c r="AG42" s="254">
        <v>184.33</v>
      </c>
      <c r="AH42" s="166">
        <f t="shared" si="77"/>
        <v>2.7759193469859396E-2</v>
      </c>
      <c r="AI42" s="166">
        <f t="shared" si="78"/>
        <v>3.4841308726659848E-3</v>
      </c>
      <c r="AJ42" s="167">
        <f t="shared" si="16"/>
        <v>1.4871589418284207E-2</v>
      </c>
      <c r="AK42" s="167">
        <f t="shared" si="17"/>
        <v>3.4504090709619314E-3</v>
      </c>
      <c r="AL42" s="168">
        <f t="shared" si="18"/>
        <v>0.12620835614116985</v>
      </c>
      <c r="AM42" s="168">
        <f t="shared" si="19"/>
        <v>2.4397021229298738E-2</v>
      </c>
      <c r="AN42" s="169">
        <f t="shared" si="20"/>
        <v>1.1708946226675811E-2</v>
      </c>
      <c r="AO42" s="327">
        <f t="shared" si="21"/>
        <v>1.2030452506548265E-4</v>
      </c>
      <c r="AP42" s="175"/>
      <c r="AQ42" s="171">
        <v>3320655667.8400002</v>
      </c>
      <c r="AR42" s="177">
        <v>177.09</v>
      </c>
      <c r="AS42" s="172" t="e">
        <f>(#REF!/AQ42)-1</f>
        <v>#REF!</v>
      </c>
      <c r="AT42" s="172" t="e">
        <f>(#REF!/AR42)-1</f>
        <v>#REF!</v>
      </c>
    </row>
    <row r="43" spans="1:46">
      <c r="A43" s="320" t="s">
        <v>64</v>
      </c>
      <c r="B43" s="165">
        <v>1171839095</v>
      </c>
      <c r="C43" s="203">
        <v>1.22</v>
      </c>
      <c r="D43" s="165">
        <v>1170039632</v>
      </c>
      <c r="E43" s="203">
        <v>1.22</v>
      </c>
      <c r="F43" s="166">
        <f t="shared" si="63"/>
        <v>-1.5355888088031404E-3</v>
      </c>
      <c r="G43" s="166">
        <f t="shared" si="64"/>
        <v>0</v>
      </c>
      <c r="H43" s="165">
        <v>1173469653</v>
      </c>
      <c r="I43" s="203">
        <v>1.22</v>
      </c>
      <c r="J43" s="166">
        <f t="shared" si="65"/>
        <v>2.9315425787218119E-3</v>
      </c>
      <c r="K43" s="166">
        <f t="shared" si="66"/>
        <v>0</v>
      </c>
      <c r="L43" s="165">
        <v>1183701301</v>
      </c>
      <c r="M43" s="203">
        <v>1.22</v>
      </c>
      <c r="N43" s="166">
        <f t="shared" si="67"/>
        <v>8.7191415422142159E-3</v>
      </c>
      <c r="O43" s="166">
        <f t="shared" si="68"/>
        <v>0</v>
      </c>
      <c r="P43" s="252">
        <v>1178487630</v>
      </c>
      <c r="Q43" s="254">
        <v>1.23</v>
      </c>
      <c r="R43" s="166">
        <f t="shared" si="69"/>
        <v>-4.4045495224136789E-3</v>
      </c>
      <c r="S43" s="166">
        <f t="shared" si="70"/>
        <v>8.1967213114754172E-3</v>
      </c>
      <c r="T43" s="252">
        <v>1023223269</v>
      </c>
      <c r="U43" s="254">
        <v>1.23</v>
      </c>
      <c r="V43" s="166">
        <f t="shared" si="71"/>
        <v>-0.13174882539921101</v>
      </c>
      <c r="W43" s="166">
        <f t="shared" si="72"/>
        <v>0</v>
      </c>
      <c r="X43" s="252">
        <v>1044899795</v>
      </c>
      <c r="Y43" s="254">
        <v>1.23</v>
      </c>
      <c r="Z43" s="166">
        <f t="shared" si="73"/>
        <v>2.1184551462736526E-2</v>
      </c>
      <c r="AA43" s="166">
        <f t="shared" si="74"/>
        <v>0</v>
      </c>
      <c r="AB43" s="252">
        <v>1033325580</v>
      </c>
      <c r="AC43" s="254">
        <v>1.23</v>
      </c>
      <c r="AD43" s="166">
        <f t="shared" si="75"/>
        <v>-1.1076865987900782E-2</v>
      </c>
      <c r="AE43" s="166">
        <f t="shared" si="76"/>
        <v>0</v>
      </c>
      <c r="AF43" s="252">
        <v>1026064200</v>
      </c>
      <c r="AG43" s="254">
        <v>1.24</v>
      </c>
      <c r="AH43" s="166">
        <f t="shared" si="77"/>
        <v>-7.0271946621122067E-3</v>
      </c>
      <c r="AI43" s="166">
        <f t="shared" si="78"/>
        <v>8.1300813008130159E-3</v>
      </c>
      <c r="AJ43" s="167">
        <f t="shared" si="16"/>
        <v>-1.5369723599596033E-2</v>
      </c>
      <c r="AK43" s="167">
        <f t="shared" si="17"/>
        <v>2.0408503265360541E-3</v>
      </c>
      <c r="AL43" s="168">
        <f t="shared" si="18"/>
        <v>-0.123051756592122</v>
      </c>
      <c r="AM43" s="168">
        <f t="shared" si="19"/>
        <v>1.6393442622950834E-2</v>
      </c>
      <c r="AN43" s="169">
        <f t="shared" si="20"/>
        <v>4.809984388461086E-2</v>
      </c>
      <c r="AO43" s="327">
        <f t="shared" si="21"/>
        <v>3.778962476153743E-3</v>
      </c>
      <c r="AP43" s="175"/>
      <c r="AQ43" s="204">
        <v>1300500308</v>
      </c>
      <c r="AR43" s="177">
        <v>1.19</v>
      </c>
      <c r="AS43" s="172" t="e">
        <f>(#REF!/AQ43)-1</f>
        <v>#REF!</v>
      </c>
      <c r="AT43" s="172" t="e">
        <f>(#REF!/AR43)-1</f>
        <v>#REF!</v>
      </c>
    </row>
    <row r="44" spans="1:46">
      <c r="A44" s="320" t="s">
        <v>82</v>
      </c>
      <c r="B44" s="173">
        <v>785423249.22000003</v>
      </c>
      <c r="C44" s="182">
        <v>2.5099999999999998</v>
      </c>
      <c r="D44" s="173">
        <v>784322501.67999995</v>
      </c>
      <c r="E44" s="182">
        <v>2.5</v>
      </c>
      <c r="F44" s="166">
        <f t="shared" si="63"/>
        <v>-1.4014705333630347E-3</v>
      </c>
      <c r="G44" s="166">
        <f t="shared" si="64"/>
        <v>-3.9840637450198361E-3</v>
      </c>
      <c r="H44" s="173">
        <v>786218038.88</v>
      </c>
      <c r="I44" s="182">
        <v>2.5099999999999998</v>
      </c>
      <c r="J44" s="166">
        <f t="shared" si="65"/>
        <v>2.4167828870647629E-3</v>
      </c>
      <c r="K44" s="166">
        <f t="shared" si="66"/>
        <v>3.9999999999999151E-3</v>
      </c>
      <c r="L44" s="173">
        <v>787964457.11000001</v>
      </c>
      <c r="M44" s="182">
        <v>1.22</v>
      </c>
      <c r="N44" s="166">
        <f t="shared" si="67"/>
        <v>2.2212899521968027E-3</v>
      </c>
      <c r="O44" s="166">
        <f t="shared" si="68"/>
        <v>-0.51394422310756971</v>
      </c>
      <c r="P44" s="253">
        <v>788421782.59000003</v>
      </c>
      <c r="Q44" s="257">
        <v>2.52</v>
      </c>
      <c r="R44" s="166">
        <f t="shared" si="69"/>
        <v>5.8038846279607809E-4</v>
      </c>
      <c r="S44" s="166">
        <f t="shared" si="70"/>
        <v>1.0655737704918034</v>
      </c>
      <c r="T44" s="253">
        <v>789614518.86000001</v>
      </c>
      <c r="U44" s="257">
        <v>2.52</v>
      </c>
      <c r="V44" s="166">
        <f t="shared" si="71"/>
        <v>1.5128149631809893E-3</v>
      </c>
      <c r="W44" s="166">
        <f t="shared" si="72"/>
        <v>0</v>
      </c>
      <c r="X44" s="253">
        <v>791291181.00999999</v>
      </c>
      <c r="Y44" s="257">
        <v>2.5299999999999998</v>
      </c>
      <c r="Z44" s="166">
        <f t="shared" si="73"/>
        <v>2.1233932633617785E-3</v>
      </c>
      <c r="AA44" s="166">
        <f t="shared" si="74"/>
        <v>3.9682539682538839E-3</v>
      </c>
      <c r="AB44" s="253">
        <v>793168811.51999998</v>
      </c>
      <c r="AC44" s="257">
        <v>2.54</v>
      </c>
      <c r="AD44" s="166">
        <f t="shared" si="75"/>
        <v>2.3728692484647593E-3</v>
      </c>
      <c r="AE44" s="166">
        <f t="shared" si="76"/>
        <v>3.952569169960566E-3</v>
      </c>
      <c r="AF44" s="253">
        <v>795021062.47000003</v>
      </c>
      <c r="AG44" s="257">
        <v>2.54</v>
      </c>
      <c r="AH44" s="166">
        <f t="shared" si="77"/>
        <v>2.3352543911181545E-3</v>
      </c>
      <c r="AI44" s="166">
        <f t="shared" si="78"/>
        <v>0</v>
      </c>
      <c r="AJ44" s="167">
        <f t="shared" si="16"/>
        <v>1.5201653293525361E-3</v>
      </c>
      <c r="AK44" s="167">
        <f t="shared" si="17"/>
        <v>6.9945788347178517E-2</v>
      </c>
      <c r="AL44" s="168">
        <f t="shared" si="18"/>
        <v>1.3640512374799933E-2</v>
      </c>
      <c r="AM44" s="168">
        <f t="shared" si="19"/>
        <v>1.6000000000000014E-2</v>
      </c>
      <c r="AN44" s="169">
        <f t="shared" si="20"/>
        <v>1.3347042248757377E-3</v>
      </c>
      <c r="AO44" s="327">
        <f t="shared" si="21"/>
        <v>0.44086118012236969</v>
      </c>
      <c r="AP44" s="175"/>
      <c r="AQ44" s="176">
        <v>776682398.99000001</v>
      </c>
      <c r="AR44" s="183">
        <v>2.4700000000000002</v>
      </c>
      <c r="AS44" s="172" t="e">
        <f>(#REF!/AQ44)-1</f>
        <v>#REF!</v>
      </c>
      <c r="AT44" s="172" t="e">
        <f>(#REF!/AR44)-1</f>
        <v>#REF!</v>
      </c>
    </row>
    <row r="45" spans="1:46">
      <c r="A45" s="322" t="s">
        <v>110</v>
      </c>
      <c r="B45" s="165">
        <v>4908887964.1400003</v>
      </c>
      <c r="C45" s="165">
        <v>2309.36</v>
      </c>
      <c r="D45" s="165">
        <v>4942913057.2200003</v>
      </c>
      <c r="E45" s="165">
        <v>2317.41</v>
      </c>
      <c r="F45" s="166">
        <f t="shared" si="63"/>
        <v>6.9313240246176326E-3</v>
      </c>
      <c r="G45" s="166">
        <f t="shared" si="64"/>
        <v>3.4858142515674156E-3</v>
      </c>
      <c r="H45" s="165">
        <v>4952984247.0699997</v>
      </c>
      <c r="I45" s="165">
        <v>2317.41</v>
      </c>
      <c r="J45" s="166">
        <f t="shared" si="65"/>
        <v>2.0375009095676224E-3</v>
      </c>
      <c r="K45" s="166">
        <f t="shared" si="66"/>
        <v>0</v>
      </c>
      <c r="L45" s="165">
        <v>4933251422.6199999</v>
      </c>
      <c r="M45" s="165">
        <v>2333.5</v>
      </c>
      <c r="N45" s="166">
        <f t="shared" si="67"/>
        <v>-3.9840272986276931E-3</v>
      </c>
      <c r="O45" s="166">
        <f t="shared" si="68"/>
        <v>6.9430959562615793E-3</v>
      </c>
      <c r="P45" s="252">
        <v>4870727594.6800003</v>
      </c>
      <c r="Q45" s="252">
        <v>2341.92</v>
      </c>
      <c r="R45" s="166">
        <f t="shared" si="69"/>
        <v>-1.2673959339131718E-2</v>
      </c>
      <c r="S45" s="166">
        <f t="shared" si="70"/>
        <v>3.6083136918791826E-3</v>
      </c>
      <c r="T45" s="252">
        <v>4886655038.4799995</v>
      </c>
      <c r="U45" s="252">
        <v>2350.15</v>
      </c>
      <c r="V45" s="166">
        <f t="shared" si="71"/>
        <v>3.2700337866145121E-3</v>
      </c>
      <c r="W45" s="166">
        <f t="shared" si="72"/>
        <v>3.5142105622736975E-3</v>
      </c>
      <c r="X45" s="252">
        <v>4882279221.1199999</v>
      </c>
      <c r="Y45" s="252">
        <v>2358.4</v>
      </c>
      <c r="Z45" s="166">
        <f t="shared" si="73"/>
        <v>-8.9546270926477351E-4</v>
      </c>
      <c r="AA45" s="166">
        <f t="shared" si="74"/>
        <v>3.5104142288790077E-3</v>
      </c>
      <c r="AB45" s="252">
        <v>4913317438.3500004</v>
      </c>
      <c r="AC45" s="252">
        <v>2366.67</v>
      </c>
      <c r="AD45" s="166">
        <f t="shared" si="75"/>
        <v>6.3573212068113337E-3</v>
      </c>
      <c r="AE45" s="166">
        <f t="shared" si="76"/>
        <v>3.5066146540027061E-3</v>
      </c>
      <c r="AF45" s="252">
        <v>4932587199.9200001</v>
      </c>
      <c r="AG45" s="252">
        <v>2374.9499999999998</v>
      </c>
      <c r="AH45" s="166">
        <f t="shared" si="77"/>
        <v>3.9219451647054381E-3</v>
      </c>
      <c r="AI45" s="166">
        <f t="shared" si="78"/>
        <v>3.4985866217088759E-3</v>
      </c>
      <c r="AJ45" s="167">
        <f t="shared" si="16"/>
        <v>6.2058446816154434E-4</v>
      </c>
      <c r="AK45" s="167">
        <f t="shared" si="17"/>
        <v>3.5083812458215581E-3</v>
      </c>
      <c r="AL45" s="168">
        <f t="shared" si="18"/>
        <v>-2.0890226432199624E-3</v>
      </c>
      <c r="AM45" s="168">
        <f t="shared" si="19"/>
        <v>2.4829443214623208E-2</v>
      </c>
      <c r="AN45" s="169">
        <f t="shared" si="20"/>
        <v>6.4686887842318906E-3</v>
      </c>
      <c r="AO45" s="327">
        <f t="shared" si="21"/>
        <v>1.8561341177145889E-3</v>
      </c>
      <c r="AP45" s="175"/>
      <c r="AQ45" s="171">
        <v>8144502990.9799995</v>
      </c>
      <c r="AR45" s="171">
        <v>2263.5700000000002</v>
      </c>
      <c r="AS45" s="172" t="e">
        <f>(#REF!/AQ45)-1</f>
        <v>#REF!</v>
      </c>
      <c r="AT45" s="172" t="e">
        <f>(#REF!/AR45)-1</f>
        <v>#REF!</v>
      </c>
    </row>
    <row r="46" spans="1:46">
      <c r="A46" s="322" t="s">
        <v>111</v>
      </c>
      <c r="B46" s="165">
        <v>430535376.39999998</v>
      </c>
      <c r="C46" s="165">
        <v>2046.09</v>
      </c>
      <c r="D46" s="165">
        <v>432131954.22000003</v>
      </c>
      <c r="E46" s="165">
        <v>2053.6799999999998</v>
      </c>
      <c r="F46" s="166">
        <f t="shared" si="63"/>
        <v>3.7083545453340649E-3</v>
      </c>
      <c r="G46" s="166">
        <f t="shared" si="64"/>
        <v>3.7095142442414158E-3</v>
      </c>
      <c r="H46" s="165">
        <v>433109884.94</v>
      </c>
      <c r="I46" s="165">
        <v>2325.2399999999998</v>
      </c>
      <c r="J46" s="166">
        <f t="shared" si="65"/>
        <v>2.263037274725814E-3</v>
      </c>
      <c r="K46" s="166">
        <f t="shared" si="66"/>
        <v>0.13223092205212106</v>
      </c>
      <c r="L46" s="165">
        <v>435758377.45999998</v>
      </c>
      <c r="M46" s="165">
        <v>2077.3200000000002</v>
      </c>
      <c r="N46" s="166">
        <f t="shared" si="67"/>
        <v>6.1150590464285632E-3</v>
      </c>
      <c r="O46" s="166">
        <f t="shared" si="68"/>
        <v>-0.10662125199979341</v>
      </c>
      <c r="P46" s="252">
        <v>421079492.74000001</v>
      </c>
      <c r="Q46" s="252">
        <v>2082.79</v>
      </c>
      <c r="R46" s="166">
        <f t="shared" si="69"/>
        <v>-3.3685834809561187E-2</v>
      </c>
      <c r="S46" s="166">
        <f t="shared" si="70"/>
        <v>2.6332004698360386E-3</v>
      </c>
      <c r="T46" s="252">
        <v>418291909.62</v>
      </c>
      <c r="U46" s="252">
        <v>2068.88</v>
      </c>
      <c r="V46" s="166">
        <f t="shared" si="71"/>
        <v>-6.6200875798081852E-3</v>
      </c>
      <c r="W46" s="166">
        <f t="shared" si="72"/>
        <v>-6.678541763691901E-3</v>
      </c>
      <c r="X46" s="252">
        <v>416854422.99000001</v>
      </c>
      <c r="Y46" s="252">
        <v>2061.69</v>
      </c>
      <c r="Z46" s="166">
        <f t="shared" si="73"/>
        <v>-3.4365633112672183E-3</v>
      </c>
      <c r="AA46" s="166">
        <f t="shared" si="74"/>
        <v>-3.4753103128262897E-3</v>
      </c>
      <c r="AB46" s="252">
        <v>415636246.70999998</v>
      </c>
      <c r="AC46" s="252">
        <v>2055.52</v>
      </c>
      <c r="AD46" s="166">
        <f t="shared" si="75"/>
        <v>-2.9223062364610057E-3</v>
      </c>
      <c r="AE46" s="166">
        <f t="shared" si="76"/>
        <v>-2.9926904626787114E-3</v>
      </c>
      <c r="AF46" s="252">
        <v>417880911.37</v>
      </c>
      <c r="AG46" s="252">
        <v>2066.65</v>
      </c>
      <c r="AH46" s="166">
        <f t="shared" si="77"/>
        <v>5.4005507887433749E-3</v>
      </c>
      <c r="AI46" s="166">
        <f t="shared" si="78"/>
        <v>5.4146882540671501E-3</v>
      </c>
      <c r="AJ46" s="167">
        <f t="shared" si="16"/>
        <v>-3.647223785233222E-3</v>
      </c>
      <c r="AK46" s="167">
        <f t="shared" si="17"/>
        <v>3.02756631015942E-3</v>
      </c>
      <c r="AL46" s="168">
        <f t="shared" si="18"/>
        <v>-3.2978451861360759E-2</v>
      </c>
      <c r="AM46" s="168">
        <f t="shared" si="19"/>
        <v>6.3154921896304466E-3</v>
      </c>
      <c r="AN46" s="169">
        <f t="shared" si="20"/>
        <v>1.2972091272643838E-2</v>
      </c>
      <c r="AO46" s="327">
        <f t="shared" si="21"/>
        <v>6.4248878645305998E-2</v>
      </c>
      <c r="AP46" s="175"/>
      <c r="AQ46" s="171"/>
      <c r="AR46" s="171"/>
      <c r="AS46" s="172"/>
      <c r="AT46" s="172"/>
    </row>
    <row r="47" spans="1:46">
      <c r="A47" s="320" t="s">
        <v>130</v>
      </c>
      <c r="B47" s="165">
        <v>947137715.37</v>
      </c>
      <c r="C47" s="165">
        <v>983.39</v>
      </c>
      <c r="D47" s="165">
        <v>956644815.95000005</v>
      </c>
      <c r="E47" s="165">
        <v>986.92</v>
      </c>
      <c r="F47" s="166">
        <f t="shared" si="63"/>
        <v>1.0037717246098777E-2</v>
      </c>
      <c r="G47" s="166">
        <f t="shared" si="64"/>
        <v>3.5896236488066513E-3</v>
      </c>
      <c r="H47" s="165">
        <v>961911528.63</v>
      </c>
      <c r="I47" s="165">
        <v>988.83</v>
      </c>
      <c r="J47" s="166">
        <f t="shared" si="65"/>
        <v>5.5054003243302134E-3</v>
      </c>
      <c r="K47" s="166">
        <f t="shared" si="66"/>
        <v>1.9353139058891115E-3</v>
      </c>
      <c r="L47" s="165">
        <v>965826109.10000002</v>
      </c>
      <c r="M47" s="165">
        <v>991.68</v>
      </c>
      <c r="N47" s="166">
        <f t="shared" si="67"/>
        <v>4.0695847315348841E-3</v>
      </c>
      <c r="O47" s="166">
        <f t="shared" si="68"/>
        <v>2.882194108188373E-3</v>
      </c>
      <c r="P47" s="252">
        <v>974439755.09000003</v>
      </c>
      <c r="Q47" s="267">
        <v>994.06</v>
      </c>
      <c r="R47" s="166">
        <f t="shared" si="69"/>
        <v>8.9184232118415079E-3</v>
      </c>
      <c r="S47" s="166">
        <f t="shared" si="70"/>
        <v>2.3999677315262942E-3</v>
      </c>
      <c r="T47" s="252">
        <v>979202248.69000006</v>
      </c>
      <c r="U47" s="267">
        <v>995.38</v>
      </c>
      <c r="V47" s="166">
        <f t="shared" si="71"/>
        <v>4.8874171801007405E-3</v>
      </c>
      <c r="W47" s="166">
        <f t="shared" si="72"/>
        <v>1.3278876526568316E-3</v>
      </c>
      <c r="X47" s="252">
        <v>981889173.77999997</v>
      </c>
      <c r="Y47" s="267">
        <v>996.86</v>
      </c>
      <c r="Z47" s="166">
        <f t="shared" si="73"/>
        <v>2.7439939946977718E-3</v>
      </c>
      <c r="AA47" s="166">
        <f t="shared" si="74"/>
        <v>1.4868693363338807E-3</v>
      </c>
      <c r="AB47" s="252">
        <v>982254022.80999994</v>
      </c>
      <c r="AC47" s="267">
        <v>997.99</v>
      </c>
      <c r="AD47" s="166">
        <f t="shared" si="75"/>
        <v>3.7157862592109475E-4</v>
      </c>
      <c r="AE47" s="166">
        <f t="shared" si="76"/>
        <v>1.1335593764420233E-3</v>
      </c>
      <c r="AF47" s="252">
        <v>1024043052.4400001</v>
      </c>
      <c r="AG47" s="267">
        <v>998.85</v>
      </c>
      <c r="AH47" s="166">
        <f t="shared" si="77"/>
        <v>4.2544014745240173E-2</v>
      </c>
      <c r="AI47" s="166">
        <f t="shared" si="78"/>
        <v>8.6173208148379609E-4</v>
      </c>
      <c r="AJ47" s="167">
        <f t="shared" si="16"/>
        <v>9.8847662574706452E-3</v>
      </c>
      <c r="AK47" s="167">
        <f t="shared" si="17"/>
        <v>1.9521434801658701E-3</v>
      </c>
      <c r="AL47" s="168">
        <f t="shared" si="18"/>
        <v>7.0452727455664846E-2</v>
      </c>
      <c r="AM47" s="168">
        <f t="shared" si="19"/>
        <v>1.2088112511652479E-2</v>
      </c>
      <c r="AN47" s="169">
        <f t="shared" si="20"/>
        <v>1.3559623741363883E-2</v>
      </c>
      <c r="AO47" s="327">
        <f t="shared" si="21"/>
        <v>9.4206593554474049E-4</v>
      </c>
      <c r="AP47" s="175"/>
      <c r="AQ47" s="171">
        <v>421796041.39999998</v>
      </c>
      <c r="AR47" s="171">
        <v>2004.5</v>
      </c>
      <c r="AS47" s="172" t="e">
        <f>(#REF!/AQ47)-1</f>
        <v>#REF!</v>
      </c>
      <c r="AT47" s="172" t="e">
        <f>(#REF!/AR47)-1</f>
        <v>#REF!</v>
      </c>
    </row>
    <row r="48" spans="1:46">
      <c r="A48" s="323" t="s">
        <v>72</v>
      </c>
      <c r="B48" s="190">
        <f>SUM(B38:B47)</f>
        <v>16499198707.909767</v>
      </c>
      <c r="C48" s="136"/>
      <c r="D48" s="190">
        <f>SUM(D38:D47)</f>
        <v>16515876716.312925</v>
      </c>
      <c r="E48" s="136"/>
      <c r="F48" s="166">
        <f>((D48-B48)/B48)</f>
        <v>1.0108374775292996E-3</v>
      </c>
      <c r="G48" s="166"/>
      <c r="H48" s="190">
        <f>SUM(H38:H47)</f>
        <v>12749252752.57</v>
      </c>
      <c r="I48" s="136"/>
      <c r="J48" s="166">
        <f>((H48-D48)/D48)</f>
        <v>-0.22806079437627352</v>
      </c>
      <c r="K48" s="166"/>
      <c r="L48" s="190">
        <f>SUM(L38:L47)</f>
        <v>12864034186.319998</v>
      </c>
      <c r="M48" s="136"/>
      <c r="N48" s="166">
        <f>((L48-H48)/H48)</f>
        <v>9.0029930363456322E-3</v>
      </c>
      <c r="O48" s="166"/>
      <c r="P48" s="260">
        <f>SUM(P38:P47)</f>
        <v>16613940702.7363</v>
      </c>
      <c r="Q48" s="262"/>
      <c r="R48" s="166">
        <f>((P48-L48)/L48)</f>
        <v>0.29150315228515683</v>
      </c>
      <c r="S48" s="166"/>
      <c r="T48" s="260">
        <f>SUM(T38:T47)</f>
        <v>16510936120.108181</v>
      </c>
      <c r="U48" s="262"/>
      <c r="V48" s="166">
        <f>((T48-P48)/P48)</f>
        <v>-6.199888664051495E-3</v>
      </c>
      <c r="W48" s="166"/>
      <c r="X48" s="260">
        <f>SUM(X38:X47)</f>
        <v>16485391819.45882</v>
      </c>
      <c r="Y48" s="262"/>
      <c r="Z48" s="166">
        <f>((X48-T48)/T48)</f>
        <v>-1.5471140136173751E-3</v>
      </c>
      <c r="AA48" s="166"/>
      <c r="AB48" s="260">
        <f>SUM(AB38:AB47)</f>
        <v>16533806921.357729</v>
      </c>
      <c r="AC48" s="262"/>
      <c r="AD48" s="166">
        <f>((AB48-X48)/X48)</f>
        <v>2.9368487221371957E-3</v>
      </c>
      <c r="AE48" s="166"/>
      <c r="AF48" s="260">
        <f>SUM(AF38:AF47)</f>
        <v>16670256973.61124</v>
      </c>
      <c r="AG48" s="262"/>
      <c r="AH48" s="166">
        <f>((AF48-AB48)/AB48)</f>
        <v>8.2527909574927096E-3</v>
      </c>
      <c r="AI48" s="166"/>
      <c r="AJ48" s="167">
        <f t="shared" si="16"/>
        <v>9.6123531780899097E-3</v>
      </c>
      <c r="AK48" s="167"/>
      <c r="AL48" s="168">
        <f t="shared" si="18"/>
        <v>9.3473849405664219E-3</v>
      </c>
      <c r="AM48" s="168"/>
      <c r="AN48" s="169">
        <f t="shared" si="20"/>
        <v>0.1396149176183234</v>
      </c>
      <c r="AO48" s="327"/>
      <c r="AP48" s="175"/>
      <c r="AQ48" s="192">
        <f>SUM(AQ38:AQ47)</f>
        <v>19958149256.249023</v>
      </c>
      <c r="AR48" s="138"/>
      <c r="AS48" s="172" t="e">
        <f>(#REF!/AQ48)-1</f>
        <v>#REF!</v>
      </c>
      <c r="AT48" s="172" t="e">
        <f>(#REF!/AR48)-1</f>
        <v>#REF!</v>
      </c>
    </row>
    <row r="49" spans="1:46">
      <c r="A49" s="324" t="s">
        <v>74</v>
      </c>
      <c r="B49" s="190"/>
      <c r="C49" s="136"/>
      <c r="D49" s="190"/>
      <c r="E49" s="136"/>
      <c r="F49" s="166"/>
      <c r="G49" s="166"/>
      <c r="H49" s="190"/>
      <c r="I49" s="136"/>
      <c r="J49" s="166"/>
      <c r="K49" s="166"/>
      <c r="L49" s="190"/>
      <c r="M49" s="136"/>
      <c r="N49" s="166"/>
      <c r="O49" s="166"/>
      <c r="P49" s="260"/>
      <c r="Q49" s="262"/>
      <c r="R49" s="166"/>
      <c r="S49" s="166"/>
      <c r="T49" s="260"/>
      <c r="U49" s="262"/>
      <c r="V49" s="166"/>
      <c r="W49" s="166"/>
      <c r="X49" s="260"/>
      <c r="Y49" s="262"/>
      <c r="Z49" s="166"/>
      <c r="AA49" s="166"/>
      <c r="AB49" s="260"/>
      <c r="AC49" s="262"/>
      <c r="AD49" s="166"/>
      <c r="AE49" s="166"/>
      <c r="AF49" s="260"/>
      <c r="AG49" s="262"/>
      <c r="AH49" s="166"/>
      <c r="AI49" s="166"/>
      <c r="AJ49" s="167"/>
      <c r="AK49" s="167"/>
      <c r="AL49" s="168"/>
      <c r="AM49" s="168"/>
      <c r="AN49" s="169"/>
      <c r="AO49" s="327"/>
      <c r="AP49" s="175"/>
      <c r="AQ49" s="192"/>
      <c r="AR49" s="138"/>
      <c r="AS49" s="172" t="e">
        <f>(#REF!/AQ49)-1</f>
        <v>#REF!</v>
      </c>
      <c r="AT49" s="172" t="e">
        <f>(#REF!/AR49)-1</f>
        <v>#REF!</v>
      </c>
    </row>
    <row r="50" spans="1:46">
      <c r="A50" s="320" t="s">
        <v>40</v>
      </c>
      <c r="B50" s="205">
        <v>2444473362</v>
      </c>
      <c r="C50" s="206">
        <v>100</v>
      </c>
      <c r="D50" s="205">
        <v>2446479213</v>
      </c>
      <c r="E50" s="206">
        <v>100</v>
      </c>
      <c r="F50" s="166">
        <f t="shared" ref="F50:G52" si="79">((D50-B50)/B50)</f>
        <v>8.2056570187325286E-4</v>
      </c>
      <c r="G50" s="166">
        <f t="shared" si="79"/>
        <v>0</v>
      </c>
      <c r="H50" s="205">
        <v>2304013755</v>
      </c>
      <c r="I50" s="206">
        <v>100</v>
      </c>
      <c r="J50" s="166">
        <f t="shared" ref="J50:J52" si="80">((H50-D50)/D50)</f>
        <v>-5.8232850392912781E-2</v>
      </c>
      <c r="K50" s="166">
        <f t="shared" ref="K50:K52" si="81">((I50-E50)/E50)</f>
        <v>0</v>
      </c>
      <c r="L50" s="205">
        <v>2311413842</v>
      </c>
      <c r="M50" s="206">
        <v>100</v>
      </c>
      <c r="N50" s="166">
        <f t="shared" ref="N50:N52" si="82">((L50-H50)/H50)</f>
        <v>3.2118241412148166E-3</v>
      </c>
      <c r="O50" s="166">
        <f t="shared" ref="O50:O52" si="83">((M50-I50)/I50)</f>
        <v>0</v>
      </c>
      <c r="P50" s="268">
        <v>2312913842</v>
      </c>
      <c r="Q50" s="269">
        <v>100</v>
      </c>
      <c r="R50" s="166">
        <f t="shared" ref="R50:R52" si="84">((P50-L50)/L50)</f>
        <v>6.4895345556211306E-4</v>
      </c>
      <c r="S50" s="166">
        <f t="shared" ref="S50:S52" si="85">((Q50-M50)/M50)</f>
        <v>0</v>
      </c>
      <c r="T50" s="268">
        <v>2313958774</v>
      </c>
      <c r="U50" s="269">
        <v>100</v>
      </c>
      <c r="V50" s="166">
        <f t="shared" ref="V50:V52" si="86">((T50-P50)/P50)</f>
        <v>4.5178163623096169E-4</v>
      </c>
      <c r="W50" s="166">
        <f t="shared" ref="W50:W52" si="87">((U50-Q50)/Q50)</f>
        <v>0</v>
      </c>
      <c r="X50" s="268">
        <v>2315612984</v>
      </c>
      <c r="Y50" s="269">
        <v>100</v>
      </c>
      <c r="Z50" s="166">
        <f t="shared" ref="Z50:Z52" si="88">((X50-T50)/T50)</f>
        <v>7.1488309065267724E-4</v>
      </c>
      <c r="AA50" s="166">
        <f t="shared" ref="AA50:AA52" si="89">((Y50-U50)/U50)</f>
        <v>0</v>
      </c>
      <c r="AB50" s="268">
        <v>2316616240</v>
      </c>
      <c r="AC50" s="269">
        <v>100</v>
      </c>
      <c r="AD50" s="166">
        <f t="shared" ref="AD50:AD52" si="90">((AB50-X50)/X50)</f>
        <v>4.3325720097966075E-4</v>
      </c>
      <c r="AE50" s="166">
        <f t="shared" ref="AE50:AE52" si="91">((AC50-Y50)/Y50)</f>
        <v>0</v>
      </c>
      <c r="AF50" s="268">
        <v>2320903233</v>
      </c>
      <c r="AG50" s="269">
        <v>100</v>
      </c>
      <c r="AH50" s="166">
        <f t="shared" ref="AH50:AH52" si="92">((AF50-AB50)/AB50)</f>
        <v>1.8505408560893107E-3</v>
      </c>
      <c r="AI50" s="166">
        <f t="shared" ref="AI50:AI52" si="93">((AG50-AC50)/AC50)</f>
        <v>0</v>
      </c>
      <c r="AJ50" s="167">
        <f t="shared" si="16"/>
        <v>-6.2626305387887479E-3</v>
      </c>
      <c r="AK50" s="167">
        <f t="shared" si="17"/>
        <v>0</v>
      </c>
      <c r="AL50" s="168">
        <f t="shared" si="18"/>
        <v>-5.1329265064963381E-2</v>
      </c>
      <c r="AM50" s="168">
        <f t="shared" si="19"/>
        <v>0</v>
      </c>
      <c r="AN50" s="169">
        <f t="shared" si="20"/>
        <v>2.1020528046498694E-2</v>
      </c>
      <c r="AO50" s="327">
        <f t="shared" si="21"/>
        <v>0</v>
      </c>
      <c r="AP50" s="175"/>
      <c r="AQ50" s="204">
        <v>2412598749</v>
      </c>
      <c r="AR50" s="207">
        <v>100</v>
      </c>
      <c r="AS50" s="172" t="e">
        <f>(#REF!/AQ50)-1</f>
        <v>#REF!</v>
      </c>
      <c r="AT50" s="172" t="e">
        <f>(#REF!/AR50)-1</f>
        <v>#REF!</v>
      </c>
    </row>
    <row r="51" spans="1:46">
      <c r="A51" s="320" t="s">
        <v>41</v>
      </c>
      <c r="B51" s="205">
        <v>12261759062</v>
      </c>
      <c r="C51" s="174">
        <v>45.22</v>
      </c>
      <c r="D51" s="205">
        <v>12261759062</v>
      </c>
      <c r="E51" s="174">
        <v>45.22</v>
      </c>
      <c r="F51" s="166">
        <f t="shared" si="79"/>
        <v>0</v>
      </c>
      <c r="G51" s="166">
        <f t="shared" si="79"/>
        <v>0</v>
      </c>
      <c r="H51" s="205">
        <v>12269818405.5</v>
      </c>
      <c r="I51" s="174">
        <v>45.22</v>
      </c>
      <c r="J51" s="166">
        <f t="shared" si="80"/>
        <v>6.5727465849304092E-4</v>
      </c>
      <c r="K51" s="166">
        <f t="shared" si="81"/>
        <v>0</v>
      </c>
      <c r="L51" s="205">
        <v>12159257319.299999</v>
      </c>
      <c r="M51" s="174">
        <v>45.22</v>
      </c>
      <c r="N51" s="166">
        <f t="shared" si="82"/>
        <v>-9.0108168308702333E-3</v>
      </c>
      <c r="O51" s="166">
        <f t="shared" si="83"/>
        <v>0</v>
      </c>
      <c r="P51" s="268">
        <v>12278308591</v>
      </c>
      <c r="Q51" s="254">
        <v>45.22</v>
      </c>
      <c r="R51" s="166">
        <f t="shared" si="84"/>
        <v>9.7909986254698708E-3</v>
      </c>
      <c r="S51" s="166">
        <f t="shared" si="85"/>
        <v>0</v>
      </c>
      <c r="T51" s="268">
        <v>12267380777</v>
      </c>
      <c r="U51" s="254">
        <v>45.22</v>
      </c>
      <c r="V51" s="166">
        <f t="shared" si="86"/>
        <v>-8.9000972072082372E-4</v>
      </c>
      <c r="W51" s="166">
        <f t="shared" si="87"/>
        <v>0</v>
      </c>
      <c r="X51" s="268">
        <v>12261725987</v>
      </c>
      <c r="Y51" s="254">
        <v>45.22</v>
      </c>
      <c r="Z51" s="166">
        <f t="shared" si="88"/>
        <v>-4.6096148010683045E-4</v>
      </c>
      <c r="AA51" s="166">
        <f t="shared" si="89"/>
        <v>0</v>
      </c>
      <c r="AB51" s="268">
        <v>12250896962</v>
      </c>
      <c r="AC51" s="254">
        <v>45.22</v>
      </c>
      <c r="AD51" s="166">
        <f t="shared" si="90"/>
        <v>-8.8315666256781763E-4</v>
      </c>
      <c r="AE51" s="166">
        <f t="shared" si="91"/>
        <v>0</v>
      </c>
      <c r="AF51" s="268">
        <v>12259843404</v>
      </c>
      <c r="AG51" s="254">
        <v>45.22</v>
      </c>
      <c r="AH51" s="166">
        <f t="shared" si="92"/>
        <v>7.3026832465820229E-4</v>
      </c>
      <c r="AI51" s="166">
        <f t="shared" si="93"/>
        <v>0</v>
      </c>
      <c r="AJ51" s="167">
        <f t="shared" si="16"/>
        <v>-8.3003857055739236E-6</v>
      </c>
      <c r="AK51" s="167">
        <f t="shared" si="17"/>
        <v>0</v>
      </c>
      <c r="AL51" s="168">
        <f t="shared" si="18"/>
        <v>-1.5623027579597047E-4</v>
      </c>
      <c r="AM51" s="168">
        <f t="shared" si="19"/>
        <v>0</v>
      </c>
      <c r="AN51" s="169">
        <f t="shared" si="20"/>
        <v>5.0682173980133756E-3</v>
      </c>
      <c r="AO51" s="327">
        <f t="shared" si="21"/>
        <v>0</v>
      </c>
      <c r="AP51" s="175"/>
      <c r="AQ51" s="204">
        <v>12153673145</v>
      </c>
      <c r="AR51" s="208">
        <v>45.22</v>
      </c>
      <c r="AS51" s="172" t="e">
        <f>(#REF!/AQ51)-1</f>
        <v>#REF!</v>
      </c>
      <c r="AT51" s="172" t="e">
        <f>(#REF!/AR51)-1</f>
        <v>#REF!</v>
      </c>
    </row>
    <row r="52" spans="1:46">
      <c r="A52" s="320" t="s">
        <v>42</v>
      </c>
      <c r="B52" s="210">
        <v>30825079708.144787</v>
      </c>
      <c r="C52" s="200">
        <v>11.552461139380705</v>
      </c>
      <c r="D52" s="210">
        <v>30825079708.144787</v>
      </c>
      <c r="E52" s="200">
        <v>11.552461139380705</v>
      </c>
      <c r="F52" s="166">
        <f t="shared" si="79"/>
        <v>0</v>
      </c>
      <c r="G52" s="166">
        <f t="shared" si="79"/>
        <v>0</v>
      </c>
      <c r="H52" s="211">
        <v>30825079708.144787</v>
      </c>
      <c r="I52" s="211">
        <v>11.552461139380705</v>
      </c>
      <c r="J52" s="166">
        <f t="shared" si="80"/>
        <v>0</v>
      </c>
      <c r="K52" s="166">
        <f t="shared" si="81"/>
        <v>0</v>
      </c>
      <c r="L52" s="211">
        <v>30825079708.144787</v>
      </c>
      <c r="M52" s="211">
        <v>11.552461139380705</v>
      </c>
      <c r="N52" s="166">
        <f t="shared" si="82"/>
        <v>0</v>
      </c>
      <c r="O52" s="166">
        <f t="shared" si="83"/>
        <v>0</v>
      </c>
      <c r="P52" s="270">
        <v>30825079708.144787</v>
      </c>
      <c r="Q52" s="270">
        <v>11.552461139380705</v>
      </c>
      <c r="R52" s="166">
        <f t="shared" si="84"/>
        <v>0</v>
      </c>
      <c r="S52" s="166">
        <f t="shared" si="85"/>
        <v>0</v>
      </c>
      <c r="T52" s="270">
        <v>30925674453.840481</v>
      </c>
      <c r="U52" s="270">
        <v>11.590161508738333</v>
      </c>
      <c r="V52" s="166">
        <f t="shared" si="86"/>
        <v>3.2634058580913979E-3</v>
      </c>
      <c r="W52" s="166">
        <f t="shared" si="87"/>
        <v>3.2634058580913879E-3</v>
      </c>
      <c r="X52" s="270">
        <v>30925674453.840481</v>
      </c>
      <c r="Y52" s="270">
        <v>11.590161508738333</v>
      </c>
      <c r="Z52" s="166">
        <f t="shared" si="88"/>
        <v>0</v>
      </c>
      <c r="AA52" s="166">
        <f t="shared" si="89"/>
        <v>0</v>
      </c>
      <c r="AB52" s="270">
        <v>30925674453.840481</v>
      </c>
      <c r="AC52" s="270">
        <v>11.59</v>
      </c>
      <c r="AD52" s="166">
        <f t="shared" si="90"/>
        <v>0</v>
      </c>
      <c r="AE52" s="166">
        <f t="shared" si="91"/>
        <v>-1.3934985997543631E-5</v>
      </c>
      <c r="AF52" s="268">
        <v>31031897671.273327</v>
      </c>
      <c r="AG52" s="270">
        <v>11.629971287110738</v>
      </c>
      <c r="AH52" s="166">
        <f t="shared" si="92"/>
        <v>3.4347906491544542E-3</v>
      </c>
      <c r="AI52" s="166">
        <f t="shared" si="93"/>
        <v>3.448773693765166E-3</v>
      </c>
      <c r="AJ52" s="167">
        <f t="shared" si="16"/>
        <v>8.3727456340573151E-4</v>
      </c>
      <c r="AK52" s="167">
        <f t="shared" si="17"/>
        <v>8.3728057073237622E-4</v>
      </c>
      <c r="AL52" s="168">
        <f t="shared" si="18"/>
        <v>6.7094056231716201E-3</v>
      </c>
      <c r="AM52" s="168">
        <f t="shared" si="19"/>
        <v>6.7094056231716478E-3</v>
      </c>
      <c r="AN52" s="169">
        <f t="shared" si="20"/>
        <v>1.5510077388557995E-3</v>
      </c>
      <c r="AO52" s="327">
        <f t="shared" si="21"/>
        <v>1.555439392962603E-3</v>
      </c>
      <c r="AP52" s="175"/>
      <c r="AQ52" s="212">
        <v>31507613595.857655</v>
      </c>
      <c r="AR52" s="212">
        <v>11.808257597614354</v>
      </c>
      <c r="AS52" s="172" t="e">
        <f>(#REF!/AQ52)-1</f>
        <v>#REF!</v>
      </c>
      <c r="AT52" s="172" t="e">
        <f>(#REF!/AR52)-1</f>
        <v>#REF!</v>
      </c>
    </row>
    <row r="53" spans="1:46">
      <c r="A53" s="323" t="s">
        <v>72</v>
      </c>
      <c r="B53" s="190">
        <f>SUM(B50:B52)</f>
        <v>45531312132.144791</v>
      </c>
      <c r="C53" s="136"/>
      <c r="D53" s="190">
        <f>SUM(D50:D52)</f>
        <v>45533317983.144791</v>
      </c>
      <c r="E53" s="136"/>
      <c r="F53" s="166">
        <f>((D53-B53)/B53)</f>
        <v>4.4054320116636461E-5</v>
      </c>
      <c r="G53" s="166"/>
      <c r="H53" s="190">
        <f>SUM(H50:H52)</f>
        <v>45398911868.644791</v>
      </c>
      <c r="I53" s="136"/>
      <c r="J53" s="166">
        <f>((H53-D53)/D53)</f>
        <v>-2.9518190295236891E-3</v>
      </c>
      <c r="K53" s="166"/>
      <c r="L53" s="190">
        <f>SUM(L50:L52)</f>
        <v>45295750869.444786</v>
      </c>
      <c r="M53" s="136"/>
      <c r="N53" s="166">
        <f>((L53-H53)/H53)</f>
        <v>-2.2723231670945345E-3</v>
      </c>
      <c r="O53" s="166"/>
      <c r="P53" s="260">
        <f>SUM(P50:P52)</f>
        <v>45416302141.144791</v>
      </c>
      <c r="Q53" s="262"/>
      <c r="R53" s="166">
        <f>((P53-L53)/L53)</f>
        <v>2.6614256168855125E-3</v>
      </c>
      <c r="S53" s="166"/>
      <c r="T53" s="260">
        <f>SUM(T50:T52)</f>
        <v>45507014004.840485</v>
      </c>
      <c r="U53" s="262"/>
      <c r="V53" s="166">
        <f>((T53-P53)/P53)</f>
        <v>1.9973414703332655E-3</v>
      </c>
      <c r="W53" s="166"/>
      <c r="X53" s="260">
        <f>SUM(X50:X52)</f>
        <v>45503013424.840485</v>
      </c>
      <c r="Y53" s="262"/>
      <c r="Z53" s="166">
        <f>((X53-T53)/T53)</f>
        <v>-8.7911283293042839E-5</v>
      </c>
      <c r="AA53" s="166"/>
      <c r="AB53" s="260">
        <f>SUM(AB50:AB52)</f>
        <v>45493187655.840485</v>
      </c>
      <c r="AC53" s="262"/>
      <c r="AD53" s="166">
        <f>((AB53-X53)/X53)</f>
        <v>-2.1593666573818665E-4</v>
      </c>
      <c r="AE53" s="166"/>
      <c r="AF53" s="260">
        <f>SUM(AF50:AF52)</f>
        <v>45612644308.273331</v>
      </c>
      <c r="AG53" s="262"/>
      <c r="AH53" s="166">
        <f>((AF53-AB53)/AB53)</f>
        <v>2.6258140743300948E-3</v>
      </c>
      <c r="AI53" s="166"/>
      <c r="AJ53" s="167">
        <f t="shared" si="16"/>
        <v>2.2508066700200699E-4</v>
      </c>
      <c r="AK53" s="167"/>
      <c r="AL53" s="168">
        <f t="shared" si="18"/>
        <v>1.7421599971674481E-3</v>
      </c>
      <c r="AM53" s="168"/>
      <c r="AN53" s="169">
        <f t="shared" si="20"/>
        <v>2.1211571755007067E-3</v>
      </c>
      <c r="AO53" s="327"/>
      <c r="AP53" s="175"/>
      <c r="AQ53" s="192">
        <f>SUM(AQ50:AQ52)</f>
        <v>46073885489.857651</v>
      </c>
      <c r="AR53" s="138"/>
      <c r="AS53" s="172" t="e">
        <f>(#REF!/AQ53)-1</f>
        <v>#REF!</v>
      </c>
      <c r="AT53" s="172" t="e">
        <f>(#REF!/AR53)-1</f>
        <v>#REF!</v>
      </c>
    </row>
    <row r="54" spans="1:46">
      <c r="A54" s="324" t="s">
        <v>99</v>
      </c>
      <c r="B54" s="190"/>
      <c r="C54" s="136"/>
      <c r="D54" s="190"/>
      <c r="E54" s="136"/>
      <c r="F54" s="166"/>
      <c r="G54" s="166"/>
      <c r="H54" s="190"/>
      <c r="I54" s="136"/>
      <c r="J54" s="166"/>
      <c r="K54" s="166"/>
      <c r="L54" s="190"/>
      <c r="M54" s="136"/>
      <c r="N54" s="166"/>
      <c r="O54" s="166"/>
      <c r="P54" s="260"/>
      <c r="Q54" s="262"/>
      <c r="R54" s="166"/>
      <c r="S54" s="166"/>
      <c r="T54" s="260"/>
      <c r="U54" s="262"/>
      <c r="V54" s="166"/>
      <c r="W54" s="166"/>
      <c r="X54" s="260"/>
      <c r="Y54" s="262"/>
      <c r="Z54" s="166"/>
      <c r="AA54" s="166"/>
      <c r="AB54" s="260"/>
      <c r="AC54" s="262"/>
      <c r="AD54" s="166"/>
      <c r="AE54" s="166"/>
      <c r="AF54" s="260"/>
      <c r="AG54" s="262"/>
      <c r="AH54" s="166"/>
      <c r="AI54" s="166"/>
      <c r="AJ54" s="167"/>
      <c r="AK54" s="167"/>
      <c r="AL54" s="168"/>
      <c r="AM54" s="168"/>
      <c r="AN54" s="169"/>
      <c r="AO54" s="327"/>
      <c r="AP54" s="175"/>
      <c r="AQ54" s="192"/>
      <c r="AR54" s="138"/>
      <c r="AS54" s="172" t="e">
        <f>(#REF!/AQ54)-1</f>
        <v>#REF!</v>
      </c>
      <c r="AT54" s="172" t="e">
        <f>(#REF!/AR54)-1</f>
        <v>#REF!</v>
      </c>
    </row>
    <row r="55" spans="1:46">
      <c r="A55" s="320" t="s">
        <v>50</v>
      </c>
      <c r="B55" s="165">
        <v>867385779.34000003</v>
      </c>
      <c r="C55" s="165">
        <v>1811.22</v>
      </c>
      <c r="D55" s="165">
        <v>868144990.58000004</v>
      </c>
      <c r="E55" s="165">
        <v>1815.92</v>
      </c>
      <c r="F55" s="166">
        <f t="shared" ref="F55:F69" si="94">((D55-B55)/B55)</f>
        <v>8.7528670412108758E-4</v>
      </c>
      <c r="G55" s="166">
        <f t="shared" ref="G55:G69" si="95">((E55-C55)/C55)</f>
        <v>2.5949360099822472E-3</v>
      </c>
      <c r="H55" s="165">
        <v>868768945.82000005</v>
      </c>
      <c r="I55" s="165">
        <v>1815.98</v>
      </c>
      <c r="J55" s="166">
        <f t="shared" ref="J55:J69" si="96">((H55-D55)/D55)</f>
        <v>7.1872238712470196E-4</v>
      </c>
      <c r="K55" s="166">
        <f t="shared" ref="K55:K69" si="97">((I55-E55)/E55)</f>
        <v>3.3041103132266525E-5</v>
      </c>
      <c r="L55" s="165">
        <v>880869349.13999999</v>
      </c>
      <c r="M55" s="165">
        <v>1834.82</v>
      </c>
      <c r="N55" s="166">
        <f t="shared" ref="N55:N69" si="98">((L55-H55)/H55)</f>
        <v>1.3928218058690845E-2</v>
      </c>
      <c r="O55" s="166">
        <f t="shared" ref="O55:O69" si="99">((M55-I55)/I55)</f>
        <v>1.0374563596515335E-2</v>
      </c>
      <c r="P55" s="252">
        <v>880553969.19000006</v>
      </c>
      <c r="Q55" s="252">
        <v>1835.99</v>
      </c>
      <c r="R55" s="166">
        <f t="shared" ref="R55:R69" si="100">((P55-L55)/L55)</f>
        <v>-3.5803260756868941E-4</v>
      </c>
      <c r="S55" s="166">
        <f t="shared" ref="S55:S69" si="101">((Q55-M55)/M55)</f>
        <v>6.37664730055304E-4</v>
      </c>
      <c r="T55" s="252">
        <v>874063801.82000005</v>
      </c>
      <c r="U55" s="252">
        <v>1819.37</v>
      </c>
      <c r="V55" s="166">
        <f t="shared" ref="V55:V69" si="102">((T55-P55)/P55)</f>
        <v>-7.3705503547615032E-3</v>
      </c>
      <c r="W55" s="166">
        <f t="shared" ref="W55:W69" si="103">((U55-Q55)/Q55)</f>
        <v>-9.0523368863665472E-3</v>
      </c>
      <c r="X55" s="252">
        <v>866173144.90999997</v>
      </c>
      <c r="Y55" s="252">
        <v>1805.15</v>
      </c>
      <c r="Z55" s="166">
        <f t="shared" ref="Z55:Z69" si="104">((X55-T55)/T55)</f>
        <v>-9.0275525580283036E-3</v>
      </c>
      <c r="AA55" s="166">
        <f t="shared" ref="AA55:AA69" si="105">((Y55-U55)/U55)</f>
        <v>-7.8158923143724478E-3</v>
      </c>
      <c r="AB55" s="252">
        <v>863623526.45000005</v>
      </c>
      <c r="AC55" s="252">
        <v>1799.03</v>
      </c>
      <c r="AD55" s="166">
        <f t="shared" ref="AD55:AD69" si="106">((AB55-X55)/X55)</f>
        <v>-2.9435436494222389E-3</v>
      </c>
      <c r="AE55" s="166">
        <f t="shared" ref="AE55:AE69" si="107">((AC55-Y55)/Y55)</f>
        <v>-3.3902999750713889E-3</v>
      </c>
      <c r="AF55" s="252">
        <v>865333809.48000002</v>
      </c>
      <c r="AG55" s="252">
        <v>1811.26</v>
      </c>
      <c r="AH55" s="166">
        <f t="shared" ref="AH55:AH69" si="108">((AF55-AB55)/AB55)</f>
        <v>1.9803571551949718E-3</v>
      </c>
      <c r="AI55" s="166">
        <f t="shared" ref="AI55:AI69" si="109">((AG55-AC55)/AC55)</f>
        <v>6.7981078692406563E-3</v>
      </c>
      <c r="AJ55" s="167">
        <f t="shared" si="16"/>
        <v>-2.7463685808114117E-4</v>
      </c>
      <c r="AK55" s="167">
        <f t="shared" si="17"/>
        <v>2.2473016639427967E-5</v>
      </c>
      <c r="AL55" s="168">
        <f t="shared" si="18"/>
        <v>-3.2381470036726219E-3</v>
      </c>
      <c r="AM55" s="168">
        <f t="shared" si="19"/>
        <v>-2.5661923432750791E-3</v>
      </c>
      <c r="AN55" s="169">
        <f t="shared" si="20"/>
        <v>7.0021497973365328E-3</v>
      </c>
      <c r="AO55" s="327">
        <f t="shared" si="21"/>
        <v>6.7136354931227301E-3</v>
      </c>
      <c r="AP55" s="175"/>
      <c r="AQ55" s="171">
        <v>885354617.76999998</v>
      </c>
      <c r="AR55" s="171">
        <v>1763.14</v>
      </c>
      <c r="AS55" s="172" t="e">
        <f>(#REF!/AQ55)-1</f>
        <v>#REF!</v>
      </c>
      <c r="AT55" s="172" t="e">
        <f>(#REF!/AR55)-1</f>
        <v>#REF!</v>
      </c>
    </row>
    <row r="56" spans="1:46">
      <c r="A56" s="320" t="s">
        <v>43</v>
      </c>
      <c r="B56" s="178">
        <v>117789156</v>
      </c>
      <c r="C56" s="203">
        <v>84.4</v>
      </c>
      <c r="D56" s="178">
        <v>118059162</v>
      </c>
      <c r="E56" s="203">
        <v>84.8</v>
      </c>
      <c r="F56" s="166">
        <f t="shared" si="94"/>
        <v>2.2922823218123746E-3</v>
      </c>
      <c r="G56" s="166">
        <f t="shared" si="95"/>
        <v>4.7393364928908941E-3</v>
      </c>
      <c r="H56" s="178">
        <v>118090149</v>
      </c>
      <c r="I56" s="203">
        <v>84.87</v>
      </c>
      <c r="J56" s="166">
        <f t="shared" si="96"/>
        <v>2.6247009952518551E-4</v>
      </c>
      <c r="K56" s="166">
        <f t="shared" si="97"/>
        <v>8.2547169811329475E-4</v>
      </c>
      <c r="L56" s="178">
        <v>117770027</v>
      </c>
      <c r="M56" s="203">
        <v>84.87</v>
      </c>
      <c r="N56" s="166">
        <f t="shared" si="98"/>
        <v>-2.7108273019453978E-3</v>
      </c>
      <c r="O56" s="166">
        <f t="shared" si="99"/>
        <v>0</v>
      </c>
      <c r="P56" s="255">
        <v>117800070</v>
      </c>
      <c r="Q56" s="267">
        <v>84.88</v>
      </c>
      <c r="R56" s="166">
        <f t="shared" si="100"/>
        <v>2.5509886314282668E-4</v>
      </c>
      <c r="S56" s="166">
        <f t="shared" si="101"/>
        <v>1.1782726522906687E-4</v>
      </c>
      <c r="T56" s="255">
        <v>117745312</v>
      </c>
      <c r="U56" s="267">
        <v>84.84</v>
      </c>
      <c r="V56" s="166">
        <f t="shared" si="102"/>
        <v>-4.6483843345763716E-4</v>
      </c>
      <c r="W56" s="166">
        <f t="shared" si="103"/>
        <v>-4.7125353440141427E-4</v>
      </c>
      <c r="X56" s="255">
        <v>118011394</v>
      </c>
      <c r="Y56" s="267">
        <v>85.03</v>
      </c>
      <c r="Z56" s="166">
        <f t="shared" si="104"/>
        <v>2.2598097153965673E-3</v>
      </c>
      <c r="AA56" s="166">
        <f t="shared" si="105"/>
        <v>2.2395096652522125E-3</v>
      </c>
      <c r="AB56" s="255">
        <v>119659360</v>
      </c>
      <c r="AC56" s="267">
        <v>85.25</v>
      </c>
      <c r="AD56" s="166">
        <f t="shared" si="106"/>
        <v>1.3964465160033615E-2</v>
      </c>
      <c r="AE56" s="166">
        <f t="shared" si="107"/>
        <v>2.5873221216041265E-3</v>
      </c>
      <c r="AF56" s="255">
        <v>118478824</v>
      </c>
      <c r="AG56" s="267">
        <v>85.37</v>
      </c>
      <c r="AH56" s="166">
        <f t="shared" si="108"/>
        <v>-9.8658057338765637E-3</v>
      </c>
      <c r="AI56" s="166">
        <f t="shared" si="109"/>
        <v>1.4076246334311384E-3</v>
      </c>
      <c r="AJ56" s="167">
        <f t="shared" si="16"/>
        <v>7.4908183632887136E-4</v>
      </c>
      <c r="AK56" s="167">
        <f t="shared" si="17"/>
        <v>1.4307297927649151E-3</v>
      </c>
      <c r="AL56" s="168">
        <f t="shared" si="18"/>
        <v>3.5546754092664152E-3</v>
      </c>
      <c r="AM56" s="168">
        <f t="shared" si="19"/>
        <v>6.7216981132076341E-3</v>
      </c>
      <c r="AN56" s="169">
        <f t="shared" si="20"/>
        <v>6.6107201337810752E-3</v>
      </c>
      <c r="AO56" s="327">
        <f t="shared" si="21"/>
        <v>1.71937785951164E-3</v>
      </c>
      <c r="AP56" s="175"/>
      <c r="AQ56" s="180">
        <v>113791197</v>
      </c>
      <c r="AR56" s="177">
        <v>81.52</v>
      </c>
      <c r="AS56" s="172" t="e">
        <f>(#REF!/AQ56)-1</f>
        <v>#REF!</v>
      </c>
      <c r="AT56" s="172" t="e">
        <f>(#REF!/AR56)-1</f>
        <v>#REF!</v>
      </c>
    </row>
    <row r="57" spans="1:46">
      <c r="A57" s="320" t="s">
        <v>44</v>
      </c>
      <c r="B57" s="178">
        <v>992976955.40999997</v>
      </c>
      <c r="C57" s="203">
        <v>1.1655</v>
      </c>
      <c r="D57" s="178">
        <v>991639065.39999998</v>
      </c>
      <c r="E57" s="203">
        <v>1.1631</v>
      </c>
      <c r="F57" s="166">
        <f t="shared" si="94"/>
        <v>-1.3473525268746806E-3</v>
      </c>
      <c r="G57" s="166">
        <f t="shared" si="95"/>
        <v>-2.0592020592020231E-3</v>
      </c>
      <c r="H57" s="178">
        <v>983035159.49000001</v>
      </c>
      <c r="I57" s="203">
        <v>1.1397999999999999</v>
      </c>
      <c r="J57" s="166">
        <f t="shared" si="96"/>
        <v>-8.6764491337676247E-3</v>
      </c>
      <c r="K57" s="166">
        <f t="shared" si="97"/>
        <v>-2.0032671309431774E-2</v>
      </c>
      <c r="L57" s="178">
        <v>986151672.80999994</v>
      </c>
      <c r="M57" s="203">
        <v>1.1573</v>
      </c>
      <c r="N57" s="166">
        <f t="shared" si="98"/>
        <v>3.170296901299832E-3</v>
      </c>
      <c r="O57" s="166">
        <f t="shared" si="99"/>
        <v>1.5353570801895132E-2</v>
      </c>
      <c r="P57" s="255">
        <v>989652783.23000002</v>
      </c>
      <c r="Q57" s="267">
        <v>1.1615</v>
      </c>
      <c r="R57" s="166">
        <f t="shared" si="100"/>
        <v>3.5502758009057587E-3</v>
      </c>
      <c r="S57" s="166">
        <f t="shared" si="101"/>
        <v>3.6291367838935293E-3</v>
      </c>
      <c r="T57" s="255">
        <v>987030202.08000004</v>
      </c>
      <c r="U57" s="267">
        <v>1.1584000000000001</v>
      </c>
      <c r="V57" s="166">
        <f t="shared" si="102"/>
        <v>-2.6500012877652625E-3</v>
      </c>
      <c r="W57" s="166">
        <f t="shared" si="103"/>
        <v>-2.6689625484286532E-3</v>
      </c>
      <c r="X57" s="255">
        <v>983104157.38</v>
      </c>
      <c r="Y57" s="267">
        <v>1.1536999999999999</v>
      </c>
      <c r="Z57" s="166">
        <f t="shared" si="104"/>
        <v>-3.9776338066723482E-3</v>
      </c>
      <c r="AA57" s="166">
        <f t="shared" si="105"/>
        <v>-4.0573204419890778E-3</v>
      </c>
      <c r="AB57" s="255">
        <v>984415929.28999996</v>
      </c>
      <c r="AC57" s="267">
        <v>1.1552</v>
      </c>
      <c r="AD57" s="166">
        <f t="shared" si="106"/>
        <v>1.3343163083511674E-3</v>
      </c>
      <c r="AE57" s="166">
        <f t="shared" si="107"/>
        <v>1.3001646875271361E-3</v>
      </c>
      <c r="AF57" s="255">
        <v>980834202.17999995</v>
      </c>
      <c r="AG57" s="267">
        <v>1.1503000000000001</v>
      </c>
      <c r="AH57" s="166">
        <f t="shared" si="108"/>
        <v>-3.6384286391863839E-3</v>
      </c>
      <c r="AI57" s="166">
        <f t="shared" si="109"/>
        <v>-4.2416897506924378E-3</v>
      </c>
      <c r="AJ57" s="167">
        <f t="shared" si="16"/>
        <v>-1.5293720479636927E-3</v>
      </c>
      <c r="AK57" s="167">
        <f t="shared" si="17"/>
        <v>-1.5971217295535209E-3</v>
      </c>
      <c r="AL57" s="168">
        <f t="shared" si="18"/>
        <v>-1.08959636595616E-2</v>
      </c>
      <c r="AM57" s="168">
        <f t="shared" si="19"/>
        <v>-1.1005072650674854E-2</v>
      </c>
      <c r="AN57" s="169">
        <f t="shared" si="20"/>
        <v>4.1214106239248352E-3</v>
      </c>
      <c r="AO57" s="327">
        <f t="shared" si="21"/>
        <v>9.8366093964985957E-3</v>
      </c>
      <c r="AP57" s="175"/>
      <c r="AQ57" s="171">
        <v>1066913090.3099999</v>
      </c>
      <c r="AR57" s="177">
        <v>1.1691</v>
      </c>
      <c r="AS57" s="172" t="e">
        <f>(#REF!/AQ57)-1</f>
        <v>#REF!</v>
      </c>
      <c r="AT57" s="172" t="e">
        <f>(#REF!/AR57)-1</f>
        <v>#REF!</v>
      </c>
    </row>
    <row r="58" spans="1:46">
      <c r="A58" s="320" t="s">
        <v>10</v>
      </c>
      <c r="B58" s="178">
        <v>4161835084.52</v>
      </c>
      <c r="C58" s="203">
        <v>302.11869999999999</v>
      </c>
      <c r="D58" s="178">
        <v>4127656143.5500002</v>
      </c>
      <c r="E58" s="203">
        <v>300.4787</v>
      </c>
      <c r="F58" s="166">
        <f t="shared" si="94"/>
        <v>-8.2124688450844214E-3</v>
      </c>
      <c r="G58" s="166">
        <f t="shared" si="95"/>
        <v>-5.4283299908280637E-3</v>
      </c>
      <c r="H58" s="178">
        <v>4103272414.1999998</v>
      </c>
      <c r="I58" s="203">
        <v>299.56650000000002</v>
      </c>
      <c r="J58" s="166">
        <f t="shared" si="96"/>
        <v>-5.9074032579247504E-3</v>
      </c>
      <c r="K58" s="166">
        <f t="shared" si="97"/>
        <v>-3.0358225058880525E-3</v>
      </c>
      <c r="L58" s="178">
        <v>4089613372.23</v>
      </c>
      <c r="M58" s="203">
        <v>298.35700000000003</v>
      </c>
      <c r="N58" s="166">
        <f t="shared" si="98"/>
        <v>-3.3288167567745667E-3</v>
      </c>
      <c r="O58" s="166">
        <f t="shared" si="99"/>
        <v>-4.0375008554026943E-3</v>
      </c>
      <c r="P58" s="255">
        <v>4111784840.5700002</v>
      </c>
      <c r="Q58" s="267">
        <v>299.52550000000002</v>
      </c>
      <c r="R58" s="166">
        <f t="shared" si="100"/>
        <v>5.4214093905679914E-3</v>
      </c>
      <c r="S58" s="166">
        <f t="shared" si="101"/>
        <v>3.9164490861618613E-3</v>
      </c>
      <c r="T58" s="255">
        <v>4012572804.48</v>
      </c>
      <c r="U58" s="267">
        <v>293.19099999999997</v>
      </c>
      <c r="V58" s="166">
        <f t="shared" si="102"/>
        <v>-2.4128703212069526E-2</v>
      </c>
      <c r="W58" s="166">
        <f t="shared" si="103"/>
        <v>-2.1148449798097484E-2</v>
      </c>
      <c r="X58" s="255">
        <v>3947300468.8299999</v>
      </c>
      <c r="Y58" s="267">
        <v>288.88600000000002</v>
      </c>
      <c r="Z58" s="166">
        <f t="shared" si="104"/>
        <v>-1.6266953605707575E-2</v>
      </c>
      <c r="AA58" s="166">
        <f t="shared" si="105"/>
        <v>-1.4683261082365933E-2</v>
      </c>
      <c r="AB58" s="255">
        <v>3889293243.4000001</v>
      </c>
      <c r="AC58" s="267">
        <v>285.99549999999999</v>
      </c>
      <c r="AD58" s="166">
        <f t="shared" si="106"/>
        <v>-1.4695416750778404E-2</v>
      </c>
      <c r="AE58" s="166">
        <f t="shared" si="107"/>
        <v>-1.0005676979846828E-2</v>
      </c>
      <c r="AF58" s="255">
        <v>3928319018.0500002</v>
      </c>
      <c r="AG58" s="267">
        <v>288.53750000000002</v>
      </c>
      <c r="AH58" s="166">
        <f t="shared" si="108"/>
        <v>1.0034155875550274E-2</v>
      </c>
      <c r="AI58" s="166">
        <f t="shared" si="109"/>
        <v>8.8882517382267556E-3</v>
      </c>
      <c r="AJ58" s="167">
        <f t="shared" si="16"/>
        <v>-7.135524645277622E-3</v>
      </c>
      <c r="AK58" s="167">
        <f t="shared" si="17"/>
        <v>-5.6917925485050541E-3</v>
      </c>
      <c r="AL58" s="168">
        <f t="shared" si="18"/>
        <v>-4.8293055081996161E-2</v>
      </c>
      <c r="AM58" s="168">
        <f t="shared" si="19"/>
        <v>-3.9740587269580109E-2</v>
      </c>
      <c r="AN58" s="169">
        <f t="shared" si="20"/>
        <v>1.1332234168681989E-2</v>
      </c>
      <c r="AO58" s="327">
        <f t="shared" si="21"/>
        <v>9.6593450511439465E-3</v>
      </c>
      <c r="AP58" s="175"/>
      <c r="AQ58" s="171">
        <v>4173976375.3699999</v>
      </c>
      <c r="AR58" s="177">
        <v>299.53579999999999</v>
      </c>
      <c r="AS58" s="172" t="e">
        <f>(#REF!/AQ58)-1</f>
        <v>#REF!</v>
      </c>
      <c r="AT58" s="172" t="e">
        <f>(#REF!/AR58)-1</f>
        <v>#REF!</v>
      </c>
    </row>
    <row r="59" spans="1:46">
      <c r="A59" s="320" t="s">
        <v>22</v>
      </c>
      <c r="B59" s="178">
        <v>2374059577.2399998</v>
      </c>
      <c r="C59" s="203">
        <v>9.9760000000000009</v>
      </c>
      <c r="D59" s="178">
        <v>2353959808.5</v>
      </c>
      <c r="E59" s="203">
        <v>9.8976000000000006</v>
      </c>
      <c r="F59" s="166">
        <f t="shared" si="94"/>
        <v>-8.4664129462863232E-3</v>
      </c>
      <c r="G59" s="166">
        <f t="shared" si="95"/>
        <v>-7.8588612670409223E-3</v>
      </c>
      <c r="H59" s="178">
        <v>2339263510.9400001</v>
      </c>
      <c r="I59" s="203">
        <v>9.8352000000000004</v>
      </c>
      <c r="J59" s="166">
        <f t="shared" si="96"/>
        <v>-6.2432236552776056E-3</v>
      </c>
      <c r="K59" s="166">
        <f t="shared" si="97"/>
        <v>-6.3045586808923608E-3</v>
      </c>
      <c r="L59" s="178">
        <v>2340563803.54</v>
      </c>
      <c r="M59" s="203">
        <v>9.8557000000000006</v>
      </c>
      <c r="N59" s="166">
        <f t="shared" si="98"/>
        <v>5.5585554766226413E-4</v>
      </c>
      <c r="O59" s="166">
        <f t="shared" si="99"/>
        <v>2.0843500894745593E-3</v>
      </c>
      <c r="P59" s="255">
        <v>2339743746.46</v>
      </c>
      <c r="Q59" s="267">
        <v>9.8521999999999998</v>
      </c>
      <c r="R59" s="166">
        <f t="shared" si="100"/>
        <v>-3.5036732549637115E-4</v>
      </c>
      <c r="S59" s="166">
        <f t="shared" si="101"/>
        <v>-3.5512444575227782E-4</v>
      </c>
      <c r="T59" s="255">
        <v>2298280300.9899998</v>
      </c>
      <c r="U59" s="267">
        <v>9.6768000000000001</v>
      </c>
      <c r="V59" s="166">
        <f t="shared" si="102"/>
        <v>-1.7721361808417647E-2</v>
      </c>
      <c r="W59" s="166">
        <f t="shared" si="103"/>
        <v>-1.7803130265321428E-2</v>
      </c>
      <c r="X59" s="255">
        <v>2255635379.9299998</v>
      </c>
      <c r="Y59" s="267">
        <v>9.5050000000000008</v>
      </c>
      <c r="Z59" s="166">
        <f t="shared" si="104"/>
        <v>-1.8555143618309025E-2</v>
      </c>
      <c r="AA59" s="166">
        <f t="shared" si="105"/>
        <v>-1.7753802910052838E-2</v>
      </c>
      <c r="AB59" s="255">
        <v>2263927089.5700002</v>
      </c>
      <c r="AC59" s="267">
        <v>9.5534999999999997</v>
      </c>
      <c r="AD59" s="166">
        <f t="shared" si="106"/>
        <v>3.6759973326263677E-3</v>
      </c>
      <c r="AE59" s="166">
        <f t="shared" si="107"/>
        <v>5.1025775907415968E-3</v>
      </c>
      <c r="AF59" s="255">
        <v>2356885443.9899998</v>
      </c>
      <c r="AG59" s="267">
        <v>9.9425000000000008</v>
      </c>
      <c r="AH59" s="166">
        <f t="shared" si="108"/>
        <v>4.1060666153191212E-2</v>
      </c>
      <c r="AI59" s="166">
        <f t="shared" si="109"/>
        <v>4.0718061443450165E-2</v>
      </c>
      <c r="AJ59" s="167">
        <f t="shared" si="16"/>
        <v>-7.5549879003839176E-4</v>
      </c>
      <c r="AK59" s="167">
        <f t="shared" si="17"/>
        <v>-2.7131105567418812E-4</v>
      </c>
      <c r="AL59" s="168">
        <f t="shared" si="18"/>
        <v>1.2428570273101038E-3</v>
      </c>
      <c r="AM59" s="168">
        <f t="shared" si="19"/>
        <v>4.5364532816036373E-3</v>
      </c>
      <c r="AN59" s="169">
        <f t="shared" si="20"/>
        <v>1.8763013675997656E-2</v>
      </c>
      <c r="AO59" s="327">
        <f t="shared" si="21"/>
        <v>1.8599296079331883E-2</v>
      </c>
      <c r="AP59" s="175"/>
      <c r="AQ59" s="171">
        <v>2336951594.8200002</v>
      </c>
      <c r="AR59" s="177">
        <v>9.7842000000000002</v>
      </c>
      <c r="AS59" s="172" t="e">
        <f>(#REF!/AQ59)-1</f>
        <v>#REF!</v>
      </c>
      <c r="AT59" s="172" t="e">
        <f>(#REF!/AR59)-1</f>
        <v>#REF!</v>
      </c>
    </row>
    <row r="60" spans="1:46">
      <c r="A60" s="325" t="s">
        <v>46</v>
      </c>
      <c r="B60" s="213">
        <v>0</v>
      </c>
      <c r="C60" s="214">
        <v>0</v>
      </c>
      <c r="D60" s="213">
        <v>0</v>
      </c>
      <c r="E60" s="214">
        <v>0</v>
      </c>
      <c r="F60" s="166" t="e">
        <f t="shared" si="94"/>
        <v>#DIV/0!</v>
      </c>
      <c r="G60" s="166" t="e">
        <f t="shared" si="95"/>
        <v>#DIV/0!</v>
      </c>
      <c r="H60" s="213">
        <v>0</v>
      </c>
      <c r="I60" s="214">
        <v>0</v>
      </c>
      <c r="J60" s="166" t="e">
        <f t="shared" si="96"/>
        <v>#DIV/0!</v>
      </c>
      <c r="K60" s="166" t="e">
        <f t="shared" si="97"/>
        <v>#DIV/0!</v>
      </c>
      <c r="L60" s="213">
        <v>0</v>
      </c>
      <c r="M60" s="214">
        <v>0</v>
      </c>
      <c r="N60" s="166" t="e">
        <f t="shared" si="98"/>
        <v>#DIV/0!</v>
      </c>
      <c r="O60" s="166" t="e">
        <f t="shared" si="99"/>
        <v>#DIV/0!</v>
      </c>
      <c r="P60" s="271">
        <v>0</v>
      </c>
      <c r="Q60" s="272">
        <v>0</v>
      </c>
      <c r="R60" s="166" t="e">
        <f t="shared" si="100"/>
        <v>#DIV/0!</v>
      </c>
      <c r="S60" s="166" t="e">
        <f t="shared" si="101"/>
        <v>#DIV/0!</v>
      </c>
      <c r="T60" s="271">
        <v>0</v>
      </c>
      <c r="U60" s="272">
        <v>0</v>
      </c>
      <c r="V60" s="166" t="e">
        <f t="shared" si="102"/>
        <v>#DIV/0!</v>
      </c>
      <c r="W60" s="166" t="e">
        <f t="shared" si="103"/>
        <v>#DIV/0!</v>
      </c>
      <c r="X60" s="271">
        <v>0</v>
      </c>
      <c r="Y60" s="272">
        <v>0</v>
      </c>
      <c r="Z60" s="166" t="e">
        <f t="shared" si="104"/>
        <v>#DIV/0!</v>
      </c>
      <c r="AA60" s="166" t="e">
        <f t="shared" si="105"/>
        <v>#DIV/0!</v>
      </c>
      <c r="AB60" s="316">
        <v>0</v>
      </c>
      <c r="AC60" s="317">
        <v>0</v>
      </c>
      <c r="AD60" s="166" t="e">
        <f t="shared" si="106"/>
        <v>#DIV/0!</v>
      </c>
      <c r="AE60" s="166" t="e">
        <f t="shared" si="107"/>
        <v>#DIV/0!</v>
      </c>
      <c r="AF60" s="316">
        <v>0</v>
      </c>
      <c r="AG60" s="317">
        <v>0</v>
      </c>
      <c r="AH60" s="166" t="e">
        <f t="shared" si="108"/>
        <v>#DIV/0!</v>
      </c>
      <c r="AI60" s="166" t="e">
        <f t="shared" si="109"/>
        <v>#DIV/0!</v>
      </c>
      <c r="AJ60" s="167" t="e">
        <f t="shared" si="16"/>
        <v>#DIV/0!</v>
      </c>
      <c r="AK60" s="167" t="e">
        <f t="shared" si="17"/>
        <v>#DIV/0!</v>
      </c>
      <c r="AL60" s="168" t="e">
        <f t="shared" si="18"/>
        <v>#DIV/0!</v>
      </c>
      <c r="AM60" s="168" t="e">
        <f t="shared" si="19"/>
        <v>#DIV/0!</v>
      </c>
      <c r="AN60" s="169" t="e">
        <f t="shared" si="20"/>
        <v>#DIV/0!</v>
      </c>
      <c r="AO60" s="327" t="e">
        <f t="shared" si="21"/>
        <v>#DIV/0!</v>
      </c>
      <c r="AP60" s="175"/>
      <c r="AQ60" s="215">
        <v>0</v>
      </c>
      <c r="AR60" s="216">
        <v>0</v>
      </c>
      <c r="AS60" s="172" t="e">
        <f>(#REF!/AQ60)-1</f>
        <v>#REF!</v>
      </c>
      <c r="AT60" s="172" t="e">
        <f>(#REF!/AR60)-1</f>
        <v>#REF!</v>
      </c>
    </row>
    <row r="61" spans="1:46">
      <c r="A61" s="322" t="s">
        <v>48</v>
      </c>
      <c r="B61" s="200">
        <v>4661290045.1599998</v>
      </c>
      <c r="C61" s="174">
        <v>114.75</v>
      </c>
      <c r="D61" s="200">
        <v>4667579385.1300001</v>
      </c>
      <c r="E61" s="174">
        <v>114.92</v>
      </c>
      <c r="F61" s="166">
        <f t="shared" si="94"/>
        <v>1.3492702468774144E-3</v>
      </c>
      <c r="G61" s="166">
        <f t="shared" si="95"/>
        <v>1.4814814814814964E-3</v>
      </c>
      <c r="H61" s="200">
        <v>4547775098.25</v>
      </c>
      <c r="I61" s="174">
        <v>111.02</v>
      </c>
      <c r="J61" s="166">
        <f t="shared" si="96"/>
        <v>-2.5667327107852363E-2</v>
      </c>
      <c r="K61" s="166">
        <f t="shared" si="97"/>
        <v>-3.3936651583710453E-2</v>
      </c>
      <c r="L61" s="200">
        <v>4079993978.02</v>
      </c>
      <c r="M61" s="174">
        <v>111.21</v>
      </c>
      <c r="N61" s="166">
        <f t="shared" si="98"/>
        <v>-0.10285933453701435</v>
      </c>
      <c r="O61" s="166">
        <f t="shared" si="99"/>
        <v>1.7114033507475927E-3</v>
      </c>
      <c r="P61" s="273">
        <v>4086682846.5900002</v>
      </c>
      <c r="Q61" s="254">
        <v>111.4</v>
      </c>
      <c r="R61" s="166">
        <f t="shared" si="100"/>
        <v>1.6394309908384338E-3</v>
      </c>
      <c r="S61" s="166">
        <f t="shared" si="101"/>
        <v>1.7084794532866824E-3</v>
      </c>
      <c r="T61" s="273">
        <v>4057705172.3299999</v>
      </c>
      <c r="U61" s="254">
        <v>110.63</v>
      </c>
      <c r="V61" s="166">
        <f t="shared" si="102"/>
        <v>-7.0907568186211727E-3</v>
      </c>
      <c r="W61" s="166">
        <f t="shared" si="103"/>
        <v>-6.9120287253142745E-3</v>
      </c>
      <c r="X61" s="273">
        <v>3816659964.9000001</v>
      </c>
      <c r="Y61" s="254">
        <v>109.83</v>
      </c>
      <c r="Z61" s="166">
        <f t="shared" si="104"/>
        <v>-5.9404317759140637E-2</v>
      </c>
      <c r="AA61" s="166">
        <f t="shared" si="105"/>
        <v>-7.2313115791376404E-3</v>
      </c>
      <c r="AB61" s="273">
        <v>3811541683.4899998</v>
      </c>
      <c r="AC61" s="254">
        <v>109.86</v>
      </c>
      <c r="AD61" s="166">
        <f t="shared" si="106"/>
        <v>-1.3410367853229565E-3</v>
      </c>
      <c r="AE61" s="166">
        <f t="shared" si="107"/>
        <v>2.7314941272877296E-4</v>
      </c>
      <c r="AF61" s="273">
        <v>3405017849.8299999</v>
      </c>
      <c r="AG61" s="254">
        <v>110.48</v>
      </c>
      <c r="AH61" s="166">
        <f t="shared" si="108"/>
        <v>-0.1066560115086477</v>
      </c>
      <c r="AI61" s="166">
        <f t="shared" si="109"/>
        <v>5.643546331694926E-3</v>
      </c>
      <c r="AJ61" s="167">
        <f t="shared" si="16"/>
        <v>-3.7503760409860414E-2</v>
      </c>
      <c r="AK61" s="167">
        <f t="shared" si="17"/>
        <v>-4.6577414822778626E-3</v>
      </c>
      <c r="AL61" s="168">
        <f t="shared" si="18"/>
        <v>-0.27049599613073011</v>
      </c>
      <c r="AM61" s="168">
        <f t="shared" si="19"/>
        <v>-3.8635572572224136E-2</v>
      </c>
      <c r="AN61" s="169">
        <f t="shared" si="20"/>
        <v>4.6210019412417785E-2</v>
      </c>
      <c r="AO61" s="327">
        <f t="shared" si="21"/>
        <v>1.2638799106003072E-2</v>
      </c>
      <c r="AP61" s="175"/>
      <c r="AQ61" s="188">
        <v>4648600802.6700001</v>
      </c>
      <c r="AR61" s="177">
        <v>114.01</v>
      </c>
      <c r="AS61" s="172" t="e">
        <f>(#REF!/AQ61)-1</f>
        <v>#REF!</v>
      </c>
      <c r="AT61" s="172" t="e">
        <f>(#REF!/AR61)-1</f>
        <v>#REF!</v>
      </c>
    </row>
    <row r="62" spans="1:46">
      <c r="A62" s="320" t="s">
        <v>27</v>
      </c>
      <c r="B62" s="200">
        <v>4061978439.79</v>
      </c>
      <c r="C62" s="174">
        <v>103.24</v>
      </c>
      <c r="D62" s="200">
        <v>4091520423.5700002</v>
      </c>
      <c r="E62" s="174">
        <v>103.24</v>
      </c>
      <c r="F62" s="166">
        <f t="shared" si="94"/>
        <v>7.2728066428455734E-3</v>
      </c>
      <c r="G62" s="166">
        <f t="shared" si="95"/>
        <v>0</v>
      </c>
      <c r="H62" s="200">
        <v>4087169089.48</v>
      </c>
      <c r="I62" s="174">
        <v>103.24</v>
      </c>
      <c r="J62" s="166">
        <f t="shared" si="96"/>
        <v>-1.0635005180307656E-3</v>
      </c>
      <c r="K62" s="166">
        <f t="shared" si="97"/>
        <v>0</v>
      </c>
      <c r="L62" s="200">
        <v>4117768107.1100001</v>
      </c>
      <c r="M62" s="174">
        <v>103.24</v>
      </c>
      <c r="N62" s="166">
        <f t="shared" si="98"/>
        <v>7.4866042877352913E-3</v>
      </c>
      <c r="O62" s="166">
        <f t="shared" si="99"/>
        <v>0</v>
      </c>
      <c r="P62" s="273">
        <v>4120444614.3200002</v>
      </c>
      <c r="Q62" s="254">
        <v>103.24</v>
      </c>
      <c r="R62" s="166">
        <f t="shared" si="100"/>
        <v>6.4998978582077283E-4</v>
      </c>
      <c r="S62" s="166">
        <f t="shared" si="101"/>
        <v>0</v>
      </c>
      <c r="T62" s="273">
        <v>4050436327.4299998</v>
      </c>
      <c r="U62" s="254">
        <v>103.24</v>
      </c>
      <c r="V62" s="166">
        <f t="shared" si="102"/>
        <v>-1.6990469098091217E-2</v>
      </c>
      <c r="W62" s="166">
        <f t="shared" si="103"/>
        <v>0</v>
      </c>
      <c r="X62" s="273">
        <v>4014707616.8400002</v>
      </c>
      <c r="Y62" s="254">
        <v>103.24</v>
      </c>
      <c r="Z62" s="166">
        <f t="shared" si="104"/>
        <v>-8.8209535224738431E-3</v>
      </c>
      <c r="AA62" s="166">
        <f t="shared" si="105"/>
        <v>0</v>
      </c>
      <c r="AB62" s="273">
        <v>3956410134.8499999</v>
      </c>
      <c r="AC62" s="254">
        <v>103.24</v>
      </c>
      <c r="AD62" s="166">
        <f t="shared" si="106"/>
        <v>-1.4520978251434046E-2</v>
      </c>
      <c r="AE62" s="166">
        <f t="shared" si="107"/>
        <v>0</v>
      </c>
      <c r="AF62" s="273">
        <v>3980986335.8099999</v>
      </c>
      <c r="AG62" s="254">
        <v>103.24</v>
      </c>
      <c r="AH62" s="166">
        <f t="shared" si="108"/>
        <v>6.2117424944195783E-3</v>
      </c>
      <c r="AI62" s="166">
        <f t="shared" si="109"/>
        <v>0</v>
      </c>
      <c r="AJ62" s="167">
        <f t="shared" si="16"/>
        <v>-2.4718447724010818E-3</v>
      </c>
      <c r="AK62" s="167">
        <f t="shared" si="17"/>
        <v>0</v>
      </c>
      <c r="AL62" s="168">
        <f t="shared" si="18"/>
        <v>-2.7015406576794066E-2</v>
      </c>
      <c r="AM62" s="168">
        <f t="shared" si="19"/>
        <v>0</v>
      </c>
      <c r="AN62" s="169">
        <f t="shared" si="20"/>
        <v>9.83830823931592E-3</v>
      </c>
      <c r="AO62" s="327">
        <f t="shared" si="21"/>
        <v>0</v>
      </c>
      <c r="AP62" s="175"/>
      <c r="AQ62" s="217">
        <v>4131236617.7600002</v>
      </c>
      <c r="AR62" s="208">
        <v>103.24</v>
      </c>
      <c r="AS62" s="172" t="e">
        <f>(#REF!/AQ62)-1</f>
        <v>#REF!</v>
      </c>
      <c r="AT62" s="172" t="e">
        <f>(#REF!/AR62)-1</f>
        <v>#REF!</v>
      </c>
    </row>
    <row r="63" spans="1:46">
      <c r="A63" s="320" t="s">
        <v>12</v>
      </c>
      <c r="B63" s="200">
        <v>2893254056.8070698</v>
      </c>
      <c r="C63" s="209">
        <v>2241.5337268489502</v>
      </c>
      <c r="D63" s="200">
        <v>2887959595.6572099</v>
      </c>
      <c r="E63" s="174">
        <v>2238.0121625386901</v>
      </c>
      <c r="F63" s="166">
        <f t="shared" si="94"/>
        <v>-1.829933025550737E-3</v>
      </c>
      <c r="G63" s="166">
        <f t="shared" si="95"/>
        <v>-1.5710512262559649E-3</v>
      </c>
      <c r="H63" s="201">
        <v>2879481503.8600001</v>
      </c>
      <c r="I63" s="211">
        <v>2231.29</v>
      </c>
      <c r="J63" s="166">
        <f t="shared" si="96"/>
        <v>-2.9356684248487172E-3</v>
      </c>
      <c r="K63" s="166">
        <f t="shared" si="97"/>
        <v>-3.0036309235535216E-3</v>
      </c>
      <c r="L63" s="201">
        <v>2882059026.4200001</v>
      </c>
      <c r="M63" s="211">
        <v>2233.0500000000002</v>
      </c>
      <c r="N63" s="166">
        <f t="shared" si="98"/>
        <v>8.9513426516014234E-4</v>
      </c>
      <c r="O63" s="166">
        <f t="shared" si="99"/>
        <v>7.8878137758884692E-4</v>
      </c>
      <c r="P63" s="266">
        <v>2877912565.6964402</v>
      </c>
      <c r="Q63" s="270">
        <v>2229.8930461005898</v>
      </c>
      <c r="R63" s="166">
        <f t="shared" si="100"/>
        <v>-1.4387147124847249E-3</v>
      </c>
      <c r="S63" s="166">
        <f t="shared" si="101"/>
        <v>-1.4137408026736445E-3</v>
      </c>
      <c r="T63" s="266">
        <v>2847983574.9631</v>
      </c>
      <c r="U63" s="270">
        <v>2206.35004445095</v>
      </c>
      <c r="V63" s="166">
        <f t="shared" si="102"/>
        <v>-1.0399548301113032E-2</v>
      </c>
      <c r="W63" s="166">
        <f t="shared" si="103"/>
        <v>-1.0557906214743975E-2</v>
      </c>
      <c r="X63" s="266">
        <v>2812838663.2442398</v>
      </c>
      <c r="Y63" s="270">
        <v>2189.47158290476</v>
      </c>
      <c r="Z63" s="166">
        <f t="shared" si="104"/>
        <v>-1.2340278935532663E-2</v>
      </c>
      <c r="AA63" s="166">
        <f t="shared" si="105"/>
        <v>-7.6499472912922185E-3</v>
      </c>
      <c r="AB63" s="266">
        <v>2807168032.12887</v>
      </c>
      <c r="AC63" s="270">
        <v>2184.9682792929998</v>
      </c>
      <c r="AD63" s="166">
        <f t="shared" si="106"/>
        <v>-2.0159816449726517E-3</v>
      </c>
      <c r="AE63" s="166">
        <f t="shared" si="107"/>
        <v>-2.0567992966529823E-3</v>
      </c>
      <c r="AF63" s="333">
        <v>2818048044.8838</v>
      </c>
      <c r="AG63" s="334">
        <v>2193.21997671691</v>
      </c>
      <c r="AH63" s="166">
        <f t="shared" si="108"/>
        <v>3.8757967568756302E-3</v>
      </c>
      <c r="AI63" s="166">
        <f t="shared" si="109"/>
        <v>3.7765753865224134E-3</v>
      </c>
      <c r="AJ63" s="167">
        <f t="shared" si="16"/>
        <v>-3.2736492528083441E-3</v>
      </c>
      <c r="AK63" s="167">
        <f t="shared" si="17"/>
        <v>-2.7109648738826309E-3</v>
      </c>
      <c r="AL63" s="168">
        <f t="shared" si="18"/>
        <v>-2.4207939362635073E-2</v>
      </c>
      <c r="AM63" s="168">
        <f t="shared" si="19"/>
        <v>-2.0014272742365287E-2</v>
      </c>
      <c r="AN63" s="169">
        <f t="shared" si="20"/>
        <v>5.4592360203256363E-3</v>
      </c>
      <c r="AO63" s="327">
        <f t="shared" si="21"/>
        <v>4.5324263072647119E-3</v>
      </c>
      <c r="AP63" s="175"/>
      <c r="AQ63" s="202">
        <v>2931134847.0043802</v>
      </c>
      <c r="AR63" s="212">
        <v>2254.1853324818899</v>
      </c>
      <c r="AS63" s="172" t="e">
        <f>(#REF!/AQ63)-1</f>
        <v>#REF!</v>
      </c>
      <c r="AT63" s="172" t="e">
        <f>(#REF!/AR63)-1</f>
        <v>#REF!</v>
      </c>
    </row>
    <row r="64" spans="1:46">
      <c r="A64" s="320" t="s">
        <v>19</v>
      </c>
      <c r="B64" s="200">
        <v>1161759642.79</v>
      </c>
      <c r="C64" s="209">
        <v>0.68020000000000003</v>
      </c>
      <c r="D64" s="200">
        <v>1163218028.1900001</v>
      </c>
      <c r="E64" s="174">
        <v>0.68110000000000004</v>
      </c>
      <c r="F64" s="166">
        <f t="shared" si="94"/>
        <v>1.2553245493170514E-3</v>
      </c>
      <c r="G64" s="166">
        <f t="shared" si="95"/>
        <v>1.3231402528668212E-3</v>
      </c>
      <c r="H64" s="201">
        <v>1172316973.6400001</v>
      </c>
      <c r="I64" s="174">
        <v>0.68110000000000004</v>
      </c>
      <c r="J64" s="166">
        <f t="shared" si="96"/>
        <v>7.8222183885494467E-3</v>
      </c>
      <c r="K64" s="166">
        <f t="shared" si="97"/>
        <v>0</v>
      </c>
      <c r="L64" s="201">
        <v>1185257773.0699999</v>
      </c>
      <c r="M64" s="211">
        <v>0.69599999999999995</v>
      </c>
      <c r="N64" s="166">
        <f t="shared" si="98"/>
        <v>1.1038652276627143E-2</v>
      </c>
      <c r="O64" s="166">
        <f t="shared" si="99"/>
        <v>2.1876376449860391E-2</v>
      </c>
      <c r="P64" s="266">
        <v>1176190542.1300001</v>
      </c>
      <c r="Q64" s="266">
        <v>0.69069999999999998</v>
      </c>
      <c r="R64" s="166">
        <f t="shared" si="100"/>
        <v>-7.6500075730482628E-3</v>
      </c>
      <c r="S64" s="166">
        <f t="shared" si="101"/>
        <v>-7.6149425287355913E-3</v>
      </c>
      <c r="T64" s="266">
        <v>1163284286.5999999</v>
      </c>
      <c r="U64" s="270">
        <v>0.68579999999999997</v>
      </c>
      <c r="V64" s="166">
        <f t="shared" si="102"/>
        <v>-1.0972929187670451E-2</v>
      </c>
      <c r="W64" s="166">
        <f t="shared" si="103"/>
        <v>-7.0942522079050462E-3</v>
      </c>
      <c r="X64" s="266">
        <v>1154456939.55</v>
      </c>
      <c r="Y64" s="270">
        <v>0.68059999999999998</v>
      </c>
      <c r="Z64" s="166">
        <f t="shared" si="104"/>
        <v>-7.5882973334060622E-3</v>
      </c>
      <c r="AA64" s="166">
        <f t="shared" si="105"/>
        <v>-7.5823855351414152E-3</v>
      </c>
      <c r="AB64" s="266">
        <v>1150393574.8499999</v>
      </c>
      <c r="AC64" s="270">
        <v>0.67810000000000004</v>
      </c>
      <c r="AD64" s="166">
        <f t="shared" si="106"/>
        <v>-3.5197195848499308E-3</v>
      </c>
      <c r="AE64" s="166">
        <f t="shared" si="107"/>
        <v>-3.6732295033792928E-3</v>
      </c>
      <c r="AF64" s="333">
        <v>1193847368.01</v>
      </c>
      <c r="AG64" s="334">
        <v>0.70469999999999999</v>
      </c>
      <c r="AH64" s="166">
        <f t="shared" si="108"/>
        <v>3.7772979708849672E-2</v>
      </c>
      <c r="AI64" s="166">
        <f t="shared" si="109"/>
        <v>3.9227252617607955E-2</v>
      </c>
      <c r="AJ64" s="167">
        <f t="shared" si="16"/>
        <v>3.5197776555460757E-3</v>
      </c>
      <c r="AK64" s="167">
        <f t="shared" si="17"/>
        <v>4.5577449431467281E-3</v>
      </c>
      <c r="AL64" s="168">
        <f t="shared" si="18"/>
        <v>2.6331555286896687E-2</v>
      </c>
      <c r="AM64" s="168">
        <f t="shared" si="19"/>
        <v>3.4649831155483708E-2</v>
      </c>
      <c r="AN64" s="169">
        <f t="shared" si="20"/>
        <v>1.5861906639391306E-2</v>
      </c>
      <c r="AO64" s="327">
        <f t="shared" si="21"/>
        <v>1.7038697688285441E-2</v>
      </c>
      <c r="AP64" s="175"/>
      <c r="AQ64" s="218">
        <v>1131224777.76</v>
      </c>
      <c r="AR64" s="219">
        <v>0.6573</v>
      </c>
      <c r="AS64" s="172" t="e">
        <f>(#REF!/AQ64)-1</f>
        <v>#REF!</v>
      </c>
      <c r="AT64" s="172" t="e">
        <f>(#REF!/AR64)-1</f>
        <v>#REF!</v>
      </c>
    </row>
    <row r="65" spans="1:46">
      <c r="A65" s="320" t="s">
        <v>23</v>
      </c>
      <c r="B65" s="165">
        <v>316034526.80000001</v>
      </c>
      <c r="C65" s="182">
        <v>123.49</v>
      </c>
      <c r="D65" s="165">
        <v>320135868.07999998</v>
      </c>
      <c r="E65" s="182">
        <v>125.16</v>
      </c>
      <c r="F65" s="166">
        <f t="shared" si="94"/>
        <v>1.2977510152222935E-2</v>
      </c>
      <c r="G65" s="166">
        <f t="shared" si="95"/>
        <v>1.3523362215564027E-2</v>
      </c>
      <c r="H65" s="165">
        <v>320524103.29000002</v>
      </c>
      <c r="I65" s="182">
        <v>125.37</v>
      </c>
      <c r="J65" s="166">
        <f t="shared" si="96"/>
        <v>1.212720125140806E-3</v>
      </c>
      <c r="K65" s="166">
        <f t="shared" si="97"/>
        <v>1.6778523489933523E-3</v>
      </c>
      <c r="L65" s="165">
        <v>320762039.44</v>
      </c>
      <c r="M65" s="182">
        <v>125.86</v>
      </c>
      <c r="N65" s="166">
        <f t="shared" si="98"/>
        <v>7.4233465613878999E-4</v>
      </c>
      <c r="O65" s="166">
        <f t="shared" si="99"/>
        <v>3.9084310441093954E-3</v>
      </c>
      <c r="P65" s="252">
        <v>316167877.61000001</v>
      </c>
      <c r="Q65" s="257">
        <v>124.49</v>
      </c>
      <c r="R65" s="166">
        <f t="shared" si="100"/>
        <v>-1.4322648147582134E-2</v>
      </c>
      <c r="S65" s="166">
        <f t="shared" si="101"/>
        <v>-1.0885110440171656E-2</v>
      </c>
      <c r="T65" s="252">
        <v>311204934.56999999</v>
      </c>
      <c r="U65" s="257">
        <v>122.74</v>
      </c>
      <c r="V65" s="166">
        <f t="shared" si="102"/>
        <v>-1.5697176694597418E-2</v>
      </c>
      <c r="W65" s="166">
        <f t="shared" si="103"/>
        <v>-1.4057354004337698E-2</v>
      </c>
      <c r="X65" s="252">
        <v>307342250.19</v>
      </c>
      <c r="Y65" s="257">
        <v>121.3</v>
      </c>
      <c r="Z65" s="166">
        <f t="shared" si="104"/>
        <v>-1.2412028059057506E-2</v>
      </c>
      <c r="AA65" s="166">
        <f t="shared" si="105"/>
        <v>-1.1732116669382417E-2</v>
      </c>
      <c r="AB65" s="252">
        <v>307038509.69</v>
      </c>
      <c r="AC65" s="257">
        <v>121.24</v>
      </c>
      <c r="AD65" s="166">
        <f t="shared" si="106"/>
        <v>-9.8828097930638123E-4</v>
      </c>
      <c r="AE65" s="166">
        <f t="shared" si="107"/>
        <v>-4.946413849958968E-4</v>
      </c>
      <c r="AF65" s="252">
        <v>310856357.35000002</v>
      </c>
      <c r="AG65" s="257">
        <v>123.21</v>
      </c>
      <c r="AH65" s="166">
        <f t="shared" si="108"/>
        <v>1.2434426104577886E-2</v>
      </c>
      <c r="AI65" s="166">
        <f t="shared" si="109"/>
        <v>1.6248762784559542E-2</v>
      </c>
      <c r="AJ65" s="167">
        <f t="shared" si="16"/>
        <v>-2.0066428553078778E-3</v>
      </c>
      <c r="AK65" s="167">
        <f t="shared" si="17"/>
        <v>-2.2635176320766901E-4</v>
      </c>
      <c r="AL65" s="168">
        <f t="shared" si="18"/>
        <v>-2.8986163861154934E-2</v>
      </c>
      <c r="AM65" s="168">
        <f t="shared" si="19"/>
        <v>-1.5580057526366275E-2</v>
      </c>
      <c r="AN65" s="169">
        <f t="shared" si="20"/>
        <v>1.1335243993394849E-2</v>
      </c>
      <c r="AO65" s="327">
        <f t="shared" si="21"/>
        <v>1.1455297096290116E-2</v>
      </c>
      <c r="AP65" s="175"/>
      <c r="AQ65" s="171">
        <v>318569106.36000001</v>
      </c>
      <c r="AR65" s="183">
        <v>123.8</v>
      </c>
      <c r="AS65" s="172" t="e">
        <f>(#REF!/AQ65)-1</f>
        <v>#REF!</v>
      </c>
      <c r="AT65" s="172" t="e">
        <f>(#REF!/AR65)-1</f>
        <v>#REF!</v>
      </c>
    </row>
    <row r="66" spans="1:46">
      <c r="A66" s="320" t="s">
        <v>67</v>
      </c>
      <c r="B66" s="220">
        <v>108294663.65000001</v>
      </c>
      <c r="C66" s="206">
        <v>100.5</v>
      </c>
      <c r="D66" s="220">
        <v>108332379.3</v>
      </c>
      <c r="E66" s="206">
        <v>100.59</v>
      </c>
      <c r="F66" s="166">
        <f t="shared" si="94"/>
        <v>3.482687763995937E-4</v>
      </c>
      <c r="G66" s="166">
        <f t="shared" si="95"/>
        <v>8.9552238805973544E-4</v>
      </c>
      <c r="H66" s="220">
        <v>108332379.3</v>
      </c>
      <c r="I66" s="206">
        <v>100.73</v>
      </c>
      <c r="J66" s="166">
        <f t="shared" si="96"/>
        <v>0</v>
      </c>
      <c r="K66" s="166">
        <f t="shared" si="97"/>
        <v>1.3917884481558858E-3</v>
      </c>
      <c r="L66" s="220">
        <v>108188048.87</v>
      </c>
      <c r="M66" s="206">
        <v>100.45</v>
      </c>
      <c r="N66" s="166">
        <f t="shared" si="98"/>
        <v>-1.3322926250913818E-3</v>
      </c>
      <c r="O66" s="166">
        <f t="shared" si="99"/>
        <v>-2.7797081306462934E-3</v>
      </c>
      <c r="P66" s="274">
        <v>108282143.22</v>
      </c>
      <c r="Q66" s="269">
        <v>100.54</v>
      </c>
      <c r="R66" s="166">
        <f t="shared" si="100"/>
        <v>8.697296141559858E-4</v>
      </c>
      <c r="S66" s="166">
        <f t="shared" si="101"/>
        <v>8.9596814335493689E-4</v>
      </c>
      <c r="T66" s="274">
        <v>107683911.98999999</v>
      </c>
      <c r="U66" s="269">
        <v>99.98</v>
      </c>
      <c r="V66" s="166">
        <f t="shared" si="102"/>
        <v>-5.5247450060584812E-3</v>
      </c>
      <c r="W66" s="166">
        <f t="shared" si="103"/>
        <v>-5.5699224189377583E-3</v>
      </c>
      <c r="X66" s="274">
        <v>107176919.52</v>
      </c>
      <c r="Y66" s="269">
        <v>99.51</v>
      </c>
      <c r="Z66" s="166">
        <f t="shared" si="104"/>
        <v>-4.7081542695726021E-3</v>
      </c>
      <c r="AA66" s="166">
        <f t="shared" si="105"/>
        <v>-4.7009401880375957E-3</v>
      </c>
      <c r="AB66" s="274">
        <v>107415680.27</v>
      </c>
      <c r="AC66" s="269">
        <v>99.74</v>
      </c>
      <c r="AD66" s="166">
        <f t="shared" si="106"/>
        <v>2.2277254381755721E-3</v>
      </c>
      <c r="AE66" s="166">
        <f t="shared" si="107"/>
        <v>2.3113254949250301E-3</v>
      </c>
      <c r="AF66" s="274">
        <v>107928834.73999999</v>
      </c>
      <c r="AG66" s="269">
        <v>100.21</v>
      </c>
      <c r="AH66" s="166">
        <f t="shared" si="108"/>
        <v>4.7772771043308945E-3</v>
      </c>
      <c r="AI66" s="166">
        <f t="shared" si="109"/>
        <v>4.7122518548225276E-3</v>
      </c>
      <c r="AJ66" s="167">
        <f t="shared" si="16"/>
        <v>-4.1777387095755236E-4</v>
      </c>
      <c r="AK66" s="167">
        <f t="shared" si="17"/>
        <v>-3.5546430103794143E-4</v>
      </c>
      <c r="AL66" s="168">
        <f t="shared" si="18"/>
        <v>-3.7250595122856533E-3</v>
      </c>
      <c r="AM66" s="168">
        <f t="shared" si="19"/>
        <v>-3.7777115021374852E-3</v>
      </c>
      <c r="AN66" s="169">
        <f t="shared" si="20"/>
        <v>3.4169975435985648E-3</v>
      </c>
      <c r="AO66" s="327">
        <f t="shared" si="21"/>
        <v>3.6041275975150339E-3</v>
      </c>
      <c r="AP66" s="175"/>
      <c r="AQ66" s="221">
        <v>107042123.67</v>
      </c>
      <c r="AR66" s="207">
        <v>98.67</v>
      </c>
      <c r="AS66" s="172" t="e">
        <f>(#REF!/AQ66)-1</f>
        <v>#REF!</v>
      </c>
      <c r="AT66" s="172" t="e">
        <f>(#REF!/AR66)-1</f>
        <v>#REF!</v>
      </c>
    </row>
    <row r="67" spans="1:46">
      <c r="A67" s="320" t="s">
        <v>56</v>
      </c>
      <c r="B67" s="220">
        <v>1053973363.27</v>
      </c>
      <c r="C67" s="173">
        <v>552.20000000000005</v>
      </c>
      <c r="D67" s="220">
        <v>1051485984.23</v>
      </c>
      <c r="E67" s="173">
        <v>552.20000000000005</v>
      </c>
      <c r="F67" s="166">
        <f t="shared" si="94"/>
        <v>-2.3600018052474837E-3</v>
      </c>
      <c r="G67" s="166">
        <f t="shared" si="95"/>
        <v>0</v>
      </c>
      <c r="H67" s="220">
        <v>1051333299.28</v>
      </c>
      <c r="I67" s="173">
        <v>552.20000000000005</v>
      </c>
      <c r="J67" s="166">
        <f t="shared" si="96"/>
        <v>-1.4520873534216284E-4</v>
      </c>
      <c r="K67" s="166">
        <f t="shared" si="97"/>
        <v>0</v>
      </c>
      <c r="L67" s="220">
        <v>1051942326.8</v>
      </c>
      <c r="M67" s="173">
        <v>552.20000000000005</v>
      </c>
      <c r="N67" s="166">
        <f t="shared" si="98"/>
        <v>5.792906211732E-4</v>
      </c>
      <c r="O67" s="166">
        <f t="shared" si="99"/>
        <v>0</v>
      </c>
      <c r="P67" s="274">
        <v>1054478091.55</v>
      </c>
      <c r="Q67" s="253">
        <v>552.20000000000005</v>
      </c>
      <c r="R67" s="166">
        <f t="shared" si="100"/>
        <v>2.4105549186463253E-3</v>
      </c>
      <c r="S67" s="166">
        <f t="shared" si="101"/>
        <v>0</v>
      </c>
      <c r="T67" s="274">
        <v>1052732376.87</v>
      </c>
      <c r="U67" s="253">
        <v>552.20000000000005</v>
      </c>
      <c r="V67" s="166">
        <f t="shared" si="102"/>
        <v>-1.6555248458826528E-3</v>
      </c>
      <c r="W67" s="166">
        <f t="shared" si="103"/>
        <v>0</v>
      </c>
      <c r="X67" s="274">
        <v>1051051321.92</v>
      </c>
      <c r="Y67" s="253">
        <v>552.20000000000005</v>
      </c>
      <c r="Z67" s="166">
        <f t="shared" si="104"/>
        <v>-1.5968492913632864E-3</v>
      </c>
      <c r="AA67" s="166">
        <f t="shared" si="105"/>
        <v>0</v>
      </c>
      <c r="AB67" s="274">
        <v>1045528074.24</v>
      </c>
      <c r="AC67" s="253">
        <v>552.20000000000005</v>
      </c>
      <c r="AD67" s="166">
        <f t="shared" si="106"/>
        <v>-5.2549742955561836E-3</v>
      </c>
      <c r="AE67" s="166">
        <f t="shared" si="107"/>
        <v>0</v>
      </c>
      <c r="AF67" s="274">
        <v>1039837719.61</v>
      </c>
      <c r="AG67" s="253">
        <v>552.20000000000005</v>
      </c>
      <c r="AH67" s="166">
        <f t="shared" si="108"/>
        <v>-5.442565121110062E-3</v>
      </c>
      <c r="AI67" s="166">
        <f t="shared" si="109"/>
        <v>0</v>
      </c>
      <c r="AJ67" s="167">
        <f t="shared" si="16"/>
        <v>-1.6831598193352885E-3</v>
      </c>
      <c r="AK67" s="167">
        <f t="shared" si="17"/>
        <v>0</v>
      </c>
      <c r="AL67" s="168">
        <f t="shared" si="18"/>
        <v>-1.1077907641850303E-2</v>
      </c>
      <c r="AM67" s="168">
        <f t="shared" si="19"/>
        <v>0</v>
      </c>
      <c r="AN67" s="169">
        <f t="shared" si="20"/>
        <v>2.7150319923641016E-3</v>
      </c>
      <c r="AO67" s="327">
        <f t="shared" si="21"/>
        <v>0</v>
      </c>
      <c r="AP67" s="175"/>
      <c r="AQ67" s="171">
        <v>1006946046.95</v>
      </c>
      <c r="AR67" s="176">
        <v>552.20000000000005</v>
      </c>
      <c r="AS67" s="172" t="e">
        <f>(#REF!/AQ67)-1</f>
        <v>#REF!</v>
      </c>
      <c r="AT67" s="172" t="e">
        <f>(#REF!/AR67)-1</f>
        <v>#REF!</v>
      </c>
    </row>
    <row r="68" spans="1:46">
      <c r="A68" s="320" t="s">
        <v>88</v>
      </c>
      <c r="B68" s="220">
        <v>1829300911.25</v>
      </c>
      <c r="C68" s="173">
        <v>1.6464000000000001</v>
      </c>
      <c r="D68" s="220">
        <v>1840027790.9300001</v>
      </c>
      <c r="E68" s="173">
        <v>1.6564000000000001</v>
      </c>
      <c r="F68" s="166">
        <f t="shared" si="94"/>
        <v>5.863922995954866E-3</v>
      </c>
      <c r="G68" s="166">
        <f t="shared" si="95"/>
        <v>6.0738581146744467E-3</v>
      </c>
      <c r="H68" s="220">
        <v>1841684467.0899999</v>
      </c>
      <c r="I68" s="173">
        <v>1.6597999999999999</v>
      </c>
      <c r="J68" s="166">
        <f t="shared" si="96"/>
        <v>9.0035387952619905E-4</v>
      </c>
      <c r="K68" s="166">
        <f t="shared" si="97"/>
        <v>2.0526442888190335E-3</v>
      </c>
      <c r="L68" s="220">
        <v>1842257781.73</v>
      </c>
      <c r="M68" s="173">
        <v>1.6606000000000001</v>
      </c>
      <c r="N68" s="166">
        <f t="shared" si="98"/>
        <v>3.1129905814212855E-4</v>
      </c>
      <c r="O68" s="166">
        <f t="shared" si="99"/>
        <v>4.8198578141952884E-4</v>
      </c>
      <c r="P68" s="274">
        <v>1846168040.22</v>
      </c>
      <c r="Q68" s="253">
        <v>1.6644000000000001</v>
      </c>
      <c r="R68" s="166">
        <f t="shared" si="100"/>
        <v>2.1225360146548125E-3</v>
      </c>
      <c r="S68" s="166">
        <f t="shared" si="101"/>
        <v>2.2883295194508161E-3</v>
      </c>
      <c r="T68" s="274">
        <v>1844652554.49</v>
      </c>
      <c r="U68" s="253">
        <v>1.6632</v>
      </c>
      <c r="V68" s="166">
        <f t="shared" si="102"/>
        <v>-8.2088179243934101E-4</v>
      </c>
      <c r="W68" s="166">
        <f t="shared" si="103"/>
        <v>-7.2098053352564876E-4</v>
      </c>
      <c r="X68" s="274">
        <v>1834267447.79</v>
      </c>
      <c r="Y68" s="253">
        <v>1.6539999999999999</v>
      </c>
      <c r="Z68" s="166">
        <f t="shared" si="104"/>
        <v>-5.6298443166015446E-3</v>
      </c>
      <c r="AA68" s="166">
        <f t="shared" si="105"/>
        <v>-5.5315055315055895E-3</v>
      </c>
      <c r="AB68" s="274">
        <v>1843736926.6800001</v>
      </c>
      <c r="AC68" s="253">
        <v>1.6620999999999999</v>
      </c>
      <c r="AD68" s="166">
        <f t="shared" si="106"/>
        <v>5.1625399019152403E-3</v>
      </c>
      <c r="AE68" s="166">
        <f t="shared" si="107"/>
        <v>4.8972188633615455E-3</v>
      </c>
      <c r="AF68" s="274">
        <v>1853133435.6700001</v>
      </c>
      <c r="AG68" s="253">
        <v>1.6706000000000001</v>
      </c>
      <c r="AH68" s="166">
        <f t="shared" si="108"/>
        <v>5.0964477925385023E-3</v>
      </c>
      <c r="AI68" s="166">
        <f t="shared" si="109"/>
        <v>5.1140123939595536E-3</v>
      </c>
      <c r="AJ68" s="167">
        <f t="shared" si="16"/>
        <v>1.625796691711358E-3</v>
      </c>
      <c r="AK68" s="167">
        <f t="shared" si="17"/>
        <v>1.8319453620817107E-3</v>
      </c>
      <c r="AL68" s="168">
        <f t="shared" si="18"/>
        <v>7.1225254339099195E-3</v>
      </c>
      <c r="AM68" s="168">
        <f t="shared" si="19"/>
        <v>8.5728085003622251E-3</v>
      </c>
      <c r="AN68" s="169">
        <f t="shared" si="20"/>
        <v>3.8479525070020406E-3</v>
      </c>
      <c r="AO68" s="327">
        <f t="shared" si="21"/>
        <v>3.7980994216189057E-3</v>
      </c>
      <c r="AP68" s="175"/>
      <c r="AQ68" s="171">
        <v>1812522091.8199999</v>
      </c>
      <c r="AR68" s="177">
        <v>1.6227</v>
      </c>
      <c r="AS68" s="172" t="e">
        <f>(#REF!/AQ68)-1</f>
        <v>#REF!</v>
      </c>
      <c r="AT68" s="172" t="e">
        <f>(#REF!/AR68)-1</f>
        <v>#REF!</v>
      </c>
    </row>
    <row r="69" spans="1:46">
      <c r="A69" s="322" t="s">
        <v>84</v>
      </c>
      <c r="B69" s="220">
        <v>144783180.88</v>
      </c>
      <c r="C69" s="173">
        <v>1.038899</v>
      </c>
      <c r="D69" s="220">
        <v>145017693.81999999</v>
      </c>
      <c r="E69" s="173">
        <v>1.0408120000000001</v>
      </c>
      <c r="F69" s="166">
        <f t="shared" si="94"/>
        <v>1.6197526437436677E-3</v>
      </c>
      <c r="G69" s="166">
        <f t="shared" si="95"/>
        <v>1.8413724529526485E-3</v>
      </c>
      <c r="H69" s="220">
        <v>144877231.75</v>
      </c>
      <c r="I69" s="173">
        <v>1.044135</v>
      </c>
      <c r="J69" s="166">
        <f t="shared" si="96"/>
        <v>-9.6858573805716627E-4</v>
      </c>
      <c r="K69" s="166">
        <f t="shared" si="97"/>
        <v>3.1926995461235693E-3</v>
      </c>
      <c r="L69" s="220">
        <v>145317408.41999999</v>
      </c>
      <c r="M69" s="173">
        <v>1.047515</v>
      </c>
      <c r="N69" s="166">
        <f t="shared" si="98"/>
        <v>3.0382736105805451E-3</v>
      </c>
      <c r="O69" s="166">
        <f t="shared" si="99"/>
        <v>3.2371292984144182E-3</v>
      </c>
      <c r="P69" s="274">
        <v>145393580.52000001</v>
      </c>
      <c r="Q69" s="253">
        <v>1.0483119999999999</v>
      </c>
      <c r="R69" s="166">
        <f t="shared" si="100"/>
        <v>5.2417739091430355E-4</v>
      </c>
      <c r="S69" s="166">
        <f t="shared" si="101"/>
        <v>7.6084829334180099E-4</v>
      </c>
      <c r="T69" s="274">
        <v>145393580.52000001</v>
      </c>
      <c r="U69" s="253">
        <v>1.0513699999999999</v>
      </c>
      <c r="V69" s="166">
        <f t="shared" si="102"/>
        <v>0</v>
      </c>
      <c r="W69" s="166">
        <f t="shared" si="103"/>
        <v>2.9170704904646762E-3</v>
      </c>
      <c r="X69" s="274">
        <v>144329465.56</v>
      </c>
      <c r="Y69" s="253">
        <v>1.0697449999999999</v>
      </c>
      <c r="Z69" s="166">
        <f t="shared" si="104"/>
        <v>-7.3188579316514676E-3</v>
      </c>
      <c r="AA69" s="166">
        <f t="shared" si="105"/>
        <v>1.7477196419909292E-2</v>
      </c>
      <c r="AB69" s="274">
        <v>141494631.06999999</v>
      </c>
      <c r="AC69" s="253">
        <v>1.0541450000000001</v>
      </c>
      <c r="AD69" s="166">
        <f t="shared" si="106"/>
        <v>-1.9641411952859514E-2</v>
      </c>
      <c r="AE69" s="166">
        <f t="shared" si="107"/>
        <v>-1.4582914619839155E-2</v>
      </c>
      <c r="AF69" s="274">
        <v>141477567.38</v>
      </c>
      <c r="AG69" s="253">
        <v>1.0542039999999999</v>
      </c>
      <c r="AH69" s="166">
        <f t="shared" si="108"/>
        <v>-1.2059602453435774E-4</v>
      </c>
      <c r="AI69" s="166">
        <f t="shared" si="109"/>
        <v>5.5969529808336802E-5</v>
      </c>
      <c r="AJ69" s="167">
        <f t="shared" si="16"/>
        <v>-2.8584060002329989E-3</v>
      </c>
      <c r="AK69" s="167">
        <f t="shared" si="17"/>
        <v>1.8624214263969483E-3</v>
      </c>
      <c r="AL69" s="168">
        <f t="shared" si="18"/>
        <v>-2.4411686234605975E-2</v>
      </c>
      <c r="AM69" s="168">
        <f t="shared" si="19"/>
        <v>1.2866877015253329E-2</v>
      </c>
      <c r="AN69" s="169">
        <f t="shared" si="20"/>
        <v>7.4360995426576938E-3</v>
      </c>
      <c r="AO69" s="327">
        <f t="shared" si="21"/>
        <v>8.6480319553942503E-3</v>
      </c>
      <c r="AP69" s="175"/>
      <c r="AQ69" s="171">
        <v>146744114.84999999</v>
      </c>
      <c r="AR69" s="177">
        <v>1.0862860000000001</v>
      </c>
      <c r="AS69" s="172" t="e">
        <f>(#REF!/AQ69)-1</f>
        <v>#REF!</v>
      </c>
      <c r="AT69" s="172" t="e">
        <f>(#REF!/AR69)-1</f>
        <v>#REF!</v>
      </c>
    </row>
    <row r="70" spans="1:46">
      <c r="A70" s="323" t="s">
        <v>72</v>
      </c>
      <c r="B70" s="222">
        <f>SUM(B55:B69)</f>
        <v>24744715382.90707</v>
      </c>
      <c r="C70" s="223"/>
      <c r="D70" s="222">
        <f>SUM(D55:D69)</f>
        <v>24734736318.93721</v>
      </c>
      <c r="E70" s="223"/>
      <c r="F70" s="166">
        <f>((D70-B70)/B70)</f>
        <v>-4.0328061226169219E-4</v>
      </c>
      <c r="G70" s="166"/>
      <c r="H70" s="222">
        <f>SUM(H55:H69)</f>
        <v>24565924325.389999</v>
      </c>
      <c r="I70" s="223"/>
      <c r="J70" s="166">
        <f>((H70-D70)/D70)</f>
        <v>-6.8248956192820303E-3</v>
      </c>
      <c r="K70" s="166"/>
      <c r="L70" s="222">
        <f>SUM(L55:L69)</f>
        <v>24148514714.599995</v>
      </c>
      <c r="M70" s="223"/>
      <c r="N70" s="166">
        <f>((L70-H70)/H70)</f>
        <v>-1.6991406684363712E-2</v>
      </c>
      <c r="O70" s="166"/>
      <c r="P70" s="275">
        <f>SUM(P55:P69)</f>
        <v>24171255711.306446</v>
      </c>
      <c r="Q70" s="97"/>
      <c r="R70" s="166">
        <f>((P70-L70)/L70)</f>
        <v>9.4171409609313959E-4</v>
      </c>
      <c r="S70" s="166"/>
      <c r="T70" s="275">
        <f>SUM(T55:T69)</f>
        <v>23870769141.133102</v>
      </c>
      <c r="U70" s="97"/>
      <c r="V70" s="166">
        <f>((T70-P70)/P70)</f>
        <v>-1.2431566392836877E-2</v>
      </c>
      <c r="W70" s="166"/>
      <c r="X70" s="275">
        <f>SUM(X55:X69)</f>
        <v>23413055134.56424</v>
      </c>
      <c r="Y70" s="97"/>
      <c r="Z70" s="166">
        <f>((X70-T70)/T70)</f>
        <v>-1.9174665209264224E-2</v>
      </c>
      <c r="AA70" s="166"/>
      <c r="AB70" s="275">
        <f>SUM(AB55:AB69)</f>
        <v>23291646395.97887</v>
      </c>
      <c r="AC70" s="97"/>
      <c r="AD70" s="166">
        <f>((AB70-X70)/X70)</f>
        <v>-5.1855145724291124E-3</v>
      </c>
      <c r="AE70" s="166"/>
      <c r="AF70" s="275">
        <f>SUM(AF55:AF69)</f>
        <v>23100984810.983799</v>
      </c>
      <c r="AG70" s="97"/>
      <c r="AH70" s="166">
        <f>((AF70-AB70)/AB70)</f>
        <v>-8.185835460218378E-3</v>
      </c>
      <c r="AI70" s="166"/>
      <c r="AJ70" s="167">
        <f t="shared" ref="AJ70:AJ78" si="110">AVERAGE(F70,J70,N70,R70,V70,Z70,AD70,AH70)</f>
        <v>-8.5319313068203603E-3</v>
      </c>
      <c r="AK70" s="167"/>
      <c r="AL70" s="168">
        <f t="shared" ref="AL70:AL78" si="111">((AF70-D70)/D70)</f>
        <v>-6.6050896475601056E-2</v>
      </c>
      <c r="AM70" s="168"/>
      <c r="AN70" s="169">
        <f t="shared" ref="AN70:AN78" si="112">STDEV(F70,J70,N70,R70,V70,Z70,AD70,AH70)</f>
        <v>7.2712235151771209E-3</v>
      </c>
      <c r="AO70" s="327"/>
      <c r="AP70" s="175"/>
      <c r="AQ70" s="224">
        <f>SUM(AQ55:AQ69)</f>
        <v>24811007404.114376</v>
      </c>
      <c r="AR70" s="225"/>
      <c r="AS70" s="172" t="e">
        <f>(#REF!/AQ70)-1</f>
        <v>#REF!</v>
      </c>
      <c r="AT70" s="172" t="e">
        <f>(#REF!/AR70)-1</f>
        <v>#REF!</v>
      </c>
    </row>
    <row r="71" spans="1:46">
      <c r="A71" s="324" t="s">
        <v>108</v>
      </c>
      <c r="B71" s="190"/>
      <c r="C71" s="136"/>
      <c r="D71" s="190"/>
      <c r="E71" s="136"/>
      <c r="F71" s="166"/>
      <c r="G71" s="166"/>
      <c r="H71" s="190"/>
      <c r="I71" s="136"/>
      <c r="J71" s="166"/>
      <c r="K71" s="166"/>
      <c r="L71" s="190"/>
      <c r="M71" s="136"/>
      <c r="N71" s="166"/>
      <c r="O71" s="166"/>
      <c r="P71" s="260"/>
      <c r="Q71" s="262"/>
      <c r="R71" s="166"/>
      <c r="S71" s="166"/>
      <c r="T71" s="260"/>
      <c r="U71" s="262"/>
      <c r="V71" s="166"/>
      <c r="W71" s="166"/>
      <c r="X71" s="260"/>
      <c r="Y71" s="262"/>
      <c r="Z71" s="166"/>
      <c r="AA71" s="166"/>
      <c r="AB71" s="260"/>
      <c r="AC71" s="262"/>
      <c r="AD71" s="166"/>
      <c r="AE71" s="166"/>
      <c r="AF71" s="260"/>
      <c r="AG71" s="262"/>
      <c r="AH71" s="166"/>
      <c r="AI71" s="166"/>
      <c r="AJ71" s="167"/>
      <c r="AK71" s="167"/>
      <c r="AL71" s="168"/>
      <c r="AM71" s="168"/>
      <c r="AN71" s="169"/>
      <c r="AO71" s="327"/>
      <c r="AP71" s="175"/>
      <c r="AQ71" s="192"/>
      <c r="AR71" s="138"/>
      <c r="AS71" s="172" t="e">
        <f>(#REF!/AQ71)-1</f>
        <v>#REF!</v>
      </c>
      <c r="AT71" s="172" t="e">
        <f>(#REF!/AR71)-1</f>
        <v>#REF!</v>
      </c>
    </row>
    <row r="72" spans="1:46">
      <c r="A72" s="322" t="s">
        <v>51</v>
      </c>
      <c r="B72" s="165">
        <v>635906121.33000004</v>
      </c>
      <c r="C72" s="182">
        <v>11.482200000000001</v>
      </c>
      <c r="D72" s="165">
        <v>628120422.35000002</v>
      </c>
      <c r="E72" s="182">
        <v>11.3521</v>
      </c>
      <c r="F72" s="166">
        <f t="shared" ref="F72:G76" si="113">((D72-B72)/B72)</f>
        <v>-1.2243472297005413E-2</v>
      </c>
      <c r="G72" s="166">
        <f t="shared" si="113"/>
        <v>-1.1330581247496172E-2</v>
      </c>
      <c r="H72" s="165">
        <v>625571922.44000006</v>
      </c>
      <c r="I72" s="182">
        <v>11.3047</v>
      </c>
      <c r="J72" s="166">
        <f t="shared" ref="J72:J76" si="114">((H72-D72)/D72)</f>
        <v>-4.0573428586595083E-3</v>
      </c>
      <c r="K72" s="166">
        <f t="shared" ref="K72:K76" si="115">((I72-E72)/E72)</f>
        <v>-4.1754389055769121E-3</v>
      </c>
      <c r="L72" s="165">
        <v>625281155.08000004</v>
      </c>
      <c r="M72" s="182">
        <v>11.339700000000001</v>
      </c>
      <c r="N72" s="166">
        <f t="shared" ref="N72:N76" si="116">((L72-H72)/H72)</f>
        <v>-4.6480244648112773E-4</v>
      </c>
      <c r="O72" s="166">
        <f t="shared" ref="O72:O76" si="117">((M72-I72)/I72)</f>
        <v>3.0960573920581829E-3</v>
      </c>
      <c r="P72" s="252">
        <v>631452706.46000004</v>
      </c>
      <c r="Q72" s="257">
        <v>11.4412</v>
      </c>
      <c r="R72" s="166">
        <f t="shared" ref="R72:R76" si="118">((P72-L72)/L72)</f>
        <v>9.8700421879984387E-3</v>
      </c>
      <c r="S72" s="166">
        <f t="shared" ref="S72:S76" si="119">((Q72-M72)/M72)</f>
        <v>8.9508540790320459E-3</v>
      </c>
      <c r="T72" s="252">
        <v>611143793.66999996</v>
      </c>
      <c r="U72" s="257">
        <v>11.0825</v>
      </c>
      <c r="V72" s="166">
        <f t="shared" ref="V72:V76" si="120">((T72-P72)/P72)</f>
        <v>-3.2162207212404384E-2</v>
      </c>
      <c r="W72" s="166">
        <f t="shared" ref="W72:W76" si="121">((U72-Q72)/Q72)</f>
        <v>-3.1351606474845355E-2</v>
      </c>
      <c r="X72" s="252">
        <v>608707571.55999994</v>
      </c>
      <c r="Y72" s="257">
        <v>11.0707</v>
      </c>
      <c r="Z72" s="166">
        <f t="shared" ref="Z72:Z76" si="122">((X72-T72)/T72)</f>
        <v>-3.9863320796733872E-3</v>
      </c>
      <c r="AA72" s="166">
        <f t="shared" ref="AA72:AA76" si="123">((Y72-U72)/U72)</f>
        <v>-1.064741709902923E-3</v>
      </c>
      <c r="AB72" s="263">
        <v>609120258.98000002</v>
      </c>
      <c r="AC72" s="257">
        <v>11.082100000000001</v>
      </c>
      <c r="AD72" s="166">
        <f t="shared" ref="AD72:AD76" si="124">((AB72-X72)/X72)</f>
        <v>6.7797319974587816E-4</v>
      </c>
      <c r="AE72" s="166">
        <f t="shared" ref="AE72:AE76" si="125">((AC72-Y72)/Y72)</f>
        <v>1.0297451832314195E-3</v>
      </c>
      <c r="AF72" s="263">
        <v>609760969.49000001</v>
      </c>
      <c r="AG72" s="257">
        <v>11.0937</v>
      </c>
      <c r="AH72" s="166">
        <f t="shared" ref="AH72:AH76" si="126">((AF72-AB72)/AB72)</f>
        <v>1.0518620921801053E-3</v>
      </c>
      <c r="AI72" s="166">
        <f t="shared" ref="AI72:AI76" si="127">((AG72-AC72)/AC72)</f>
        <v>1.0467330199149629E-3</v>
      </c>
      <c r="AJ72" s="167">
        <f t="shared" si="110"/>
        <v>-5.1642849267874245E-3</v>
      </c>
      <c r="AK72" s="167">
        <f t="shared" ref="AK72:AK76" si="128">AVERAGE(G72,K72,O72,S72,W72,AA72,AE72,AI72)</f>
        <v>-4.2248723329480938E-3</v>
      </c>
      <c r="AL72" s="168">
        <f t="shared" si="111"/>
        <v>-2.9229192694151564E-2</v>
      </c>
      <c r="AM72" s="168">
        <f t="shared" ref="AM72:AM76" si="129">((AG72-E72)/E72)</f>
        <v>-2.2762308295381468E-2</v>
      </c>
      <c r="AN72" s="169">
        <f t="shared" si="112"/>
        <v>1.2549924224988298E-2</v>
      </c>
      <c r="AO72" s="327">
        <f t="shared" ref="AO72:AO76" si="130">STDEV(G72,K72,O72,S72,W72,AA72,AE72,AI72)</f>
        <v>1.2415061592168824E-2</v>
      </c>
      <c r="AP72" s="175"/>
      <c r="AQ72" s="171">
        <v>640873657.65999997</v>
      </c>
      <c r="AR72" s="177">
        <v>11.5358</v>
      </c>
      <c r="AS72" s="172" t="e">
        <f>(#REF!/AQ72)-1</f>
        <v>#REF!</v>
      </c>
      <c r="AT72" s="172" t="e">
        <f>(#REF!/AR72)-1</f>
        <v>#REF!</v>
      </c>
    </row>
    <row r="73" spans="1:46">
      <c r="A73" s="322" t="s">
        <v>53</v>
      </c>
      <c r="B73" s="165">
        <v>2067865004.0799999</v>
      </c>
      <c r="C73" s="182">
        <v>1.01</v>
      </c>
      <c r="D73" s="165">
        <v>2073252604.8199999</v>
      </c>
      <c r="E73" s="182">
        <v>1.01</v>
      </c>
      <c r="F73" s="166">
        <f t="shared" si="113"/>
        <v>2.6053928710868487E-3</v>
      </c>
      <c r="G73" s="166">
        <f t="shared" si="113"/>
        <v>0</v>
      </c>
      <c r="H73" s="165">
        <v>2068182744.8199999</v>
      </c>
      <c r="I73" s="182">
        <v>1.01</v>
      </c>
      <c r="J73" s="166">
        <f t="shared" si="114"/>
        <v>-2.4453653106299442E-3</v>
      </c>
      <c r="K73" s="166">
        <f t="shared" si="115"/>
        <v>0</v>
      </c>
      <c r="L73" s="165">
        <v>2066302353.6900001</v>
      </c>
      <c r="M73" s="182">
        <v>1.01</v>
      </c>
      <c r="N73" s="166">
        <f t="shared" si="116"/>
        <v>-9.0919969945089745E-4</v>
      </c>
      <c r="O73" s="166">
        <f t="shared" si="117"/>
        <v>0</v>
      </c>
      <c r="P73" s="252">
        <v>2074606697.6600001</v>
      </c>
      <c r="Q73" s="257">
        <v>1.01</v>
      </c>
      <c r="R73" s="166">
        <f t="shared" si="118"/>
        <v>4.018939413764952E-3</v>
      </c>
      <c r="S73" s="166">
        <f t="shared" si="119"/>
        <v>0</v>
      </c>
      <c r="T73" s="252">
        <v>2066935449.55</v>
      </c>
      <c r="U73" s="257">
        <v>1.01</v>
      </c>
      <c r="V73" s="166">
        <f t="shared" si="120"/>
        <v>-3.6976879129199396E-3</v>
      </c>
      <c r="W73" s="166">
        <f t="shared" si="121"/>
        <v>0</v>
      </c>
      <c r="X73" s="252">
        <v>2065228250.1700001</v>
      </c>
      <c r="Y73" s="257">
        <v>1.01</v>
      </c>
      <c r="Z73" s="166">
        <f t="shared" si="122"/>
        <v>-8.2595679529883555E-4</v>
      </c>
      <c r="AA73" s="166">
        <f t="shared" si="123"/>
        <v>0</v>
      </c>
      <c r="AB73" s="263">
        <v>2067400866.22</v>
      </c>
      <c r="AC73" s="257">
        <v>1.01</v>
      </c>
      <c r="AD73" s="166">
        <f t="shared" si="124"/>
        <v>1.0519980296711091E-3</v>
      </c>
      <c r="AE73" s="166">
        <f t="shared" si="125"/>
        <v>0</v>
      </c>
      <c r="AF73" s="263">
        <v>2079576742.1700001</v>
      </c>
      <c r="AG73" s="257">
        <v>1.01</v>
      </c>
      <c r="AH73" s="166">
        <f t="shared" si="126"/>
        <v>5.8894606019306789E-3</v>
      </c>
      <c r="AI73" s="166">
        <f t="shared" si="127"/>
        <v>0</v>
      </c>
      <c r="AJ73" s="167">
        <f t="shared" si="110"/>
        <v>7.1094764976924651E-4</v>
      </c>
      <c r="AK73" s="167">
        <f t="shared" si="128"/>
        <v>0</v>
      </c>
      <c r="AL73" s="168">
        <f t="shared" si="111"/>
        <v>3.0503457877238292E-3</v>
      </c>
      <c r="AM73" s="168">
        <f t="shared" si="129"/>
        <v>0</v>
      </c>
      <c r="AN73" s="169">
        <f t="shared" si="112"/>
        <v>3.2917727681430744E-3</v>
      </c>
      <c r="AO73" s="327">
        <f t="shared" si="130"/>
        <v>0</v>
      </c>
      <c r="AP73" s="175"/>
      <c r="AQ73" s="171">
        <v>2128320668.46</v>
      </c>
      <c r="AR73" s="183">
        <v>1.04</v>
      </c>
      <c r="AS73" s="172" t="e">
        <f>(#REF!/AQ73)-1</f>
        <v>#REF!</v>
      </c>
      <c r="AT73" s="172" t="e">
        <f>(#REF!/AR73)-1</f>
        <v>#REF!</v>
      </c>
    </row>
    <row r="74" spans="1:46">
      <c r="A74" s="322" t="s">
        <v>54</v>
      </c>
      <c r="B74" s="165">
        <v>1797416066.9100001</v>
      </c>
      <c r="C74" s="174">
        <v>0.8</v>
      </c>
      <c r="D74" s="165">
        <v>1797735658.7</v>
      </c>
      <c r="E74" s="174">
        <v>0.8</v>
      </c>
      <c r="F74" s="166">
        <f t="shared" si="113"/>
        <v>1.7780623856855976E-4</v>
      </c>
      <c r="G74" s="166">
        <f t="shared" si="113"/>
        <v>0</v>
      </c>
      <c r="H74" s="165">
        <v>1787078569.78</v>
      </c>
      <c r="I74" s="174">
        <v>0.8</v>
      </c>
      <c r="J74" s="166">
        <f t="shared" si="114"/>
        <v>-5.9280622645637221E-3</v>
      </c>
      <c r="K74" s="166">
        <f t="shared" si="115"/>
        <v>0</v>
      </c>
      <c r="L74" s="165">
        <v>1821147476.0599999</v>
      </c>
      <c r="M74" s="174">
        <v>0.81</v>
      </c>
      <c r="N74" s="166">
        <f t="shared" si="116"/>
        <v>1.9064022621117355E-2</v>
      </c>
      <c r="O74" s="166">
        <f t="shared" si="117"/>
        <v>1.2500000000000011E-2</v>
      </c>
      <c r="P74" s="252">
        <v>1802618129.9300001</v>
      </c>
      <c r="Q74" s="254">
        <v>0.81</v>
      </c>
      <c r="R74" s="166">
        <f t="shared" si="118"/>
        <v>-1.0174544551486617E-2</v>
      </c>
      <c r="S74" s="166">
        <f t="shared" si="119"/>
        <v>0</v>
      </c>
      <c r="T74" s="252">
        <v>1743129264.78</v>
      </c>
      <c r="U74" s="254">
        <v>0.78</v>
      </c>
      <c r="V74" s="166">
        <f t="shared" si="120"/>
        <v>-3.3001368488571783E-2</v>
      </c>
      <c r="W74" s="166">
        <f t="shared" si="121"/>
        <v>-3.703703703703707E-2</v>
      </c>
      <c r="X74" s="252">
        <v>1691483161.3099999</v>
      </c>
      <c r="Y74" s="254">
        <v>0.76</v>
      </c>
      <c r="Z74" s="166">
        <f t="shared" si="122"/>
        <v>-2.9628384144258099E-2</v>
      </c>
      <c r="AA74" s="166">
        <f t="shared" si="123"/>
        <v>-2.5641025641025664E-2</v>
      </c>
      <c r="AB74" s="252">
        <v>1674023431.8399999</v>
      </c>
      <c r="AC74" s="254">
        <v>0.75</v>
      </c>
      <c r="AD74" s="166">
        <f t="shared" si="124"/>
        <v>-1.0322142052231855E-2</v>
      </c>
      <c r="AE74" s="166">
        <f t="shared" si="125"/>
        <v>-1.3157894736842117E-2</v>
      </c>
      <c r="AF74" s="252">
        <v>1689353257.0999999</v>
      </c>
      <c r="AG74" s="254">
        <v>0.76</v>
      </c>
      <c r="AH74" s="166">
        <f t="shared" si="126"/>
        <v>9.1574735266102218E-3</v>
      </c>
      <c r="AI74" s="166">
        <f t="shared" si="127"/>
        <v>1.3333333333333345E-2</v>
      </c>
      <c r="AJ74" s="167">
        <f t="shared" si="110"/>
        <v>-7.5818998893519918E-3</v>
      </c>
      <c r="AK74" s="167">
        <f t="shared" si="128"/>
        <v>-6.2503280101964378E-3</v>
      </c>
      <c r="AL74" s="168">
        <f t="shared" si="111"/>
        <v>-6.0288286031092528E-2</v>
      </c>
      <c r="AM74" s="168">
        <f t="shared" si="129"/>
        <v>-5.0000000000000044E-2</v>
      </c>
      <c r="AN74" s="169">
        <f t="shared" si="112"/>
        <v>1.7726443572880748E-2</v>
      </c>
      <c r="AO74" s="327">
        <f t="shared" si="130"/>
        <v>1.7823858321321603E-2</v>
      </c>
      <c r="AP74" s="175"/>
      <c r="AQ74" s="171">
        <v>1789192828.73</v>
      </c>
      <c r="AR74" s="177">
        <v>0.79</v>
      </c>
      <c r="AS74" s="172" t="e">
        <f>(#REF!/AQ74)-1</f>
        <v>#REF!</v>
      </c>
      <c r="AT74" s="172" t="e">
        <f>(#REF!/AR74)-1</f>
        <v>#REF!</v>
      </c>
    </row>
    <row r="75" spans="1:46">
      <c r="A75" s="322" t="s">
        <v>55</v>
      </c>
      <c r="B75" s="165">
        <v>200106696.72</v>
      </c>
      <c r="C75" s="174">
        <v>23.441700000000001</v>
      </c>
      <c r="D75" s="165">
        <v>196950416.74000001</v>
      </c>
      <c r="E75" s="174">
        <v>23.37</v>
      </c>
      <c r="F75" s="166">
        <f t="shared" si="113"/>
        <v>-1.5772985271034809E-2</v>
      </c>
      <c r="G75" s="166">
        <f t="shared" si="113"/>
        <v>-3.0586518895813816E-3</v>
      </c>
      <c r="H75" s="165">
        <v>194163416.83000001</v>
      </c>
      <c r="I75" s="174">
        <v>23.144500000000001</v>
      </c>
      <c r="J75" s="166">
        <f t="shared" si="114"/>
        <v>-1.4150769295802995E-2</v>
      </c>
      <c r="K75" s="166">
        <f t="shared" si="115"/>
        <v>-9.6491228070175548E-3</v>
      </c>
      <c r="L75" s="165">
        <v>193418172.25999999</v>
      </c>
      <c r="M75" s="174">
        <v>23.144500000000001</v>
      </c>
      <c r="N75" s="166">
        <f t="shared" si="116"/>
        <v>-3.8382337011123075E-3</v>
      </c>
      <c r="O75" s="166">
        <f t="shared" si="117"/>
        <v>0</v>
      </c>
      <c r="P75" s="252">
        <v>198000478.65000001</v>
      </c>
      <c r="Q75" s="254">
        <v>23.718499999999999</v>
      </c>
      <c r="R75" s="166">
        <f t="shared" si="118"/>
        <v>2.3691188560298806E-2</v>
      </c>
      <c r="S75" s="166">
        <f t="shared" si="119"/>
        <v>2.4800708591673964E-2</v>
      </c>
      <c r="T75" s="252">
        <v>193490610.65000001</v>
      </c>
      <c r="U75" s="254">
        <v>23.144500000000001</v>
      </c>
      <c r="V75" s="166">
        <f t="shared" si="120"/>
        <v>-2.2777056049303645E-2</v>
      </c>
      <c r="W75" s="166">
        <f t="shared" si="121"/>
        <v>-2.4200518582540975E-2</v>
      </c>
      <c r="X75" s="252">
        <v>189999320.24000001</v>
      </c>
      <c r="Y75" s="254">
        <v>22.795999999999999</v>
      </c>
      <c r="Z75" s="166">
        <f t="shared" si="122"/>
        <v>-1.8043720045492536E-2</v>
      </c>
      <c r="AA75" s="166">
        <f t="shared" si="123"/>
        <v>-1.5057573073516444E-2</v>
      </c>
      <c r="AB75" s="252">
        <v>184461894.66</v>
      </c>
      <c r="AC75" s="254">
        <v>22.334700000000002</v>
      </c>
      <c r="AD75" s="166">
        <f t="shared" si="124"/>
        <v>-2.9144449427531346E-2</v>
      </c>
      <c r="AE75" s="166">
        <f t="shared" si="125"/>
        <v>-2.0236006316897606E-2</v>
      </c>
      <c r="AF75" s="252">
        <v>183201667.71000001</v>
      </c>
      <c r="AG75" s="254">
        <v>22.334700000000002</v>
      </c>
      <c r="AH75" s="166">
        <f t="shared" si="126"/>
        <v>-6.8319093887810123E-3</v>
      </c>
      <c r="AI75" s="166">
        <f t="shared" si="127"/>
        <v>0</v>
      </c>
      <c r="AJ75" s="167">
        <f t="shared" si="110"/>
        <v>-1.0858491827344982E-2</v>
      </c>
      <c r="AK75" s="167">
        <f t="shared" si="128"/>
        <v>-5.9251455097349996E-3</v>
      </c>
      <c r="AL75" s="168">
        <f t="shared" si="111"/>
        <v>-6.9808174349537552E-2</v>
      </c>
      <c r="AM75" s="168">
        <f t="shared" si="129"/>
        <v>-4.4300385109114222E-2</v>
      </c>
      <c r="AN75" s="169">
        <f t="shared" si="112"/>
        <v>1.6134369105089395E-2</v>
      </c>
      <c r="AO75" s="327">
        <f t="shared" si="130"/>
        <v>1.5392803664927937E-2</v>
      </c>
      <c r="AP75" s="175"/>
      <c r="AQ75" s="171">
        <v>204378030.47999999</v>
      </c>
      <c r="AR75" s="177">
        <v>22.9087</v>
      </c>
      <c r="AS75" s="172" t="e">
        <f>(#REF!/AQ75)-1</f>
        <v>#REF!</v>
      </c>
      <c r="AT75" s="172" t="e">
        <f>(#REF!/AR75)-1</f>
        <v>#REF!</v>
      </c>
    </row>
    <row r="76" spans="1:46">
      <c r="A76" s="320" t="s">
        <v>107</v>
      </c>
      <c r="B76" s="165">
        <v>158556899.78999999</v>
      </c>
      <c r="C76" s="174">
        <v>137.63999999999999</v>
      </c>
      <c r="D76" s="165">
        <v>157176499.36000001</v>
      </c>
      <c r="E76" s="174">
        <v>136.66</v>
      </c>
      <c r="F76" s="166">
        <f t="shared" si="113"/>
        <v>-8.7060256086505406E-3</v>
      </c>
      <c r="G76" s="166">
        <f t="shared" si="113"/>
        <v>-7.1200232490554339E-3</v>
      </c>
      <c r="H76" s="165">
        <v>155508393.53</v>
      </c>
      <c r="I76" s="174">
        <v>135.54</v>
      </c>
      <c r="J76" s="166">
        <f t="shared" si="114"/>
        <v>-1.0612946825971433E-2</v>
      </c>
      <c r="K76" s="166">
        <f t="shared" si="115"/>
        <v>-8.1955217327674863E-3</v>
      </c>
      <c r="L76" s="165">
        <v>159989906.94999999</v>
      </c>
      <c r="M76" s="174">
        <v>135.54</v>
      </c>
      <c r="N76" s="166">
        <f t="shared" si="116"/>
        <v>2.8818466439468639E-2</v>
      </c>
      <c r="O76" s="166">
        <f t="shared" si="117"/>
        <v>0</v>
      </c>
      <c r="P76" s="252">
        <v>160968931.06999999</v>
      </c>
      <c r="Q76" s="254">
        <v>141.46</v>
      </c>
      <c r="R76" s="166">
        <f t="shared" si="118"/>
        <v>6.1192867641704993E-3</v>
      </c>
      <c r="S76" s="166">
        <f t="shared" si="119"/>
        <v>4.3677143278737021E-2</v>
      </c>
      <c r="T76" s="252">
        <v>155058464.59999999</v>
      </c>
      <c r="U76" s="254">
        <v>136.16999999999999</v>
      </c>
      <c r="V76" s="166">
        <f t="shared" si="120"/>
        <v>-3.6718057520241189E-2</v>
      </c>
      <c r="W76" s="166">
        <f t="shared" si="121"/>
        <v>-3.7395730241764596E-2</v>
      </c>
      <c r="X76" s="252">
        <v>151095220.96000001</v>
      </c>
      <c r="Y76" s="254">
        <v>132.96</v>
      </c>
      <c r="Z76" s="166">
        <f t="shared" si="122"/>
        <v>-2.5559672928684385E-2</v>
      </c>
      <c r="AA76" s="166">
        <f t="shared" si="123"/>
        <v>-2.3573474333553498E-2</v>
      </c>
      <c r="AB76" s="252">
        <v>147061356.55000001</v>
      </c>
      <c r="AC76" s="254">
        <v>130.22</v>
      </c>
      <c r="AD76" s="166">
        <f t="shared" si="124"/>
        <v>-2.6697498334959886E-2</v>
      </c>
      <c r="AE76" s="166">
        <f t="shared" si="125"/>
        <v>-2.0607701564380333E-2</v>
      </c>
      <c r="AF76" s="252">
        <v>148024507.88</v>
      </c>
      <c r="AG76" s="254">
        <v>130.88999999999999</v>
      </c>
      <c r="AH76" s="166">
        <f t="shared" si="126"/>
        <v>6.5493162350404232E-3</v>
      </c>
      <c r="AI76" s="166">
        <f t="shared" si="127"/>
        <v>5.1451389955459031E-3</v>
      </c>
      <c r="AJ76" s="167">
        <f t="shared" si="110"/>
        <v>-8.3508914724784843E-3</v>
      </c>
      <c r="AK76" s="167">
        <f t="shared" si="128"/>
        <v>-6.0087711059048027E-3</v>
      </c>
      <c r="AL76" s="168">
        <f t="shared" si="111"/>
        <v>-5.8227480044826072E-2</v>
      </c>
      <c r="AM76" s="168">
        <f t="shared" si="129"/>
        <v>-4.2221571783989539E-2</v>
      </c>
      <c r="AN76" s="169">
        <f t="shared" si="112"/>
        <v>2.1565987382073288E-2</v>
      </c>
      <c r="AO76" s="327">
        <f t="shared" si="130"/>
        <v>2.4325209329373886E-2</v>
      </c>
      <c r="AP76" s="175"/>
      <c r="AQ76" s="171">
        <v>160273731.87</v>
      </c>
      <c r="AR76" s="177">
        <v>133.94</v>
      </c>
      <c r="AS76" s="172" t="e">
        <f>(#REF!/AQ76)-1</f>
        <v>#REF!</v>
      </c>
      <c r="AT76" s="172" t="e">
        <f>(#REF!/AR76)-1</f>
        <v>#REF!</v>
      </c>
    </row>
    <row r="77" spans="1:46">
      <c r="A77" s="323" t="s">
        <v>72</v>
      </c>
      <c r="B77" s="226">
        <f>SUM(B72:B76)</f>
        <v>4859850788.8299999</v>
      </c>
      <c r="C77" s="136"/>
      <c r="D77" s="226">
        <f>SUM(D72:D76)</f>
        <v>4853235601.9699993</v>
      </c>
      <c r="E77" s="136"/>
      <c r="F77" s="166">
        <f>((D77-B77)/B77)</f>
        <v>-1.3611913508137158E-3</v>
      </c>
      <c r="G77" s="166"/>
      <c r="H77" s="226">
        <f>SUM(H72:H76)</f>
        <v>4830505047.3999996</v>
      </c>
      <c r="I77" s="136"/>
      <c r="J77" s="166">
        <f>((H77-D77)/D77)</f>
        <v>-4.6835876998786189E-3</v>
      </c>
      <c r="K77" s="166"/>
      <c r="L77" s="226">
        <f>SUM(L72:L76)</f>
        <v>4866139064.04</v>
      </c>
      <c r="M77" s="136"/>
      <c r="N77" s="166">
        <f>((L77-H77)/H77)</f>
        <v>7.3768718364511827E-3</v>
      </c>
      <c r="O77" s="166"/>
      <c r="P77" s="276">
        <f>SUM(P72:P76)</f>
        <v>4867646943.7699995</v>
      </c>
      <c r="Q77" s="262"/>
      <c r="R77" s="166">
        <f>((P77-L77)/L77)</f>
        <v>3.0987189436128851E-4</v>
      </c>
      <c r="S77" s="166"/>
      <c r="T77" s="276">
        <f>SUM(T72:T76)</f>
        <v>4769757583.25</v>
      </c>
      <c r="U77" s="262"/>
      <c r="V77" s="166">
        <f>((T77-P77)/P77)</f>
        <v>-2.0110201428081398E-2</v>
      </c>
      <c r="W77" s="166"/>
      <c r="X77" s="276">
        <f>SUM(X72:X76)</f>
        <v>4706513524.2399998</v>
      </c>
      <c r="Y77" s="262"/>
      <c r="Z77" s="166">
        <f>((X77-T77)/T77)</f>
        <v>-1.3259386437603235E-2</v>
      </c>
      <c r="AA77" s="166"/>
      <c r="AB77" s="276">
        <f>SUM(AB72:AB76)</f>
        <v>4682067808.25</v>
      </c>
      <c r="AC77" s="262"/>
      <c r="AD77" s="166">
        <f>((AB77-X77)/X77)</f>
        <v>-5.1940180059181339E-3</v>
      </c>
      <c r="AE77" s="166"/>
      <c r="AF77" s="276">
        <f>SUM(AF72:AF76)</f>
        <v>4709917144.3500004</v>
      </c>
      <c r="AG77" s="262"/>
      <c r="AH77" s="166">
        <f>((AF77-AB77)/AB77)</f>
        <v>5.9480847438665206E-3</v>
      </c>
      <c r="AI77" s="166"/>
      <c r="AJ77" s="167">
        <f t="shared" si="110"/>
        <v>-3.8716945559520142E-3</v>
      </c>
      <c r="AK77" s="167"/>
      <c r="AL77" s="168">
        <f t="shared" si="111"/>
        <v>-2.953049663647565E-2</v>
      </c>
      <c r="AM77" s="168"/>
      <c r="AN77" s="169">
        <f t="shared" si="112"/>
        <v>9.2656971812883297E-3</v>
      </c>
      <c r="AO77" s="327"/>
      <c r="AP77" s="175"/>
      <c r="AQ77" s="227">
        <f>SUM(AQ72:AQ76)</f>
        <v>4923038917.1999998</v>
      </c>
      <c r="AR77" s="138"/>
      <c r="AS77" s="172" t="e">
        <f>(#REF!/AQ77)-1</f>
        <v>#REF!</v>
      </c>
      <c r="AT77" s="172" t="e">
        <f>(#REF!/AR77)-1</f>
        <v>#REF!</v>
      </c>
    </row>
    <row r="78" spans="1:46">
      <c r="A78" s="323" t="s">
        <v>57</v>
      </c>
      <c r="B78" s="98">
        <f>SUM(B17,B28,B36,B48,B53,B70,B77)</f>
        <v>218709471503.74951</v>
      </c>
      <c r="C78" s="136"/>
      <c r="D78" s="98">
        <f>SUM(D17,D28,D36,D48,D53,D70,D77)</f>
        <v>217344388232.24741</v>
      </c>
      <c r="E78" s="136"/>
      <c r="F78" s="166">
        <f>((D78-B78)/B78)</f>
        <v>-6.241537058804072E-3</v>
      </c>
      <c r="G78" s="166"/>
      <c r="H78" s="98">
        <f>SUM(H17,H28,H36,H48,H53,H70,H77)</f>
        <v>185173725502.58267</v>
      </c>
      <c r="I78" s="136"/>
      <c r="J78" s="166">
        <f>((H78-D78)/D78)</f>
        <v>-0.14801699271521182</v>
      </c>
      <c r="K78" s="166"/>
      <c r="L78" s="98">
        <f>SUM(L17,L28,L36,L48,L53,L70,L77)</f>
        <v>212455894081.56271</v>
      </c>
      <c r="M78" s="136"/>
      <c r="N78" s="166">
        <f>((L78-H78)/H78)</f>
        <v>0.147332827618676</v>
      </c>
      <c r="O78" s="166"/>
      <c r="P78" s="98">
        <f>SUM(P17,P28,P36,P48,P53,P70,P77)</f>
        <v>216071487025.69901</v>
      </c>
      <c r="Q78" s="136"/>
      <c r="R78" s="166">
        <f>((P78-L78)/L78)</f>
        <v>1.7018087258846536E-2</v>
      </c>
      <c r="S78" s="166"/>
      <c r="T78" s="98">
        <f>SUM(T17,T28,T36,T48,T53,T70,T77)</f>
        <v>216783411679.64136</v>
      </c>
      <c r="U78" s="136"/>
      <c r="V78" s="166">
        <f>((T78-P78)/P78)</f>
        <v>3.2948570111783317E-3</v>
      </c>
      <c r="W78" s="166"/>
      <c r="X78" s="98">
        <f>SUM(X17,X28,X36,X48,X53,X70,X77)</f>
        <v>215417444414.54083</v>
      </c>
      <c r="Y78" s="136"/>
      <c r="Z78" s="166">
        <f>((X78-T78)/T78)</f>
        <v>-6.3010691386254534E-3</v>
      </c>
      <c r="AA78" s="166"/>
      <c r="AB78" s="98">
        <f>SUM(AB17,AB28,AB36,AB48,AB53,AB70,AB77)</f>
        <v>215885398326.76694</v>
      </c>
      <c r="AC78" s="136"/>
      <c r="AD78" s="166">
        <f>((AB78-X78)/X78)</f>
        <v>2.1723120590252322E-3</v>
      </c>
      <c r="AE78" s="166"/>
      <c r="AF78" s="98">
        <f>SUM(AF17,AF28,AF36,AF48,AF53,AF70,AF77)</f>
        <v>217017633309.9563</v>
      </c>
      <c r="AG78" s="136"/>
      <c r="AH78" s="166">
        <f>((AF78-AB78)/AB78)</f>
        <v>5.2446112241254783E-3</v>
      </c>
      <c r="AI78" s="166"/>
      <c r="AJ78" s="167">
        <f t="shared" si="110"/>
        <v>1.8128870324012798E-3</v>
      </c>
      <c r="AK78" s="167"/>
      <c r="AL78" s="168">
        <f t="shared" si="111"/>
        <v>-1.5033970968780989E-3</v>
      </c>
      <c r="AM78" s="168"/>
      <c r="AN78" s="169">
        <f t="shared" si="112"/>
        <v>7.9283448346356422E-2</v>
      </c>
      <c r="AO78" s="327"/>
      <c r="AP78" s="175"/>
      <c r="AQ78" s="137">
        <f>SUM(AQ17,AQ28,AQ36,AQ48,AQ53,AQ70,AQ77)</f>
        <v>250175161123.00519</v>
      </c>
      <c r="AR78" s="138"/>
      <c r="AS78" s="172" t="e">
        <f>(#REF!/AQ78)-1</f>
        <v>#REF!</v>
      </c>
      <c r="AT78" s="172" t="e">
        <f>(#REF!/AR78)-1</f>
        <v>#REF!</v>
      </c>
    </row>
    <row r="79" spans="1:46" ht="15" customHeight="1">
      <c r="A79" s="322"/>
      <c r="B79" s="190"/>
      <c r="C79" s="136"/>
      <c r="D79" s="228"/>
      <c r="E79" s="229"/>
      <c r="F79" s="166"/>
      <c r="G79" s="166"/>
      <c r="H79" s="190"/>
      <c r="I79" s="136"/>
      <c r="J79" s="166"/>
      <c r="K79" s="166"/>
      <c r="L79" s="190"/>
      <c r="M79" s="136"/>
      <c r="N79" s="166"/>
      <c r="O79" s="166"/>
      <c r="P79" s="260"/>
      <c r="Q79" s="262"/>
      <c r="R79" s="166"/>
      <c r="S79" s="166"/>
      <c r="T79" s="260"/>
      <c r="U79" s="262"/>
      <c r="V79" s="166"/>
      <c r="W79" s="166"/>
      <c r="X79" s="260"/>
      <c r="Y79" s="262"/>
      <c r="Z79" s="166"/>
      <c r="AA79" s="166"/>
      <c r="AB79" s="260"/>
      <c r="AC79" s="262"/>
      <c r="AD79" s="166"/>
      <c r="AE79" s="166"/>
      <c r="AF79" s="260"/>
      <c r="AG79" s="262"/>
      <c r="AH79" s="166"/>
      <c r="AI79" s="166"/>
      <c r="AJ79" s="167"/>
      <c r="AK79" s="167"/>
      <c r="AL79" s="168"/>
      <c r="AM79" s="168"/>
      <c r="AN79" s="169"/>
      <c r="AO79" s="327"/>
      <c r="AP79" s="175"/>
      <c r="AQ79" s="230"/>
      <c r="AR79" s="231"/>
      <c r="AS79" s="172" t="e">
        <f>(#REF!/AQ79)-1</f>
        <v>#REF!</v>
      </c>
      <c r="AT79" s="172" t="e">
        <f>(#REF!/AR79)-1</f>
        <v>#REF!</v>
      </c>
    </row>
    <row r="80" spans="1:46" ht="27" customHeight="1">
      <c r="A80" s="326" t="s">
        <v>79</v>
      </c>
      <c r="B80" s="347" t="s">
        <v>129</v>
      </c>
      <c r="C80" s="347"/>
      <c r="D80" s="347" t="s">
        <v>133</v>
      </c>
      <c r="E80" s="347"/>
      <c r="F80" s="347" t="s">
        <v>101</v>
      </c>
      <c r="G80" s="347"/>
      <c r="H80" s="347" t="s">
        <v>134</v>
      </c>
      <c r="I80" s="347"/>
      <c r="J80" s="347" t="s">
        <v>101</v>
      </c>
      <c r="K80" s="347"/>
      <c r="L80" s="347" t="s">
        <v>135</v>
      </c>
      <c r="M80" s="347"/>
      <c r="N80" s="347" t="s">
        <v>101</v>
      </c>
      <c r="O80" s="347"/>
      <c r="P80" s="355" t="s">
        <v>138</v>
      </c>
      <c r="Q80" s="355"/>
      <c r="R80" s="347" t="s">
        <v>101</v>
      </c>
      <c r="S80" s="347"/>
      <c r="T80" s="355" t="s">
        <v>140</v>
      </c>
      <c r="U80" s="355"/>
      <c r="V80" s="347" t="s">
        <v>101</v>
      </c>
      <c r="W80" s="347"/>
      <c r="X80" s="344" t="s">
        <v>141</v>
      </c>
      <c r="Y80" s="344"/>
      <c r="Z80" s="347" t="s">
        <v>101</v>
      </c>
      <c r="AA80" s="347"/>
      <c r="AB80" s="344" t="s">
        <v>142</v>
      </c>
      <c r="AC80" s="344"/>
      <c r="AD80" s="347" t="s">
        <v>101</v>
      </c>
      <c r="AE80" s="347"/>
      <c r="AF80" s="344" t="s">
        <v>148</v>
      </c>
      <c r="AG80" s="344"/>
      <c r="AH80" s="347" t="s">
        <v>101</v>
      </c>
      <c r="AI80" s="347"/>
      <c r="AJ80" s="361" t="s">
        <v>122</v>
      </c>
      <c r="AK80" s="361"/>
      <c r="AL80" s="361" t="s">
        <v>123</v>
      </c>
      <c r="AM80" s="361"/>
      <c r="AN80" s="362" t="s">
        <v>112</v>
      </c>
      <c r="AO80" s="363"/>
      <c r="AP80" s="175"/>
      <c r="AQ80" s="350" t="s">
        <v>128</v>
      </c>
      <c r="AR80" s="350"/>
      <c r="AS80" s="172" t="e">
        <f>(#REF!/AQ80)-1</f>
        <v>#REF!</v>
      </c>
      <c r="AT80" s="172" t="e">
        <f>(#REF!/AR80)-1</f>
        <v>#REF!</v>
      </c>
    </row>
    <row r="81" spans="1:46" ht="15.75" customHeight="1">
      <c r="A81" s="326"/>
      <c r="B81" s="233" t="s">
        <v>115</v>
      </c>
      <c r="C81" s="232" t="s">
        <v>116</v>
      </c>
      <c r="D81" s="233" t="s">
        <v>115</v>
      </c>
      <c r="E81" s="232" t="s">
        <v>116</v>
      </c>
      <c r="F81" s="232" t="s">
        <v>114</v>
      </c>
      <c r="G81" s="232" t="s">
        <v>5</v>
      </c>
      <c r="H81" s="233" t="s">
        <v>115</v>
      </c>
      <c r="I81" s="232" t="s">
        <v>116</v>
      </c>
      <c r="J81" s="232" t="s">
        <v>114</v>
      </c>
      <c r="K81" s="232" t="s">
        <v>5</v>
      </c>
      <c r="L81" s="233" t="s">
        <v>115</v>
      </c>
      <c r="M81" s="232" t="s">
        <v>116</v>
      </c>
      <c r="N81" s="232" t="s">
        <v>114</v>
      </c>
      <c r="O81" s="232" t="s">
        <v>5</v>
      </c>
      <c r="P81" s="280" t="s">
        <v>115</v>
      </c>
      <c r="Q81" s="281" t="s">
        <v>116</v>
      </c>
      <c r="R81" s="232" t="s">
        <v>114</v>
      </c>
      <c r="S81" s="232" t="s">
        <v>5</v>
      </c>
      <c r="T81" s="280" t="s">
        <v>115</v>
      </c>
      <c r="U81" s="281" t="s">
        <v>116</v>
      </c>
      <c r="V81" s="232" t="s">
        <v>114</v>
      </c>
      <c r="W81" s="232" t="s">
        <v>5</v>
      </c>
      <c r="X81" s="280" t="s">
        <v>115</v>
      </c>
      <c r="Y81" s="281" t="s">
        <v>116</v>
      </c>
      <c r="Z81" s="232" t="s">
        <v>114</v>
      </c>
      <c r="AA81" s="232" t="s">
        <v>5</v>
      </c>
      <c r="AB81" s="280" t="s">
        <v>115</v>
      </c>
      <c r="AC81" s="281" t="s">
        <v>116</v>
      </c>
      <c r="AD81" s="232" t="s">
        <v>114</v>
      </c>
      <c r="AE81" s="232" t="s">
        <v>5</v>
      </c>
      <c r="AF81" s="280" t="s">
        <v>115</v>
      </c>
      <c r="AG81" s="281" t="s">
        <v>116</v>
      </c>
      <c r="AH81" s="331" t="s">
        <v>114</v>
      </c>
      <c r="AI81" s="331" t="s">
        <v>5</v>
      </c>
      <c r="AJ81" s="313" t="s">
        <v>121</v>
      </c>
      <c r="AK81" s="313" t="s">
        <v>121</v>
      </c>
      <c r="AL81" s="313" t="s">
        <v>121</v>
      </c>
      <c r="AM81" s="313" t="s">
        <v>121</v>
      </c>
      <c r="AN81" s="314" t="s">
        <v>121</v>
      </c>
      <c r="AO81" s="315" t="s">
        <v>121</v>
      </c>
      <c r="AP81" s="175"/>
      <c r="AQ81" s="234" t="s">
        <v>115</v>
      </c>
      <c r="AR81" s="235" t="s">
        <v>116</v>
      </c>
      <c r="AS81" s="172" t="e">
        <f>(#REF!/AQ81)-1</f>
        <v>#REF!</v>
      </c>
      <c r="AT81" s="172" t="e">
        <f>(#REF!/AR81)-1</f>
        <v>#REF!</v>
      </c>
    </row>
    <row r="82" spans="1:46">
      <c r="A82" s="322" t="s">
        <v>59</v>
      </c>
      <c r="B82" s="220">
        <v>1897380000</v>
      </c>
      <c r="C82" s="206">
        <v>12.7</v>
      </c>
      <c r="D82" s="220">
        <v>1897380000</v>
      </c>
      <c r="E82" s="206">
        <v>12.7</v>
      </c>
      <c r="F82" s="166">
        <f t="shared" ref="F82:G88" si="131">((D82-B82)/B82)</f>
        <v>0</v>
      </c>
      <c r="G82" s="166">
        <f t="shared" si="131"/>
        <v>0</v>
      </c>
      <c r="H82" s="220">
        <v>1874970000</v>
      </c>
      <c r="I82" s="206">
        <v>12.55</v>
      </c>
      <c r="J82" s="166">
        <f t="shared" ref="J82:J88" si="132">((H82-D82)/D82)</f>
        <v>-1.1811023622047244E-2</v>
      </c>
      <c r="K82" s="166">
        <f t="shared" ref="K82:K88" si="133">((I82-E82)/E82)</f>
        <v>-1.1811023622047133E-2</v>
      </c>
      <c r="L82" s="220">
        <v>1854054000</v>
      </c>
      <c r="M82" s="206">
        <v>12.41</v>
      </c>
      <c r="N82" s="166">
        <f t="shared" ref="N82:N88" si="134">((L82-H82)/H82)</f>
        <v>-1.1155378486055778E-2</v>
      </c>
      <c r="O82" s="166">
        <f t="shared" ref="O82:O88" si="135">((M82-I82)/I82)</f>
        <v>-1.1155378486055821E-2</v>
      </c>
      <c r="P82" s="274">
        <v>1860030000</v>
      </c>
      <c r="Q82" s="269">
        <v>12.45</v>
      </c>
      <c r="R82" s="166">
        <f t="shared" ref="R82:R88" si="136">((P82-L82)/L82)</f>
        <v>3.2232070910556002E-3</v>
      </c>
      <c r="S82" s="166">
        <f t="shared" ref="S82:S88" si="137">((Q82-M82)/M82)</f>
        <v>3.2232070910555317E-3</v>
      </c>
      <c r="T82" s="274">
        <v>1794294000</v>
      </c>
      <c r="U82" s="269">
        <v>12.01</v>
      </c>
      <c r="V82" s="166">
        <f t="shared" ref="V82:V88" si="138">((T82-P82)/P82)</f>
        <v>-3.5341365461847386E-2</v>
      </c>
      <c r="W82" s="166">
        <f t="shared" ref="W82:W88" si="139">((U82-Q82)/Q82)</f>
        <v>-3.5341365461847352E-2</v>
      </c>
      <c r="X82" s="274">
        <v>1767402000</v>
      </c>
      <c r="Y82" s="269">
        <v>11.83</v>
      </c>
      <c r="Z82" s="166">
        <f t="shared" ref="Z82:Z88" si="140">((X82-T82)/T82)</f>
        <v>-1.498751040799334E-2</v>
      </c>
      <c r="AA82" s="166">
        <f t="shared" ref="AA82:AA88" si="141">((Y82-U82)/U82)</f>
        <v>-1.4987510407993315E-2</v>
      </c>
      <c r="AB82" s="274">
        <v>1767402000</v>
      </c>
      <c r="AC82" s="269">
        <v>11.83</v>
      </c>
      <c r="AD82" s="166">
        <f t="shared" ref="AD82:AD88" si="142">((AB82-X82)/X82)</f>
        <v>0</v>
      </c>
      <c r="AE82" s="166">
        <f t="shared" ref="AE82:AE88" si="143">((AC82-Y82)/Y82)</f>
        <v>0</v>
      </c>
      <c r="AF82" s="274">
        <v>1783836000</v>
      </c>
      <c r="AG82" s="269">
        <v>11.94</v>
      </c>
      <c r="AH82" s="166">
        <f t="shared" ref="AH82:AH88" si="144">((AF82-AB82)/AB82)</f>
        <v>9.2983939137785288E-3</v>
      </c>
      <c r="AI82" s="166">
        <f t="shared" ref="AI82:AI88" si="145">((AG82-AC82)/AC82)</f>
        <v>9.2983939137784802E-3</v>
      </c>
      <c r="AJ82" s="167">
        <f t="shared" ref="AJ82" si="146">AVERAGE(F82,J82,N82,R82,V82,Z82,AD82,AH82)</f>
        <v>-7.5967096216387024E-3</v>
      </c>
      <c r="AK82" s="167">
        <f t="shared" ref="AK82" si="147">AVERAGE(G82,K82,O82,S82,W82,AA82,AE82,AI82)</f>
        <v>-7.5967096216387016E-3</v>
      </c>
      <c r="AL82" s="168">
        <f t="shared" ref="AL82" si="148">((AF82-D82)/D82)</f>
        <v>-5.9842519685039369E-2</v>
      </c>
      <c r="AM82" s="168">
        <f t="shared" ref="AM82" si="149">((AG82-E82)/E82)</f>
        <v>-5.9842519685039355E-2</v>
      </c>
      <c r="AN82" s="169">
        <f t="shared" ref="AN82" si="150">STDEV(F82,J82,N82,R82,V82,Z82,AD82,AH82)</f>
        <v>1.4003823691248057E-2</v>
      </c>
      <c r="AO82" s="327">
        <f t="shared" ref="AO82" si="151">STDEV(G82,K82,O82,S82,W82,AA82,AE82,AI82)</f>
        <v>1.4003823691248024E-2</v>
      </c>
      <c r="AP82" s="175"/>
      <c r="AQ82" s="221">
        <v>1901056000</v>
      </c>
      <c r="AR82" s="207">
        <v>12.64</v>
      </c>
      <c r="AS82" s="172" t="e">
        <f>(#REF!/AQ82)-1</f>
        <v>#REF!</v>
      </c>
      <c r="AT82" s="172" t="e">
        <f>(#REF!/AR82)-1</f>
        <v>#REF!</v>
      </c>
    </row>
    <row r="83" spans="1:46">
      <c r="A83" s="322" t="s">
        <v>97</v>
      </c>
      <c r="B83" s="220">
        <v>97367153.379999995</v>
      </c>
      <c r="C83" s="206">
        <v>2.66</v>
      </c>
      <c r="D83" s="220">
        <v>98831321.099999994</v>
      </c>
      <c r="E83" s="206">
        <v>2.7</v>
      </c>
      <c r="F83" s="166">
        <f t="shared" si="131"/>
        <v>1.5037593984962395E-2</v>
      </c>
      <c r="G83" s="166">
        <f t="shared" si="131"/>
        <v>1.5037593984962419E-2</v>
      </c>
      <c r="H83" s="220">
        <v>99197363.030000001</v>
      </c>
      <c r="I83" s="206">
        <v>2.71</v>
      </c>
      <c r="J83" s="166">
        <f t="shared" si="132"/>
        <v>3.7037037037037763E-3</v>
      </c>
      <c r="K83" s="166">
        <f t="shared" si="133"/>
        <v>3.7037037037036245E-3</v>
      </c>
      <c r="L83" s="220">
        <v>98099237.239999995</v>
      </c>
      <c r="M83" s="206">
        <v>2.68</v>
      </c>
      <c r="N83" s="166">
        <f t="shared" si="134"/>
        <v>-1.1070110701107076E-2</v>
      </c>
      <c r="O83" s="166">
        <f t="shared" si="135"/>
        <v>-1.1070110701106939E-2</v>
      </c>
      <c r="P83" s="274">
        <v>95536943.730000004</v>
      </c>
      <c r="Q83" s="269">
        <v>2.61</v>
      </c>
      <c r="R83" s="166">
        <f t="shared" si="136"/>
        <v>-2.6119402985074532E-2</v>
      </c>
      <c r="S83" s="166">
        <f t="shared" si="137"/>
        <v>-2.611940298507473E-2</v>
      </c>
      <c r="T83" s="274">
        <v>92974650.219999999</v>
      </c>
      <c r="U83" s="269">
        <v>2.54</v>
      </c>
      <c r="V83" s="166">
        <f t="shared" si="138"/>
        <v>-2.6819923371647566E-2</v>
      </c>
      <c r="W83" s="166">
        <f t="shared" si="139"/>
        <v>-2.6819923371647448E-2</v>
      </c>
      <c r="X83" s="274">
        <v>92608608.290000007</v>
      </c>
      <c r="Y83" s="269">
        <v>2.5299999999999998</v>
      </c>
      <c r="Z83" s="166">
        <f t="shared" si="140"/>
        <v>-3.9370078740156647E-3</v>
      </c>
      <c r="AA83" s="166">
        <f t="shared" si="141"/>
        <v>-3.937007874015839E-3</v>
      </c>
      <c r="AB83" s="274">
        <v>91876524.430000007</v>
      </c>
      <c r="AC83" s="269">
        <v>2.5099999999999998</v>
      </c>
      <c r="AD83" s="166">
        <f t="shared" si="142"/>
        <v>-7.9051383399209411E-3</v>
      </c>
      <c r="AE83" s="166">
        <f t="shared" si="143"/>
        <v>-7.9051383399209568E-3</v>
      </c>
      <c r="AF83" s="274">
        <v>94804859.870000005</v>
      </c>
      <c r="AG83" s="269">
        <v>2.59</v>
      </c>
      <c r="AH83" s="166">
        <f t="shared" si="144"/>
        <v>3.1872509960159334E-2</v>
      </c>
      <c r="AI83" s="166">
        <f t="shared" si="145"/>
        <v>3.1872509960159397E-2</v>
      </c>
      <c r="AJ83" s="167">
        <f t="shared" ref="AJ83:AJ90" si="152">AVERAGE(F83,J83,N83,R83,V83,Z83,AD83,AH83)</f>
        <v>-3.1547219528675341E-3</v>
      </c>
      <c r="AK83" s="167">
        <f t="shared" ref="AK83:AK88" si="153">AVERAGE(G83,K83,O83,S83,W83,AA83,AE83,AI83)</f>
        <v>-3.1547219528675592E-3</v>
      </c>
      <c r="AL83" s="168">
        <f t="shared" ref="AL83:AL90" si="154">((AF83-D83)/D83)</f>
        <v>-4.0740740740740633E-2</v>
      </c>
      <c r="AM83" s="168">
        <f t="shared" ref="AM83:AM88" si="155">((AG83-E83)/E83)</f>
        <v>-4.0740740740740855E-2</v>
      </c>
      <c r="AN83" s="169">
        <f t="shared" ref="AN83:AN90" si="156">STDEV(F83,J83,N83,R83,V83,Z83,AD83,AH83)</f>
        <v>1.9921831084833651E-2</v>
      </c>
      <c r="AO83" s="327">
        <f t="shared" ref="AO83:AO88" si="157">STDEV(G83,K83,O83,S83,W83,AA83,AE83,AI83)</f>
        <v>1.9921831084833669E-2</v>
      </c>
      <c r="AP83" s="175"/>
      <c r="AQ83" s="221">
        <v>106884243.56</v>
      </c>
      <c r="AR83" s="207">
        <v>2.92</v>
      </c>
      <c r="AS83" s="172" t="e">
        <f>(#REF!/AQ83)-1</f>
        <v>#REF!</v>
      </c>
      <c r="AT83" s="172" t="e">
        <f>(#REF!/AR83)-1</f>
        <v>#REF!</v>
      </c>
    </row>
    <row r="84" spans="1:46">
      <c r="A84" s="322" t="s">
        <v>86</v>
      </c>
      <c r="B84" s="220">
        <v>86514998.400000006</v>
      </c>
      <c r="C84" s="206">
        <v>7.4</v>
      </c>
      <c r="D84" s="220">
        <v>86631910.560000002</v>
      </c>
      <c r="E84" s="206">
        <v>7.36</v>
      </c>
      <c r="F84" s="166">
        <f t="shared" si="131"/>
        <v>1.35135135135131E-3</v>
      </c>
      <c r="G84" s="166">
        <f t="shared" si="131"/>
        <v>-5.40540540540541E-3</v>
      </c>
      <c r="H84" s="220">
        <v>84995140.319999993</v>
      </c>
      <c r="I84" s="206">
        <v>7.27</v>
      </c>
      <c r="J84" s="166">
        <f t="shared" si="132"/>
        <v>-1.8893387314440055E-2</v>
      </c>
      <c r="K84" s="166">
        <f t="shared" si="133"/>
        <v>-1.2228260869565319E-2</v>
      </c>
      <c r="L84" s="220">
        <v>84995140.319999993</v>
      </c>
      <c r="M84" s="206">
        <v>7.27</v>
      </c>
      <c r="N84" s="166">
        <f t="shared" si="134"/>
        <v>0</v>
      </c>
      <c r="O84" s="166">
        <f t="shared" si="135"/>
        <v>0</v>
      </c>
      <c r="P84" s="274">
        <v>85228964.640000001</v>
      </c>
      <c r="Q84" s="269">
        <v>7.29</v>
      </c>
      <c r="R84" s="166">
        <f t="shared" si="136"/>
        <v>2.7510316368639155E-3</v>
      </c>
      <c r="S84" s="166">
        <f t="shared" si="137"/>
        <v>2.7510316368638877E-3</v>
      </c>
      <c r="T84" s="274">
        <v>84410579.519999996</v>
      </c>
      <c r="U84" s="269">
        <v>7.22</v>
      </c>
      <c r="V84" s="166">
        <f t="shared" si="138"/>
        <v>-9.6021947873800289E-3</v>
      </c>
      <c r="W84" s="166">
        <f t="shared" si="139"/>
        <v>-9.6021947873800115E-3</v>
      </c>
      <c r="X84" s="274">
        <v>84293667.359999999</v>
      </c>
      <c r="Y84" s="269">
        <v>7.21</v>
      </c>
      <c r="Z84" s="166">
        <f t="shared" si="140"/>
        <v>-1.3850415512464951E-3</v>
      </c>
      <c r="AA84" s="166">
        <f t="shared" si="141"/>
        <v>-1.3850415512465079E-3</v>
      </c>
      <c r="AB84" s="274">
        <v>83358370.079999998</v>
      </c>
      <c r="AC84" s="269">
        <v>7.13</v>
      </c>
      <c r="AD84" s="166">
        <f t="shared" si="142"/>
        <v>-1.109570041608878E-2</v>
      </c>
      <c r="AE84" s="166">
        <f t="shared" si="143"/>
        <v>-1.1095700416088776E-2</v>
      </c>
      <c r="AF84" s="274">
        <v>83826018.719999999</v>
      </c>
      <c r="AG84" s="269">
        <v>7.17</v>
      </c>
      <c r="AH84" s="166">
        <f t="shared" si="144"/>
        <v>5.6100981767181002E-3</v>
      </c>
      <c r="AI84" s="166">
        <f t="shared" si="145"/>
        <v>5.6100981767180976E-3</v>
      </c>
      <c r="AJ84" s="167">
        <f t="shared" si="152"/>
        <v>-3.9079803630277547E-3</v>
      </c>
      <c r="AK84" s="167">
        <f t="shared" si="153"/>
        <v>-3.9194341520130049E-3</v>
      </c>
      <c r="AL84" s="168">
        <f t="shared" si="154"/>
        <v>-3.2388663967611378E-2</v>
      </c>
      <c r="AM84" s="168">
        <f t="shared" si="155"/>
        <v>-2.58152173913044E-2</v>
      </c>
      <c r="AN84" s="169">
        <f t="shared" si="156"/>
        <v>8.3911873816885259E-3</v>
      </c>
      <c r="AO84" s="327">
        <f t="shared" si="157"/>
        <v>6.6775689341438665E-3</v>
      </c>
      <c r="AP84" s="175"/>
      <c r="AQ84" s="221">
        <v>84059843.040000007</v>
      </c>
      <c r="AR84" s="207">
        <v>7.19</v>
      </c>
      <c r="AS84" s="172" t="e">
        <f>(#REF!/AQ84)-1</f>
        <v>#REF!</v>
      </c>
      <c r="AT84" s="172" t="e">
        <f>(#REF!/AR84)-1</f>
        <v>#REF!</v>
      </c>
    </row>
    <row r="85" spans="1:46">
      <c r="A85" s="322" t="s">
        <v>87</v>
      </c>
      <c r="B85" s="220">
        <v>77496654.510000005</v>
      </c>
      <c r="C85" s="206">
        <v>17.37</v>
      </c>
      <c r="D85" s="220">
        <v>76470504.219999999</v>
      </c>
      <c r="E85" s="206">
        <v>17.14</v>
      </c>
      <c r="F85" s="166">
        <f t="shared" si="131"/>
        <v>-1.3241220495106589E-2</v>
      </c>
      <c r="G85" s="166">
        <f t="shared" si="131"/>
        <v>-1.3241220495106528E-2</v>
      </c>
      <c r="H85" s="220">
        <v>76470504.219999999</v>
      </c>
      <c r="I85" s="206">
        <v>17.14</v>
      </c>
      <c r="J85" s="166">
        <f t="shared" si="132"/>
        <v>0</v>
      </c>
      <c r="K85" s="166">
        <f t="shared" si="133"/>
        <v>0</v>
      </c>
      <c r="L85" s="220">
        <v>73793590.420000002</v>
      </c>
      <c r="M85" s="206">
        <v>16.54</v>
      </c>
      <c r="N85" s="166">
        <f t="shared" si="134"/>
        <v>-3.5005834305717583E-2</v>
      </c>
      <c r="O85" s="166">
        <f t="shared" si="135"/>
        <v>-3.5005834305717701E-2</v>
      </c>
      <c r="P85" s="274">
        <v>76381273.760000005</v>
      </c>
      <c r="Q85" s="269">
        <v>17.12</v>
      </c>
      <c r="R85" s="166">
        <f t="shared" si="136"/>
        <v>3.506650544135434E-2</v>
      </c>
      <c r="S85" s="166">
        <f t="shared" si="137"/>
        <v>3.5066505441354409E-2</v>
      </c>
      <c r="T85" s="274">
        <v>73302822.890000001</v>
      </c>
      <c r="U85" s="269">
        <v>16.43</v>
      </c>
      <c r="V85" s="166">
        <f t="shared" si="138"/>
        <v>-4.0303738317757069E-2</v>
      </c>
      <c r="W85" s="166">
        <f t="shared" si="139"/>
        <v>-4.0303738317757083E-2</v>
      </c>
      <c r="X85" s="274">
        <v>69778219.719999999</v>
      </c>
      <c r="Y85" s="269">
        <v>15.64</v>
      </c>
      <c r="Z85" s="166">
        <f t="shared" si="140"/>
        <v>-4.8082775410833861E-2</v>
      </c>
      <c r="AA85" s="166">
        <f t="shared" si="141"/>
        <v>-4.8082775410833792E-2</v>
      </c>
      <c r="AB85" s="274">
        <v>70179756.790000007</v>
      </c>
      <c r="AC85" s="269">
        <v>15.73</v>
      </c>
      <c r="AD85" s="166">
        <f t="shared" si="142"/>
        <v>5.7544757033249194E-3</v>
      </c>
      <c r="AE85" s="166">
        <f t="shared" si="143"/>
        <v>5.7544757033247988E-3</v>
      </c>
      <c r="AF85" s="274">
        <v>69956680.640000001</v>
      </c>
      <c r="AG85" s="269">
        <v>15.68</v>
      </c>
      <c r="AH85" s="166">
        <f t="shared" si="144"/>
        <v>-3.1786395422759906E-3</v>
      </c>
      <c r="AI85" s="166">
        <f t="shared" si="145"/>
        <v>-3.1786395422759512E-3</v>
      </c>
      <c r="AJ85" s="167">
        <f t="shared" si="152"/>
        <v>-1.2373903365876479E-2</v>
      </c>
      <c r="AK85" s="167">
        <f t="shared" si="153"/>
        <v>-1.2373903365876482E-2</v>
      </c>
      <c r="AL85" s="168">
        <f t="shared" si="154"/>
        <v>-8.5180863477246183E-2</v>
      </c>
      <c r="AM85" s="168">
        <f t="shared" si="155"/>
        <v>-8.5180863477246252E-2</v>
      </c>
      <c r="AN85" s="169">
        <f t="shared" si="156"/>
        <v>2.7736135885463649E-2</v>
      </c>
      <c r="AO85" s="327">
        <f t="shared" si="157"/>
        <v>2.7736135885463659E-2</v>
      </c>
      <c r="AP85" s="175"/>
      <c r="AQ85" s="221">
        <v>82672021.189999998</v>
      </c>
      <c r="AR85" s="207">
        <v>18.53</v>
      </c>
      <c r="AS85" s="172" t="e">
        <f>(#REF!/AQ85)-1</f>
        <v>#REF!</v>
      </c>
      <c r="AT85" s="172" t="e">
        <f>(#REF!/AR85)-1</f>
        <v>#REF!</v>
      </c>
    </row>
    <row r="86" spans="1:46">
      <c r="A86" s="322" t="s">
        <v>61</v>
      </c>
      <c r="B86" s="220">
        <v>598500000</v>
      </c>
      <c r="C86" s="206">
        <v>3990</v>
      </c>
      <c r="D86" s="220">
        <v>598500000</v>
      </c>
      <c r="E86" s="206">
        <v>3990</v>
      </c>
      <c r="F86" s="166">
        <f t="shared" si="131"/>
        <v>0</v>
      </c>
      <c r="G86" s="166">
        <f t="shared" si="131"/>
        <v>0</v>
      </c>
      <c r="H86" s="220">
        <v>598500000</v>
      </c>
      <c r="I86" s="206">
        <v>3990</v>
      </c>
      <c r="J86" s="166">
        <f t="shared" si="132"/>
        <v>0</v>
      </c>
      <c r="K86" s="166">
        <f t="shared" si="133"/>
        <v>0</v>
      </c>
      <c r="L86" s="220">
        <v>598500000</v>
      </c>
      <c r="M86" s="206">
        <v>3990</v>
      </c>
      <c r="N86" s="166">
        <f t="shared" si="134"/>
        <v>0</v>
      </c>
      <c r="O86" s="166">
        <f t="shared" si="135"/>
        <v>0</v>
      </c>
      <c r="P86" s="274">
        <v>598500000</v>
      </c>
      <c r="Q86" s="269">
        <v>3990</v>
      </c>
      <c r="R86" s="166">
        <f t="shared" si="136"/>
        <v>0</v>
      </c>
      <c r="S86" s="166">
        <f t="shared" si="137"/>
        <v>0</v>
      </c>
      <c r="T86" s="274">
        <v>598500000</v>
      </c>
      <c r="U86" s="269">
        <v>3990</v>
      </c>
      <c r="V86" s="166">
        <f t="shared" si="138"/>
        <v>0</v>
      </c>
      <c r="W86" s="166">
        <f t="shared" si="139"/>
        <v>0</v>
      </c>
      <c r="X86" s="274">
        <v>598500000</v>
      </c>
      <c r="Y86" s="269">
        <v>3990</v>
      </c>
      <c r="Z86" s="166">
        <f t="shared" si="140"/>
        <v>0</v>
      </c>
      <c r="AA86" s="166">
        <f t="shared" si="141"/>
        <v>0</v>
      </c>
      <c r="AB86" s="274">
        <v>598500000</v>
      </c>
      <c r="AC86" s="269">
        <v>3990</v>
      </c>
      <c r="AD86" s="166">
        <f t="shared" si="142"/>
        <v>0</v>
      </c>
      <c r="AE86" s="166">
        <f t="shared" si="143"/>
        <v>0</v>
      </c>
      <c r="AF86" s="274">
        <v>598500000</v>
      </c>
      <c r="AG86" s="269">
        <v>3990</v>
      </c>
      <c r="AH86" s="166">
        <f t="shared" si="144"/>
        <v>0</v>
      </c>
      <c r="AI86" s="166">
        <f t="shared" si="145"/>
        <v>0</v>
      </c>
      <c r="AJ86" s="167">
        <f t="shared" si="152"/>
        <v>0</v>
      </c>
      <c r="AK86" s="167">
        <f t="shared" si="153"/>
        <v>0</v>
      </c>
      <c r="AL86" s="168">
        <f t="shared" si="154"/>
        <v>0</v>
      </c>
      <c r="AM86" s="168">
        <f t="shared" si="155"/>
        <v>0</v>
      </c>
      <c r="AN86" s="169">
        <f t="shared" si="156"/>
        <v>0</v>
      </c>
      <c r="AO86" s="327">
        <f t="shared" si="157"/>
        <v>0</v>
      </c>
      <c r="AP86" s="175"/>
      <c r="AQ86" s="221">
        <v>541500000</v>
      </c>
      <c r="AR86" s="207">
        <v>3610</v>
      </c>
      <c r="AS86" s="172" t="e">
        <f>(#REF!/AQ86)-1</f>
        <v>#REF!</v>
      </c>
      <c r="AT86" s="172" t="e">
        <f>(#REF!/AR86)-1</f>
        <v>#REF!</v>
      </c>
    </row>
    <row r="87" spans="1:46">
      <c r="A87" s="322" t="s">
        <v>80</v>
      </c>
      <c r="B87" s="220">
        <v>564776000</v>
      </c>
      <c r="C87" s="206">
        <v>9.08</v>
      </c>
      <c r="D87" s="220">
        <v>554824000</v>
      </c>
      <c r="E87" s="206">
        <v>8.92</v>
      </c>
      <c r="F87" s="166">
        <f t="shared" si="131"/>
        <v>-1.7621145374449341E-2</v>
      </c>
      <c r="G87" s="166">
        <f t="shared" si="131"/>
        <v>-1.7621145374449355E-2</v>
      </c>
      <c r="H87" s="220">
        <v>551714000</v>
      </c>
      <c r="I87" s="206">
        <v>8.8699999999999992</v>
      </c>
      <c r="J87" s="166">
        <f t="shared" si="132"/>
        <v>-5.6053811659192822E-3</v>
      </c>
      <c r="K87" s="166">
        <f t="shared" si="133"/>
        <v>-5.605381165919362E-3</v>
      </c>
      <c r="L87" s="220">
        <v>554824000</v>
      </c>
      <c r="M87" s="206">
        <v>8.92</v>
      </c>
      <c r="N87" s="166">
        <f t="shared" si="134"/>
        <v>5.6369785794813977E-3</v>
      </c>
      <c r="O87" s="166">
        <f t="shared" si="135"/>
        <v>5.6369785794814784E-3</v>
      </c>
      <c r="P87" s="274">
        <v>433318000</v>
      </c>
      <c r="Q87" s="269">
        <v>8.99</v>
      </c>
      <c r="R87" s="166">
        <f t="shared" si="136"/>
        <v>-0.21899917811774544</v>
      </c>
      <c r="S87" s="166">
        <f t="shared" si="137"/>
        <v>7.8475336322870268E-3</v>
      </c>
      <c r="T87" s="274">
        <v>423678000</v>
      </c>
      <c r="U87" s="269">
        <v>8.7899999999999991</v>
      </c>
      <c r="V87" s="166">
        <f t="shared" si="138"/>
        <v>-2.224694104560623E-2</v>
      </c>
      <c r="W87" s="166">
        <f t="shared" si="139"/>
        <v>-2.2246941045606348E-2</v>
      </c>
      <c r="X87" s="274">
        <v>413556000</v>
      </c>
      <c r="Y87" s="269">
        <v>8.58</v>
      </c>
      <c r="Z87" s="166">
        <f t="shared" si="140"/>
        <v>-2.3890784982935155E-2</v>
      </c>
      <c r="AA87" s="166">
        <f t="shared" si="141"/>
        <v>-2.3890784982935051E-2</v>
      </c>
      <c r="AB87" s="274">
        <v>411628000</v>
      </c>
      <c r="AC87" s="269">
        <v>8.5399999999999991</v>
      </c>
      <c r="AD87" s="166">
        <f t="shared" si="142"/>
        <v>-4.662004662004662E-3</v>
      </c>
      <c r="AE87" s="166">
        <f t="shared" si="143"/>
        <v>-4.6620046620047696E-3</v>
      </c>
      <c r="AF87" s="274">
        <v>438620000</v>
      </c>
      <c r="AG87" s="269">
        <v>9.1</v>
      </c>
      <c r="AH87" s="166">
        <f t="shared" si="144"/>
        <v>6.5573770491803282E-2</v>
      </c>
      <c r="AI87" s="166">
        <f t="shared" si="145"/>
        <v>6.5573770491803338E-2</v>
      </c>
      <c r="AJ87" s="167">
        <f t="shared" si="152"/>
        <v>-2.772683578467193E-2</v>
      </c>
      <c r="AK87" s="167">
        <f t="shared" si="153"/>
        <v>6.2900318408211971E-4</v>
      </c>
      <c r="AL87" s="168">
        <f t="shared" si="154"/>
        <v>-0.20944299453520396</v>
      </c>
      <c r="AM87" s="168">
        <f t="shared" si="155"/>
        <v>2.0179372197309385E-2</v>
      </c>
      <c r="AN87" s="169">
        <f t="shared" si="156"/>
        <v>8.2437396924664424E-2</v>
      </c>
      <c r="AO87" s="327">
        <f t="shared" si="157"/>
        <v>2.8833187403360678E-2</v>
      </c>
      <c r="AP87" s="175"/>
      <c r="AQ87" s="221">
        <v>551092000</v>
      </c>
      <c r="AR87" s="207">
        <v>8.86</v>
      </c>
      <c r="AS87" s="172" t="e">
        <f>(#REF!/AQ87)-1</f>
        <v>#REF!</v>
      </c>
      <c r="AT87" s="172" t="e">
        <f>(#REF!/AR87)-1</f>
        <v>#REF!</v>
      </c>
    </row>
    <row r="88" spans="1:46">
      <c r="A88" s="322" t="s">
        <v>70</v>
      </c>
      <c r="B88" s="165">
        <v>913647681</v>
      </c>
      <c r="C88" s="174">
        <v>81</v>
      </c>
      <c r="D88" s="165">
        <v>913647681</v>
      </c>
      <c r="E88" s="174">
        <v>81</v>
      </c>
      <c r="F88" s="166">
        <f t="shared" si="131"/>
        <v>0</v>
      </c>
      <c r="G88" s="166">
        <f t="shared" si="131"/>
        <v>0</v>
      </c>
      <c r="H88" s="165">
        <v>913647681</v>
      </c>
      <c r="I88" s="174">
        <v>81</v>
      </c>
      <c r="J88" s="166">
        <f t="shared" si="132"/>
        <v>0</v>
      </c>
      <c r="K88" s="166">
        <f t="shared" si="133"/>
        <v>0</v>
      </c>
      <c r="L88" s="165">
        <v>891815975</v>
      </c>
      <c r="M88" s="174">
        <v>81</v>
      </c>
      <c r="N88" s="166">
        <f t="shared" si="134"/>
        <v>-2.3895103609418562E-2</v>
      </c>
      <c r="O88" s="166">
        <f t="shared" si="135"/>
        <v>0</v>
      </c>
      <c r="P88" s="252">
        <v>886922868.89999998</v>
      </c>
      <c r="Q88" s="254">
        <v>78.900000000000006</v>
      </c>
      <c r="R88" s="166">
        <f t="shared" si="136"/>
        <v>-5.4866768898146545E-3</v>
      </c>
      <c r="S88" s="166">
        <f t="shared" si="137"/>
        <v>-2.5925925925925856E-2</v>
      </c>
      <c r="T88" s="252">
        <v>878941687.19000006</v>
      </c>
      <c r="U88" s="254">
        <v>78.19</v>
      </c>
      <c r="V88" s="166">
        <f t="shared" si="138"/>
        <v>-8.9987325728769687E-3</v>
      </c>
      <c r="W88" s="166">
        <f t="shared" si="139"/>
        <v>-8.9987325728771595E-3</v>
      </c>
      <c r="X88" s="252">
        <v>878941687.19000006</v>
      </c>
      <c r="Y88" s="254">
        <v>78.19</v>
      </c>
      <c r="Z88" s="166">
        <f t="shared" si="140"/>
        <v>0</v>
      </c>
      <c r="AA88" s="166">
        <f t="shared" si="141"/>
        <v>0</v>
      </c>
      <c r="AB88" s="274">
        <v>543942251.75</v>
      </c>
      <c r="AC88" s="254">
        <v>78.19</v>
      </c>
      <c r="AD88" s="166">
        <f t="shared" si="142"/>
        <v>-0.3811395457996789</v>
      </c>
      <c r="AE88" s="166">
        <f t="shared" si="143"/>
        <v>0</v>
      </c>
      <c r="AF88" s="274">
        <v>537073426.75</v>
      </c>
      <c r="AG88" s="254">
        <v>78.19</v>
      </c>
      <c r="AH88" s="166">
        <f t="shared" si="144"/>
        <v>-1.2627857052658164E-2</v>
      </c>
      <c r="AI88" s="166">
        <f t="shared" si="145"/>
        <v>0</v>
      </c>
      <c r="AJ88" s="167">
        <f t="shared" si="152"/>
        <v>-5.4018489490555911E-2</v>
      </c>
      <c r="AK88" s="167">
        <f t="shared" si="153"/>
        <v>-4.3655823123503771E-3</v>
      </c>
      <c r="AL88" s="168">
        <f t="shared" si="154"/>
        <v>-0.41216571998282125</v>
      </c>
      <c r="AM88" s="168">
        <f t="shared" si="155"/>
        <v>-3.4691358024691386E-2</v>
      </c>
      <c r="AN88" s="169">
        <f t="shared" si="156"/>
        <v>0.13243051832085584</v>
      </c>
      <c r="AO88" s="327">
        <f t="shared" si="157"/>
        <v>9.2633251637650772E-3</v>
      </c>
      <c r="AP88" s="175"/>
      <c r="AQ88" s="171">
        <v>913647681</v>
      </c>
      <c r="AR88" s="177">
        <v>81</v>
      </c>
      <c r="AS88" s="172" t="e">
        <f>(#REF!/AQ88)-1</f>
        <v>#REF!</v>
      </c>
      <c r="AT88" s="172" t="e">
        <f>(#REF!/AR88)-1</f>
        <v>#REF!</v>
      </c>
    </row>
    <row r="89" spans="1:46">
      <c r="A89" s="323" t="s">
        <v>62</v>
      </c>
      <c r="B89" s="236">
        <f>SUM(B82:B88)</f>
        <v>4235682487.2900004</v>
      </c>
      <c r="C89" s="136"/>
      <c r="D89" s="236">
        <f>SUM(D82:D88)</f>
        <v>4226285416.8799996</v>
      </c>
      <c r="E89" s="136"/>
      <c r="F89" s="166">
        <f>((D89-B89)/B89)</f>
        <v>-2.2185492983004657E-3</v>
      </c>
      <c r="G89" s="166"/>
      <c r="H89" s="236">
        <f>SUM(H82:H88)</f>
        <v>4199494688.5699997</v>
      </c>
      <c r="I89" s="136"/>
      <c r="J89" s="166">
        <f>((H89-D89)/D89)</f>
        <v>-6.3390721797908882E-3</v>
      </c>
      <c r="K89" s="166"/>
      <c r="L89" s="236">
        <f>SUM(L82:L88)</f>
        <v>4156081942.98</v>
      </c>
      <c r="M89" s="136"/>
      <c r="N89" s="166">
        <f>((L89-H89)/H89)</f>
        <v>-1.0337611738897677E-2</v>
      </c>
      <c r="O89" s="166"/>
      <c r="P89" s="277">
        <f>SUM(P82:P88)</f>
        <v>4035918051.0300002</v>
      </c>
      <c r="Q89" s="262"/>
      <c r="R89" s="166">
        <f>((P89-L89)/L89)</f>
        <v>-2.8912782182499444E-2</v>
      </c>
      <c r="S89" s="166"/>
      <c r="T89" s="277">
        <f>SUM(T82:T88)</f>
        <v>3946101739.8200002</v>
      </c>
      <c r="U89" s="262"/>
      <c r="V89" s="166">
        <f>((T89-P89)/P89)</f>
        <v>-2.2254245520936224E-2</v>
      </c>
      <c r="W89" s="166"/>
      <c r="X89" s="277">
        <f>SUM(X82:X88)</f>
        <v>3905080182.5599999</v>
      </c>
      <c r="Y89" s="262"/>
      <c r="Z89" s="166">
        <f>((X89-T89)/T89)</f>
        <v>-1.0395463666345158E-2</v>
      </c>
      <c r="AA89" s="166"/>
      <c r="AB89" s="277">
        <f>SUM(AB82:AB88)</f>
        <v>3566886903.0500002</v>
      </c>
      <c r="AC89" s="262"/>
      <c r="AD89" s="166">
        <f>((AB89-X89)/X89)</f>
        <v>-8.6603414961967565E-2</v>
      </c>
      <c r="AE89" s="166"/>
      <c r="AF89" s="277">
        <f>SUM(AF82:AF88)</f>
        <v>3606616985.98</v>
      </c>
      <c r="AG89" s="262"/>
      <c r="AH89" s="166">
        <f>((AF89-AB89)/AB89)</f>
        <v>1.1138587796553665E-2</v>
      </c>
      <c r="AI89" s="166"/>
      <c r="AJ89" s="167">
        <f t="shared" si="152"/>
        <v>-1.9490318969022969E-2</v>
      </c>
      <c r="AK89" s="167"/>
      <c r="AL89" s="168">
        <f t="shared" si="154"/>
        <v>-0.14662247571472867</v>
      </c>
      <c r="AM89" s="168"/>
      <c r="AN89" s="169">
        <f t="shared" si="156"/>
        <v>2.9704442786254531E-2</v>
      </c>
      <c r="AO89" s="327"/>
      <c r="AP89" s="175"/>
      <c r="AQ89" s="237">
        <f>SUM(AQ82:AQ88)</f>
        <v>4180911788.79</v>
      </c>
      <c r="AR89" s="238"/>
      <c r="AS89" s="172" t="e">
        <f>(#REF!/AQ89)-1</f>
        <v>#REF!</v>
      </c>
      <c r="AT89" s="172" t="e">
        <f>(#REF!/AR89)-1</f>
        <v>#REF!</v>
      </c>
    </row>
    <row r="90" spans="1:46" ht="15.75" thickBot="1">
      <c r="A90" s="239" t="s">
        <v>73</v>
      </c>
      <c r="B90" s="240">
        <f>SUM(B78,B89)</f>
        <v>222945153991.03952</v>
      </c>
      <c r="C90" s="241"/>
      <c r="D90" s="240">
        <f>SUM(D78,D89)</f>
        <v>221570673649.12741</v>
      </c>
      <c r="E90" s="241"/>
      <c r="F90" s="328">
        <f>((D90-B90)/B90)</f>
        <v>-6.1651052615718741E-3</v>
      </c>
      <c r="G90" s="328"/>
      <c r="H90" s="240">
        <f>SUM(H78,H89)</f>
        <v>189373220191.15268</v>
      </c>
      <c r="I90" s="241"/>
      <c r="J90" s="328">
        <f>((H90-D90)/D90)</f>
        <v>-0.14531459839744695</v>
      </c>
      <c r="K90" s="328"/>
      <c r="L90" s="240">
        <f>SUM(L78,L89)</f>
        <v>216611976024.54272</v>
      </c>
      <c r="M90" s="241"/>
      <c r="N90" s="328">
        <f>((L90-H90)/H90)</f>
        <v>0.14383636612344311</v>
      </c>
      <c r="O90" s="328"/>
      <c r="P90" s="278">
        <f>SUM(P78,P89)</f>
        <v>220107405076.729</v>
      </c>
      <c r="Q90" s="279"/>
      <c r="R90" s="328">
        <f>((P90-L90)/L90)</f>
        <v>1.6136822701761595E-2</v>
      </c>
      <c r="S90" s="328"/>
      <c r="T90" s="278">
        <f>SUM(T78,T89)</f>
        <v>220729513419.46136</v>
      </c>
      <c r="U90" s="279"/>
      <c r="V90" s="328">
        <f>((T90-P90)/P90)</f>
        <v>2.8263853390825045E-3</v>
      </c>
      <c r="W90" s="328"/>
      <c r="X90" s="278">
        <f>SUM(X78,X89)</f>
        <v>219322524597.10083</v>
      </c>
      <c r="Y90" s="279"/>
      <c r="Z90" s="328">
        <f>((X90-T90)/T90)</f>
        <v>-6.3742668597596011E-3</v>
      </c>
      <c r="AA90" s="328"/>
      <c r="AB90" s="278">
        <f>SUM(AB78,AB89)</f>
        <v>219452285229.81693</v>
      </c>
      <c r="AC90" s="279"/>
      <c r="AD90" s="328">
        <f>((AB90-X90)/X90)</f>
        <v>5.9164298311113934E-4</v>
      </c>
      <c r="AE90" s="328"/>
      <c r="AF90" s="278">
        <f>SUM(AF78,AF89)</f>
        <v>220624250295.93631</v>
      </c>
      <c r="AG90" s="279"/>
      <c r="AH90" s="328">
        <f>((AF90-AB90)/AB90)</f>
        <v>5.340409487611707E-3</v>
      </c>
      <c r="AI90" s="328"/>
      <c r="AJ90" s="167">
        <f t="shared" si="152"/>
        <v>1.3597070145289526E-3</v>
      </c>
      <c r="AK90" s="167"/>
      <c r="AL90" s="168">
        <f t="shared" si="154"/>
        <v>-4.2714287843427703E-3</v>
      </c>
      <c r="AM90" s="168"/>
      <c r="AN90" s="169">
        <f t="shared" si="156"/>
        <v>7.7612901742723145E-2</v>
      </c>
      <c r="AO90" s="327"/>
      <c r="AP90" s="175"/>
      <c r="AQ90" s="242">
        <f>SUM(AQ78,AQ89)</f>
        <v>254356072911.7952</v>
      </c>
      <c r="AR90" s="243"/>
      <c r="AS90" s="172" t="e">
        <f>(#REF!/AQ90)-1</f>
        <v>#REF!</v>
      </c>
      <c r="AT90" s="172" t="e">
        <f>(#REF!/AR90)-1</f>
        <v>#REF!</v>
      </c>
    </row>
  </sheetData>
  <mergeCells count="43">
    <mergeCell ref="A1:AO1"/>
    <mergeCell ref="AN2:AO2"/>
    <mergeCell ref="AL80:AM80"/>
    <mergeCell ref="F80:G80"/>
    <mergeCell ref="D80:E80"/>
    <mergeCell ref="AN80:AO80"/>
    <mergeCell ref="AL2:AM2"/>
    <mergeCell ref="AJ2:AK2"/>
    <mergeCell ref="AJ80:AK80"/>
    <mergeCell ref="D2:E2"/>
    <mergeCell ref="F2:G2"/>
    <mergeCell ref="T80:U80"/>
    <mergeCell ref="B80:C80"/>
    <mergeCell ref="B2:C2"/>
    <mergeCell ref="H80:I80"/>
    <mergeCell ref="H2:I2"/>
    <mergeCell ref="J2:K2"/>
    <mergeCell ref="J80:K80"/>
    <mergeCell ref="L80:M80"/>
    <mergeCell ref="X2:Y2"/>
    <mergeCell ref="Z2:AA2"/>
    <mergeCell ref="Z80:AA80"/>
    <mergeCell ref="X80:Y80"/>
    <mergeCell ref="N80:O80"/>
    <mergeCell ref="L2:M2"/>
    <mergeCell ref="N2:O2"/>
    <mergeCell ref="P80:Q80"/>
    <mergeCell ref="R2:S2"/>
    <mergeCell ref="R80:S80"/>
    <mergeCell ref="P2:Q2"/>
    <mergeCell ref="T2:U2"/>
    <mergeCell ref="V2:W2"/>
    <mergeCell ref="V80:W80"/>
    <mergeCell ref="AQ2:AR2"/>
    <mergeCell ref="AQ80:AR80"/>
    <mergeCell ref="AB80:AC80"/>
    <mergeCell ref="AD80:AE80"/>
    <mergeCell ref="AB2:AC2"/>
    <mergeCell ref="AD2:AE2"/>
    <mergeCell ref="AF80:AG80"/>
    <mergeCell ref="AF2:AG2"/>
    <mergeCell ref="AH2:AI2"/>
    <mergeCell ref="AH80:AI80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NAV Trend</vt:lpstr>
      <vt:lpstr>Volatility Measure</vt:lpstr>
      <vt:lpstr>Sector Trend</vt:lpstr>
      <vt:lpstr>Total NAV</vt:lpstr>
      <vt:lpstr>Data!_GoBack</vt:lpstr>
      <vt:lpstr>'NAV Trend'!Print_Area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mabdulrazak</dc:creator>
  <cp:lastModifiedBy>tisaac</cp:lastModifiedBy>
  <cp:lastPrinted>2016-12-07T10:23:05Z</cp:lastPrinted>
  <dcterms:created xsi:type="dcterms:W3CDTF">2014-07-02T14:15:07Z</dcterms:created>
  <dcterms:modified xsi:type="dcterms:W3CDTF">2016-12-07T11:09:41Z</dcterms:modified>
</cp:coreProperties>
</file>