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Data!$F$97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AJ82" i="11"/>
  <c r="AK82"/>
  <c r="AL82"/>
  <c r="AM82"/>
  <c r="AN82"/>
  <c r="AO82"/>
  <c r="AJ83"/>
  <c r="AK83"/>
  <c r="AL83"/>
  <c r="AM83"/>
  <c r="AN83"/>
  <c r="AO83"/>
  <c r="AJ84"/>
  <c r="AK84"/>
  <c r="AL84"/>
  <c r="AM84"/>
  <c r="AN84"/>
  <c r="AO84"/>
  <c r="AJ85"/>
  <c r="AK85"/>
  <c r="AL85"/>
  <c r="AM85"/>
  <c r="AN85"/>
  <c r="AO85"/>
  <c r="AJ86"/>
  <c r="AK86"/>
  <c r="AL86"/>
  <c r="AM86"/>
  <c r="AN86"/>
  <c r="AO86"/>
  <c r="AJ87"/>
  <c r="AK87"/>
  <c r="AL87"/>
  <c r="AM87"/>
  <c r="AN87"/>
  <c r="AO87"/>
  <c r="AJ88"/>
  <c r="AL88"/>
  <c r="AN88"/>
  <c r="AJ89"/>
  <c r="AL89"/>
  <c r="AN89"/>
  <c r="AO81"/>
  <c r="AN81"/>
  <c r="AM81"/>
  <c r="AL81"/>
  <c r="AK81"/>
  <c r="AJ81"/>
  <c r="AJ6"/>
  <c r="AK6"/>
  <c r="AL6"/>
  <c r="AM6"/>
  <c r="AN6"/>
  <c r="AO6"/>
  <c r="AJ7"/>
  <c r="AK7"/>
  <c r="AL7"/>
  <c r="AM7"/>
  <c r="AN7"/>
  <c r="AO7"/>
  <c r="AJ8"/>
  <c r="AK8"/>
  <c r="AL8"/>
  <c r="AM8"/>
  <c r="AN8"/>
  <c r="AO8"/>
  <c r="AJ9"/>
  <c r="AK9"/>
  <c r="AL9"/>
  <c r="AM9"/>
  <c r="AN9"/>
  <c r="AO9"/>
  <c r="AJ10"/>
  <c r="AK10"/>
  <c r="AL10"/>
  <c r="AM10"/>
  <c r="AN10"/>
  <c r="AO10"/>
  <c r="AJ11"/>
  <c r="AK11"/>
  <c r="AL11"/>
  <c r="AM11"/>
  <c r="AN11"/>
  <c r="AO11"/>
  <c r="AJ12"/>
  <c r="AK12"/>
  <c r="AL12"/>
  <c r="AM12"/>
  <c r="AN12"/>
  <c r="AO12"/>
  <c r="AJ13"/>
  <c r="AK13"/>
  <c r="AL13"/>
  <c r="AM13"/>
  <c r="AN13"/>
  <c r="AO13"/>
  <c r="AJ14"/>
  <c r="AK14"/>
  <c r="AL14"/>
  <c r="AM14"/>
  <c r="AN14"/>
  <c r="AO14"/>
  <c r="AJ15"/>
  <c r="AK15"/>
  <c r="AL15"/>
  <c r="AM15"/>
  <c r="AN15"/>
  <c r="AO15"/>
  <c r="AJ16"/>
  <c r="AK16"/>
  <c r="AL16"/>
  <c r="AM16"/>
  <c r="AN16"/>
  <c r="AO16"/>
  <c r="AJ17"/>
  <c r="AL17"/>
  <c r="AN17"/>
  <c r="AJ19"/>
  <c r="AK19"/>
  <c r="AL19"/>
  <c r="AM19"/>
  <c r="AN19"/>
  <c r="AO19"/>
  <c r="AJ20"/>
  <c r="AK20"/>
  <c r="AL20"/>
  <c r="AM20"/>
  <c r="AN20"/>
  <c r="AO20"/>
  <c r="AJ21"/>
  <c r="AK21"/>
  <c r="AL21"/>
  <c r="AM21"/>
  <c r="AN21"/>
  <c r="AO21"/>
  <c r="AJ22"/>
  <c r="AK22"/>
  <c r="AL22"/>
  <c r="AM22"/>
  <c r="AN22"/>
  <c r="AO22"/>
  <c r="AJ23"/>
  <c r="AK23"/>
  <c r="AL23"/>
  <c r="AM23"/>
  <c r="AN23"/>
  <c r="AO23"/>
  <c r="AJ24"/>
  <c r="AK24"/>
  <c r="AL24"/>
  <c r="AM24"/>
  <c r="AN24"/>
  <c r="AO24"/>
  <c r="AJ25"/>
  <c r="AK25"/>
  <c r="AL25"/>
  <c r="AM25"/>
  <c r="AN25"/>
  <c r="AO25"/>
  <c r="AJ26"/>
  <c r="AK26"/>
  <c r="AL26"/>
  <c r="AM26"/>
  <c r="AN26"/>
  <c r="AO26"/>
  <c r="AJ27"/>
  <c r="AL27"/>
  <c r="AN27"/>
  <c r="AJ29"/>
  <c r="AK29"/>
  <c r="AL29"/>
  <c r="AM29"/>
  <c r="AN29"/>
  <c r="AO29"/>
  <c r="AJ30"/>
  <c r="AK30"/>
  <c r="AL30"/>
  <c r="AM30"/>
  <c r="AN30"/>
  <c r="AO30"/>
  <c r="AJ31"/>
  <c r="AK31"/>
  <c r="AL31"/>
  <c r="AM31"/>
  <c r="AN31"/>
  <c r="AO31"/>
  <c r="AJ32"/>
  <c r="AK32"/>
  <c r="AL32"/>
  <c r="AM32"/>
  <c r="AN32"/>
  <c r="AO32"/>
  <c r="AJ33"/>
  <c r="AK33"/>
  <c r="AL33"/>
  <c r="AM33"/>
  <c r="AN33"/>
  <c r="AO33"/>
  <c r="AJ34"/>
  <c r="AK34"/>
  <c r="AL34"/>
  <c r="AM34"/>
  <c r="AN34"/>
  <c r="AO34"/>
  <c r="AJ35"/>
  <c r="AL35"/>
  <c r="AN35"/>
  <c r="AJ37"/>
  <c r="AK37"/>
  <c r="AL37"/>
  <c r="AM37"/>
  <c r="AN37"/>
  <c r="AO37"/>
  <c r="AJ38"/>
  <c r="AK38"/>
  <c r="AL38"/>
  <c r="AM38"/>
  <c r="AN38"/>
  <c r="AO38"/>
  <c r="AJ39"/>
  <c r="AK39"/>
  <c r="AL39"/>
  <c r="AM39"/>
  <c r="AN39"/>
  <c r="AO39"/>
  <c r="AJ40"/>
  <c r="AK40"/>
  <c r="AL40"/>
  <c r="AM40"/>
  <c r="AN40"/>
  <c r="AO40"/>
  <c r="AJ41"/>
  <c r="AK41"/>
  <c r="AL41"/>
  <c r="AM41"/>
  <c r="AN41"/>
  <c r="AO41"/>
  <c r="AJ42"/>
  <c r="AK42"/>
  <c r="AL42"/>
  <c r="AM42"/>
  <c r="AN42"/>
  <c r="AO42"/>
  <c r="AJ43"/>
  <c r="AK43"/>
  <c r="AL43"/>
  <c r="AM43"/>
  <c r="AN43"/>
  <c r="AO43"/>
  <c r="AJ44"/>
  <c r="AK44"/>
  <c r="AL44"/>
  <c r="AM44"/>
  <c r="AN44"/>
  <c r="AO44"/>
  <c r="AJ45"/>
  <c r="AK45"/>
  <c r="AL45"/>
  <c r="AM45"/>
  <c r="AN45"/>
  <c r="AO45"/>
  <c r="AJ46"/>
  <c r="AK46"/>
  <c r="AL46"/>
  <c r="AM46"/>
  <c r="AN46"/>
  <c r="AO46"/>
  <c r="AJ47"/>
  <c r="AL47"/>
  <c r="AN47"/>
  <c r="AJ49"/>
  <c r="AK49"/>
  <c r="AL49"/>
  <c r="AM49"/>
  <c r="AN49"/>
  <c r="AO49"/>
  <c r="AJ50"/>
  <c r="AK50"/>
  <c r="AL50"/>
  <c r="AM50"/>
  <c r="AN50"/>
  <c r="AO50"/>
  <c r="AJ51"/>
  <c r="AK51"/>
  <c r="AL51"/>
  <c r="AM51"/>
  <c r="AN51"/>
  <c r="AO51"/>
  <c r="AJ52"/>
  <c r="AL52"/>
  <c r="AN52"/>
  <c r="AJ54"/>
  <c r="AK54"/>
  <c r="AL54"/>
  <c r="AM54"/>
  <c r="AN54"/>
  <c r="AO54"/>
  <c r="AJ55"/>
  <c r="AK55"/>
  <c r="AL55"/>
  <c r="AM55"/>
  <c r="AN55"/>
  <c r="AO55"/>
  <c r="AJ56"/>
  <c r="AK56"/>
  <c r="AL56"/>
  <c r="AM56"/>
  <c r="AN56"/>
  <c r="AO56"/>
  <c r="AJ57"/>
  <c r="AK57"/>
  <c r="AL57"/>
  <c r="AM57"/>
  <c r="AN57"/>
  <c r="AO57"/>
  <c r="AJ58"/>
  <c r="AK58"/>
  <c r="AL58"/>
  <c r="AM58"/>
  <c r="AN58"/>
  <c r="AO58"/>
  <c r="AJ59"/>
  <c r="AK59"/>
  <c r="AL59"/>
  <c r="AM59"/>
  <c r="AN59"/>
  <c r="AO59"/>
  <c r="AJ60"/>
  <c r="AK60"/>
  <c r="AL60"/>
  <c r="AM60"/>
  <c r="AN60"/>
  <c r="AO60"/>
  <c r="AJ61"/>
  <c r="AK61"/>
  <c r="AL61"/>
  <c r="AM61"/>
  <c r="AN61"/>
  <c r="AO61"/>
  <c r="AJ62"/>
  <c r="AK62"/>
  <c r="AL62"/>
  <c r="AM62"/>
  <c r="AN62"/>
  <c r="AO62"/>
  <c r="AJ63"/>
  <c r="AK63"/>
  <c r="AL63"/>
  <c r="AM63"/>
  <c r="AN63"/>
  <c r="AO63"/>
  <c r="AJ64"/>
  <c r="AK64"/>
  <c r="AL64"/>
  <c r="AM64"/>
  <c r="AN64"/>
  <c r="AO64"/>
  <c r="AJ65"/>
  <c r="AK65"/>
  <c r="AL65"/>
  <c r="AM65"/>
  <c r="AN65"/>
  <c r="AO65"/>
  <c r="AJ66"/>
  <c r="AK66"/>
  <c r="AL66"/>
  <c r="AM66"/>
  <c r="AN66"/>
  <c r="AO66"/>
  <c r="AJ67"/>
  <c r="AK67"/>
  <c r="AL67"/>
  <c r="AM67"/>
  <c r="AN67"/>
  <c r="AO67"/>
  <c r="AJ68"/>
  <c r="AK68"/>
  <c r="AL68"/>
  <c r="AM68"/>
  <c r="AN68"/>
  <c r="AO68"/>
  <c r="AJ69"/>
  <c r="AL69"/>
  <c r="AN69"/>
  <c r="AJ71"/>
  <c r="AK71"/>
  <c r="AL71"/>
  <c r="AM71"/>
  <c r="AN71"/>
  <c r="AO71"/>
  <c r="AJ72"/>
  <c r="AK72"/>
  <c r="AL72"/>
  <c r="AM72"/>
  <c r="AN72"/>
  <c r="AO72"/>
  <c r="AJ73"/>
  <c r="AK73"/>
  <c r="AL73"/>
  <c r="AM73"/>
  <c r="AN73"/>
  <c r="AO73"/>
  <c r="AJ74"/>
  <c r="AK74"/>
  <c r="AL74"/>
  <c r="AM74"/>
  <c r="AN74"/>
  <c r="AO74"/>
  <c r="AJ75"/>
  <c r="AK75"/>
  <c r="AL75"/>
  <c r="AM75"/>
  <c r="AN75"/>
  <c r="AO75"/>
  <c r="AJ76"/>
  <c r="AL76"/>
  <c r="AN76"/>
  <c r="AJ77"/>
  <c r="AL77"/>
  <c r="AN77"/>
  <c r="AM5"/>
  <c r="AL5"/>
  <c r="AO5"/>
  <c r="AN5"/>
  <c r="AK5"/>
  <c r="AJ5"/>
  <c r="AH89"/>
  <c r="AH88"/>
  <c r="AI87"/>
  <c r="AH87"/>
  <c r="AI86"/>
  <c r="AH86"/>
  <c r="AI85"/>
  <c r="AH85"/>
  <c r="AI84"/>
  <c r="AH84"/>
  <c r="AI83"/>
  <c r="AH83"/>
  <c r="AI82"/>
  <c r="AH82"/>
  <c r="AI81"/>
  <c r="AH81"/>
  <c r="AH77"/>
  <c r="AH76"/>
  <c r="AI75"/>
  <c r="AH75"/>
  <c r="AI74"/>
  <c r="AH74"/>
  <c r="AI73"/>
  <c r="AH73"/>
  <c r="AI72"/>
  <c r="AH72"/>
  <c r="AI71"/>
  <c r="AH71"/>
  <c r="AH69"/>
  <c r="AI68"/>
  <c r="AH68"/>
  <c r="AI67"/>
  <c r="AH67"/>
  <c r="AI66"/>
  <c r="AH66"/>
  <c r="AI65"/>
  <c r="AH65"/>
  <c r="AI64"/>
  <c r="AH64"/>
  <c r="AI63"/>
  <c r="AH63"/>
  <c r="AI62"/>
  <c r="AH62"/>
  <c r="AI61"/>
  <c r="AH61"/>
  <c r="AI60"/>
  <c r="AH60"/>
  <c r="AI59"/>
  <c r="AH59"/>
  <c r="AI58"/>
  <c r="AH58"/>
  <c r="AI57"/>
  <c r="AH57"/>
  <c r="AI56"/>
  <c r="AH56"/>
  <c r="AI55"/>
  <c r="AH55"/>
  <c r="AI54"/>
  <c r="AH54"/>
  <c r="AH52"/>
  <c r="AI51"/>
  <c r="AH51"/>
  <c r="AI50"/>
  <c r="AH50"/>
  <c r="AI49"/>
  <c r="AH49"/>
  <c r="AH47"/>
  <c r="AI46"/>
  <c r="AH46"/>
  <c r="AI45"/>
  <c r="AH45"/>
  <c r="AI44"/>
  <c r="AH44"/>
  <c r="AI43"/>
  <c r="AH43"/>
  <c r="AI42"/>
  <c r="AH42"/>
  <c r="AI41"/>
  <c r="AH41"/>
  <c r="AI40"/>
  <c r="AH40"/>
  <c r="AI39"/>
  <c r="AH39"/>
  <c r="AI38"/>
  <c r="AH38"/>
  <c r="AI37"/>
  <c r="AH37"/>
  <c r="AH35"/>
  <c r="AI34"/>
  <c r="AH34"/>
  <c r="AI33"/>
  <c r="AH33"/>
  <c r="AI32"/>
  <c r="AH32"/>
  <c r="AI31"/>
  <c r="AH31"/>
  <c r="AI30"/>
  <c r="AH30"/>
  <c r="AI29"/>
  <c r="AH29"/>
  <c r="AH27"/>
  <c r="AI26"/>
  <c r="AH26"/>
  <c r="AI25"/>
  <c r="AH25"/>
  <c r="AI24"/>
  <c r="AH24"/>
  <c r="AI23"/>
  <c r="AH23"/>
  <c r="AI22"/>
  <c r="AH22"/>
  <c r="AI21"/>
  <c r="AH21"/>
  <c r="AI20"/>
  <c r="AH20"/>
  <c r="AI19"/>
  <c r="AH19"/>
  <c r="AH17"/>
  <c r="AI16"/>
  <c r="AH16"/>
  <c r="AI15"/>
  <c r="AH15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F88"/>
  <c r="AF76"/>
  <c r="AF69"/>
  <c r="AF52"/>
  <c r="AF47"/>
  <c r="AF35"/>
  <c r="AF27"/>
  <c r="AF17"/>
  <c r="AF77" s="1"/>
  <c r="AF89" s="1"/>
  <c r="J9" i="1"/>
  <c r="AE87" i="11"/>
  <c r="AD87"/>
  <c r="AE86"/>
  <c r="AD86"/>
  <c r="AE85"/>
  <c r="AD85"/>
  <c r="AE84"/>
  <c r="AD84"/>
  <c r="AE83"/>
  <c r="AD83"/>
  <c r="AE82"/>
  <c r="AD82"/>
  <c r="AE81"/>
  <c r="AD81"/>
  <c r="AE75"/>
  <c r="AD75"/>
  <c r="AE74"/>
  <c r="AD74"/>
  <c r="AE73"/>
  <c r="AD73"/>
  <c r="AE72"/>
  <c r="AD72"/>
  <c r="AE71"/>
  <c r="AD71"/>
  <c r="AE68"/>
  <c r="AD68"/>
  <c r="AE67"/>
  <c r="AD67"/>
  <c r="AE66"/>
  <c r="AD66"/>
  <c r="AE65"/>
  <c r="AD65"/>
  <c r="AE64"/>
  <c r="AD64"/>
  <c r="AE63"/>
  <c r="AD63"/>
  <c r="AE62"/>
  <c r="AD62"/>
  <c r="AE61"/>
  <c r="AD61"/>
  <c r="AE60"/>
  <c r="AD60"/>
  <c r="AE59"/>
  <c r="AD59"/>
  <c r="AE58"/>
  <c r="AD58"/>
  <c r="AE57"/>
  <c r="AD57"/>
  <c r="AE56"/>
  <c r="AD56"/>
  <c r="AE55"/>
  <c r="AD55"/>
  <c r="AE54"/>
  <c r="AD54"/>
  <c r="AE51"/>
  <c r="AD51"/>
  <c r="AE50"/>
  <c r="AD50"/>
  <c r="AE49"/>
  <c r="AD49"/>
  <c r="AE46"/>
  <c r="AD46"/>
  <c r="AE45"/>
  <c r="AD45"/>
  <c r="AE44"/>
  <c r="AD44"/>
  <c r="AE43"/>
  <c r="AD43"/>
  <c r="AE42"/>
  <c r="AD42"/>
  <c r="AE41"/>
  <c r="AD41"/>
  <c r="AE40"/>
  <c r="AD40"/>
  <c r="AE39"/>
  <c r="AD39"/>
  <c r="AE38"/>
  <c r="AD38"/>
  <c r="AE37"/>
  <c r="AD37"/>
  <c r="AE34"/>
  <c r="AD34"/>
  <c r="AE33"/>
  <c r="AD33"/>
  <c r="AE32"/>
  <c r="AD32"/>
  <c r="AE31"/>
  <c r="AD31"/>
  <c r="AE30"/>
  <c r="AD30"/>
  <c r="AE29"/>
  <c r="AD29"/>
  <c r="AE26"/>
  <c r="AD26"/>
  <c r="AE25"/>
  <c r="AD25"/>
  <c r="AE24"/>
  <c r="AD24"/>
  <c r="AE23"/>
  <c r="AD23"/>
  <c r="AE22"/>
  <c r="AD22"/>
  <c r="AE21"/>
  <c r="AD21"/>
  <c r="AE20"/>
  <c r="AD20"/>
  <c r="AE19"/>
  <c r="AD19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E7"/>
  <c r="AD7"/>
  <c r="AE6"/>
  <c r="AD6"/>
  <c r="AE5"/>
  <c r="AD5"/>
  <c r="AB88"/>
  <c r="AB76"/>
  <c r="AB69"/>
  <c r="AB52"/>
  <c r="AB47"/>
  <c r="AB35"/>
  <c r="AB27"/>
  <c r="AB17"/>
  <c r="AA87"/>
  <c r="Z87"/>
  <c r="AA86"/>
  <c r="Z86"/>
  <c r="AA85"/>
  <c r="Z85"/>
  <c r="AA84"/>
  <c r="Z84"/>
  <c r="AA83"/>
  <c r="Z83"/>
  <c r="AA82"/>
  <c r="Z82"/>
  <c r="AA81"/>
  <c r="Z81"/>
  <c r="AA75"/>
  <c r="Z75"/>
  <c r="AA74"/>
  <c r="Z74"/>
  <c r="AA73"/>
  <c r="Z73"/>
  <c r="AA72"/>
  <c r="Z72"/>
  <c r="AA71"/>
  <c r="Z71"/>
  <c r="AA68"/>
  <c r="Z68"/>
  <c r="AA67"/>
  <c r="Z67"/>
  <c r="AA66"/>
  <c r="Z66"/>
  <c r="AA65"/>
  <c r="Z65"/>
  <c r="AA64"/>
  <c r="Z64"/>
  <c r="AA63"/>
  <c r="Z63"/>
  <c r="AA62"/>
  <c r="Z62"/>
  <c r="AA61"/>
  <c r="Z61"/>
  <c r="AA60"/>
  <c r="Z60"/>
  <c r="AA59"/>
  <c r="Z59"/>
  <c r="AA58"/>
  <c r="Z58"/>
  <c r="AA57"/>
  <c r="Z57"/>
  <c r="AA56"/>
  <c r="Z56"/>
  <c r="AA55"/>
  <c r="Z55"/>
  <c r="AA54"/>
  <c r="Z54"/>
  <c r="AA51"/>
  <c r="Z51"/>
  <c r="AA50"/>
  <c r="Z50"/>
  <c r="AA49"/>
  <c r="Z49"/>
  <c r="AA46"/>
  <c r="Z46"/>
  <c r="AA45"/>
  <c r="Z45"/>
  <c r="AA44"/>
  <c r="Z44"/>
  <c r="AA43"/>
  <c r="Z43"/>
  <c r="AA42"/>
  <c r="Z42"/>
  <c r="AA41"/>
  <c r="Z41"/>
  <c r="AA40"/>
  <c r="Z40"/>
  <c r="AA39"/>
  <c r="Z39"/>
  <c r="AA38"/>
  <c r="Z38"/>
  <c r="AA37"/>
  <c r="Z37"/>
  <c r="AA34"/>
  <c r="Z34"/>
  <c r="AA33"/>
  <c r="Z33"/>
  <c r="AA32"/>
  <c r="Z32"/>
  <c r="AA31"/>
  <c r="Z31"/>
  <c r="AA30"/>
  <c r="Z30"/>
  <c r="AA29"/>
  <c r="Z29"/>
  <c r="AA26"/>
  <c r="Z26"/>
  <c r="AA25"/>
  <c r="Z25"/>
  <c r="AA24"/>
  <c r="Z24"/>
  <c r="AA23"/>
  <c r="Z23"/>
  <c r="AA22"/>
  <c r="Z22"/>
  <c r="AA21"/>
  <c r="Z21"/>
  <c r="AA20"/>
  <c r="Z20"/>
  <c r="AA19"/>
  <c r="Z19"/>
  <c r="AA16"/>
  <c r="Z16"/>
  <c r="AA15"/>
  <c r="Z15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AA5"/>
  <c r="Z5"/>
  <c r="X88"/>
  <c r="X76"/>
  <c r="X69"/>
  <c r="X52"/>
  <c r="X47"/>
  <c r="X35"/>
  <c r="X27"/>
  <c r="X17"/>
  <c r="W87"/>
  <c r="V87"/>
  <c r="W86"/>
  <c r="V86"/>
  <c r="W85"/>
  <c r="V85"/>
  <c r="W84"/>
  <c r="V84"/>
  <c r="W83"/>
  <c r="V83"/>
  <c r="W82"/>
  <c r="V82"/>
  <c r="W81"/>
  <c r="V81"/>
  <c r="W75"/>
  <c r="V75"/>
  <c r="W74"/>
  <c r="V74"/>
  <c r="W73"/>
  <c r="V73"/>
  <c r="W72"/>
  <c r="V72"/>
  <c r="W71"/>
  <c r="V71"/>
  <c r="W68"/>
  <c r="V68"/>
  <c r="W67"/>
  <c r="V67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4"/>
  <c r="V54"/>
  <c r="W51"/>
  <c r="V51"/>
  <c r="W50"/>
  <c r="V50"/>
  <c r="W49"/>
  <c r="V49"/>
  <c r="W46"/>
  <c r="V46"/>
  <c r="W45"/>
  <c r="V45"/>
  <c r="W44"/>
  <c r="V44"/>
  <c r="W43"/>
  <c r="V43"/>
  <c r="W42"/>
  <c r="V42"/>
  <c r="W41"/>
  <c r="V41"/>
  <c r="W40"/>
  <c r="V40"/>
  <c r="W39"/>
  <c r="V39"/>
  <c r="W38"/>
  <c r="V38"/>
  <c r="W37"/>
  <c r="V37"/>
  <c r="W34"/>
  <c r="V34"/>
  <c r="W33"/>
  <c r="V33"/>
  <c r="W32"/>
  <c r="V32"/>
  <c r="W31"/>
  <c r="V31"/>
  <c r="W30"/>
  <c r="V30"/>
  <c r="W29"/>
  <c r="V29"/>
  <c r="W26"/>
  <c r="V26"/>
  <c r="W25"/>
  <c r="V25"/>
  <c r="W24"/>
  <c r="V24"/>
  <c r="W23"/>
  <c r="V23"/>
  <c r="W22"/>
  <c r="V22"/>
  <c r="W21"/>
  <c r="V21"/>
  <c r="W20"/>
  <c r="V20"/>
  <c r="W19"/>
  <c r="V19"/>
  <c r="W16"/>
  <c r="V16"/>
  <c r="W15"/>
  <c r="V15"/>
  <c r="W14"/>
  <c r="V14"/>
  <c r="W13"/>
  <c r="V13"/>
  <c r="W12"/>
  <c r="V12"/>
  <c r="W11"/>
  <c r="V11"/>
  <c r="W10"/>
  <c r="V10"/>
  <c r="W9"/>
  <c r="V9"/>
  <c r="W8"/>
  <c r="V8"/>
  <c r="W7"/>
  <c r="V7"/>
  <c r="W6"/>
  <c r="V6"/>
  <c r="W5"/>
  <c r="V5"/>
  <c r="T88"/>
  <c r="Z88" s="1"/>
  <c r="T76"/>
  <c r="Z76" s="1"/>
  <c r="T69"/>
  <c r="Z69" s="1"/>
  <c r="T52"/>
  <c r="Z52" s="1"/>
  <c r="T47"/>
  <c r="Z47" s="1"/>
  <c r="T35"/>
  <c r="Z35" s="1"/>
  <c r="T27"/>
  <c r="Z27" s="1"/>
  <c r="T17"/>
  <c r="Z17" s="1"/>
  <c r="S45"/>
  <c r="R45"/>
  <c r="O45"/>
  <c r="N45"/>
  <c r="K45"/>
  <c r="J45"/>
  <c r="G45"/>
  <c r="F45"/>
  <c r="S25"/>
  <c r="R25"/>
  <c r="O25"/>
  <c r="N25"/>
  <c r="K25"/>
  <c r="J25"/>
  <c r="G25"/>
  <c r="F25"/>
  <c r="K25" i="9"/>
  <c r="J25"/>
  <c r="K45"/>
  <c r="J45"/>
  <c r="X77" i="11" l="1"/>
  <c r="X89" s="1"/>
  <c r="AD47"/>
  <c r="AD69"/>
  <c r="AD17"/>
  <c r="AD35"/>
  <c r="AD52"/>
  <c r="AD76"/>
  <c r="AD88"/>
  <c r="AD27"/>
  <c r="AB77"/>
  <c r="T77"/>
  <c r="Z77" s="1"/>
  <c r="AB89" l="1"/>
  <c r="AD77"/>
  <c r="T89"/>
  <c r="Z89" s="1"/>
  <c r="S87"/>
  <c r="R87"/>
  <c r="S86"/>
  <c r="R86"/>
  <c r="S85"/>
  <c r="R85"/>
  <c r="S84"/>
  <c r="R84"/>
  <c r="S83"/>
  <c r="R83"/>
  <c r="S82"/>
  <c r="R82"/>
  <c r="S81"/>
  <c r="R81"/>
  <c r="S75"/>
  <c r="R75"/>
  <c r="S74"/>
  <c r="R74"/>
  <c r="S73"/>
  <c r="R73"/>
  <c r="S72"/>
  <c r="R72"/>
  <c r="S71"/>
  <c r="R71"/>
  <c r="S68"/>
  <c r="R68"/>
  <c r="S67"/>
  <c r="R67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4"/>
  <c r="R54"/>
  <c r="S51"/>
  <c r="R51"/>
  <c r="S50"/>
  <c r="R50"/>
  <c r="S49"/>
  <c r="R49"/>
  <c r="S46"/>
  <c r="R46"/>
  <c r="S44"/>
  <c r="R44"/>
  <c r="S43"/>
  <c r="R43"/>
  <c r="S42"/>
  <c r="R42"/>
  <c r="S41"/>
  <c r="R41"/>
  <c r="S40"/>
  <c r="R40"/>
  <c r="S39"/>
  <c r="R39"/>
  <c r="S38"/>
  <c r="R38"/>
  <c r="S37"/>
  <c r="R37"/>
  <c r="S34"/>
  <c r="R34"/>
  <c r="S33"/>
  <c r="R33"/>
  <c r="S32"/>
  <c r="R32"/>
  <c r="S31"/>
  <c r="R31"/>
  <c r="S30"/>
  <c r="R30"/>
  <c r="S29"/>
  <c r="R29"/>
  <c r="S26"/>
  <c r="R26"/>
  <c r="S24"/>
  <c r="R24"/>
  <c r="S23"/>
  <c r="R23"/>
  <c r="S22"/>
  <c r="R22"/>
  <c r="S21"/>
  <c r="R21"/>
  <c r="S20"/>
  <c r="R20"/>
  <c r="S19"/>
  <c r="R19"/>
  <c r="S16"/>
  <c r="R16"/>
  <c r="S15"/>
  <c r="R15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P88"/>
  <c r="V88" s="1"/>
  <c r="P76"/>
  <c r="V76" s="1"/>
  <c r="P69"/>
  <c r="V69" s="1"/>
  <c r="P52"/>
  <c r="V52" s="1"/>
  <c r="P47"/>
  <c r="V47" s="1"/>
  <c r="P35"/>
  <c r="V35" s="1"/>
  <c r="P27"/>
  <c r="V27" s="1"/>
  <c r="P17"/>
  <c r="V17" s="1"/>
  <c r="AD89" l="1"/>
  <c r="P77"/>
  <c r="V77" s="1"/>
  <c r="G20"/>
  <c r="G21"/>
  <c r="G22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S6"/>
  <c r="AS7"/>
  <c r="AS8"/>
  <c r="AS9"/>
  <c r="AS10"/>
  <c r="AS11"/>
  <c r="AS12"/>
  <c r="AS13"/>
  <c r="AS14"/>
  <c r="AS15"/>
  <c r="AS16"/>
  <c r="AS18"/>
  <c r="AS19"/>
  <c r="AS20"/>
  <c r="AS21"/>
  <c r="AS22"/>
  <c r="AS23"/>
  <c r="AS24"/>
  <c r="AS26"/>
  <c r="AS28"/>
  <c r="AS29"/>
  <c r="AS30"/>
  <c r="AS31"/>
  <c r="AS32"/>
  <c r="AS33"/>
  <c r="AS34"/>
  <c r="AS36"/>
  <c r="AS37"/>
  <c r="AS38"/>
  <c r="AS39"/>
  <c r="AS40"/>
  <c r="AS41"/>
  <c r="AS42"/>
  <c r="AS43"/>
  <c r="AS44"/>
  <c r="AS46"/>
  <c r="AS48"/>
  <c r="AS49"/>
  <c r="AS50"/>
  <c r="AS51"/>
  <c r="AS53"/>
  <c r="AS54"/>
  <c r="AS55"/>
  <c r="AS56"/>
  <c r="AS57"/>
  <c r="AS58"/>
  <c r="AS59"/>
  <c r="AS60"/>
  <c r="AS61"/>
  <c r="AS62"/>
  <c r="AS63"/>
  <c r="AS64"/>
  <c r="AS65"/>
  <c r="AS66"/>
  <c r="AS67"/>
  <c r="AS68"/>
  <c r="AS70"/>
  <c r="AS71"/>
  <c r="AS72"/>
  <c r="AS73"/>
  <c r="AS74"/>
  <c r="AS75"/>
  <c r="AS78"/>
  <c r="AS79"/>
  <c r="AS80"/>
  <c r="AS81"/>
  <c r="AS82"/>
  <c r="AS83"/>
  <c r="AS84"/>
  <c r="AS85"/>
  <c r="AS86"/>
  <c r="AS87"/>
  <c r="AT5"/>
  <c r="AS5"/>
  <c r="AQ88"/>
  <c r="AQ76"/>
  <c r="AQ69"/>
  <c r="AQ52"/>
  <c r="AQ47"/>
  <c r="AQ35"/>
  <c r="AQ27"/>
  <c r="AQ17"/>
  <c r="P89" l="1"/>
  <c r="V89" s="1"/>
  <c r="AQ77"/>
  <c r="AQ89" s="1"/>
  <c r="L17"/>
  <c r="R17" s="1"/>
  <c r="L27"/>
  <c r="R27" s="1"/>
  <c r="L35"/>
  <c r="R35" s="1"/>
  <c r="L47"/>
  <c r="R47" s="1"/>
  <c r="L52"/>
  <c r="R52" s="1"/>
  <c r="L69"/>
  <c r="R69" s="1"/>
  <c r="L76"/>
  <c r="R76" s="1"/>
  <c r="H88"/>
  <c r="H76"/>
  <c r="H69"/>
  <c r="H52"/>
  <c r="H47"/>
  <c r="H35"/>
  <c r="H27"/>
  <c r="H17"/>
  <c r="D88"/>
  <c r="D76"/>
  <c r="D69"/>
  <c r="D52"/>
  <c r="D47"/>
  <c r="D35"/>
  <c r="D27"/>
  <c r="D17"/>
  <c r="B88"/>
  <c r="B76"/>
  <c r="B69"/>
  <c r="B52"/>
  <c r="B47"/>
  <c r="B35"/>
  <c r="B27"/>
  <c r="B17"/>
  <c r="AS88"/>
  <c r="AS76"/>
  <c r="AS69"/>
  <c r="AS52"/>
  <c r="AS47"/>
  <c r="AS35"/>
  <c r="AS27"/>
  <c r="AS17"/>
  <c r="O87"/>
  <c r="N87"/>
  <c r="O86"/>
  <c r="N86"/>
  <c r="O85"/>
  <c r="N85"/>
  <c r="O84"/>
  <c r="N84"/>
  <c r="O83"/>
  <c r="N83"/>
  <c r="O82"/>
  <c r="N82"/>
  <c r="O81"/>
  <c r="N81"/>
  <c r="O75"/>
  <c r="N75"/>
  <c r="O74"/>
  <c r="N74"/>
  <c r="O73"/>
  <c r="N73"/>
  <c r="O72"/>
  <c r="N72"/>
  <c r="O71"/>
  <c r="N71"/>
  <c r="O68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1"/>
  <c r="N51"/>
  <c r="O50"/>
  <c r="N50"/>
  <c r="O49"/>
  <c r="N49"/>
  <c r="O46"/>
  <c r="N46"/>
  <c r="O44"/>
  <c r="N44"/>
  <c r="O43"/>
  <c r="N43"/>
  <c r="O42"/>
  <c r="N42"/>
  <c r="O41"/>
  <c r="N41"/>
  <c r="O40"/>
  <c r="N40"/>
  <c r="O39"/>
  <c r="N39"/>
  <c r="O38"/>
  <c r="N38"/>
  <c r="O37"/>
  <c r="N37"/>
  <c r="O34"/>
  <c r="N34"/>
  <c r="O33"/>
  <c r="N33"/>
  <c r="O32"/>
  <c r="N32"/>
  <c r="O31"/>
  <c r="N31"/>
  <c r="O30"/>
  <c r="N30"/>
  <c r="O29"/>
  <c r="N29"/>
  <c r="O26"/>
  <c r="N26"/>
  <c r="O24"/>
  <c r="N24"/>
  <c r="O23"/>
  <c r="N23"/>
  <c r="O22"/>
  <c r="N22"/>
  <c r="O21"/>
  <c r="N21"/>
  <c r="O20"/>
  <c r="N20"/>
  <c r="O19"/>
  <c r="N19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N6"/>
  <c r="O5"/>
  <c r="N5"/>
  <c r="L88"/>
  <c r="R88" s="1"/>
  <c r="K87"/>
  <c r="J87"/>
  <c r="K86"/>
  <c r="J86"/>
  <c r="K85"/>
  <c r="J85"/>
  <c r="K84"/>
  <c r="J84"/>
  <c r="K83"/>
  <c r="J83"/>
  <c r="K82"/>
  <c r="J82"/>
  <c r="K81"/>
  <c r="J81"/>
  <c r="K75"/>
  <c r="J75"/>
  <c r="K74"/>
  <c r="J74"/>
  <c r="K73"/>
  <c r="J73"/>
  <c r="K72"/>
  <c r="J72"/>
  <c r="K71"/>
  <c r="J71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1"/>
  <c r="J51"/>
  <c r="K50"/>
  <c r="J50"/>
  <c r="K49"/>
  <c r="J49"/>
  <c r="K46"/>
  <c r="J46"/>
  <c r="K44"/>
  <c r="J44"/>
  <c r="K43"/>
  <c r="J43"/>
  <c r="K42"/>
  <c r="J42"/>
  <c r="K41"/>
  <c r="J41"/>
  <c r="K40"/>
  <c r="J40"/>
  <c r="K39"/>
  <c r="J39"/>
  <c r="K38"/>
  <c r="J38"/>
  <c r="K37"/>
  <c r="J37"/>
  <c r="K34"/>
  <c r="J34"/>
  <c r="K33"/>
  <c r="J33"/>
  <c r="K32"/>
  <c r="J32"/>
  <c r="K31"/>
  <c r="J31"/>
  <c r="K30"/>
  <c r="J30"/>
  <c r="K29"/>
  <c r="J29"/>
  <c r="K26"/>
  <c r="J26"/>
  <c r="K24"/>
  <c r="J24"/>
  <c r="K23"/>
  <c r="J23"/>
  <c r="K22"/>
  <c r="J22"/>
  <c r="K21"/>
  <c r="J21"/>
  <c r="K20"/>
  <c r="J20"/>
  <c r="K19"/>
  <c r="J19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G87"/>
  <c r="F87"/>
  <c r="G86"/>
  <c r="F86"/>
  <c r="G85"/>
  <c r="F85"/>
  <c r="G84"/>
  <c r="F84"/>
  <c r="G83"/>
  <c r="F83"/>
  <c r="G82"/>
  <c r="F82"/>
  <c r="G81"/>
  <c r="F81"/>
  <c r="G75"/>
  <c r="F75"/>
  <c r="G74"/>
  <c r="F74"/>
  <c r="G73"/>
  <c r="F73"/>
  <c r="G72"/>
  <c r="F72"/>
  <c r="G71"/>
  <c r="F71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1"/>
  <c r="F51"/>
  <c r="G50"/>
  <c r="F50"/>
  <c r="G49"/>
  <c r="F49"/>
  <c r="G46"/>
  <c r="F46"/>
  <c r="G44"/>
  <c r="F44"/>
  <c r="G43"/>
  <c r="F43"/>
  <c r="G42"/>
  <c r="F42"/>
  <c r="G41"/>
  <c r="F41"/>
  <c r="G40"/>
  <c r="F40"/>
  <c r="G39"/>
  <c r="F39"/>
  <c r="G38"/>
  <c r="F38"/>
  <c r="G37"/>
  <c r="F37"/>
  <c r="G34"/>
  <c r="F34"/>
  <c r="G33"/>
  <c r="F33"/>
  <c r="G32"/>
  <c r="F32"/>
  <c r="G31"/>
  <c r="F31"/>
  <c r="G30"/>
  <c r="F30"/>
  <c r="G29"/>
  <c r="F29"/>
  <c r="G26"/>
  <c r="F26"/>
  <c r="G24"/>
  <c r="F24"/>
  <c r="G23"/>
  <c r="F23"/>
  <c r="F22"/>
  <c r="F21"/>
  <c r="F20"/>
  <c r="G19"/>
  <c r="F19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D77" l="1"/>
  <c r="D89" s="1"/>
  <c r="H77"/>
  <c r="H89" s="1"/>
  <c r="L77"/>
  <c r="B77"/>
  <c r="N88"/>
  <c r="N27"/>
  <c r="N47"/>
  <c r="N69"/>
  <c r="N17"/>
  <c r="N35"/>
  <c r="N52"/>
  <c r="N76"/>
  <c r="J88"/>
  <c r="J27"/>
  <c r="J47"/>
  <c r="J69"/>
  <c r="J17"/>
  <c r="J35"/>
  <c r="J52"/>
  <c r="J76"/>
  <c r="F27"/>
  <c r="F47"/>
  <c r="F69"/>
  <c r="F17"/>
  <c r="F35"/>
  <c r="F52"/>
  <c r="F76"/>
  <c r="F88"/>
  <c r="B89" l="1"/>
  <c r="L89"/>
  <c r="R89" s="1"/>
  <c r="R77"/>
  <c r="AS89"/>
  <c r="AS77"/>
  <c r="N77"/>
  <c r="J77"/>
  <c r="F77"/>
  <c r="K24" i="9"/>
  <c r="J24"/>
  <c r="K15"/>
  <c r="J15"/>
  <c r="F89" i="11" l="1"/>
  <c r="N89"/>
  <c r="J89"/>
  <c r="G69" i="9" l="1"/>
  <c r="H64" s="1"/>
  <c r="G88"/>
  <c r="H87" s="1"/>
  <c r="D88"/>
  <c r="E83" s="1"/>
  <c r="G76"/>
  <c r="H73" s="1"/>
  <c r="D76"/>
  <c r="E75" s="1"/>
  <c r="D69"/>
  <c r="E68" s="1"/>
  <c r="G52"/>
  <c r="H49" s="1"/>
  <c r="D52"/>
  <c r="E51" s="1"/>
  <c r="G47"/>
  <c r="D47"/>
  <c r="G35"/>
  <c r="D35"/>
  <c r="E34" s="1"/>
  <c r="G27"/>
  <c r="D27"/>
  <c r="E25" s="1"/>
  <c r="G17"/>
  <c r="D17"/>
  <c r="K87"/>
  <c r="K86"/>
  <c r="K85"/>
  <c r="K84"/>
  <c r="K83"/>
  <c r="K82"/>
  <c r="K81"/>
  <c r="J87"/>
  <c r="J86"/>
  <c r="J85"/>
  <c r="J84"/>
  <c r="J82"/>
  <c r="J81"/>
  <c r="K75"/>
  <c r="K73"/>
  <c r="K71"/>
  <c r="J75"/>
  <c r="J74"/>
  <c r="J73"/>
  <c r="J72"/>
  <c r="J71"/>
  <c r="K68"/>
  <c r="K67"/>
  <c r="K65"/>
  <c r="K63"/>
  <c r="K61"/>
  <c r="K59"/>
  <c r="K57"/>
  <c r="K55"/>
  <c r="K54"/>
  <c r="J68"/>
  <c r="J67"/>
  <c r="J66"/>
  <c r="J65"/>
  <c r="J63"/>
  <c r="J61"/>
  <c r="J59"/>
  <c r="J57"/>
  <c r="J55"/>
  <c r="J54"/>
  <c r="K51"/>
  <c r="K50"/>
  <c r="K49"/>
  <c r="J51"/>
  <c r="J50"/>
  <c r="J49"/>
  <c r="K46"/>
  <c r="K44"/>
  <c r="K43"/>
  <c r="K41"/>
  <c r="K39"/>
  <c r="K38"/>
  <c r="K37"/>
  <c r="J46"/>
  <c r="J44"/>
  <c r="J43"/>
  <c r="J42"/>
  <c r="J41"/>
  <c r="J40"/>
  <c r="J39"/>
  <c r="J38"/>
  <c r="J37"/>
  <c r="K34"/>
  <c r="K33"/>
  <c r="K32"/>
  <c r="K31"/>
  <c r="K30"/>
  <c r="K29"/>
  <c r="J34"/>
  <c r="J33"/>
  <c r="J32"/>
  <c r="J31"/>
  <c r="J30"/>
  <c r="J29"/>
  <c r="K26"/>
  <c r="K23"/>
  <c r="K22"/>
  <c r="K21"/>
  <c r="K20"/>
  <c r="K19"/>
  <c r="J26"/>
  <c r="J23"/>
  <c r="J22"/>
  <c r="J21"/>
  <c r="J20"/>
  <c r="J19"/>
  <c r="K16"/>
  <c r="K14"/>
  <c r="K13"/>
  <c r="K12"/>
  <c r="K11"/>
  <c r="K10"/>
  <c r="K9"/>
  <c r="K8"/>
  <c r="K7"/>
  <c r="K6"/>
  <c r="K5"/>
  <c r="J16"/>
  <c r="J14"/>
  <c r="J13"/>
  <c r="J12"/>
  <c r="J11"/>
  <c r="J10"/>
  <c r="J9"/>
  <c r="J8"/>
  <c r="J7"/>
  <c r="J6"/>
  <c r="J5"/>
  <c r="H24" l="1"/>
  <c r="H25"/>
  <c r="H44"/>
  <c r="H45"/>
  <c r="E42"/>
  <c r="E45"/>
  <c r="H58"/>
  <c r="H66"/>
  <c r="H33"/>
  <c r="H32"/>
  <c r="E33"/>
  <c r="E26"/>
  <c r="E24"/>
  <c r="H26"/>
  <c r="E14"/>
  <c r="E15"/>
  <c r="H12"/>
  <c r="H15"/>
  <c r="H34"/>
  <c r="E10"/>
  <c r="J27"/>
  <c r="E49"/>
  <c r="E29"/>
  <c r="E6"/>
  <c r="E13"/>
  <c r="E40"/>
  <c r="E31"/>
  <c r="E19"/>
  <c r="E5"/>
  <c r="E8"/>
  <c r="E12"/>
  <c r="H16"/>
  <c r="D77"/>
  <c r="E35" s="1"/>
  <c r="E50"/>
  <c r="E30"/>
  <c r="E32"/>
  <c r="E21"/>
  <c r="E16"/>
  <c r="J35"/>
  <c r="E20"/>
  <c r="E22"/>
  <c r="E23"/>
  <c r="H19"/>
  <c r="H20"/>
  <c r="H31"/>
  <c r="H21"/>
  <c r="J17"/>
  <c r="H8"/>
  <c r="H23"/>
  <c r="J52"/>
  <c r="H37"/>
  <c r="H22"/>
  <c r="H5"/>
  <c r="H67"/>
  <c r="H50"/>
  <c r="H82"/>
  <c r="H86"/>
  <c r="H84"/>
  <c r="J69"/>
  <c r="G77"/>
  <c r="G89" s="1"/>
  <c r="H40"/>
  <c r="H29"/>
  <c r="H59"/>
  <c r="H63"/>
  <c r="H42"/>
  <c r="E56"/>
  <c r="E54"/>
  <c r="E59"/>
  <c r="E63"/>
  <c r="E67"/>
  <c r="E57"/>
  <c r="E61"/>
  <c r="E65"/>
  <c r="E38"/>
  <c r="E44"/>
  <c r="E73"/>
  <c r="H71"/>
  <c r="H75"/>
  <c r="E81"/>
  <c r="E85"/>
  <c r="E87"/>
  <c r="H55"/>
  <c r="H62"/>
  <c r="J47"/>
  <c r="J76"/>
  <c r="J88"/>
  <c r="H6"/>
  <c r="H10"/>
  <c r="H14"/>
  <c r="E37"/>
  <c r="E39"/>
  <c r="E41"/>
  <c r="E43"/>
  <c r="E46"/>
  <c r="H38"/>
  <c r="H41"/>
  <c r="H43"/>
  <c r="H46"/>
  <c r="H51"/>
  <c r="E55"/>
  <c r="E58"/>
  <c r="E60"/>
  <c r="E62"/>
  <c r="E64"/>
  <c r="E66"/>
  <c r="H57"/>
  <c r="H61"/>
  <c r="E72"/>
  <c r="E74"/>
  <c r="H72"/>
  <c r="H74"/>
  <c r="E82"/>
  <c r="E84"/>
  <c r="E86"/>
  <c r="H81"/>
  <c r="H83"/>
  <c r="H85"/>
  <c r="H54"/>
  <c r="H56"/>
  <c r="H60"/>
  <c r="H68"/>
  <c r="E71"/>
  <c r="E52" l="1"/>
  <c r="E69"/>
  <c r="E76"/>
  <c r="E47"/>
  <c r="E17"/>
  <c r="E27"/>
  <c r="D89"/>
  <c r="J89" s="1"/>
  <c r="H76"/>
  <c r="H69"/>
  <c r="H35"/>
  <c r="H47"/>
  <c r="H17"/>
  <c r="H27"/>
  <c r="H52"/>
  <c r="K40" l="1"/>
  <c r="K42"/>
  <c r="K56"/>
  <c r="K58"/>
  <c r="K60"/>
  <c r="K62"/>
  <c r="K64"/>
  <c r="K66"/>
  <c r="K72"/>
  <c r="K74"/>
  <c r="J56"/>
  <c r="J58"/>
  <c r="J60"/>
  <c r="J62"/>
  <c r="J64"/>
  <c r="J83"/>
  <c r="F9" i="1"/>
  <c r="E9"/>
  <c r="D9"/>
  <c r="C9"/>
  <c r="G9"/>
  <c r="H9"/>
  <c r="I9"/>
  <c r="H39" i="9"/>
  <c r="H30" l="1"/>
  <c r="H7" l="1"/>
  <c r="H9"/>
  <c r="H11"/>
  <c r="H13"/>
  <c r="E7"/>
  <c r="E9"/>
  <c r="E11"/>
  <c r="J77" l="1"/>
</calcChain>
</file>

<file path=xl/sharedStrings.xml><?xml version="1.0" encoding="utf-8"?>
<sst xmlns="http://schemas.openxmlformats.org/spreadsheetml/2006/main" count="449" uniqueCount="148">
  <si>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</si>
  <si>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</si>
  <si>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</si>
  <si>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</si>
  <si>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</si>
  <si>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</si>
  <si>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</si>
  <si>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</si>
  <si>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</si>
  <si>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</si>
  <si>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</si>
  <si>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</si>
  <si>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</si>
  <si>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</si>
  <si>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</si>
  <si>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</si>
  <si>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</si>
  <si>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</si>
  <si>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</si>
  <si>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</si>
  <si>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</si>
  <si>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</si>
  <si>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</si>
  <si>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</si>
  <si>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</si>
  <si>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</si>
  <si>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</si>
  <si>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</si>
  <si>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</si>
  <si>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</si>
  <si>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</si>
  <si>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</si>
  <si>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</si>
  <si>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</si>
  <si>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</si>
  <si>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</si>
  <si>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</si>
  <si>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</si>
  <si>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</si>
  <si>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</si>
  <si>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</si>
  <si>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</si>
  <si>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</si>
  <si>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</si>
  <si>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</si>
  <si>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</si>
  <si>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</si>
  <si>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</si>
  <si>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</si>
  <si>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</si>
  <si>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</si>
  <si>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</si>
  <si>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</si>
  <si>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</si>
  <si>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</si>
  <si>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</si>
  <si>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</si>
  <si>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</si>
  <si>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</si>
  <si>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</si>
  <si>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</si>
  <si>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</si>
  <si>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</si>
  <si>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</si>
  <si>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</si>
  <si>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</si>
  <si>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</si>
  <si>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</si>
  <si>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</si>
  <si>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</si>
  <si>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</si>
  <si>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</si>
  <si>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</si>
  <si>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</si>
  <si>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</si>
  <si>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</si>
  <si>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</si>
  <si>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</si>
  <si>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</si>
  <si>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</si>
  <si>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</si>
  <si>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</si>
  <si>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</si>
  <si>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</si>
  <si>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</si>
  <si>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</si>
  <si>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</si>
  <si>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</si>
  <si>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</si>
  <si>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</si>
  <si>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</si>
  <si>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</si>
  <si>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</si>
  <si>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</si>
  <si>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</si>
  <si>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</si>
  <si>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</si>
  <si>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</si>
  <si>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</si>
  <si>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</si>
  <si>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</si>
  <si>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</si>
  <si>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</si>
  <si>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</si>
  <si>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</si>
  <si>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</si>
  <si>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</si>
  <si>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</si>
  <si>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</si>
  <si>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</si>
  <si>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</si>
  <si>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</si>
  <si>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</si>
  <si>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</si>
  <si>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</si>
  <si>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</si>
  <si>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</si>
  <si>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</si>
  <si>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</si>
  <si>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</si>
  <si>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</si>
  <si>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</si>
  <si>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</si>
  <si>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</si>
  <si>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</si>
  <si>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</si>
  <si>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</si>
  <si>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September 16, 2016</t>
  </si>
  <si>
    <t>NAV and Unit Price as at Week Ended September 23, 2016</t>
  </si>
  <si>
    <t>NAV and Unit Price as at Week Ended July 29, 2016</t>
  </si>
  <si>
    <t>Market Capitalization as at July 29, 2016</t>
  </si>
  <si>
    <t>NAV and Unit Price as at Week Ended September 30, 2016</t>
  </si>
  <si>
    <t>NAV and Unit Price as at Week Ended October 7, 2016</t>
  </si>
  <si>
    <t>Lotus Capital Fixed Income Fund</t>
  </si>
  <si>
    <t>Greenwich Plus Money Market Fund</t>
  </si>
  <si>
    <t>Greenwich Asset Management Limited</t>
  </si>
  <si>
    <t>25a.</t>
  </si>
  <si>
    <t>25b.</t>
  </si>
  <si>
    <t>NAV and Unit Price as at Week Ended October 14, 2016</t>
  </si>
  <si>
    <t>NAV and Unit Price as at Week Ended October 21, 2016</t>
  </si>
  <si>
    <t>NAV and Unit Price as at Week Ended October 28, 2016</t>
  </si>
  <si>
    <t>*  Nubian &amp; Sapphire Funds by BGL and Union Trustees Mixed Fund by CDL Capital  are not included in this compilation.</t>
  </si>
  <si>
    <t>NAV and Unit Price as at Week Ended November 4, 2016</t>
  </si>
  <si>
    <t>Market Capitalization as at November 4, 2016</t>
  </si>
  <si>
    <t>`</t>
  </si>
  <si>
    <t>NET ASSET VALUES AND UNIT PRICES OF FUND MANAGEMENT AND COLLECTIVE INVESTMENT SCHEMES AS AT WEEK ENDED NOVEMBER 11, 2016</t>
  </si>
  <si>
    <t>NAV and Unit Price as at Week Ended November 11, 2016</t>
  </si>
  <si>
    <t>Market Capitalization as at November 11, 2016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</si>
</sst>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i/>
      <sz val="8"/>
      <color rgb="FF000000"/>
      <name val="Californian FB"/>
      <family val="1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sz val="11"/>
      <color rgb="FF000000"/>
      <name val="SpeakOT-Regular"/>
    </font>
    <font>
      <sz val="8"/>
      <color theme="6"/>
      <name val="Arial Narrow"/>
      <family val="2"/>
    </font>
    <font>
      <sz val="8"/>
      <color rgb="FF0F243E"/>
      <name val="Arial Narrow"/>
      <family val="2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b/>
      <i/>
      <sz val="8"/>
      <color rgb="FFFF0000"/>
      <name val="Arial Narrow"/>
      <family val="2"/>
    </font>
    <font>
      <sz val="8"/>
      <color rgb="FFFF0000"/>
      <name val="Arial Narrow"/>
      <family val="2"/>
    </font>
    <font>
      <sz val="11"/>
      <color theme="1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58">
    <xf numFmtId="0" fontId="0" fillId="0" borderId="0" xfId="0"/>
    <xf numFmtId="43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right" vertical="center"/>
    </xf>
    <xf numFmtId="43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43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43" fontId="26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43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43" fontId="1" fillId="5" borderId="0" xfId="2" applyFont="1" applyFill="1" applyBorder="1" applyAlignment="1"/>
    <xf numFmtId="43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43" fontId="17" fillId="5" borderId="0" xfId="2" applyFont="1" applyFill="1" applyBorder="1" applyAlignment="1"/>
    <xf numFmtId="43" fontId="0" fillId="0" borderId="0" xfId="2" applyFont="1"/>
    <xf numFmtId="0" fontId="28" fillId="0" borderId="0" xfId="0" applyFont="1" applyBorder="1" applyAlignment="1">
      <alignment horizontal="left"/>
    </xf>
    <xf numFmtId="0" fontId="28" fillId="0" borderId="0" xfId="0" applyFont="1" applyBorder="1"/>
    <xf numFmtId="43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11" fillId="7" borderId="1" xfId="0" applyFont="1" applyFill="1" applyBorder="1"/>
    <xf numFmtId="10" fontId="11" fillId="13" borderId="1" xfId="1" applyNumberFormat="1" applyFont="1" applyFill="1" applyBorder="1" applyAlignment="1">
      <alignment horizontal="center"/>
    </xf>
    <xf numFmtId="10" fontId="15" fillId="13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29" fillId="3" borderId="9" xfId="0" applyFont="1" applyFill="1" applyBorder="1" applyAlignment="1">
      <alignment horizontal="center" vertical="top" wrapText="1"/>
    </xf>
    <xf numFmtId="16" fontId="17" fillId="5" borderId="15" xfId="0" applyNumberFormat="1" applyFont="1" applyFill="1" applyBorder="1"/>
    <xf numFmtId="4" fontId="0" fillId="5" borderId="9" xfId="0" applyNumberFormat="1" applyFont="1" applyFill="1" applyBorder="1"/>
    <xf numFmtId="4" fontId="25" fillId="5" borderId="9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8" xfId="0" applyFont="1" applyBorder="1"/>
    <xf numFmtId="0" fontId="18" fillId="2" borderId="2" xfId="0" applyFont="1" applyFill="1" applyBorder="1"/>
    <xf numFmtId="43" fontId="18" fillId="2" borderId="3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30" fillId="0" borderId="0" xfId="0" applyFont="1" applyAlignment="1"/>
    <xf numFmtId="0" fontId="0" fillId="0" borderId="0" xfId="0" applyBorder="1"/>
    <xf numFmtId="43" fontId="0" fillId="0" borderId="0" xfId="2" applyFont="1" applyBorder="1"/>
    <xf numFmtId="165" fontId="0" fillId="0" borderId="0" xfId="1" applyNumberFormat="1" applyFont="1" applyBorder="1"/>
    <xf numFmtId="43" fontId="7" fillId="5" borderId="0" xfId="2" applyFont="1" applyFill="1" applyBorder="1" applyAlignment="1">
      <alignment horizontal="right" vertical="top" wrapText="1"/>
    </xf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43" fontId="34" fillId="5" borderId="9" xfId="2" applyFont="1" applyFill="1" applyBorder="1" applyAlignment="1">
      <alignment horizontal="right" vertical="top" wrapText="1"/>
    </xf>
    <xf numFmtId="43" fontId="34" fillId="5" borderId="9" xfId="2" applyFont="1" applyFill="1" applyBorder="1" applyAlignment="1"/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19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19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5" fillId="4" borderId="19" xfId="0" applyFont="1" applyFill="1" applyBorder="1" applyAlignment="1">
      <alignment horizontal="center"/>
    </xf>
    <xf numFmtId="0" fontId="29" fillId="3" borderId="19" xfId="0" applyFont="1" applyFill="1" applyBorder="1" applyAlignment="1">
      <alignment horizontal="center" vertical="top" wrapText="1"/>
    </xf>
    <xf numFmtId="164" fontId="11" fillId="7" borderId="1" xfId="2" applyNumberFormat="1" applyFont="1" applyFill="1" applyBorder="1"/>
    <xf numFmtId="0" fontId="15" fillId="5" borderId="1" xfId="0" applyFont="1" applyFill="1" applyBorder="1"/>
    <xf numFmtId="43" fontId="15" fillId="5" borderId="1" xfId="2" applyNumberFormat="1" applyFont="1" applyFill="1" applyBorder="1" applyAlignment="1">
      <alignment horizontal="right" vertical="center" wrapText="1"/>
    </xf>
    <xf numFmtId="0" fontId="15" fillId="8" borderId="8" xfId="0" applyFont="1" applyFill="1" applyBorder="1" applyAlignment="1">
      <alignment horizontal="right" vertical="center"/>
    </xf>
    <xf numFmtId="4" fontId="11" fillId="7" borderId="1" xfId="0" applyNumberFormat="1" applyFont="1" applyFill="1" applyBorder="1"/>
    <xf numFmtId="0" fontId="15" fillId="9" borderId="1" xfId="0" applyFont="1" applyFill="1" applyBorder="1" applyAlignment="1">
      <alignment horizontal="center" wrapText="1"/>
    </xf>
    <xf numFmtId="43" fontId="11" fillId="7" borderId="1" xfId="2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wrapText="1"/>
    </xf>
    <xf numFmtId="2" fontId="11" fillId="7" borderId="1" xfId="0" applyNumberFormat="1" applyFont="1" applyFill="1" applyBorder="1" applyAlignment="1">
      <alignment wrapText="1"/>
    </xf>
    <xf numFmtId="4" fontId="11" fillId="7" borderId="1" xfId="2" applyNumberFormat="1" applyFont="1" applyFill="1" applyBorder="1" applyAlignment="1">
      <alignment horizontal="right"/>
    </xf>
    <xf numFmtId="10" fontId="11" fillId="13" borderId="1" xfId="1" applyNumberFormat="1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center"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right"/>
    </xf>
    <xf numFmtId="43" fontId="15" fillId="10" borderId="1" xfId="2" applyFont="1" applyFill="1" applyBorder="1" applyAlignment="1">
      <alignment horizontal="right" vertical="top" wrapText="1"/>
    </xf>
    <xf numFmtId="4" fontId="15" fillId="10" borderId="1" xfId="2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wrapText="1"/>
    </xf>
    <xf numFmtId="43" fontId="15" fillId="3" borderId="1" xfId="2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horizontal="right"/>
    </xf>
    <xf numFmtId="0" fontId="15" fillId="10" borderId="1" xfId="0" applyFont="1" applyFill="1" applyBorder="1" applyAlignment="1">
      <alignment wrapText="1"/>
    </xf>
    <xf numFmtId="4" fontId="15" fillId="10" borderId="1" xfId="0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/>
    </xf>
    <xf numFmtId="4" fontId="15" fillId="3" borderId="1" xfId="2" applyNumberFormat="1" applyFont="1" applyFill="1" applyBorder="1" applyAlignment="1">
      <alignment horizontal="right"/>
    </xf>
    <xf numFmtId="3" fontId="11" fillId="7" borderId="1" xfId="0" applyNumberFormat="1" applyFont="1" applyFill="1" applyBorder="1"/>
    <xf numFmtId="4" fontId="15" fillId="10" borderId="1" xfId="2" applyNumberFormat="1" applyFont="1" applyFill="1" applyBorder="1" applyAlignment="1">
      <alignment horizontal="right" vertical="top" wrapText="1"/>
    </xf>
    <xf numFmtId="4" fontId="11" fillId="7" borderId="1" xfId="2" applyNumberFormat="1" applyFont="1" applyFill="1" applyBorder="1" applyAlignment="1">
      <alignment horizontal="right" vertical="top" wrapText="1"/>
    </xf>
    <xf numFmtId="43" fontId="11" fillId="7" borderId="1" xfId="2" applyFont="1" applyFill="1" applyBorder="1" applyAlignment="1">
      <alignment horizontal="right" vertical="top" wrapText="1"/>
    </xf>
    <xf numFmtId="0" fontId="15" fillId="7" borderId="1" xfId="0" applyFont="1" applyFill="1" applyBorder="1"/>
    <xf numFmtId="0" fontId="15" fillId="10" borderId="1" xfId="0" applyFont="1" applyFill="1" applyBorder="1" applyAlignment="1">
      <alignment horizontal="center"/>
    </xf>
    <xf numFmtId="0" fontId="15" fillId="10" borderId="1" xfId="0" applyFont="1" applyFill="1" applyBorder="1"/>
    <xf numFmtId="43" fontId="15" fillId="10" borderId="1" xfId="2" applyFont="1" applyFill="1" applyBorder="1" applyAlignment="1">
      <alignment horizontal="right"/>
    </xf>
    <xf numFmtId="0" fontId="15" fillId="8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center" wrapText="1"/>
    </xf>
    <xf numFmtId="0" fontId="15" fillId="0" borderId="1" xfId="0" applyFont="1" applyBorder="1"/>
    <xf numFmtId="43" fontId="15" fillId="0" borderId="1" xfId="2" applyFont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 wrapText="1"/>
    </xf>
    <xf numFmtId="0" fontId="15" fillId="9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27" fillId="7" borderId="1" xfId="0" applyFont="1" applyFill="1" applyBorder="1" applyAlignment="1">
      <alignment horizontal="center" wrapText="1"/>
    </xf>
    <xf numFmtId="0" fontId="27" fillId="7" borderId="1" xfId="0" applyFont="1" applyFill="1" applyBorder="1" applyAlignment="1">
      <alignment wrapText="1"/>
    </xf>
    <xf numFmtId="0" fontId="27" fillId="7" borderId="1" xfId="0" applyFont="1" applyFill="1" applyBorder="1"/>
    <xf numFmtId="43" fontId="27" fillId="7" borderId="1" xfId="2" applyFont="1" applyFill="1" applyBorder="1" applyAlignment="1">
      <alignment horizontal="right"/>
    </xf>
    <xf numFmtId="10" fontId="27" fillId="13" borderId="1" xfId="1" applyNumberFormat="1" applyFont="1" applyFill="1" applyBorder="1" applyAlignment="1">
      <alignment horizontal="center" wrapText="1"/>
    </xf>
    <xf numFmtId="4" fontId="27" fillId="7" borderId="1" xfId="2" applyNumberFormat="1" applyFont="1" applyFill="1" applyBorder="1" applyAlignment="1">
      <alignment horizontal="right"/>
    </xf>
    <xf numFmtId="10" fontId="38" fillId="14" borderId="19" xfId="1" applyNumberFormat="1" applyFont="1" applyFill="1" applyBorder="1" applyAlignment="1">
      <alignment horizontal="center" vertical="top" wrapText="1"/>
    </xf>
    <xf numFmtId="10" fontId="38" fillId="14" borderId="9" xfId="1" applyNumberFormat="1" applyFont="1" applyFill="1" applyBorder="1" applyAlignment="1">
      <alignment horizontal="center" vertical="top" wrapText="1"/>
    </xf>
    <xf numFmtId="4" fontId="37" fillId="0" borderId="0" xfId="0" applyNumberFormat="1" applyFont="1" applyBorder="1" applyAlignment="1">
      <alignment horizontal="right" wrapText="1"/>
    </xf>
    <xf numFmtId="0" fontId="37" fillId="0" borderId="0" xfId="0" applyFont="1" applyBorder="1" applyAlignment="1">
      <alignment vertical="top" wrapText="1"/>
    </xf>
    <xf numFmtId="2" fontId="11" fillId="7" borderId="1" xfId="0" applyNumberFormat="1" applyFont="1" applyFill="1" applyBorder="1"/>
    <xf numFmtId="4" fontId="15" fillId="5" borderId="1" xfId="2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top" wrapText="1"/>
    </xf>
    <xf numFmtId="43" fontId="15" fillId="19" borderId="1" xfId="2" applyNumberFormat="1" applyFont="1" applyFill="1" applyBorder="1" applyAlignment="1">
      <alignment horizontal="right" vertical="center" wrapText="1"/>
    </xf>
    <xf numFmtId="4" fontId="40" fillId="19" borderId="1" xfId="2" applyNumberFormat="1" applyFont="1" applyFill="1" applyBorder="1" applyAlignment="1">
      <alignment horizontal="right" vertical="center" wrapText="1"/>
    </xf>
    <xf numFmtId="0" fontId="11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43" fontId="11" fillId="7" borderId="1" xfId="2" applyFont="1" applyFill="1" applyBorder="1"/>
    <xf numFmtId="43" fontId="7" fillId="7" borderId="1" xfId="2" applyFont="1" applyFill="1" applyBorder="1"/>
    <xf numFmtId="0" fontId="43" fillId="7" borderId="1" xfId="7" applyFont="1" applyFill="1" applyBorder="1" applyAlignment="1">
      <alignment vertical="top" wrapText="1"/>
    </xf>
    <xf numFmtId="43" fontId="43" fillId="7" borderId="1" xfId="7" applyNumberFormat="1" applyFont="1" applyFill="1" applyBorder="1" applyAlignment="1">
      <alignment horizontal="right"/>
    </xf>
    <xf numFmtId="10" fontId="44" fillId="13" borderId="1" xfId="1" applyNumberFormat="1" applyFont="1" applyFill="1" applyBorder="1" applyAlignment="1">
      <alignment horizontal="center"/>
    </xf>
    <xf numFmtId="4" fontId="43" fillId="7" borderId="1" xfId="7" applyNumberFormat="1" applyFont="1" applyFill="1" applyBorder="1" applyAlignment="1">
      <alignment horizontal="right"/>
    </xf>
    <xf numFmtId="0" fontId="43" fillId="7" borderId="1" xfId="0" applyFont="1" applyFill="1" applyBorder="1" applyAlignment="1">
      <alignment horizontal="center" wrapText="1"/>
    </xf>
    <xf numFmtId="0" fontId="43" fillId="7" borderId="1" xfId="0" applyFont="1" applyFill="1" applyBorder="1" applyAlignment="1">
      <alignment wrapText="1"/>
    </xf>
    <xf numFmtId="0" fontId="15" fillId="9" borderId="1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5" fillId="8" borderId="18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 wrapText="1"/>
    </xf>
    <xf numFmtId="0" fontId="15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center" vertical="center"/>
    </xf>
    <xf numFmtId="0" fontId="40" fillId="19" borderId="1" xfId="0" applyFont="1" applyFill="1" applyBorder="1" applyAlignment="1">
      <alignment horizontal="center" vertical="center"/>
    </xf>
    <xf numFmtId="0" fontId="40" fillId="19" borderId="1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33" fillId="15" borderId="1" xfId="0" applyFont="1" applyFill="1" applyBorder="1" applyAlignment="1">
      <alignment horizontal="center" vertical="center" wrapText="1"/>
    </xf>
    <xf numFmtId="0" fontId="33" fillId="16" borderId="1" xfId="0" applyFont="1" applyFill="1" applyBorder="1" applyAlignment="1">
      <alignment horizontal="center" vertical="center" wrapText="1"/>
    </xf>
    <xf numFmtId="0" fontId="33" fillId="17" borderId="1" xfId="0" applyFont="1" applyFill="1" applyBorder="1" applyAlignment="1">
      <alignment horizontal="center" vertical="center" wrapText="1"/>
    </xf>
    <xf numFmtId="0" fontId="41" fillId="19" borderId="1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vertical="center" wrapText="1"/>
    </xf>
    <xf numFmtId="4" fontId="11" fillId="5" borderId="1" xfId="0" applyNumberFormat="1" applyFont="1" applyFill="1" applyBorder="1" applyAlignment="1">
      <alignment vertical="center"/>
    </xf>
    <xf numFmtId="10" fontId="11" fillId="15" borderId="1" xfId="1" applyNumberFormat="1" applyFont="1" applyFill="1" applyBorder="1" applyAlignment="1">
      <alignment horizontal="center" vertical="center" wrapText="1"/>
    </xf>
    <xf numFmtId="10" fontId="11" fillId="16" borderId="1" xfId="1" applyNumberFormat="1" applyFont="1" applyFill="1" applyBorder="1" applyAlignment="1">
      <alignment horizontal="center" vertical="center" wrapText="1"/>
    </xf>
    <xf numFmtId="10" fontId="11" fillId="17" borderId="1" xfId="1" applyNumberFormat="1" applyFont="1" applyFill="1" applyBorder="1" applyAlignment="1">
      <alignment horizontal="center" vertical="center" wrapText="1"/>
    </xf>
    <xf numFmtId="10" fontId="15" fillId="14" borderId="1" xfId="1" applyNumberFormat="1" applyFont="1" applyFill="1" applyBorder="1" applyAlignment="1">
      <alignment vertical="center"/>
    </xf>
    <xf numFmtId="10" fontId="0" fillId="0" borderId="0" xfId="1" applyNumberFormat="1" applyFont="1" applyAlignment="1">
      <alignment vertical="center"/>
    </xf>
    <xf numFmtId="4" fontId="20" fillId="19" borderId="1" xfId="0" applyNumberFormat="1" applyFont="1" applyFill="1" applyBorder="1" applyAlignment="1">
      <alignment vertical="center"/>
    </xf>
    <xf numFmtId="10" fontId="7" fillId="0" borderId="0" xfId="1" applyNumberFormat="1" applyFont="1" applyAlignment="1">
      <alignment vertical="center"/>
    </xf>
    <xf numFmtId="43" fontId="11" fillId="5" borderId="1" xfId="2" applyFont="1" applyFill="1" applyBorder="1" applyAlignment="1">
      <alignment horizontal="right" vertical="center"/>
    </xf>
    <xf numFmtId="0" fontId="11" fillId="5" borderId="1" xfId="0" applyFont="1" applyFill="1" applyBorder="1" applyAlignment="1">
      <alignment vertical="center"/>
    </xf>
    <xf numFmtId="9" fontId="0" fillId="0" borderId="0" xfId="1" applyFont="1" applyAlignment="1">
      <alignment vertical="center"/>
    </xf>
    <xf numFmtId="43" fontId="20" fillId="19" borderId="1" xfId="2" applyFont="1" applyFill="1" applyBorder="1" applyAlignment="1">
      <alignment horizontal="right" vertical="center"/>
    </xf>
    <xf numFmtId="0" fontId="20" fillId="19" borderId="1" xfId="0" applyFont="1" applyFill="1" applyBorder="1" applyAlignment="1">
      <alignment vertical="center"/>
    </xf>
    <xf numFmtId="4" fontId="11" fillId="5" borderId="1" xfId="0" applyNumberFormat="1" applyFont="1" applyFill="1" applyBorder="1" applyAlignment="1">
      <alignment vertical="center" wrapText="1"/>
    </xf>
    <xf numFmtId="2" fontId="11" fillId="5" borderId="1" xfId="0" applyNumberFormat="1" applyFont="1" applyFill="1" applyBorder="1" applyAlignment="1">
      <alignment vertical="center" wrapText="1"/>
    </xf>
    <xf numFmtId="4" fontId="20" fillId="19" borderId="1" xfId="0" applyNumberFormat="1" applyFont="1" applyFill="1" applyBorder="1" applyAlignment="1">
      <alignment vertical="center" wrapText="1"/>
    </xf>
    <xf numFmtId="2" fontId="20" fillId="19" borderId="1" xfId="0" applyNumberFormat="1" applyFont="1" applyFill="1" applyBorder="1" applyAlignment="1">
      <alignment vertical="center" wrapText="1"/>
    </xf>
    <xf numFmtId="4" fontId="11" fillId="5" borderId="1" xfId="2" applyNumberFormat="1" applyFont="1" applyFill="1" applyBorder="1" applyAlignment="1">
      <alignment horizontal="right" vertical="center"/>
    </xf>
    <xf numFmtId="4" fontId="20" fillId="19" borderId="1" xfId="2" applyNumberFormat="1" applyFont="1" applyFill="1" applyBorder="1" applyAlignment="1">
      <alignment horizontal="right" vertical="center"/>
    </xf>
    <xf numFmtId="0" fontId="36" fillId="8" borderId="8" xfId="7" applyFont="1" applyFill="1" applyBorder="1" applyAlignment="1">
      <alignment vertical="center" wrapText="1"/>
    </xf>
    <xf numFmtId="43" fontId="27" fillId="5" borderId="1" xfId="7" applyNumberFormat="1" applyFont="1" applyFill="1" applyBorder="1" applyAlignment="1">
      <alignment horizontal="right" vertical="center"/>
    </xf>
    <xf numFmtId="4" fontId="27" fillId="5" borderId="1" xfId="7" applyNumberFormat="1" applyFont="1" applyFill="1" applyBorder="1" applyAlignment="1">
      <alignment horizontal="right" vertical="center"/>
    </xf>
    <xf numFmtId="43" fontId="42" fillId="19" borderId="1" xfId="7" applyNumberFormat="1" applyFont="1" applyFill="1" applyBorder="1" applyAlignment="1">
      <alignment horizontal="right" vertical="center"/>
    </xf>
    <xf numFmtId="4" fontId="42" fillId="19" borderId="1" xfId="7" applyNumberFormat="1" applyFont="1" applyFill="1" applyBorder="1" applyAlignment="1">
      <alignment horizontal="right" vertical="center"/>
    </xf>
    <xf numFmtId="43" fontId="20" fillId="19" borderId="1" xfId="2" applyFont="1" applyFill="1" applyBorder="1" applyAlignment="1">
      <alignment vertical="center"/>
    </xf>
    <xf numFmtId="0" fontId="11" fillId="8" borderId="8" xfId="0" applyFont="1" applyFill="1" applyBorder="1" applyAlignment="1">
      <alignment vertical="center"/>
    </xf>
    <xf numFmtId="43" fontId="20" fillId="19" borderId="1" xfId="2" applyFont="1" applyFill="1" applyBorder="1" applyAlignment="1">
      <alignment vertical="center" wrapText="1"/>
    </xf>
    <xf numFmtId="43" fontId="15" fillId="5" borderId="1" xfId="2" applyFont="1" applyFill="1" applyBorder="1" applyAlignment="1">
      <alignment horizontal="right" vertical="center" wrapText="1"/>
    </xf>
    <xf numFmtId="4" fontId="15" fillId="5" borderId="1" xfId="2" applyNumberFormat="1" applyFont="1" applyFill="1" applyBorder="1" applyAlignment="1">
      <alignment vertical="center" wrapText="1"/>
    </xf>
    <xf numFmtId="43" fontId="40" fillId="19" borderId="1" xfId="2" applyFont="1" applyFill="1" applyBorder="1" applyAlignment="1">
      <alignment horizontal="right" vertical="center" wrapText="1"/>
    </xf>
    <xf numFmtId="4" fontId="40" fillId="19" borderId="1" xfId="2" applyNumberFormat="1" applyFont="1" applyFill="1" applyBorder="1" applyAlignment="1">
      <alignment vertical="center" wrapText="1"/>
    </xf>
    <xf numFmtId="0" fontId="15" fillId="8" borderId="8" xfId="0" applyFont="1" applyFill="1" applyBorder="1" applyAlignment="1">
      <alignment vertical="center" wrapText="1"/>
    </xf>
    <xf numFmtId="4" fontId="11" fillId="5" borderId="1" xfId="0" applyNumberFormat="1" applyFont="1" applyFill="1" applyBorder="1" applyAlignment="1">
      <alignment horizontal="right" vertical="center"/>
    </xf>
    <xf numFmtId="4" fontId="20" fillId="19" borderId="1" xfId="0" applyNumberFormat="1" applyFont="1" applyFill="1" applyBorder="1" applyAlignment="1">
      <alignment horizontal="right" vertical="center"/>
    </xf>
    <xf numFmtId="4" fontId="7" fillId="5" borderId="1" xfId="0" applyNumberFormat="1" applyFont="1" applyFill="1" applyBorder="1" applyAlignment="1">
      <alignment vertical="center"/>
    </xf>
    <xf numFmtId="0" fontId="11" fillId="8" borderId="1" xfId="0" applyFont="1" applyFill="1" applyBorder="1" applyAlignment="1">
      <alignment vertical="center" wrapText="1"/>
    </xf>
    <xf numFmtId="4" fontId="15" fillId="5" borderId="1" xfId="0" applyNumberFormat="1" applyFont="1" applyFill="1" applyBorder="1" applyAlignment="1">
      <alignment horizontal="right" vertical="center"/>
    </xf>
    <xf numFmtId="4" fontId="15" fillId="5" borderId="1" xfId="2" applyNumberFormat="1" applyFont="1" applyFill="1" applyBorder="1" applyAlignment="1">
      <alignment horizontal="right" vertical="center"/>
    </xf>
    <xf numFmtId="4" fontId="40" fillId="19" borderId="1" xfId="0" applyNumberFormat="1" applyFont="1" applyFill="1" applyBorder="1" applyAlignment="1">
      <alignment horizontal="right" vertical="center"/>
    </xf>
    <xf numFmtId="4" fontId="40" fillId="19" borderId="1" xfId="2" applyNumberFormat="1" applyFont="1" applyFill="1" applyBorder="1" applyAlignment="1">
      <alignment horizontal="right" vertical="center"/>
    </xf>
    <xf numFmtId="164" fontId="11" fillId="5" borderId="1" xfId="2" applyNumberFormat="1" applyFont="1" applyFill="1" applyBorder="1" applyAlignment="1">
      <alignment vertical="center"/>
    </xf>
    <xf numFmtId="164" fontId="11" fillId="5" borderId="0" xfId="2" applyNumberFormat="1" applyFont="1" applyFill="1" applyAlignment="1">
      <alignment vertical="center"/>
    </xf>
    <xf numFmtId="43" fontId="11" fillId="5" borderId="0" xfId="2" applyFont="1" applyFill="1" applyAlignment="1">
      <alignment vertical="center"/>
    </xf>
    <xf numFmtId="43" fontId="11" fillId="5" borderId="1" xfId="2" applyFont="1" applyFill="1" applyBorder="1" applyAlignment="1">
      <alignment vertical="center"/>
    </xf>
    <xf numFmtId="164" fontId="11" fillId="19" borderId="1" xfId="2" applyNumberFormat="1" applyFont="1" applyFill="1" applyBorder="1" applyAlignment="1">
      <alignment vertical="center"/>
    </xf>
    <xf numFmtId="2" fontId="11" fillId="5" borderId="1" xfId="0" applyNumberFormat="1" applyFont="1" applyFill="1" applyBorder="1" applyAlignment="1">
      <alignment vertical="center"/>
    </xf>
    <xf numFmtId="3" fontId="20" fillId="19" borderId="1" xfId="0" applyNumberFormat="1" applyFont="1" applyFill="1" applyBorder="1" applyAlignment="1">
      <alignment vertical="center"/>
    </xf>
    <xf numFmtId="3" fontId="11" fillId="5" borderId="1" xfId="0" applyNumberFormat="1" applyFont="1" applyFill="1" applyBorder="1" applyAlignment="1">
      <alignment vertical="center"/>
    </xf>
    <xf numFmtId="4" fontId="11" fillId="5" borderId="1" xfId="2" applyNumberFormat="1" applyFont="1" applyFill="1" applyBorder="1" applyAlignment="1">
      <alignment horizontal="right" vertical="center" wrapText="1"/>
    </xf>
    <xf numFmtId="4" fontId="20" fillId="19" borderId="1" xfId="2" applyNumberFormat="1" applyFont="1" applyFill="1" applyBorder="1" applyAlignment="1">
      <alignment horizontal="right" vertical="center" wrapText="1"/>
    </xf>
    <xf numFmtId="0" fontId="11" fillId="19" borderId="1" xfId="0" applyFont="1" applyFill="1" applyBorder="1" applyAlignment="1">
      <alignment vertical="center"/>
    </xf>
    <xf numFmtId="164" fontId="7" fillId="5" borderId="1" xfId="2" applyNumberFormat="1" applyFont="1" applyFill="1" applyBorder="1" applyAlignment="1">
      <alignment vertical="center"/>
    </xf>
    <xf numFmtId="164" fontId="7" fillId="5" borderId="0" xfId="2" applyNumberFormat="1" applyFont="1" applyFill="1" applyAlignment="1">
      <alignment vertical="center"/>
    </xf>
    <xf numFmtId="164" fontId="7" fillId="5" borderId="1" xfId="2" applyNumberFormat="1" applyFont="1" applyFill="1" applyBorder="1" applyAlignment="1">
      <alignment horizontal="right" vertical="center"/>
    </xf>
    <xf numFmtId="43" fontId="7" fillId="5" borderId="0" xfId="2" applyFont="1" applyFill="1" applyAlignment="1">
      <alignment vertical="center"/>
    </xf>
    <xf numFmtId="43" fontId="7" fillId="5" borderId="1" xfId="2" applyFont="1" applyFill="1" applyBorder="1" applyAlignment="1">
      <alignment vertical="center"/>
    </xf>
    <xf numFmtId="164" fontId="20" fillId="19" borderId="1" xfId="2" applyNumberFormat="1" applyFont="1" applyFill="1" applyBorder="1" applyAlignment="1">
      <alignment vertical="center"/>
    </xf>
    <xf numFmtId="0" fontId="35" fillId="8" borderId="8" xfId="0" applyFont="1" applyFill="1" applyBorder="1" applyAlignment="1">
      <alignment vertical="center"/>
    </xf>
    <xf numFmtId="43" fontId="27" fillId="5" borderId="1" xfId="2" applyFont="1" applyFill="1" applyBorder="1" applyAlignment="1">
      <alignment horizontal="right" vertical="center"/>
    </xf>
    <xf numFmtId="4" fontId="27" fillId="5" borderId="1" xfId="2" applyNumberFormat="1" applyFont="1" applyFill="1" applyBorder="1" applyAlignment="1">
      <alignment horizontal="right" vertical="center"/>
    </xf>
    <xf numFmtId="43" fontId="42" fillId="19" borderId="1" xfId="2" applyFont="1" applyFill="1" applyBorder="1" applyAlignment="1">
      <alignment horizontal="right" vertical="center"/>
    </xf>
    <xf numFmtId="4" fontId="42" fillId="19" borderId="1" xfId="2" applyNumberFormat="1" applyFont="1" applyFill="1" applyBorder="1" applyAlignment="1">
      <alignment horizontal="right" vertical="center"/>
    </xf>
    <xf numFmtId="4" fontId="11" fillId="19" borderId="1" xfId="0" applyNumberFormat="1" applyFont="1" applyFill="1" applyBorder="1" applyAlignment="1">
      <alignment vertical="center"/>
    </xf>
    <xf numFmtId="4" fontId="39" fillId="19" borderId="1" xfId="0" applyNumberFormat="1" applyFont="1" applyFill="1" applyBorder="1" applyAlignment="1">
      <alignment vertical="center"/>
    </xf>
    <xf numFmtId="0" fontId="39" fillId="19" borderId="1" xfId="0" applyFont="1" applyFill="1" applyBorder="1" applyAlignment="1">
      <alignment vertical="center"/>
    </xf>
    <xf numFmtId="43" fontId="11" fillId="5" borderId="1" xfId="2" applyFont="1" applyFill="1" applyBorder="1" applyAlignment="1">
      <alignment horizontal="right" vertical="center" wrapText="1"/>
    </xf>
    <xf numFmtId="43" fontId="20" fillId="19" borderId="1" xfId="2" applyFont="1" applyFill="1" applyBorder="1" applyAlignment="1">
      <alignment horizontal="right" vertical="center" wrapText="1"/>
    </xf>
    <xf numFmtId="4" fontId="15" fillId="5" borderId="1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4" fontId="15" fillId="19" borderId="1" xfId="0" applyNumberFormat="1" applyFont="1" applyFill="1" applyBorder="1" applyAlignment="1">
      <alignment vertical="center"/>
    </xf>
    <xf numFmtId="0" fontId="15" fillId="19" borderId="1" xfId="0" applyFont="1" applyFill="1" applyBorder="1" applyAlignment="1">
      <alignment vertical="center"/>
    </xf>
    <xf numFmtId="43" fontId="15" fillId="5" borderId="1" xfId="2" applyFont="1" applyFill="1" applyBorder="1" applyAlignment="1">
      <alignment horizontal="right" vertical="center"/>
    </xf>
    <xf numFmtId="43" fontId="40" fillId="19" borderId="1" xfId="2" applyFont="1" applyFill="1" applyBorder="1" applyAlignment="1">
      <alignment horizontal="right" vertical="center"/>
    </xf>
    <xf numFmtId="43" fontId="15" fillId="0" borderId="1" xfId="2" applyFont="1" applyBorder="1" applyAlignment="1">
      <alignment horizontal="right" vertical="center" wrapText="1"/>
    </xf>
    <xf numFmtId="4" fontId="15" fillId="0" borderId="1" xfId="2" applyNumberFormat="1" applyFont="1" applyBorder="1" applyAlignment="1">
      <alignment horizontal="right" vertical="center" wrapText="1"/>
    </xf>
    <xf numFmtId="43" fontId="40" fillId="0" borderId="1" xfId="2" applyFont="1" applyBorder="1" applyAlignment="1">
      <alignment horizontal="right" vertical="center" wrapText="1"/>
    </xf>
    <xf numFmtId="4" fontId="40" fillId="0" borderId="1" xfId="2" applyNumberFormat="1" applyFont="1" applyBorder="1" applyAlignment="1">
      <alignment horizontal="right" vertical="center" wrapText="1"/>
    </xf>
    <xf numFmtId="0" fontId="15" fillId="9" borderId="8" xfId="0" applyFont="1" applyFill="1" applyBorder="1" applyAlignment="1">
      <alignment vertical="center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horizontal="center" vertical="center" wrapText="1"/>
    </xf>
    <xf numFmtId="0" fontId="32" fillId="14" borderId="9" xfId="0" applyFont="1" applyFill="1" applyBorder="1" applyAlignment="1">
      <alignment horizontal="center" vertical="center" wrapText="1"/>
    </xf>
    <xf numFmtId="0" fontId="40" fillId="18" borderId="1" xfId="0" applyFont="1" applyFill="1" applyBorder="1" applyAlignment="1">
      <alignment horizontal="center" vertical="center"/>
    </xf>
    <xf numFmtId="0" fontId="40" fillId="18" borderId="1" xfId="0" applyFont="1" applyFill="1" applyBorder="1" applyAlignment="1">
      <alignment horizontal="center" vertical="center" wrapText="1"/>
    </xf>
    <xf numFmtId="43" fontId="26" fillId="5" borderId="1" xfId="2" applyFont="1" applyFill="1" applyBorder="1" applyAlignment="1">
      <alignment horizontal="right" vertical="center" wrapText="1"/>
    </xf>
    <xf numFmtId="43" fontId="26" fillId="19" borderId="1" xfId="2" applyFont="1" applyFill="1" applyBorder="1" applyAlignment="1">
      <alignment horizontal="right" vertical="center" wrapText="1"/>
    </xf>
    <xf numFmtId="4" fontId="15" fillId="19" borderId="1" xfId="2" applyNumberFormat="1" applyFont="1" applyFill="1" applyBorder="1" applyAlignment="1">
      <alignment horizontal="right" vertical="center" wrapText="1"/>
    </xf>
    <xf numFmtId="0" fontId="13" fillId="8" borderId="2" xfId="0" applyFont="1" applyFill="1" applyBorder="1" applyAlignment="1">
      <alignment horizontal="right" vertical="center" wrapText="1"/>
    </xf>
    <xf numFmtId="43" fontId="13" fillId="5" borderId="3" xfId="2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horizontal="right" vertical="center"/>
    </xf>
    <xf numFmtId="43" fontId="13" fillId="19" borderId="3" xfId="2" applyFont="1" applyFill="1" applyBorder="1" applyAlignment="1">
      <alignment horizontal="right" vertical="center" wrapText="1"/>
    </xf>
    <xf numFmtId="4" fontId="40" fillId="19" borderId="3" xfId="0" applyNumberFormat="1" applyFont="1" applyFill="1" applyBorder="1" applyAlignment="1">
      <alignment horizontal="right" vertical="center"/>
    </xf>
    <xf numFmtId="0" fontId="28" fillId="0" borderId="0" xfId="0" applyFont="1" applyBorder="1" applyAlignment="1">
      <alignment horizontal="left" wrapText="1"/>
    </xf>
    <xf numFmtId="0" fontId="45" fillId="0" borderId="0" xfId="0" applyFont="1" applyBorder="1"/>
    <xf numFmtId="0" fontId="0" fillId="0" borderId="0" xfId="0" applyFont="1"/>
    <xf numFmtId="0" fontId="7" fillId="0" borderId="0" xfId="0" applyFont="1" applyBorder="1"/>
    <xf numFmtId="0" fontId="45" fillId="0" borderId="0" xfId="0" applyFont="1"/>
    <xf numFmtId="0" fontId="11" fillId="7" borderId="1" xfId="0" applyFont="1" applyFill="1" applyBorder="1" applyAlignment="1">
      <alignment vertical="top" wrapText="1"/>
    </xf>
    <xf numFmtId="43" fontId="11" fillId="7" borderId="0" xfId="2" applyFont="1" applyFill="1"/>
    <xf numFmtId="43" fontId="7" fillId="7" borderId="0" xfId="2" applyFont="1" applyFill="1"/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4" fontId="11" fillId="5" borderId="1" xfId="0" applyNumberFormat="1" applyFont="1" applyFill="1" applyBorder="1"/>
    <xf numFmtId="43" fontId="11" fillId="5" borderId="1" xfId="2" applyFont="1" applyFill="1" applyBorder="1" applyAlignment="1">
      <alignment horizontal="right"/>
    </xf>
    <xf numFmtId="0" fontId="11" fillId="5" borderId="1" xfId="0" applyFont="1" applyFill="1" applyBorder="1"/>
    <xf numFmtId="4" fontId="11" fillId="5" borderId="1" xfId="0" applyNumberFormat="1" applyFont="1" applyFill="1" applyBorder="1" applyAlignment="1">
      <alignment wrapText="1"/>
    </xf>
    <xf numFmtId="2" fontId="11" fillId="5" borderId="1" xfId="0" applyNumberFormat="1" applyFont="1" applyFill="1" applyBorder="1" applyAlignment="1">
      <alignment wrapText="1"/>
    </xf>
    <xf numFmtId="4" fontId="11" fillId="5" borderId="1" xfId="2" applyNumberFormat="1" applyFont="1" applyFill="1" applyBorder="1" applyAlignment="1">
      <alignment horizontal="right"/>
    </xf>
    <xf numFmtId="43" fontId="43" fillId="5" borderId="1" xfId="7" applyNumberFormat="1" applyFont="1" applyFill="1" applyBorder="1" applyAlignment="1">
      <alignment horizontal="right"/>
    </xf>
    <xf numFmtId="4" fontId="43" fillId="5" borderId="1" xfId="7" applyNumberFormat="1" applyFont="1" applyFill="1" applyBorder="1" applyAlignment="1">
      <alignment horizontal="right"/>
    </xf>
    <xf numFmtId="43" fontId="15" fillId="5" borderId="1" xfId="2" applyFont="1" applyFill="1" applyBorder="1" applyAlignment="1">
      <alignment horizontal="right" vertical="top" wrapText="1"/>
    </xf>
    <xf numFmtId="4" fontId="15" fillId="5" borderId="1" xfId="2" applyNumberFormat="1" applyFont="1" applyFill="1" applyBorder="1" applyAlignment="1">
      <alignment vertical="top" wrapText="1"/>
    </xf>
    <xf numFmtId="4" fontId="15" fillId="5" borderId="1" xfId="2" applyNumberFormat="1" applyFont="1" applyFill="1" applyBorder="1" applyAlignment="1">
      <alignment horizontal="right" vertical="top" wrapText="1"/>
    </xf>
    <xf numFmtId="4" fontId="11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/>
    </xf>
    <xf numFmtId="43" fontId="11" fillId="5" borderId="0" xfId="2" applyFont="1" applyFill="1"/>
    <xf numFmtId="43" fontId="11" fillId="5" borderId="1" xfId="2" applyFont="1" applyFill="1" applyBorder="1"/>
    <xf numFmtId="2" fontId="11" fillId="5" borderId="1" xfId="0" applyNumberFormat="1" applyFont="1" applyFill="1" applyBorder="1"/>
    <xf numFmtId="3" fontId="11" fillId="5" borderId="1" xfId="0" applyNumberFormat="1" applyFont="1" applyFill="1" applyBorder="1"/>
    <xf numFmtId="4" fontId="11" fillId="5" borderId="1" xfId="2" applyNumberFormat="1" applyFont="1" applyFill="1" applyBorder="1" applyAlignment="1">
      <alignment horizontal="right" vertical="top" wrapText="1"/>
    </xf>
    <xf numFmtId="43" fontId="7" fillId="5" borderId="0" xfId="2" applyFont="1" applyFill="1"/>
    <xf numFmtId="43" fontId="7" fillId="5" borderId="1" xfId="2" applyFont="1" applyFill="1" applyBorder="1"/>
    <xf numFmtId="43" fontId="27" fillId="5" borderId="1" xfId="2" applyFont="1" applyFill="1" applyBorder="1" applyAlignment="1">
      <alignment horizontal="right"/>
    </xf>
    <xf numFmtId="4" fontId="27" fillId="5" borderId="1" xfId="2" applyNumberFormat="1" applyFont="1" applyFill="1" applyBorder="1" applyAlignment="1">
      <alignment horizontal="right"/>
    </xf>
    <xf numFmtId="164" fontId="11" fillId="5" borderId="1" xfId="2" applyNumberFormat="1" applyFont="1" applyFill="1" applyBorder="1"/>
    <xf numFmtId="43" fontId="11" fillId="5" borderId="1" xfId="2" applyFont="1" applyFill="1" applyBorder="1" applyAlignment="1">
      <alignment horizontal="right" vertical="top" wrapText="1"/>
    </xf>
    <xf numFmtId="4" fontId="15" fillId="5" borderId="1" xfId="0" applyNumberFormat="1" applyFont="1" applyFill="1" applyBorder="1"/>
    <xf numFmtId="43" fontId="15" fillId="5" borderId="1" xfId="2" applyFont="1" applyFill="1" applyBorder="1" applyAlignment="1">
      <alignment horizontal="right"/>
    </xf>
    <xf numFmtId="43" fontId="26" fillId="5" borderId="1" xfId="2" applyFont="1" applyFill="1" applyBorder="1" applyAlignment="1">
      <alignment horizontal="right" vertical="top" wrapText="1"/>
    </xf>
    <xf numFmtId="43" fontId="13" fillId="5" borderId="3" xfId="2" applyFont="1" applyFill="1" applyBorder="1" applyAlignment="1">
      <alignment horizontal="right" vertical="top" wrapText="1"/>
    </xf>
    <xf numFmtId="4" fontId="5" fillId="5" borderId="3" xfId="0" applyNumberFormat="1" applyFont="1" applyFill="1" applyBorder="1" applyAlignment="1">
      <alignment horizontal="right"/>
    </xf>
    <xf numFmtId="0" fontId="15" fillId="9" borderId="1" xfId="0" applyFont="1" applyFill="1" applyBorder="1" applyAlignment="1">
      <alignment horizontal="center" vertical="top"/>
    </xf>
    <xf numFmtId="0" fontId="15" fillId="9" borderId="1" xfId="0" applyFont="1" applyFill="1" applyBorder="1" applyAlignment="1">
      <alignment horizontal="center" vertical="top" wrapText="1"/>
    </xf>
    <xf numFmtId="43" fontId="8" fillId="0" borderId="0" xfId="2" applyFont="1" applyBorder="1" applyAlignment="1">
      <alignment horizontal="center" vertical="top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43" fontId="15" fillId="9" borderId="1" xfId="2" applyFont="1" applyFill="1" applyBorder="1" applyAlignment="1">
      <alignment horizontal="center" vertical="top" wrapText="1"/>
    </xf>
    <xf numFmtId="0" fontId="5" fillId="14" borderId="20" xfId="0" applyFont="1" applyFill="1" applyBorder="1" applyAlignment="1">
      <alignment horizontal="center" vertical="top" wrapText="1"/>
    </xf>
    <xf numFmtId="0" fontId="5" fillId="14" borderId="14" xfId="0" applyFont="1" applyFill="1" applyBorder="1" applyAlignment="1">
      <alignment horizontal="center" vertical="top" wrapText="1"/>
    </xf>
    <xf numFmtId="0" fontId="15" fillId="18" borderId="21" xfId="0" applyFont="1" applyFill="1" applyBorder="1" applyAlignment="1">
      <alignment horizontal="center" vertical="center" wrapText="1"/>
    </xf>
    <xf numFmtId="0" fontId="15" fillId="18" borderId="5" xfId="0" applyFont="1" applyFill="1" applyBorder="1" applyAlignment="1">
      <alignment horizontal="center" vertical="center" wrapText="1"/>
    </xf>
    <xf numFmtId="43" fontId="40" fillId="18" borderId="1" xfId="2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 wrapText="1"/>
    </xf>
    <xf numFmtId="0" fontId="15" fillId="9" borderId="23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31" fillId="13" borderId="6" xfId="0" applyFont="1" applyFill="1" applyBorder="1" applyAlignment="1">
      <alignment horizontal="center"/>
    </xf>
    <xf numFmtId="0" fontId="31" fillId="13" borderId="7" xfId="0" applyFont="1" applyFill="1" applyBorder="1" applyAlignment="1">
      <alignment horizontal="center"/>
    </xf>
    <xf numFmtId="0" fontId="31" fillId="13" borderId="5" xfId="0" applyFont="1" applyFill="1" applyBorder="1" applyAlignment="1">
      <alignment horizontal="center"/>
    </xf>
    <xf numFmtId="0" fontId="32" fillId="9" borderId="6" xfId="0" applyFont="1" applyFill="1" applyBorder="1" applyAlignment="1">
      <alignment horizontal="center" vertical="center" wrapText="1"/>
    </xf>
    <xf numFmtId="0" fontId="32" fillId="9" borderId="5" xfId="0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horizontal="center" vertical="center" wrapText="1"/>
    </xf>
    <xf numFmtId="0" fontId="32" fillId="14" borderId="9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November 11,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8842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756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42622</c:v>
                </c:pt>
                <c:pt idx="1">
                  <c:v>42629</c:v>
                </c:pt>
                <c:pt idx="2">
                  <c:v>42636</c:v>
                </c:pt>
                <c:pt idx="3">
                  <c:v>42657</c:v>
                </c:pt>
                <c:pt idx="4">
                  <c:v>42664</c:v>
                </c:pt>
                <c:pt idx="5">
                  <c:v>42671</c:v>
                </c:pt>
                <c:pt idx="6">
                  <c:v>42678</c:v>
                </c:pt>
                <c:pt idx="7">
                  <c:v>42685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42622</c:v>
                </c:pt>
                <c:pt idx="1">
                  <c:v>42629</c:v>
                </c:pt>
                <c:pt idx="2">
                  <c:v>42636</c:v>
                </c:pt>
                <c:pt idx="3">
                  <c:v>42657</c:v>
                </c:pt>
                <c:pt idx="4">
                  <c:v>42664</c:v>
                </c:pt>
                <c:pt idx="5">
                  <c:v>42671</c:v>
                </c:pt>
                <c:pt idx="6">
                  <c:v>42678</c:v>
                </c:pt>
                <c:pt idx="7">
                  <c:v>42685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4878724019.1400003</c:v>
                </c:pt>
                <c:pt idx="1">
                  <c:v>4908547117.0299997</c:v>
                </c:pt>
                <c:pt idx="2">
                  <c:v>4955068575.4200001</c:v>
                </c:pt>
                <c:pt idx="3">
                  <c:v>4853235601.9699993</c:v>
                </c:pt>
                <c:pt idx="4">
                  <c:v>4830505047.3999996</c:v>
                </c:pt>
                <c:pt idx="5">
                  <c:v>4866139064.04</c:v>
                </c:pt>
                <c:pt idx="6">
                  <c:v>4867646943.7699995</c:v>
                </c:pt>
                <c:pt idx="7">
                  <c:v>4769757583.25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42622</c:v>
                </c:pt>
                <c:pt idx="1">
                  <c:v>42629</c:v>
                </c:pt>
                <c:pt idx="2">
                  <c:v>42636</c:v>
                </c:pt>
                <c:pt idx="3">
                  <c:v>42657</c:v>
                </c:pt>
                <c:pt idx="4">
                  <c:v>42664</c:v>
                </c:pt>
                <c:pt idx="5">
                  <c:v>42671</c:v>
                </c:pt>
                <c:pt idx="6">
                  <c:v>42678</c:v>
                </c:pt>
                <c:pt idx="7">
                  <c:v>42685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24720501192.57486</c:v>
                </c:pt>
                <c:pt idx="1">
                  <c:v>24755115316.84428</c:v>
                </c:pt>
                <c:pt idx="2">
                  <c:v>24872510264.48</c:v>
                </c:pt>
                <c:pt idx="3">
                  <c:v>24734736318.93721</c:v>
                </c:pt>
                <c:pt idx="4">
                  <c:v>23393607351.75</c:v>
                </c:pt>
                <c:pt idx="5">
                  <c:v>24148514714.599998</c:v>
                </c:pt>
                <c:pt idx="6">
                  <c:v>24171255711.306446</c:v>
                </c:pt>
                <c:pt idx="7">
                  <c:v>23870769141.133102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42622</c:v>
                </c:pt>
                <c:pt idx="1">
                  <c:v>42629</c:v>
                </c:pt>
                <c:pt idx="2">
                  <c:v>42636</c:v>
                </c:pt>
                <c:pt idx="3">
                  <c:v>42657</c:v>
                </c:pt>
                <c:pt idx="4">
                  <c:v>42664</c:v>
                </c:pt>
                <c:pt idx="5">
                  <c:v>42671</c:v>
                </c:pt>
                <c:pt idx="6">
                  <c:v>42678</c:v>
                </c:pt>
                <c:pt idx="7">
                  <c:v>42685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13701477839.590002</c:v>
                </c:pt>
                <c:pt idx="1">
                  <c:v>13765191208.550001</c:v>
                </c:pt>
                <c:pt idx="2">
                  <c:v>13966570146.709999</c:v>
                </c:pt>
                <c:pt idx="3">
                  <c:v>13600882386.389999</c:v>
                </c:pt>
                <c:pt idx="4">
                  <c:v>13247393922.690001</c:v>
                </c:pt>
                <c:pt idx="5">
                  <c:v>13543260517.940001</c:v>
                </c:pt>
                <c:pt idx="6">
                  <c:v>13431922134.269999</c:v>
                </c:pt>
                <c:pt idx="7">
                  <c:v>13118382750.77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42622</c:v>
                </c:pt>
                <c:pt idx="1">
                  <c:v>42629</c:v>
                </c:pt>
                <c:pt idx="2">
                  <c:v>42636</c:v>
                </c:pt>
                <c:pt idx="3">
                  <c:v>42657</c:v>
                </c:pt>
                <c:pt idx="4">
                  <c:v>42664</c:v>
                </c:pt>
                <c:pt idx="5">
                  <c:v>42671</c:v>
                </c:pt>
                <c:pt idx="6">
                  <c:v>42678</c:v>
                </c:pt>
                <c:pt idx="7">
                  <c:v>42685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45385534313.190002</c:v>
                </c:pt>
                <c:pt idx="1">
                  <c:v>45387007528.190002</c:v>
                </c:pt>
                <c:pt idx="2">
                  <c:v>33234834383.189999</c:v>
                </c:pt>
                <c:pt idx="3">
                  <c:v>45533317983.144791</c:v>
                </c:pt>
                <c:pt idx="4">
                  <c:v>45398911868.639999</c:v>
                </c:pt>
                <c:pt idx="5">
                  <c:v>45295750869.440002</c:v>
                </c:pt>
                <c:pt idx="6">
                  <c:v>45416302141.144791</c:v>
                </c:pt>
                <c:pt idx="7">
                  <c:v>45507014004.840485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42622</c:v>
                </c:pt>
                <c:pt idx="1">
                  <c:v>42629</c:v>
                </c:pt>
                <c:pt idx="2">
                  <c:v>42636</c:v>
                </c:pt>
                <c:pt idx="3">
                  <c:v>42657</c:v>
                </c:pt>
                <c:pt idx="4">
                  <c:v>42664</c:v>
                </c:pt>
                <c:pt idx="5">
                  <c:v>42671</c:v>
                </c:pt>
                <c:pt idx="6">
                  <c:v>42678</c:v>
                </c:pt>
                <c:pt idx="7">
                  <c:v>42685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105796549374.00789</c:v>
                </c:pt>
                <c:pt idx="1">
                  <c:v>103270017663.17789</c:v>
                </c:pt>
                <c:pt idx="2">
                  <c:v>104724572692.63</c:v>
                </c:pt>
                <c:pt idx="3">
                  <c:v>104245226111.62251</c:v>
                </c:pt>
                <c:pt idx="4">
                  <c:v>104245226111.62251</c:v>
                </c:pt>
                <c:pt idx="5">
                  <c:v>103892703745.19</c:v>
                </c:pt>
                <c:pt idx="6">
                  <c:v>103869010986.26147</c:v>
                </c:pt>
                <c:pt idx="7">
                  <c:v>105332915434.70959</c:v>
                </c:pt>
              </c:numCache>
            </c:numRef>
          </c:val>
        </c:ser>
        <c:marker val="1"/>
        <c:axId val="120222080"/>
        <c:axId val="120223616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42622</c:v>
                </c:pt>
                <c:pt idx="1">
                  <c:v>42629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16944368289.078442</c:v>
                </c:pt>
                <c:pt idx="1">
                  <c:v>16090146210.691013</c:v>
                </c:pt>
                <c:pt idx="2">
                  <c:v>15883012122.17</c:v>
                </c:pt>
                <c:pt idx="3">
                  <c:v>16515876716.312925</c:v>
                </c:pt>
                <c:pt idx="4">
                  <c:v>12749252752.57</c:v>
                </c:pt>
                <c:pt idx="5">
                  <c:v>12864034186.32</c:v>
                </c:pt>
                <c:pt idx="6">
                  <c:v>16613940702.7363</c:v>
                </c:pt>
                <c:pt idx="7">
                  <c:v>16510936120.108181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_(* #,##0.00_);_(* \(#,##0.00\);_(* "-"??_);_(@_)</c:formatCode>
                <c:ptCount val="8"/>
                <c:pt idx="0">
                  <c:v>7900902464.210001</c:v>
                </c:pt>
                <c:pt idx="1">
                  <c:v>7913340080.1499996</c:v>
                </c:pt>
                <c:pt idx="2">
                  <c:v>7937051291.7200003</c:v>
                </c:pt>
                <c:pt idx="3">
                  <c:v>7861113113.8699999</c:v>
                </c:pt>
                <c:pt idx="4">
                  <c:v>3197599923.6500001</c:v>
                </c:pt>
                <c:pt idx="5">
                  <c:v>7845490984.0299997</c:v>
                </c:pt>
                <c:pt idx="6">
                  <c:v>7701408406.21</c:v>
                </c:pt>
                <c:pt idx="7">
                  <c:v>7673636644.829999</c:v>
                </c:pt>
              </c:numCache>
            </c:numRef>
          </c:val>
        </c:ser>
        <c:marker val="1"/>
        <c:axId val="120247424"/>
        <c:axId val="120225152"/>
      </c:lineChart>
      <c:catAx>
        <c:axId val="120222080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20223616"/>
        <c:crosses val="autoZero"/>
        <c:lblAlgn val="ctr"/>
        <c:lblOffset val="100"/>
      </c:catAx>
      <c:valAx>
        <c:axId val="120223616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120222080"/>
        <c:crossesAt val="41880"/>
        <c:crossBetween val="midCat"/>
      </c:valAx>
      <c:valAx>
        <c:axId val="120225152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120247424"/>
        <c:crosses val="max"/>
        <c:crossBetween val="between"/>
      </c:valAx>
      <c:dateAx>
        <c:axId val="120247424"/>
        <c:scaling>
          <c:orientation val="minMax"/>
        </c:scaling>
        <c:delete val="1"/>
        <c:axPos val="b"/>
        <c:numFmt formatCode="d\-mmm" sourceLinked="1"/>
        <c:tickLblPos val="none"/>
        <c:crossAx val="120225152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5671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November 11, </a:t>
            </a:r>
            <a:r>
              <a:rPr lang="en-US" sz="1600" baseline="0"/>
              <a:t>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4492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42622</c:v>
                </c:pt>
                <c:pt idx="1">
                  <c:v>42629</c:v>
                </c:pt>
                <c:pt idx="2">
                  <c:v>42636</c:v>
                </c:pt>
                <c:pt idx="3">
                  <c:v>42657</c:v>
                </c:pt>
                <c:pt idx="4">
                  <c:v>42664</c:v>
                </c:pt>
                <c:pt idx="5">
                  <c:v>42671</c:v>
                </c:pt>
                <c:pt idx="6">
                  <c:v>42678</c:v>
                </c:pt>
                <c:pt idx="7">
                  <c:v>42685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219328057491.79117</c:v>
                </c:pt>
                <c:pt idx="1">
                  <c:v>216089365124.63318</c:v>
                </c:pt>
                <c:pt idx="2">
                  <c:v>205573619476.32001</c:v>
                </c:pt>
                <c:pt idx="3">
                  <c:v>217344388232.24744</c:v>
                </c:pt>
                <c:pt idx="4">
                  <c:v>207062496978.32251</c:v>
                </c:pt>
                <c:pt idx="5">
                  <c:v>212455894081.56</c:v>
                </c:pt>
                <c:pt idx="6">
                  <c:v>216071487025.69901</c:v>
                </c:pt>
                <c:pt idx="7">
                  <c:v>216783411679.64136</c:v>
                </c:pt>
              </c:numCache>
            </c:numRef>
          </c:val>
        </c:ser>
        <c:marker val="1"/>
        <c:axId val="122165120"/>
        <c:axId val="122166656"/>
      </c:lineChart>
      <c:catAx>
        <c:axId val="122165120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2166656"/>
        <c:crosses val="autoZero"/>
        <c:lblAlgn val="ctr"/>
        <c:lblOffset val="100"/>
      </c:catAx>
      <c:valAx>
        <c:axId val="122166656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2165120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5"/>
  <sheetViews>
    <sheetView tabSelected="1" zoomScale="140" zoomScaleNormal="140" workbookViewId="0">
      <selection sqref="A1:K1"/>
    </sheetView>
  </sheetViews>
  <sheetFormatPr defaultRowHeight="12" customHeight="1"/>
  <cols>
    <col min="1" max="1" width="4.28515625" style="4" customWidth="1"/>
    <col min="2" max="2" width="28.71093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8" style="5" customWidth="1"/>
    <col min="10" max="10" width="7.85546875" style="5" customWidth="1"/>
    <col min="11" max="11" width="10.2851562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8" customHeight="1">
      <c r="A1" s="330" t="s">
        <v>145</v>
      </c>
      <c r="B1" s="331"/>
      <c r="C1" s="331"/>
      <c r="D1" s="331"/>
      <c r="E1" s="331"/>
      <c r="F1" s="331"/>
      <c r="G1" s="331"/>
      <c r="H1" s="331"/>
      <c r="I1" s="331"/>
      <c r="J1" s="331"/>
      <c r="K1" s="332"/>
      <c r="M1" s="5"/>
    </row>
    <row r="2" spans="1:14" ht="24.75" customHeight="1">
      <c r="A2" s="59"/>
      <c r="B2" s="60"/>
      <c r="C2" s="60"/>
      <c r="D2" s="335" t="s">
        <v>142</v>
      </c>
      <c r="E2" s="336"/>
      <c r="F2" s="337"/>
      <c r="G2" s="335" t="s">
        <v>146</v>
      </c>
      <c r="H2" s="336"/>
      <c r="I2" s="337"/>
      <c r="J2" s="333" t="s">
        <v>101</v>
      </c>
      <c r="K2" s="334"/>
      <c r="M2" s="5"/>
    </row>
    <row r="3" spans="1:14" ht="26.25" customHeight="1">
      <c r="A3" s="38" t="s">
        <v>2</v>
      </c>
      <c r="B3" s="38" t="s">
        <v>3</v>
      </c>
      <c r="C3" s="38" t="s">
        <v>4</v>
      </c>
      <c r="D3" s="39" t="s">
        <v>96</v>
      </c>
      <c r="E3" s="40" t="s">
        <v>100</v>
      </c>
      <c r="F3" s="40" t="s">
        <v>5</v>
      </c>
      <c r="G3" s="39" t="s">
        <v>96</v>
      </c>
      <c r="H3" s="40" t="s">
        <v>100</v>
      </c>
      <c r="I3" s="40" t="s">
        <v>5</v>
      </c>
      <c r="J3" s="99" t="s">
        <v>96</v>
      </c>
      <c r="K3" s="66" t="s">
        <v>5</v>
      </c>
      <c r="L3" s="8"/>
      <c r="M3" s="5"/>
    </row>
    <row r="4" spans="1:14" ht="12.95" customHeight="1">
      <c r="A4" s="158"/>
      <c r="B4" s="41"/>
      <c r="C4" s="41" t="s">
        <v>0</v>
      </c>
      <c r="D4" s="42" t="s">
        <v>6</v>
      </c>
      <c r="E4" s="42"/>
      <c r="F4" s="42" t="s">
        <v>6</v>
      </c>
      <c r="G4" s="42" t="s">
        <v>6</v>
      </c>
      <c r="H4" s="42"/>
      <c r="I4" s="42" t="s">
        <v>6</v>
      </c>
      <c r="J4" s="100"/>
      <c r="K4" s="71"/>
      <c r="L4" s="9"/>
      <c r="M4" s="5"/>
    </row>
    <row r="5" spans="1:14" ht="13.5" customHeight="1">
      <c r="A5" s="161">
        <v>1</v>
      </c>
      <c r="B5" s="162" t="s">
        <v>7</v>
      </c>
      <c r="C5" s="162" t="s">
        <v>8</v>
      </c>
      <c r="D5" s="105">
        <v>7798650411.0600004</v>
      </c>
      <c r="E5" s="68">
        <f>(D5/$D$17)</f>
        <v>0.58060568942419966</v>
      </c>
      <c r="F5" s="105">
        <v>7837.02</v>
      </c>
      <c r="G5" s="105">
        <v>7624223697.75</v>
      </c>
      <c r="H5" s="68">
        <f>(G5/$G$17)</f>
        <v>0.58118625158291604</v>
      </c>
      <c r="I5" s="105">
        <v>7617.45</v>
      </c>
      <c r="J5" s="92">
        <f t="shared" ref="J5:J17" si="0">((G5-D5)/D5)</f>
        <v>-2.2366269048633015E-2</v>
      </c>
      <c r="K5" s="93">
        <f t="shared" ref="K5:K16" si="1">((I5-F5)/F5)</f>
        <v>-2.8017026880115224E-2</v>
      </c>
      <c r="L5" s="10"/>
      <c r="M5" s="5"/>
      <c r="N5" s="11"/>
    </row>
    <row r="6" spans="1:14" ht="12.75" customHeight="1">
      <c r="A6" s="161">
        <v>2</v>
      </c>
      <c r="B6" s="67" t="s">
        <v>13</v>
      </c>
      <c r="C6" s="162" t="s">
        <v>77</v>
      </c>
      <c r="D6" s="107">
        <v>489029259.20999998</v>
      </c>
      <c r="E6" s="68">
        <f>(D6/$D$17)</f>
        <v>3.6407987950011884E-2</v>
      </c>
      <c r="F6" s="67">
        <v>0.96</v>
      </c>
      <c r="G6" s="107">
        <v>478509928.60000002</v>
      </c>
      <c r="H6" s="68">
        <f>(G6/$G$17)</f>
        <v>3.6476289622812942E-2</v>
      </c>
      <c r="I6" s="67">
        <v>0.94</v>
      </c>
      <c r="J6" s="92">
        <f t="shared" si="0"/>
        <v>-2.1510636453518871E-2</v>
      </c>
      <c r="K6" s="93">
        <f t="shared" si="1"/>
        <v>-2.0833333333333353E-2</v>
      </c>
      <c r="L6" s="10"/>
      <c r="M6" s="5"/>
      <c r="N6" s="11"/>
    </row>
    <row r="7" spans="1:14" ht="12.95" customHeight="1">
      <c r="A7" s="161">
        <v>3</v>
      </c>
      <c r="B7" s="67" t="s">
        <v>93</v>
      </c>
      <c r="C7" s="162" t="s">
        <v>14</v>
      </c>
      <c r="D7" s="107">
        <v>211720763.30000001</v>
      </c>
      <c r="E7" s="68">
        <f t="shared" ref="E7:E11" si="2">(D7/$D$17)</f>
        <v>1.5762506749485906E-2</v>
      </c>
      <c r="F7" s="67">
        <v>108.61</v>
      </c>
      <c r="G7" s="107">
        <v>211490503.83000001</v>
      </c>
      <c r="H7" s="68">
        <f t="shared" ref="H7:H13" si="3">(G7/$G$17)</f>
        <v>1.612169029125075E-2</v>
      </c>
      <c r="I7" s="67">
        <v>108.47</v>
      </c>
      <c r="J7" s="92">
        <f t="shared" si="0"/>
        <v>-1.0875620624592693E-3</v>
      </c>
      <c r="K7" s="93">
        <f t="shared" si="1"/>
        <v>-1.2890157444065977E-3</v>
      </c>
      <c r="L7" s="10"/>
      <c r="M7" s="30"/>
      <c r="N7" s="11"/>
    </row>
    <row r="8" spans="1:14" ht="12.95" customHeight="1">
      <c r="A8" s="161">
        <v>4</v>
      </c>
      <c r="B8" s="162" t="s">
        <v>15</v>
      </c>
      <c r="C8" s="162" t="s">
        <v>16</v>
      </c>
      <c r="D8" s="108">
        <v>168564161</v>
      </c>
      <c r="E8" s="68">
        <f>(D8/$D$17)</f>
        <v>1.2549518923276663E-2</v>
      </c>
      <c r="F8" s="109">
        <v>9.51</v>
      </c>
      <c r="G8" s="108">
        <v>165488738</v>
      </c>
      <c r="H8" s="68">
        <f>(G8/$G$17)</f>
        <v>1.2615025887263917E-2</v>
      </c>
      <c r="I8" s="109">
        <v>9.34</v>
      </c>
      <c r="J8" s="92">
        <f t="shared" si="0"/>
        <v>-1.8244821329487709E-2</v>
      </c>
      <c r="K8" s="93">
        <f t="shared" si="1"/>
        <v>-1.787592008412197E-2</v>
      </c>
      <c r="L8" s="57"/>
      <c r="M8" s="5"/>
      <c r="N8" s="11"/>
    </row>
    <row r="9" spans="1:14" ht="12.95" customHeight="1">
      <c r="A9" s="161">
        <v>5</v>
      </c>
      <c r="B9" s="162" t="s">
        <v>71</v>
      </c>
      <c r="C9" s="162" t="s">
        <v>119</v>
      </c>
      <c r="D9" s="108">
        <v>1148219326.5699999</v>
      </c>
      <c r="E9" s="68">
        <f t="shared" si="2"/>
        <v>8.5484364418734304E-2</v>
      </c>
      <c r="F9" s="109">
        <v>0.69920000000000004</v>
      </c>
      <c r="G9" s="108">
        <v>1133218220.47</v>
      </c>
      <c r="H9" s="68">
        <f t="shared" si="3"/>
        <v>8.6383988178991372E-2</v>
      </c>
      <c r="I9" s="109">
        <v>0.69</v>
      </c>
      <c r="J9" s="92">
        <f t="shared" si="0"/>
        <v>-1.3064669573897281E-2</v>
      </c>
      <c r="K9" s="93">
        <f t="shared" si="1"/>
        <v>-1.3157894736842243E-2</v>
      </c>
      <c r="L9" s="10"/>
      <c r="M9" s="5"/>
      <c r="N9" s="11"/>
    </row>
    <row r="10" spans="1:14" ht="12.95" customHeight="1">
      <c r="A10" s="161">
        <v>6</v>
      </c>
      <c r="B10" s="162" t="s">
        <v>9</v>
      </c>
      <c r="C10" s="162" t="s">
        <v>18</v>
      </c>
      <c r="D10" s="108">
        <v>2805617958.3800001</v>
      </c>
      <c r="E10" s="68">
        <f>(D10/$D$17)</f>
        <v>0.20887687780900618</v>
      </c>
      <c r="F10" s="109">
        <v>13.027699999999999</v>
      </c>
      <c r="G10" s="108">
        <v>2710445512.3000002</v>
      </c>
      <c r="H10" s="68">
        <f>(G10/$G$17)</f>
        <v>0.20661430328680622</v>
      </c>
      <c r="I10" s="109">
        <v>12.6075</v>
      </c>
      <c r="J10" s="92">
        <f t="shared" si="0"/>
        <v>-3.392209755278075E-2</v>
      </c>
      <c r="K10" s="93">
        <f t="shared" si="1"/>
        <v>-3.2254350345801597E-2</v>
      </c>
      <c r="L10" s="58"/>
      <c r="M10" s="5"/>
      <c r="N10" s="11"/>
    </row>
    <row r="11" spans="1:14" ht="12.95" customHeight="1">
      <c r="A11" s="161">
        <v>7</v>
      </c>
      <c r="B11" s="162" t="s">
        <v>15</v>
      </c>
      <c r="C11" s="162" t="s">
        <v>49</v>
      </c>
      <c r="D11" s="108">
        <v>125244583</v>
      </c>
      <c r="E11" s="68">
        <f t="shared" si="2"/>
        <v>9.3243976363184024E-3</v>
      </c>
      <c r="F11" s="110">
        <v>2.14</v>
      </c>
      <c r="G11" s="108">
        <v>126763169</v>
      </c>
      <c r="H11" s="68">
        <f t="shared" si="3"/>
        <v>9.6630180265596735E-3</v>
      </c>
      <c r="I11" s="110">
        <v>2.16</v>
      </c>
      <c r="J11" s="92">
        <f t="shared" si="0"/>
        <v>1.2124963520378363E-2</v>
      </c>
      <c r="K11" s="93">
        <f t="shared" si="1"/>
        <v>9.3457943925233725E-3</v>
      </c>
      <c r="L11" s="10"/>
      <c r="M11" s="5"/>
      <c r="N11" s="11"/>
    </row>
    <row r="12" spans="1:14" ht="12.95" customHeight="1">
      <c r="A12" s="169">
        <v>8</v>
      </c>
      <c r="B12" s="170" t="s">
        <v>24</v>
      </c>
      <c r="C12" s="165" t="s">
        <v>25</v>
      </c>
      <c r="D12" s="166">
        <v>0</v>
      </c>
      <c r="E12" s="167">
        <f>(D12/$D$17)</f>
        <v>0</v>
      </c>
      <c r="F12" s="168">
        <v>0</v>
      </c>
      <c r="G12" s="166">
        <v>0</v>
      </c>
      <c r="H12" s="167">
        <f>(G12/$G$17)</f>
        <v>0</v>
      </c>
      <c r="I12" s="168">
        <v>0</v>
      </c>
      <c r="J12" s="152" t="e">
        <f t="shared" si="0"/>
        <v>#DIV/0!</v>
      </c>
      <c r="K12" s="153" t="e">
        <f t="shared" si="1"/>
        <v>#DIV/0!</v>
      </c>
      <c r="L12" s="10"/>
      <c r="M12" s="5"/>
      <c r="N12" s="11"/>
    </row>
    <row r="13" spans="1:14" ht="12.95" customHeight="1">
      <c r="A13" s="161">
        <v>9</v>
      </c>
      <c r="B13" s="108" t="s">
        <v>20</v>
      </c>
      <c r="C13" s="108" t="s">
        <v>89</v>
      </c>
      <c r="D13" s="108">
        <v>159401599.22999999</v>
      </c>
      <c r="E13" s="68">
        <f>(D13/$D$17)</f>
        <v>1.1867370703654186E-2</v>
      </c>
      <c r="F13" s="110">
        <v>114.37</v>
      </c>
      <c r="G13" s="108">
        <v>154593320.88999999</v>
      </c>
      <c r="H13" s="68">
        <f t="shared" si="3"/>
        <v>1.1784480131967938E-2</v>
      </c>
      <c r="I13" s="110">
        <v>111.43</v>
      </c>
      <c r="J13" s="92">
        <f t="shared" si="0"/>
        <v>-3.0164555206639777E-2</v>
      </c>
      <c r="K13" s="93">
        <f t="shared" si="1"/>
        <v>-2.5706041794176775E-2</v>
      </c>
      <c r="L13" s="10"/>
      <c r="M13" s="5"/>
      <c r="N13" s="11"/>
    </row>
    <row r="14" spans="1:14" ht="12.95" customHeight="1">
      <c r="A14" s="161">
        <v>10</v>
      </c>
      <c r="B14" s="162" t="s">
        <v>91</v>
      </c>
      <c r="C14" s="162" t="s">
        <v>90</v>
      </c>
      <c r="D14" s="108">
        <v>208229285.46000001</v>
      </c>
      <c r="E14" s="68">
        <f>(D14/$D$17)</f>
        <v>1.5502567940646934E-2</v>
      </c>
      <c r="F14" s="110">
        <v>9.7241</v>
      </c>
      <c r="G14" s="108">
        <v>202988564.87</v>
      </c>
      <c r="H14" s="68">
        <f>(G14/$G$17)</f>
        <v>1.5473596763144094E-2</v>
      </c>
      <c r="I14" s="110">
        <v>9.4794</v>
      </c>
      <c r="J14" s="92">
        <f t="shared" si="0"/>
        <v>-2.5168028495236441E-2</v>
      </c>
      <c r="K14" s="93">
        <f t="shared" si="1"/>
        <v>-2.5164282555712087E-2</v>
      </c>
      <c r="L14" s="57"/>
      <c r="M14" s="58"/>
      <c r="N14" s="11"/>
    </row>
    <row r="15" spans="1:14" ht="12.95" customHeight="1">
      <c r="A15" s="161">
        <v>11</v>
      </c>
      <c r="B15" s="162" t="s">
        <v>7</v>
      </c>
      <c r="C15" s="67" t="s">
        <v>109</v>
      </c>
      <c r="D15" s="105">
        <v>213195739.72999999</v>
      </c>
      <c r="E15" s="111">
        <f>(D15/$D$17)</f>
        <v>1.5872318019626967E-2</v>
      </c>
      <c r="F15" s="105">
        <v>1426.94</v>
      </c>
      <c r="G15" s="105">
        <v>206643014.74000001</v>
      </c>
      <c r="H15" s="111">
        <f>(G15/$G$17)</f>
        <v>1.5752171488354449E-2</v>
      </c>
      <c r="I15" s="105">
        <v>1386.07</v>
      </c>
      <c r="J15" s="92">
        <f t="shared" ref="J15" si="4">((G15-D15)/D15)</f>
        <v>-3.0735722009729769E-2</v>
      </c>
      <c r="K15" s="93">
        <f t="shared" ref="K15" si="5">((I15-F15)/F15)</f>
        <v>-2.8641708831485639E-2</v>
      </c>
      <c r="L15" s="57"/>
      <c r="M15" s="58"/>
      <c r="N15" s="11"/>
    </row>
    <row r="16" spans="1:14" ht="12.95" customHeight="1">
      <c r="A16" s="161">
        <v>12</v>
      </c>
      <c r="B16" s="162" t="s">
        <v>124</v>
      </c>
      <c r="C16" s="162" t="s">
        <v>125</v>
      </c>
      <c r="D16" s="105">
        <v>104049047.33</v>
      </c>
      <c r="E16" s="111">
        <f>(D16/$D$17)</f>
        <v>7.7464004250390097E-3</v>
      </c>
      <c r="F16" s="105">
        <v>103.4002</v>
      </c>
      <c r="G16" s="105">
        <v>104018080.31999999</v>
      </c>
      <c r="H16" s="111">
        <f>(G16/$G$17)</f>
        <v>7.9291847399325585E-3</v>
      </c>
      <c r="I16" s="105">
        <v>103.34699999999999</v>
      </c>
      <c r="J16" s="92">
        <f t="shared" si="0"/>
        <v>-2.9761935159089902E-4</v>
      </c>
      <c r="K16" s="93">
        <f t="shared" si="1"/>
        <v>-5.14505774650377E-4</v>
      </c>
      <c r="L16" s="57"/>
      <c r="M16" s="58"/>
      <c r="N16" s="11"/>
    </row>
    <row r="17" spans="1:18" ht="12.95" customHeight="1">
      <c r="A17" s="112"/>
      <c r="B17" s="113"/>
      <c r="C17" s="114" t="s">
        <v>72</v>
      </c>
      <c r="D17" s="115">
        <f>SUM(D5:D16)</f>
        <v>13431922134.269999</v>
      </c>
      <c r="E17" s="87">
        <f>(D17/$D$77)</f>
        <v>6.2164250911423767E-2</v>
      </c>
      <c r="F17" s="115"/>
      <c r="G17" s="115">
        <f>SUM(G5:G16)</f>
        <v>13118382750.77</v>
      </c>
      <c r="H17" s="87">
        <f>(G17/$G$77)</f>
        <v>6.0513775704185854E-2</v>
      </c>
      <c r="I17" s="116"/>
      <c r="J17" s="92">
        <f t="shared" si="0"/>
        <v>-2.3342852971134975E-2</v>
      </c>
      <c r="K17" s="93"/>
      <c r="L17" s="10"/>
      <c r="M17" s="58"/>
      <c r="Q17" s="61"/>
      <c r="R17" s="61"/>
    </row>
    <row r="18" spans="1:18" ht="12.95" customHeight="1">
      <c r="A18" s="117"/>
      <c r="B18" s="118"/>
      <c r="C18" s="118" t="s">
        <v>75</v>
      </c>
      <c r="D18" s="119"/>
      <c r="E18" s="120"/>
      <c r="F18" s="121"/>
      <c r="G18" s="119"/>
      <c r="H18" s="120"/>
      <c r="I18" s="121"/>
      <c r="J18" s="92"/>
      <c r="K18" s="93"/>
      <c r="L18" s="10"/>
      <c r="M18" s="5"/>
    </row>
    <row r="19" spans="1:18" ht="12.95" customHeight="1">
      <c r="A19" s="161">
        <v>13</v>
      </c>
      <c r="B19" s="162" t="s">
        <v>7</v>
      </c>
      <c r="C19" s="162" t="s">
        <v>63</v>
      </c>
      <c r="D19" s="105">
        <v>64616184843.629997</v>
      </c>
      <c r="E19" s="68">
        <f t="shared" ref="E19:E26" si="6">(D19/$D$27)</f>
        <v>0.62209300184996119</v>
      </c>
      <c r="F19" s="122">
        <v>100</v>
      </c>
      <c r="G19" s="105">
        <v>65045191321.690002</v>
      </c>
      <c r="H19" s="68">
        <f t="shared" ref="H19:H26" si="7">(G19/$G$27)</f>
        <v>0.61752008907422806</v>
      </c>
      <c r="I19" s="122">
        <v>100</v>
      </c>
      <c r="J19" s="92">
        <f t="shared" ref="J19:J27" si="8">((G19-D19)/D19)</f>
        <v>6.6393037456202826E-3</v>
      </c>
      <c r="K19" s="93">
        <f t="shared" ref="K19:K26" si="9">((I19-F19)/F19)</f>
        <v>0</v>
      </c>
      <c r="L19" s="10"/>
      <c r="M19" s="5"/>
      <c r="N19" s="11"/>
    </row>
    <row r="20" spans="1:18" ht="12.95" customHeight="1">
      <c r="A20" s="161">
        <v>14</v>
      </c>
      <c r="B20" s="162" t="s">
        <v>28</v>
      </c>
      <c r="C20" s="162" t="s">
        <v>29</v>
      </c>
      <c r="D20" s="105">
        <v>21665759343.369999</v>
      </c>
      <c r="E20" s="68">
        <f t="shared" si="6"/>
        <v>0.20858732684222517</v>
      </c>
      <c r="F20" s="122">
        <v>100</v>
      </c>
      <c r="G20" s="105">
        <v>22583011994.490002</v>
      </c>
      <c r="H20" s="68">
        <f t="shared" si="7"/>
        <v>0.21439653408708731</v>
      </c>
      <c r="I20" s="122">
        <v>100</v>
      </c>
      <c r="J20" s="92">
        <f t="shared" si="8"/>
        <v>4.2336510647188269E-2</v>
      </c>
      <c r="K20" s="93">
        <f t="shared" si="9"/>
        <v>0</v>
      </c>
      <c r="L20" s="10"/>
      <c r="M20" s="5"/>
      <c r="N20" s="11"/>
    </row>
    <row r="21" spans="1:18" ht="12.95" customHeight="1">
      <c r="A21" s="161">
        <v>15</v>
      </c>
      <c r="B21" s="162" t="s">
        <v>71</v>
      </c>
      <c r="C21" s="162" t="s">
        <v>120</v>
      </c>
      <c r="D21" s="105">
        <v>364729276.66000003</v>
      </c>
      <c r="E21" s="68">
        <f t="shared" si="6"/>
        <v>3.5114349621394006E-3</v>
      </c>
      <c r="F21" s="122">
        <v>1.0526</v>
      </c>
      <c r="G21" s="105">
        <v>365989098.74000001</v>
      </c>
      <c r="H21" s="68">
        <f t="shared" si="7"/>
        <v>3.4745938364048952E-3</v>
      </c>
      <c r="I21" s="122">
        <v>1.0563</v>
      </c>
      <c r="J21" s="92">
        <f t="shared" si="8"/>
        <v>3.4541292970412881E-3</v>
      </c>
      <c r="K21" s="93">
        <f t="shared" si="9"/>
        <v>3.5151054531636296E-3</v>
      </c>
      <c r="L21" s="10"/>
      <c r="M21" s="5"/>
      <c r="N21" s="11"/>
    </row>
    <row r="22" spans="1:18" ht="12.95" customHeight="1">
      <c r="A22" s="161">
        <v>16</v>
      </c>
      <c r="B22" s="162" t="s">
        <v>65</v>
      </c>
      <c r="C22" s="162" t="s">
        <v>66</v>
      </c>
      <c r="D22" s="105">
        <v>666864745.82000005</v>
      </c>
      <c r="E22" s="68">
        <f t="shared" si="6"/>
        <v>6.42024738165847E-3</v>
      </c>
      <c r="F22" s="122">
        <v>100</v>
      </c>
      <c r="G22" s="105">
        <v>672326518</v>
      </c>
      <c r="H22" s="68">
        <f t="shared" si="7"/>
        <v>6.3828720132287639E-3</v>
      </c>
      <c r="I22" s="122">
        <v>100</v>
      </c>
      <c r="J22" s="92">
        <f t="shared" si="8"/>
        <v>8.1902248008086896E-3</v>
      </c>
      <c r="K22" s="93">
        <f t="shared" si="9"/>
        <v>0</v>
      </c>
      <c r="L22" s="10"/>
      <c r="M22" s="61"/>
      <c r="N22" s="61"/>
    </row>
    <row r="23" spans="1:18" ht="12.95" customHeight="1">
      <c r="A23" s="161">
        <v>17</v>
      </c>
      <c r="B23" s="162" t="s">
        <v>9</v>
      </c>
      <c r="C23" s="162" t="s">
        <v>31</v>
      </c>
      <c r="D23" s="105">
        <v>13157251939.1679</v>
      </c>
      <c r="E23" s="68">
        <f t="shared" si="6"/>
        <v>0.12667158196883363</v>
      </c>
      <c r="F23" s="110">
        <v>1</v>
      </c>
      <c r="G23" s="105">
        <v>13224351047.4979</v>
      </c>
      <c r="H23" s="68">
        <f t="shared" si="7"/>
        <v>0.1255481346255434</v>
      </c>
      <c r="I23" s="110">
        <v>1</v>
      </c>
      <c r="J23" s="92">
        <f t="shared" si="8"/>
        <v>5.0997813707779052E-3</v>
      </c>
      <c r="K23" s="93">
        <f t="shared" si="9"/>
        <v>0</v>
      </c>
      <c r="L23" s="10"/>
      <c r="M23" s="5"/>
      <c r="N23" s="11"/>
    </row>
    <row r="24" spans="1:18" ht="12.95" customHeight="1">
      <c r="A24" s="161">
        <v>18</v>
      </c>
      <c r="B24" s="162" t="s">
        <v>91</v>
      </c>
      <c r="C24" s="162" t="s">
        <v>92</v>
      </c>
      <c r="D24" s="105">
        <v>351048834.45999998</v>
      </c>
      <c r="E24" s="68">
        <f t="shared" ref="E24:E25" si="10">(D24/$D$27)</f>
        <v>3.3797263604101557E-3</v>
      </c>
      <c r="F24" s="110">
        <v>10</v>
      </c>
      <c r="G24" s="105">
        <v>352198820.48000002</v>
      </c>
      <c r="H24" s="68">
        <f t="shared" ref="H24:H25" si="11">(G24/$G$27)</f>
        <v>3.3436729537625852E-3</v>
      </c>
      <c r="I24" s="110">
        <v>10</v>
      </c>
      <c r="J24" s="92">
        <f t="shared" ref="J24:J25" si="12">((G24-D24)/D24)</f>
        <v>3.2758576788013091E-3</v>
      </c>
      <c r="K24" s="93">
        <f t="shared" ref="K24:K25" si="13">((I24-F24)/F24)</f>
        <v>0</v>
      </c>
      <c r="L24" s="10"/>
      <c r="M24" s="5"/>
      <c r="N24" s="11"/>
    </row>
    <row r="25" spans="1:18" ht="12.95" customHeight="1">
      <c r="A25" s="161">
        <v>19</v>
      </c>
      <c r="B25" s="162" t="s">
        <v>124</v>
      </c>
      <c r="C25" s="162" t="s">
        <v>126</v>
      </c>
      <c r="D25" s="105">
        <v>1647456871.6199999</v>
      </c>
      <c r="E25" s="68">
        <f t="shared" si="10"/>
        <v>1.5860908426651964E-2</v>
      </c>
      <c r="F25" s="110">
        <v>1</v>
      </c>
      <c r="G25" s="105">
        <v>1694455750.5</v>
      </c>
      <c r="H25" s="68">
        <f t="shared" si="11"/>
        <v>1.6086669048387871E-2</v>
      </c>
      <c r="I25" s="110">
        <v>1</v>
      </c>
      <c r="J25" s="92">
        <f t="shared" si="12"/>
        <v>2.852813915170024E-2</v>
      </c>
      <c r="K25" s="93">
        <f t="shared" si="13"/>
        <v>0</v>
      </c>
      <c r="L25" s="10"/>
      <c r="M25" s="5"/>
      <c r="N25" s="11"/>
    </row>
    <row r="26" spans="1:18" ht="12.95" customHeight="1">
      <c r="A26" s="161">
        <v>20</v>
      </c>
      <c r="B26" s="162" t="s">
        <v>135</v>
      </c>
      <c r="C26" s="162" t="s">
        <v>134</v>
      </c>
      <c r="D26" s="105">
        <v>1399715131.5335479</v>
      </c>
      <c r="E26" s="68">
        <f t="shared" si="6"/>
        <v>1.3475772208119755E-2</v>
      </c>
      <c r="F26" s="110">
        <v>100</v>
      </c>
      <c r="G26" s="105">
        <v>1395390883.3116946</v>
      </c>
      <c r="H26" s="68">
        <f t="shared" si="7"/>
        <v>1.324743436135711E-2</v>
      </c>
      <c r="I26" s="110">
        <v>100</v>
      </c>
      <c r="J26" s="92">
        <f t="shared" si="8"/>
        <v>-3.0893773486006027E-3</v>
      </c>
      <c r="K26" s="93">
        <f t="shared" si="9"/>
        <v>0</v>
      </c>
      <c r="L26" s="10"/>
      <c r="M26" s="5"/>
      <c r="N26" s="11"/>
    </row>
    <row r="27" spans="1:18" ht="12.95" customHeight="1">
      <c r="A27" s="112"/>
      <c r="B27" s="123"/>
      <c r="C27" s="114" t="s">
        <v>72</v>
      </c>
      <c r="D27" s="124">
        <f>SUM(D19:D26)</f>
        <v>103869010986.26147</v>
      </c>
      <c r="E27" s="87">
        <f>(D27/$D$77)</f>
        <v>0.48071595385423321</v>
      </c>
      <c r="F27" s="125"/>
      <c r="G27" s="124">
        <f>SUM(G19:G26)</f>
        <v>105332915434.70959</v>
      </c>
      <c r="H27" s="87">
        <f>(G27/$G$77)</f>
        <v>0.48589010855853071</v>
      </c>
      <c r="I27" s="125"/>
      <c r="J27" s="92">
        <f t="shared" si="8"/>
        <v>1.4093755534475508E-2</v>
      </c>
      <c r="K27" s="93"/>
      <c r="L27" s="10"/>
      <c r="M27" s="5"/>
    </row>
    <row r="28" spans="1:18" ht="12.95" customHeight="1">
      <c r="A28" s="117"/>
      <c r="B28" s="118"/>
      <c r="C28" s="118" t="s">
        <v>98</v>
      </c>
      <c r="D28" s="119"/>
      <c r="E28" s="120"/>
      <c r="F28" s="121"/>
      <c r="G28" s="119"/>
      <c r="H28" s="120"/>
      <c r="I28" s="121"/>
      <c r="J28" s="92"/>
      <c r="K28" s="93"/>
      <c r="L28" s="10"/>
      <c r="M28" s="5"/>
      <c r="O28" s="79"/>
      <c r="P28" s="80"/>
    </row>
    <row r="29" spans="1:18" ht="12.95" customHeight="1">
      <c r="A29" s="161">
        <v>21</v>
      </c>
      <c r="B29" s="162" t="s">
        <v>7</v>
      </c>
      <c r="C29" s="162" t="s">
        <v>32</v>
      </c>
      <c r="D29" s="105">
        <v>940497292.23000002</v>
      </c>
      <c r="E29" s="68">
        <f t="shared" ref="E29:E34" si="14">(D29/$D$35)</f>
        <v>0.12212016849692503</v>
      </c>
      <c r="F29" s="67">
        <v>152.03</v>
      </c>
      <c r="G29" s="105">
        <v>937671337.00999999</v>
      </c>
      <c r="H29" s="68">
        <f>(G29/$G$35)</f>
        <v>0.12219386718574203</v>
      </c>
      <c r="I29" s="67">
        <v>152.08000000000001</v>
      </c>
      <c r="J29" s="92">
        <f t="shared" ref="J29:J35" si="15">((G29-D29)/D29)</f>
        <v>-3.0047457269116061E-3</v>
      </c>
      <c r="K29" s="93">
        <f t="shared" ref="K29:K34" si="16">((I29-F29)/F29)</f>
        <v>3.2888245740979652E-4</v>
      </c>
      <c r="L29" s="10"/>
      <c r="M29" s="5"/>
    </row>
    <row r="30" spans="1:18" ht="12.95" customHeight="1">
      <c r="A30" s="161">
        <v>22</v>
      </c>
      <c r="B30" s="162" t="s">
        <v>71</v>
      </c>
      <c r="C30" s="162" t="s">
        <v>118</v>
      </c>
      <c r="D30" s="105">
        <v>657860973.38</v>
      </c>
      <c r="E30" s="68">
        <f t="shared" si="14"/>
        <v>8.5420865727564382E-2</v>
      </c>
      <c r="F30" s="67">
        <v>1.252</v>
      </c>
      <c r="G30" s="105">
        <v>637810824.82000005</v>
      </c>
      <c r="H30" s="68">
        <f t="shared" ref="H30:H32" si="17">(G30/$G$35)</f>
        <v>8.311715218490516E-2</v>
      </c>
      <c r="I30" s="67">
        <v>1.2519</v>
      </c>
      <c r="J30" s="92">
        <f t="shared" si="15"/>
        <v>-3.0477789945472844E-2</v>
      </c>
      <c r="K30" s="93">
        <f t="shared" si="16"/>
        <v>-7.9872204472834657E-5</v>
      </c>
      <c r="L30" s="10"/>
      <c r="M30" s="5"/>
    </row>
    <row r="31" spans="1:18" ht="12.95" customHeight="1">
      <c r="A31" s="161">
        <v>23</v>
      </c>
      <c r="B31" s="162" t="s">
        <v>95</v>
      </c>
      <c r="C31" s="162" t="s">
        <v>34</v>
      </c>
      <c r="D31" s="107">
        <v>1218815969.9200001</v>
      </c>
      <c r="E31" s="68">
        <f t="shared" si="14"/>
        <v>0.15825884119289307</v>
      </c>
      <c r="F31" s="110">
        <v>219.43</v>
      </c>
      <c r="G31" s="107">
        <v>1221960123.3099999</v>
      </c>
      <c r="H31" s="68">
        <f>(G31/$G$35)</f>
        <v>0.15924133235227886</v>
      </c>
      <c r="I31" s="110">
        <v>219.98</v>
      </c>
      <c r="J31" s="92">
        <f t="shared" si="15"/>
        <v>2.5796785303085915E-3</v>
      </c>
      <c r="K31" s="93">
        <f t="shared" si="16"/>
        <v>2.5064940983456361E-3</v>
      </c>
      <c r="L31" s="10"/>
      <c r="M31" s="5"/>
    </row>
    <row r="32" spans="1:18" ht="12.95" customHeight="1">
      <c r="A32" s="161">
        <v>24</v>
      </c>
      <c r="B32" s="162" t="s">
        <v>28</v>
      </c>
      <c r="C32" s="162" t="s">
        <v>38</v>
      </c>
      <c r="D32" s="107">
        <v>4586464846.2200003</v>
      </c>
      <c r="E32" s="68">
        <f t="shared" si="14"/>
        <v>0.59553585582108881</v>
      </c>
      <c r="F32" s="110">
        <v>1074.57</v>
      </c>
      <c r="G32" s="107">
        <v>4590998728.7700005</v>
      </c>
      <c r="H32" s="68">
        <f t="shared" si="17"/>
        <v>0.59828200646731422</v>
      </c>
      <c r="I32" s="110">
        <v>1076.81</v>
      </c>
      <c r="J32" s="92">
        <f t="shared" si="15"/>
        <v>9.8853533211681627E-4</v>
      </c>
      <c r="K32" s="93">
        <f t="shared" si="16"/>
        <v>2.08455475213342E-3</v>
      </c>
      <c r="L32" s="10"/>
      <c r="M32" s="5"/>
      <c r="N32" s="154"/>
      <c r="O32" s="155"/>
    </row>
    <row r="33" spans="1:14" ht="12.95" customHeight="1">
      <c r="A33" s="161" t="s">
        <v>136</v>
      </c>
      <c r="B33" s="162" t="s">
        <v>28</v>
      </c>
      <c r="C33" s="162" t="s">
        <v>103</v>
      </c>
      <c r="D33" s="107">
        <v>130494668.53</v>
      </c>
      <c r="E33" s="68">
        <f t="shared" si="14"/>
        <v>1.6944260276441924E-2</v>
      </c>
      <c r="F33" s="110">
        <v>32486.6</v>
      </c>
      <c r="G33" s="107">
        <v>125187609.48</v>
      </c>
      <c r="H33" s="68">
        <f>(G33/$G$35)</f>
        <v>1.6313987132078156E-2</v>
      </c>
      <c r="I33" s="110">
        <v>31136.31</v>
      </c>
      <c r="J33" s="92">
        <f t="shared" si="15"/>
        <v>-4.0668780646620314E-2</v>
      </c>
      <c r="K33" s="93">
        <f t="shared" si="16"/>
        <v>-4.1564521987527081E-2</v>
      </c>
      <c r="L33" s="10"/>
      <c r="M33" s="5"/>
    </row>
    <row r="34" spans="1:14" ht="12.95" customHeight="1">
      <c r="A34" s="161" t="s">
        <v>137</v>
      </c>
      <c r="B34" s="162" t="s">
        <v>28</v>
      </c>
      <c r="C34" s="162" t="s">
        <v>102</v>
      </c>
      <c r="D34" s="107">
        <v>167274655.93000001</v>
      </c>
      <c r="E34" s="68">
        <f t="shared" si="14"/>
        <v>2.17200084850868E-2</v>
      </c>
      <c r="F34" s="110">
        <v>32546.93</v>
      </c>
      <c r="G34" s="107">
        <v>160008021.44</v>
      </c>
      <c r="H34" s="68">
        <f>(G34/$G$35)</f>
        <v>2.0851654677681811E-2</v>
      </c>
      <c r="I34" s="110">
        <v>31197.26</v>
      </c>
      <c r="J34" s="92">
        <f t="shared" si="15"/>
        <v>-4.3441335745690625E-2</v>
      </c>
      <c r="K34" s="93">
        <f t="shared" si="16"/>
        <v>-4.1468427283310648E-2</v>
      </c>
      <c r="L34" s="10"/>
      <c r="M34" s="5"/>
    </row>
    <row r="35" spans="1:14" ht="12.95" customHeight="1">
      <c r="A35" s="112"/>
      <c r="B35" s="123"/>
      <c r="C35" s="114" t="s">
        <v>72</v>
      </c>
      <c r="D35" s="124">
        <f>SUM(D29:D34)</f>
        <v>7701408406.21</v>
      </c>
      <c r="E35" s="87">
        <f>(D35/$D$77)</f>
        <v>3.5642872237436923E-2</v>
      </c>
      <c r="F35" s="125"/>
      <c r="G35" s="124">
        <f>SUM(G29:G34)</f>
        <v>7673636644.829999</v>
      </c>
      <c r="H35" s="87">
        <f>(G35/$G$77)</f>
        <v>3.5397711408702993E-2</v>
      </c>
      <c r="I35" s="125"/>
      <c r="J35" s="92">
        <f t="shared" si="15"/>
        <v>-3.606062672589525E-3</v>
      </c>
      <c r="K35" s="93"/>
      <c r="L35" s="10"/>
      <c r="M35" s="5"/>
      <c r="N35" s="11"/>
    </row>
    <row r="36" spans="1:14" ht="12.95" customHeight="1">
      <c r="A36" s="117"/>
      <c r="B36" s="118"/>
      <c r="C36" s="118" t="s">
        <v>78</v>
      </c>
      <c r="D36" s="119"/>
      <c r="E36" s="120"/>
      <c r="F36" s="126"/>
      <c r="G36" s="119"/>
      <c r="H36" s="120"/>
      <c r="I36" s="126"/>
      <c r="J36" s="92"/>
      <c r="K36" s="93"/>
      <c r="L36" s="10"/>
      <c r="M36" s="5"/>
      <c r="N36" s="11"/>
    </row>
    <row r="37" spans="1:14" ht="12.95" customHeight="1">
      <c r="A37" s="161">
        <v>26</v>
      </c>
      <c r="B37" s="162" t="s">
        <v>11</v>
      </c>
      <c r="C37" s="67" t="s">
        <v>36</v>
      </c>
      <c r="D37" s="292">
        <v>1050022374.6263</v>
      </c>
      <c r="E37" s="68">
        <f t="shared" ref="E37:E46" si="18">(D37/$D$47)</f>
        <v>6.3201283392889579E-2</v>
      </c>
      <c r="F37" s="292">
        <v>2059.2291026559601</v>
      </c>
      <c r="G37" s="292">
        <v>1045352279.53818</v>
      </c>
      <c r="H37" s="68">
        <f>(G37/$G$47)</f>
        <v>6.3312720243952514E-2</v>
      </c>
      <c r="I37" s="292">
        <v>2065.4763006667399</v>
      </c>
      <c r="J37" s="92">
        <f t="shared" ref="J37:J47" si="19">((G37-D37)/D37)</f>
        <v>-4.447614832762071E-3</v>
      </c>
      <c r="K37" s="93">
        <f>((I37-F37)/F37)</f>
        <v>3.0337556917403108E-3</v>
      </c>
      <c r="L37" s="10"/>
      <c r="M37" s="5"/>
      <c r="N37" s="11"/>
    </row>
    <row r="38" spans="1:14" ht="12.95" customHeight="1">
      <c r="A38" s="161">
        <v>27</v>
      </c>
      <c r="B38" s="162" t="s">
        <v>81</v>
      </c>
      <c r="C38" s="162" t="s">
        <v>85</v>
      </c>
      <c r="D38" s="163">
        <v>3717206646.6999998</v>
      </c>
      <c r="E38" s="68">
        <f t="shared" si="18"/>
        <v>0.22374021390889998</v>
      </c>
      <c r="F38" s="110">
        <v>1</v>
      </c>
      <c r="G38" s="292">
        <v>3723231159.48</v>
      </c>
      <c r="H38" s="68">
        <f>(G38/$G$47)</f>
        <v>0.22550091238894607</v>
      </c>
      <c r="I38" s="110">
        <v>1</v>
      </c>
      <c r="J38" s="92">
        <f t="shared" si="19"/>
        <v>1.6207096760005397E-3</v>
      </c>
      <c r="K38" s="93">
        <f>((I38-F38)/F38)</f>
        <v>0</v>
      </c>
      <c r="L38" s="10"/>
      <c r="M38" s="5"/>
      <c r="N38" s="11"/>
    </row>
    <row r="39" spans="1:14" ht="12.95" customHeight="1">
      <c r="A39" s="161">
        <v>28</v>
      </c>
      <c r="B39" s="162" t="s">
        <v>21</v>
      </c>
      <c r="C39" s="162" t="s">
        <v>37</v>
      </c>
      <c r="D39" s="163">
        <v>729794677.98000002</v>
      </c>
      <c r="E39" s="68">
        <f t="shared" si="18"/>
        <v>4.392664516130141E-2</v>
      </c>
      <c r="F39" s="110">
        <v>16.718900000000001</v>
      </c>
      <c r="G39" s="163">
        <v>732270090.70000005</v>
      </c>
      <c r="H39" s="68">
        <f t="shared" ref="H39" si="20">(G39/$G$47)</f>
        <v>4.4350610127319792E-2</v>
      </c>
      <c r="I39" s="110">
        <v>16.775600000000001</v>
      </c>
      <c r="J39" s="92">
        <f t="shared" si="19"/>
        <v>3.3919303534135489E-3</v>
      </c>
      <c r="K39" s="93">
        <f>((I39-F39)/F39)</f>
        <v>3.3913714419010403E-3</v>
      </c>
      <c r="L39" s="10"/>
      <c r="M39" s="5"/>
      <c r="N39" s="11"/>
    </row>
    <row r="40" spans="1:14" ht="12.95" customHeight="1">
      <c r="A40" s="169">
        <v>29</v>
      </c>
      <c r="B40" s="170" t="s">
        <v>24</v>
      </c>
      <c r="C40" s="165" t="s">
        <v>35</v>
      </c>
      <c r="D40" s="166">
        <v>0</v>
      </c>
      <c r="E40" s="167">
        <f t="shared" si="18"/>
        <v>0</v>
      </c>
      <c r="F40" s="168">
        <v>0</v>
      </c>
      <c r="G40" s="166">
        <v>0</v>
      </c>
      <c r="H40" s="167">
        <f t="shared" ref="H40:H46" si="21">(G40/$G$47)</f>
        <v>0</v>
      </c>
      <c r="I40" s="168">
        <v>0</v>
      </c>
      <c r="J40" s="152" t="e">
        <f t="shared" si="19"/>
        <v>#DIV/0!</v>
      </c>
      <c r="K40" s="153" t="e">
        <f t="shared" ref="K40:K74" si="22">((I40-F40)/F40)</f>
        <v>#DIV/0!</v>
      </c>
      <c r="L40" s="10"/>
      <c r="M40" s="5"/>
      <c r="N40" s="11"/>
    </row>
    <row r="41" spans="1:14" ht="12.95" customHeight="1">
      <c r="A41" s="161">
        <v>30</v>
      </c>
      <c r="B41" s="162" t="s">
        <v>7</v>
      </c>
      <c r="C41" s="162" t="s">
        <v>104</v>
      </c>
      <c r="D41" s="105">
        <v>2883760748.3299999</v>
      </c>
      <c r="E41" s="68">
        <f t="shared" si="18"/>
        <v>0.17357475868774755</v>
      </c>
      <c r="F41" s="67">
        <v>181.77</v>
      </c>
      <c r="G41" s="105">
        <v>2913095605.7399998</v>
      </c>
      <c r="H41" s="68">
        <f t="shared" si="21"/>
        <v>0.17643430902698648</v>
      </c>
      <c r="I41" s="67">
        <v>182.42</v>
      </c>
      <c r="J41" s="92">
        <f t="shared" si="19"/>
        <v>1.0172431061414442E-2</v>
      </c>
      <c r="K41" s="93">
        <f>((I41-F41)/F41)</f>
        <v>3.5759476261207966E-3</v>
      </c>
      <c r="L41" s="10"/>
      <c r="M41" s="5"/>
      <c r="N41" s="11"/>
    </row>
    <row r="42" spans="1:14" ht="12.95" customHeight="1">
      <c r="A42" s="161">
        <v>31</v>
      </c>
      <c r="B42" s="162" t="s">
        <v>39</v>
      </c>
      <c r="C42" s="162" t="s">
        <v>64</v>
      </c>
      <c r="D42" s="105">
        <v>1178487630</v>
      </c>
      <c r="E42" s="68">
        <f t="shared" si="18"/>
        <v>7.0933660537617321E-2</v>
      </c>
      <c r="F42" s="67">
        <v>1.23</v>
      </c>
      <c r="G42" s="105">
        <v>1023223269</v>
      </c>
      <c r="H42" s="68">
        <f t="shared" si="21"/>
        <v>6.1972456410502773E-2</v>
      </c>
      <c r="I42" s="67">
        <v>1.23</v>
      </c>
      <c r="J42" s="92">
        <f t="shared" si="19"/>
        <v>-0.13174882539921101</v>
      </c>
      <c r="K42" s="93">
        <f t="shared" si="22"/>
        <v>0</v>
      </c>
      <c r="L42" s="10"/>
      <c r="M42" s="5"/>
    </row>
    <row r="43" spans="1:14" ht="12.95" customHeight="1">
      <c r="A43" s="161">
        <v>32</v>
      </c>
      <c r="B43" s="67" t="s">
        <v>13</v>
      </c>
      <c r="C43" s="162" t="s">
        <v>82</v>
      </c>
      <c r="D43" s="107">
        <v>788421782.59000003</v>
      </c>
      <c r="E43" s="68">
        <f t="shared" si="18"/>
        <v>4.7455434968547094E-2</v>
      </c>
      <c r="F43" s="110">
        <v>2.52</v>
      </c>
      <c r="G43" s="107">
        <v>789614518.86000001</v>
      </c>
      <c r="H43" s="68">
        <f t="shared" si="21"/>
        <v>4.7823728050062034E-2</v>
      </c>
      <c r="I43" s="110">
        <v>2.52</v>
      </c>
      <c r="J43" s="92">
        <f t="shared" si="19"/>
        <v>1.5128149631809893E-3</v>
      </c>
      <c r="K43" s="93">
        <f>((I43-F43)/F43)</f>
        <v>0</v>
      </c>
      <c r="L43" s="10"/>
      <c r="M43" s="5"/>
    </row>
    <row r="44" spans="1:14" ht="12.95" customHeight="1">
      <c r="A44" s="161">
        <v>33</v>
      </c>
      <c r="B44" s="162" t="s">
        <v>7</v>
      </c>
      <c r="C44" s="67" t="s">
        <v>110</v>
      </c>
      <c r="D44" s="105">
        <v>4870727594.6800003</v>
      </c>
      <c r="E44" s="111">
        <f t="shared" si="18"/>
        <v>0.29317111947304569</v>
      </c>
      <c r="F44" s="105">
        <v>2341.92</v>
      </c>
      <c r="G44" s="105">
        <v>4886655038.4799995</v>
      </c>
      <c r="H44" s="111">
        <f t="shared" si="21"/>
        <v>0.29596474742147943</v>
      </c>
      <c r="I44" s="105">
        <v>2350.15</v>
      </c>
      <c r="J44" s="92">
        <f t="shared" si="19"/>
        <v>3.2700337866145121E-3</v>
      </c>
      <c r="K44" s="93">
        <f>((I44-F44)/F44)</f>
        <v>3.5142105622736975E-3</v>
      </c>
      <c r="L44" s="10"/>
      <c r="M44" s="5"/>
    </row>
    <row r="45" spans="1:14" ht="12.95" customHeight="1">
      <c r="A45" s="161">
        <v>34</v>
      </c>
      <c r="B45" s="162" t="s">
        <v>7</v>
      </c>
      <c r="C45" s="67" t="s">
        <v>111</v>
      </c>
      <c r="D45" s="105">
        <v>421079492.74000001</v>
      </c>
      <c r="E45" s="111">
        <f t="shared" ref="E45" si="23">(D45/$D$47)</f>
        <v>2.5344949778871466E-2</v>
      </c>
      <c r="F45" s="105">
        <v>2082.79</v>
      </c>
      <c r="G45" s="105">
        <v>418291909.62</v>
      </c>
      <c r="H45" s="111">
        <f t="shared" ref="H45" si="24">(G45/$G$47)</f>
        <v>2.5334233418211501E-2</v>
      </c>
      <c r="I45" s="105">
        <v>2068.88</v>
      </c>
      <c r="J45" s="92">
        <f t="shared" ref="J45" si="25">((G45-D45)/D45)</f>
        <v>-6.6200875798081852E-3</v>
      </c>
      <c r="K45" s="93">
        <f>((I45-F45)/F45)</f>
        <v>-6.678541763691901E-3</v>
      </c>
      <c r="L45" s="10"/>
      <c r="M45" s="5"/>
    </row>
    <row r="46" spans="1:14" ht="12.95" customHeight="1">
      <c r="A46" s="161">
        <v>35</v>
      </c>
      <c r="B46" s="162" t="s">
        <v>52</v>
      </c>
      <c r="C46" s="162" t="s">
        <v>133</v>
      </c>
      <c r="D46" s="105">
        <v>974439755.09000003</v>
      </c>
      <c r="E46" s="111">
        <f t="shared" si="18"/>
        <v>5.8651934091079952E-2</v>
      </c>
      <c r="F46" s="156">
        <v>994.06</v>
      </c>
      <c r="G46" s="105">
        <v>979202248.69000006</v>
      </c>
      <c r="H46" s="111">
        <f t="shared" si="21"/>
        <v>5.9306282912539317E-2</v>
      </c>
      <c r="I46" s="156">
        <v>995.38</v>
      </c>
      <c r="J46" s="92">
        <f t="shared" si="19"/>
        <v>4.8874171801007405E-3</v>
      </c>
      <c r="K46" s="93">
        <f>((I46-F46)/F46)</f>
        <v>1.3278876526568316E-3</v>
      </c>
      <c r="L46" s="10"/>
      <c r="M46" s="5"/>
    </row>
    <row r="47" spans="1:14" ht="12.95" customHeight="1">
      <c r="A47" s="112"/>
      <c r="B47" s="113"/>
      <c r="C47" s="114" t="s">
        <v>72</v>
      </c>
      <c r="D47" s="115">
        <f>SUM(D37:D46)</f>
        <v>16613940702.7363</v>
      </c>
      <c r="E47" s="87">
        <f>(D47/$D$77)</f>
        <v>7.6890944434331032E-2</v>
      </c>
      <c r="F47" s="115"/>
      <c r="G47" s="115">
        <f>SUM(G37:G46)</f>
        <v>16510936120.108181</v>
      </c>
      <c r="H47" s="87">
        <f>(G47/$G$77)</f>
        <v>7.6163282015820233E-2</v>
      </c>
      <c r="I47" s="128"/>
      <c r="J47" s="92">
        <f t="shared" si="19"/>
        <v>-6.199888664051495E-3</v>
      </c>
      <c r="K47" s="93"/>
      <c r="L47" s="10"/>
      <c r="M47" s="5"/>
    </row>
    <row r="48" spans="1:14" ht="12.95" customHeight="1">
      <c r="A48" s="117"/>
      <c r="B48" s="118"/>
      <c r="C48" s="118" t="s">
        <v>74</v>
      </c>
      <c r="D48" s="119"/>
      <c r="E48" s="120"/>
      <c r="F48" s="121"/>
      <c r="G48" s="119"/>
      <c r="H48" s="120"/>
      <c r="I48" s="121"/>
      <c r="J48" s="92"/>
      <c r="K48" s="93"/>
      <c r="L48" s="10"/>
      <c r="M48" s="5"/>
      <c r="N48" s="11"/>
    </row>
    <row r="49" spans="1:14" ht="12.95" customHeight="1">
      <c r="A49" s="161">
        <v>36</v>
      </c>
      <c r="B49" s="162" t="s">
        <v>39</v>
      </c>
      <c r="C49" s="162" t="s">
        <v>40</v>
      </c>
      <c r="D49" s="127">
        <v>2312913842</v>
      </c>
      <c r="E49" s="68">
        <f>(D49/$D$52)</f>
        <v>5.0926952062541907E-2</v>
      </c>
      <c r="F49" s="129">
        <v>100</v>
      </c>
      <c r="G49" s="127">
        <v>2313958774</v>
      </c>
      <c r="H49" s="68">
        <f>(G49/$G$52)</f>
        <v>5.0848398309629131E-2</v>
      </c>
      <c r="I49" s="129">
        <v>100</v>
      </c>
      <c r="J49" s="92">
        <f>((G49-D49)/D49)</f>
        <v>4.5178163623096169E-4</v>
      </c>
      <c r="K49" s="93">
        <f>((I49-F49)/F49)</f>
        <v>0</v>
      </c>
      <c r="L49" s="10"/>
      <c r="M49" s="5"/>
      <c r="N49" s="11"/>
    </row>
    <row r="50" spans="1:14" ht="12.95" customHeight="1">
      <c r="A50" s="161">
        <v>37</v>
      </c>
      <c r="B50" s="67" t="s">
        <v>39</v>
      </c>
      <c r="C50" s="162" t="s">
        <v>41</v>
      </c>
      <c r="D50" s="127">
        <v>12278308591</v>
      </c>
      <c r="E50" s="68">
        <f>(D50/$D$52)</f>
        <v>0.27035024896658189</v>
      </c>
      <c r="F50" s="67">
        <v>45.22</v>
      </c>
      <c r="G50" s="127">
        <v>12267380777</v>
      </c>
      <c r="H50" s="68">
        <f>(G50/$G$52)</f>
        <v>0.26957120886233371</v>
      </c>
      <c r="I50" s="67">
        <v>45.22</v>
      </c>
      <c r="J50" s="92">
        <f>((G50-D50)/D50)</f>
        <v>-8.9000972072082372E-4</v>
      </c>
      <c r="K50" s="93">
        <f>((I50-F50)/F50)</f>
        <v>0</v>
      </c>
      <c r="L50" s="10"/>
      <c r="M50" s="5"/>
      <c r="N50" s="11"/>
    </row>
    <row r="51" spans="1:14" ht="12.95" customHeight="1">
      <c r="A51" s="161">
        <v>38</v>
      </c>
      <c r="B51" s="67" t="s">
        <v>11</v>
      </c>
      <c r="C51" s="162" t="s">
        <v>42</v>
      </c>
      <c r="D51" s="293">
        <v>30825079708.144787</v>
      </c>
      <c r="E51" s="68">
        <f>(D51/$D$52)</f>
        <v>0.67872279897087617</v>
      </c>
      <c r="F51" s="164">
        <v>11.552461139380705</v>
      </c>
      <c r="G51" s="293">
        <v>30925674453.840481</v>
      </c>
      <c r="H51" s="68">
        <f>(G51/$G$52)</f>
        <v>0.67958039282803706</v>
      </c>
      <c r="I51" s="164">
        <v>11.590161508738333</v>
      </c>
      <c r="J51" s="92">
        <f>((G51-D51)/D51)</f>
        <v>3.2634058580913979E-3</v>
      </c>
      <c r="K51" s="93">
        <f>((I51-F51)/F51)</f>
        <v>3.2634058580913879E-3</v>
      </c>
      <c r="L51" s="10"/>
      <c r="M51" s="5"/>
    </row>
    <row r="52" spans="1:14" ht="12.95" customHeight="1">
      <c r="A52" s="112"/>
      <c r="B52" s="123"/>
      <c r="C52" s="114" t="s">
        <v>72</v>
      </c>
      <c r="D52" s="115">
        <f>SUM(D49:D51)</f>
        <v>45416302141.144791</v>
      </c>
      <c r="E52" s="87">
        <f>(D52/$D$77)</f>
        <v>0.21019109354184751</v>
      </c>
      <c r="F52" s="128"/>
      <c r="G52" s="115">
        <f>SUM(G49:G51)</f>
        <v>45507014004.840485</v>
      </c>
      <c r="H52" s="87">
        <f>(G52/$G$77)</f>
        <v>0.20991926297428115</v>
      </c>
      <c r="I52" s="128"/>
      <c r="J52" s="92">
        <f>((G52-D52)/D52)</f>
        <v>1.9973414703332655E-3</v>
      </c>
      <c r="K52" s="93"/>
      <c r="L52" s="10"/>
      <c r="M52" s="5"/>
    </row>
    <row r="53" spans="1:14" ht="12.95" customHeight="1">
      <c r="A53" s="117"/>
      <c r="B53" s="118"/>
      <c r="C53" s="118" t="s">
        <v>99</v>
      </c>
      <c r="D53" s="119"/>
      <c r="E53" s="120"/>
      <c r="F53" s="121"/>
      <c r="G53" s="119"/>
      <c r="H53" s="120"/>
      <c r="I53" s="121"/>
      <c r="J53" s="92"/>
      <c r="K53" s="93"/>
      <c r="L53" s="10"/>
      <c r="M53" s="5"/>
      <c r="N53" s="11"/>
    </row>
    <row r="54" spans="1:14" ht="12.95" customHeight="1">
      <c r="A54" s="161">
        <v>39</v>
      </c>
      <c r="B54" s="162" t="s">
        <v>7</v>
      </c>
      <c r="C54" s="162" t="s">
        <v>50</v>
      </c>
      <c r="D54" s="105">
        <v>880553969.19000006</v>
      </c>
      <c r="E54" s="68">
        <f t="shared" ref="E54:E68" si="26">(D54/$D$69)</f>
        <v>3.6429798257361881E-2</v>
      </c>
      <c r="F54" s="105">
        <v>1835.99</v>
      </c>
      <c r="G54" s="105">
        <v>874063801.82000005</v>
      </c>
      <c r="H54" s="68">
        <f t="shared" ref="H54:H68" si="27">(G54/$G$69)</f>
        <v>3.6616490932998479E-2</v>
      </c>
      <c r="I54" s="105">
        <v>1819.37</v>
      </c>
      <c r="J54" s="92">
        <f>((G54-D54)/D54)</f>
        <v>-7.3705503547615032E-3</v>
      </c>
      <c r="K54" s="93">
        <f>((I54-F54)/F54)</f>
        <v>-9.0523368863665472E-3</v>
      </c>
      <c r="L54" s="10"/>
      <c r="M54" s="5"/>
      <c r="N54" s="11"/>
    </row>
    <row r="55" spans="1:14" ht="12.95" customHeight="1">
      <c r="A55" s="161">
        <v>40</v>
      </c>
      <c r="B55" s="162" t="s">
        <v>15</v>
      </c>
      <c r="C55" s="162" t="s">
        <v>43</v>
      </c>
      <c r="D55" s="108">
        <v>117800070</v>
      </c>
      <c r="E55" s="86">
        <f t="shared" si="26"/>
        <v>4.873560207502888E-3</v>
      </c>
      <c r="F55" s="156">
        <v>84.88</v>
      </c>
      <c r="G55" s="108">
        <v>117745312</v>
      </c>
      <c r="H55" s="86">
        <f t="shared" si="27"/>
        <v>4.9326149192698713E-3</v>
      </c>
      <c r="I55" s="156">
        <v>84.84</v>
      </c>
      <c r="J55" s="92">
        <f>((G55-D55)/D55)</f>
        <v>-4.6483843345763716E-4</v>
      </c>
      <c r="K55" s="93">
        <f>((I55-F55)/F55)</f>
        <v>-4.7125353440141427E-4</v>
      </c>
      <c r="L55" s="10"/>
      <c r="M55" s="5"/>
      <c r="N55" s="11"/>
    </row>
    <row r="56" spans="1:14" ht="12.95" customHeight="1">
      <c r="A56" s="161">
        <v>41</v>
      </c>
      <c r="B56" s="162" t="s">
        <v>71</v>
      </c>
      <c r="C56" s="162" t="s">
        <v>117</v>
      </c>
      <c r="D56" s="108">
        <v>989652783.23000002</v>
      </c>
      <c r="E56" s="86">
        <f t="shared" si="26"/>
        <v>4.0943374851935221E-2</v>
      </c>
      <c r="F56" s="156">
        <v>1.1615</v>
      </c>
      <c r="G56" s="108">
        <v>987030202.08000004</v>
      </c>
      <c r="H56" s="86">
        <f t="shared" si="27"/>
        <v>4.1348906532684415E-2</v>
      </c>
      <c r="I56" s="156">
        <v>1.1584000000000001</v>
      </c>
      <c r="J56" s="92">
        <f t="shared" ref="J56:J64" si="28">((G56-D56)/D56)</f>
        <v>-2.6500012877652625E-3</v>
      </c>
      <c r="K56" s="93">
        <f t="shared" si="22"/>
        <v>-2.6689625484286532E-3</v>
      </c>
      <c r="L56" s="10"/>
      <c r="M56" s="5"/>
      <c r="N56" s="11"/>
    </row>
    <row r="57" spans="1:14" ht="12.95" customHeight="1">
      <c r="A57" s="161">
        <v>42</v>
      </c>
      <c r="B57" s="162" t="s">
        <v>9</v>
      </c>
      <c r="C57" s="162" t="s">
        <v>10</v>
      </c>
      <c r="D57" s="108">
        <v>4111784840.5700002</v>
      </c>
      <c r="E57" s="86">
        <f t="shared" si="26"/>
        <v>0.17011051844719241</v>
      </c>
      <c r="F57" s="156">
        <v>299.52550000000002</v>
      </c>
      <c r="G57" s="108">
        <v>4012572804.48</v>
      </c>
      <c r="H57" s="86">
        <f t="shared" si="27"/>
        <v>0.16809566464977049</v>
      </c>
      <c r="I57" s="156">
        <v>293.19099999999997</v>
      </c>
      <c r="J57" s="92">
        <f>((G57-D57)/D57)</f>
        <v>-2.4128703212069526E-2</v>
      </c>
      <c r="K57" s="93">
        <f>((I57-F57)/F57)</f>
        <v>-2.1148449798097484E-2</v>
      </c>
      <c r="L57" s="10"/>
      <c r="M57" s="5"/>
      <c r="N57" s="11"/>
    </row>
    <row r="58" spans="1:14" ht="12.95" customHeight="1">
      <c r="A58" s="161">
        <v>43</v>
      </c>
      <c r="B58" s="162" t="s">
        <v>21</v>
      </c>
      <c r="C58" s="162" t="s">
        <v>22</v>
      </c>
      <c r="D58" s="108">
        <v>2339743746.46</v>
      </c>
      <c r="E58" s="86">
        <f t="shared" si="26"/>
        <v>9.6798601380297833E-2</v>
      </c>
      <c r="F58" s="156">
        <v>9.8521999999999998</v>
      </c>
      <c r="G58" s="108">
        <v>2298280300.9899998</v>
      </c>
      <c r="H58" s="86">
        <f t="shared" si="27"/>
        <v>9.6280110934075444E-2</v>
      </c>
      <c r="I58" s="156">
        <v>9.6768000000000001</v>
      </c>
      <c r="J58" s="92">
        <f t="shared" si="28"/>
        <v>-1.7721361808417647E-2</v>
      </c>
      <c r="K58" s="93">
        <f t="shared" si="22"/>
        <v>-1.7803130265321428E-2</v>
      </c>
      <c r="L58" s="10"/>
      <c r="M58" s="5"/>
      <c r="N58" s="11"/>
    </row>
    <row r="59" spans="1:14" ht="12.95" customHeight="1">
      <c r="A59" s="146">
        <v>44</v>
      </c>
      <c r="B59" s="147" t="s">
        <v>45</v>
      </c>
      <c r="C59" s="148" t="s">
        <v>46</v>
      </c>
      <c r="D59" s="149">
        <v>0</v>
      </c>
      <c r="E59" s="150">
        <f t="shared" si="26"/>
        <v>0</v>
      </c>
      <c r="F59" s="151">
        <v>0</v>
      </c>
      <c r="G59" s="149">
        <v>0</v>
      </c>
      <c r="H59" s="150">
        <f t="shared" si="27"/>
        <v>0</v>
      </c>
      <c r="I59" s="151">
        <v>0</v>
      </c>
      <c r="J59" s="152" t="e">
        <f>((G59-D59)/D59)</f>
        <v>#DIV/0!</v>
      </c>
      <c r="K59" s="153" t="e">
        <f>((I59-F59)/F59)</f>
        <v>#DIV/0!</v>
      </c>
      <c r="L59" s="10"/>
      <c r="M59" s="5"/>
      <c r="N59" s="11"/>
    </row>
    <row r="60" spans="1:14" ht="12.95" customHeight="1">
      <c r="A60" s="161">
        <v>45</v>
      </c>
      <c r="B60" s="162" t="s">
        <v>47</v>
      </c>
      <c r="C60" s="67" t="s">
        <v>48</v>
      </c>
      <c r="D60" s="101">
        <v>4086682846.5900002</v>
      </c>
      <c r="E60" s="86">
        <f t="shared" si="26"/>
        <v>0.16907201245148371</v>
      </c>
      <c r="F60" s="67">
        <v>111.4</v>
      </c>
      <c r="G60" s="101">
        <v>4057705172.3299999</v>
      </c>
      <c r="H60" s="86">
        <f t="shared" si="27"/>
        <v>0.16998636065471109</v>
      </c>
      <c r="I60" s="67">
        <v>110.63</v>
      </c>
      <c r="J60" s="92">
        <f t="shared" si="28"/>
        <v>-7.0907568186211727E-3</v>
      </c>
      <c r="K60" s="93">
        <f t="shared" si="22"/>
        <v>-6.9120287253142745E-3</v>
      </c>
      <c r="L60" s="10"/>
      <c r="M60" s="5"/>
      <c r="N60" s="11"/>
    </row>
    <row r="61" spans="1:14" ht="12.95" customHeight="1">
      <c r="A61" s="161">
        <v>46</v>
      </c>
      <c r="B61" s="162" t="s">
        <v>26</v>
      </c>
      <c r="C61" s="291" t="s">
        <v>27</v>
      </c>
      <c r="D61" s="101">
        <v>4120444614.3200002</v>
      </c>
      <c r="E61" s="86">
        <f t="shared" si="26"/>
        <v>0.17046878588076844</v>
      </c>
      <c r="F61" s="67">
        <v>103.24</v>
      </c>
      <c r="G61" s="101">
        <v>4050436327.4299998</v>
      </c>
      <c r="H61" s="86">
        <f t="shared" si="27"/>
        <v>0.16968185245654521</v>
      </c>
      <c r="I61" s="67">
        <v>103.24</v>
      </c>
      <c r="J61" s="92">
        <f>((G61-D61)/D61)</f>
        <v>-1.6990469098091217E-2</v>
      </c>
      <c r="K61" s="93">
        <f>((I61-F61)/F61)</f>
        <v>0</v>
      </c>
      <c r="L61" s="10"/>
      <c r="M61" s="5"/>
      <c r="N61" s="11"/>
    </row>
    <row r="62" spans="1:14" ht="12.95" customHeight="1">
      <c r="A62" s="161">
        <v>47</v>
      </c>
      <c r="B62" s="162" t="s">
        <v>11</v>
      </c>
      <c r="C62" s="162" t="s">
        <v>12</v>
      </c>
      <c r="D62" s="292">
        <v>2877912565.6964402</v>
      </c>
      <c r="E62" s="86">
        <f t="shared" si="26"/>
        <v>0.11906342806800294</v>
      </c>
      <c r="F62" s="293">
        <v>2229.8930461005898</v>
      </c>
      <c r="G62" s="292">
        <v>2847983574.9631</v>
      </c>
      <c r="H62" s="86">
        <f t="shared" si="27"/>
        <v>0.11930841264999605</v>
      </c>
      <c r="I62" s="293">
        <v>2206.35004445095</v>
      </c>
      <c r="J62" s="92">
        <f t="shared" si="28"/>
        <v>-1.0399548301113032E-2</v>
      </c>
      <c r="K62" s="93">
        <f t="shared" si="22"/>
        <v>-1.0557906214743975E-2</v>
      </c>
      <c r="L62" s="10"/>
      <c r="M62" s="5"/>
      <c r="N62" s="11"/>
    </row>
    <row r="63" spans="1:14" ht="12.95" customHeight="1">
      <c r="A63" s="161">
        <v>48</v>
      </c>
      <c r="B63" s="67" t="s">
        <v>76</v>
      </c>
      <c r="C63" s="162" t="s">
        <v>19</v>
      </c>
      <c r="D63" s="163">
        <v>1176190542.1300001</v>
      </c>
      <c r="E63" s="86">
        <f t="shared" si="26"/>
        <v>4.8660713211511823E-2</v>
      </c>
      <c r="F63" s="163">
        <v>0.69069999999999998</v>
      </c>
      <c r="G63" s="292">
        <v>1163284286.5999999</v>
      </c>
      <c r="H63" s="86">
        <f t="shared" si="27"/>
        <v>4.8732585017358214E-2</v>
      </c>
      <c r="I63" s="293">
        <v>0.68579999999999997</v>
      </c>
      <c r="J63" s="92">
        <f>((G63-D63)/D63)</f>
        <v>-1.0972929187670451E-2</v>
      </c>
      <c r="K63" s="93">
        <f>((I63-F63)/F63)</f>
        <v>-7.0942522079050462E-3</v>
      </c>
      <c r="L63" s="10"/>
      <c r="M63" s="5"/>
      <c r="N63" s="11"/>
    </row>
    <row r="64" spans="1:14" ht="12.95" customHeight="1">
      <c r="A64" s="161">
        <v>49</v>
      </c>
      <c r="B64" s="162" t="s">
        <v>94</v>
      </c>
      <c r="C64" s="162" t="s">
        <v>23</v>
      </c>
      <c r="D64" s="105">
        <v>316167877.61000001</v>
      </c>
      <c r="E64" s="86">
        <f t="shared" si="26"/>
        <v>1.3080324886145987E-2</v>
      </c>
      <c r="F64" s="110">
        <v>124.49</v>
      </c>
      <c r="G64" s="105">
        <v>311204934.56999999</v>
      </c>
      <c r="H64" s="86">
        <f t="shared" si="27"/>
        <v>1.3037071940582961E-2</v>
      </c>
      <c r="I64" s="110">
        <v>122.74</v>
      </c>
      <c r="J64" s="92">
        <f t="shared" si="28"/>
        <v>-1.5697176694597418E-2</v>
      </c>
      <c r="K64" s="93">
        <f t="shared" si="22"/>
        <v>-1.4057354004337698E-2</v>
      </c>
      <c r="L64" s="10"/>
      <c r="M64" s="5"/>
      <c r="N64" s="11"/>
    </row>
    <row r="65" spans="1:14" ht="12.95" customHeight="1">
      <c r="A65" s="161">
        <v>50</v>
      </c>
      <c r="B65" s="67" t="s">
        <v>68</v>
      </c>
      <c r="C65" s="162" t="s">
        <v>67</v>
      </c>
      <c r="D65" s="130">
        <v>108282143.22</v>
      </c>
      <c r="E65" s="86">
        <f t="shared" si="26"/>
        <v>4.4797897351005018E-3</v>
      </c>
      <c r="F65" s="129">
        <v>100.54</v>
      </c>
      <c r="G65" s="130">
        <v>107683911.98999999</v>
      </c>
      <c r="H65" s="86" t="s">
        <v>121</v>
      </c>
      <c r="I65" s="129">
        <v>99.98</v>
      </c>
      <c r="J65" s="92">
        <f>((G65-D65)/D65)</f>
        <v>-5.5247450060584812E-3</v>
      </c>
      <c r="K65" s="93">
        <f>((I65-F65)/F65)</f>
        <v>-5.5699224189377583E-3</v>
      </c>
      <c r="L65" s="10"/>
      <c r="M65" s="5"/>
    </row>
    <row r="66" spans="1:14" ht="12.95" customHeight="1">
      <c r="A66" s="161">
        <v>51</v>
      </c>
      <c r="B66" s="67" t="s">
        <v>93</v>
      </c>
      <c r="C66" s="162" t="s">
        <v>56</v>
      </c>
      <c r="D66" s="130">
        <v>1054478091.55</v>
      </c>
      <c r="E66" s="86">
        <f t="shared" si="26"/>
        <v>4.3625292129806599E-2</v>
      </c>
      <c r="F66" s="107">
        <v>552.20000000000005</v>
      </c>
      <c r="G66" s="130">
        <v>1052732376.87</v>
      </c>
      <c r="H66" s="86">
        <f t="shared" si="27"/>
        <v>4.4101317835459938E-2</v>
      </c>
      <c r="I66" s="107">
        <v>552.20000000000005</v>
      </c>
      <c r="J66" s="92">
        <f>((G66-D66)/D66)</f>
        <v>-1.6555248458826528E-3</v>
      </c>
      <c r="K66" s="93">
        <f t="shared" si="22"/>
        <v>0</v>
      </c>
      <c r="L66" s="10"/>
      <c r="M66" s="5"/>
    </row>
    <row r="67" spans="1:14" ht="12.95" customHeight="1">
      <c r="A67" s="161">
        <v>52</v>
      </c>
      <c r="B67" s="67" t="s">
        <v>81</v>
      </c>
      <c r="C67" s="162" t="s">
        <v>88</v>
      </c>
      <c r="D67" s="130">
        <v>1846168040.22</v>
      </c>
      <c r="E67" s="86">
        <f t="shared" si="26"/>
        <v>7.6378656627112212E-2</v>
      </c>
      <c r="F67" s="107">
        <v>1.6644000000000001</v>
      </c>
      <c r="G67" s="130">
        <v>1844652554.49</v>
      </c>
      <c r="H67" s="86">
        <f t="shared" si="27"/>
        <v>7.7276628314056822E-2</v>
      </c>
      <c r="I67" s="107">
        <v>1.6632</v>
      </c>
      <c r="J67" s="92">
        <f>((G67-D67)/D67)</f>
        <v>-8.2088179243934101E-4</v>
      </c>
      <c r="K67" s="93">
        <f>((I67-F67)/F67)</f>
        <v>-7.2098053352564876E-4</v>
      </c>
      <c r="L67" s="10"/>
      <c r="M67" s="5"/>
    </row>
    <row r="68" spans="1:14" ht="12.95" customHeight="1">
      <c r="A68" s="161">
        <v>53</v>
      </c>
      <c r="B68" s="67" t="s">
        <v>106</v>
      </c>
      <c r="C68" s="357" t="s">
        <v>84</v>
      </c>
      <c r="D68" s="130">
        <v>145393580.52000001</v>
      </c>
      <c r="E68" s="86">
        <f t="shared" si="26"/>
        <v>6.0151438657773211E-3</v>
      </c>
      <c r="F68" s="107">
        <v>1.0483119999999999</v>
      </c>
      <c r="G68" s="130">
        <v>145393580.52000001</v>
      </c>
      <c r="H68" s="86">
        <f t="shared" si="27"/>
        <v>6.0908628314562318E-3</v>
      </c>
      <c r="I68" s="107">
        <v>1.0513699999999999</v>
      </c>
      <c r="J68" s="92">
        <f>((G68-D68)/D68)</f>
        <v>0</v>
      </c>
      <c r="K68" s="93">
        <f>((I68-F68)/F68)</f>
        <v>2.9170704904646762E-3</v>
      </c>
      <c r="L68" s="10"/>
      <c r="M68" s="5"/>
    </row>
    <row r="69" spans="1:14" ht="12.95" customHeight="1">
      <c r="A69" s="106"/>
      <c r="B69" s="97"/>
      <c r="C69" s="49" t="s">
        <v>72</v>
      </c>
      <c r="D69" s="98">
        <f>SUM(D54:D68)</f>
        <v>24171255711.306446</v>
      </c>
      <c r="E69" s="87">
        <f>(D69/$D$77)</f>
        <v>0.11186693831764843</v>
      </c>
      <c r="F69" s="97"/>
      <c r="G69" s="98">
        <f>SUM(G54:G68)</f>
        <v>23870769141.133102</v>
      </c>
      <c r="H69" s="87">
        <f>(G69/$G$77)</f>
        <v>0.110113448977401</v>
      </c>
      <c r="I69" s="97"/>
      <c r="J69" s="92">
        <f>((G69-D69)/D69)</f>
        <v>-1.2431566392836877E-2</v>
      </c>
      <c r="K69" s="94"/>
      <c r="L69" s="10"/>
      <c r="M69" s="5"/>
      <c r="N69" s="11"/>
    </row>
    <row r="70" spans="1:14" s="14" customFormat="1" ht="12.95" customHeight="1">
      <c r="A70" s="131"/>
      <c r="B70" s="131"/>
      <c r="C70" s="118" t="s">
        <v>108</v>
      </c>
      <c r="D70" s="119"/>
      <c r="E70" s="120"/>
      <c r="F70" s="121"/>
      <c r="G70" s="119"/>
      <c r="H70" s="120"/>
      <c r="I70" s="121"/>
      <c r="J70" s="92"/>
      <c r="K70" s="93"/>
      <c r="L70" s="10"/>
      <c r="M70" s="5"/>
      <c r="N70" s="11"/>
    </row>
    <row r="71" spans="1:14" ht="12.95" customHeight="1">
      <c r="A71" s="161">
        <v>54</v>
      </c>
      <c r="B71" s="162" t="s">
        <v>21</v>
      </c>
      <c r="C71" s="67" t="s">
        <v>51</v>
      </c>
      <c r="D71" s="105">
        <v>631452706.46000004</v>
      </c>
      <c r="E71" s="68">
        <f>(D71/$D$76)</f>
        <v>0.12972442614561092</v>
      </c>
      <c r="F71" s="110">
        <v>11.4412</v>
      </c>
      <c r="G71" s="105">
        <v>611143793.66999996</v>
      </c>
      <c r="H71" s="68">
        <f>(G71/$G$76)</f>
        <v>0.12812890026448284</v>
      </c>
      <c r="I71" s="110">
        <v>11.0825</v>
      </c>
      <c r="J71" s="92">
        <f t="shared" ref="J71:J76" si="29">((G71-D71)/D71)</f>
        <v>-3.2162207212404384E-2</v>
      </c>
      <c r="K71" s="93">
        <f>((I71-F71)/F71)</f>
        <v>-3.1351606474845355E-2</v>
      </c>
      <c r="L71" s="10"/>
      <c r="M71" s="14"/>
      <c r="N71" s="11"/>
    </row>
    <row r="72" spans="1:14" ht="12" customHeight="1">
      <c r="A72" s="161">
        <v>55</v>
      </c>
      <c r="B72" s="162" t="s">
        <v>52</v>
      </c>
      <c r="C72" s="67" t="s">
        <v>53</v>
      </c>
      <c r="D72" s="105">
        <v>2074606697.6600001</v>
      </c>
      <c r="E72" s="68">
        <f>(D72/$D$76)</f>
        <v>0.42620319871704054</v>
      </c>
      <c r="F72" s="110">
        <v>1.01</v>
      </c>
      <c r="G72" s="105">
        <v>2066935449.55</v>
      </c>
      <c r="H72" s="68">
        <f>(G72/$G$76)</f>
        <v>0.43334182366174656</v>
      </c>
      <c r="I72" s="110">
        <v>1.01</v>
      </c>
      <c r="J72" s="92">
        <f t="shared" si="29"/>
        <v>-3.6976879129199396E-3</v>
      </c>
      <c r="K72" s="93">
        <f t="shared" si="22"/>
        <v>0</v>
      </c>
      <c r="L72" s="10"/>
      <c r="M72" s="5"/>
      <c r="N72" s="11"/>
    </row>
    <row r="73" spans="1:14" ht="12" customHeight="1">
      <c r="A73" s="161">
        <v>56</v>
      </c>
      <c r="B73" s="162" t="s">
        <v>7</v>
      </c>
      <c r="C73" s="67" t="s">
        <v>54</v>
      </c>
      <c r="D73" s="105">
        <v>1802618129.9300001</v>
      </c>
      <c r="E73" s="68">
        <f>(D73/$D$76)</f>
        <v>0.37032639194120964</v>
      </c>
      <c r="F73" s="67">
        <v>0.81</v>
      </c>
      <c r="G73" s="105">
        <v>1743129264.78</v>
      </c>
      <c r="H73" s="68">
        <f>(G73/$G$76)</f>
        <v>0.36545447737246911</v>
      </c>
      <c r="I73" s="67">
        <v>0.78</v>
      </c>
      <c r="J73" s="92">
        <f t="shared" si="29"/>
        <v>-3.3001368488571783E-2</v>
      </c>
      <c r="K73" s="93">
        <f>((I73-F73)/F73)</f>
        <v>-3.703703703703707E-2</v>
      </c>
      <c r="L73" s="10"/>
      <c r="M73" s="5"/>
      <c r="N73" s="15"/>
    </row>
    <row r="74" spans="1:14" ht="12" customHeight="1">
      <c r="A74" s="161">
        <v>57</v>
      </c>
      <c r="B74" s="162" t="s">
        <v>9</v>
      </c>
      <c r="C74" s="67" t="s">
        <v>55</v>
      </c>
      <c r="D74" s="105">
        <v>198000478.65000001</v>
      </c>
      <c r="E74" s="68">
        <f>(D74/$D$76)</f>
        <v>4.067683645450431E-2</v>
      </c>
      <c r="F74" s="67">
        <v>23.718499999999999</v>
      </c>
      <c r="G74" s="105">
        <v>193490610.65000001</v>
      </c>
      <c r="H74" s="68">
        <f>(G74/$G$76)</f>
        <v>4.0566130934931097E-2</v>
      </c>
      <c r="I74" s="67">
        <v>23.144500000000001</v>
      </c>
      <c r="J74" s="92">
        <f t="shared" si="29"/>
        <v>-2.2777056049303645E-2</v>
      </c>
      <c r="K74" s="93">
        <f t="shared" si="22"/>
        <v>-2.4200518582540975E-2</v>
      </c>
      <c r="L74" s="10"/>
      <c r="M74" s="5"/>
      <c r="N74" s="11"/>
    </row>
    <row r="75" spans="1:14" ht="12" customHeight="1">
      <c r="A75" s="161">
        <v>58</v>
      </c>
      <c r="B75" s="162" t="s">
        <v>7</v>
      </c>
      <c r="C75" s="162" t="s">
        <v>107</v>
      </c>
      <c r="D75" s="105">
        <v>160968931.06999999</v>
      </c>
      <c r="E75" s="68">
        <f>(D75/$D$76)</f>
        <v>3.306914674163474E-2</v>
      </c>
      <c r="F75" s="67">
        <v>141.46</v>
      </c>
      <c r="G75" s="105">
        <v>155058464.59999999</v>
      </c>
      <c r="H75" s="68">
        <f>(G75/$G$76)</f>
        <v>3.2508667766370389E-2</v>
      </c>
      <c r="I75" s="67">
        <v>136.16999999999999</v>
      </c>
      <c r="J75" s="92">
        <f t="shared" si="29"/>
        <v>-3.6718057520241189E-2</v>
      </c>
      <c r="K75" s="93">
        <f>((I75-F75)/F75)</f>
        <v>-3.7395730241764596E-2</v>
      </c>
      <c r="L75" s="10"/>
      <c r="M75" s="5"/>
      <c r="N75" s="11"/>
    </row>
    <row r="76" spans="1:14" ht="12" customHeight="1">
      <c r="A76" s="132"/>
      <c r="B76" s="133"/>
      <c r="C76" s="114" t="s">
        <v>72</v>
      </c>
      <c r="D76" s="134">
        <f>SUM(D71:D75)</f>
        <v>4867646943.7699995</v>
      </c>
      <c r="E76" s="87">
        <f>(D76/$D$77)</f>
        <v>2.2527946703079123E-2</v>
      </c>
      <c r="F76" s="128"/>
      <c r="G76" s="134">
        <f>SUM(G71:G75)</f>
        <v>4769757583.25</v>
      </c>
      <c r="H76" s="87">
        <f>(G76/$G$77)</f>
        <v>2.2002410361078098E-2</v>
      </c>
      <c r="I76" s="128"/>
      <c r="J76" s="92">
        <f t="shared" si="29"/>
        <v>-2.0110201428081398E-2</v>
      </c>
      <c r="K76" s="93"/>
      <c r="L76" s="10"/>
      <c r="M76" s="5"/>
      <c r="N76" s="11"/>
    </row>
    <row r="77" spans="1:14" ht="15" customHeight="1">
      <c r="A77" s="135"/>
      <c r="B77" s="136"/>
      <c r="C77" s="43" t="s">
        <v>57</v>
      </c>
      <c r="D77" s="44">
        <f>SUM(D17,D27,D35,D47,D52,D69,D76)</f>
        <v>216071487025.69901</v>
      </c>
      <c r="E77" s="69"/>
      <c r="F77" s="45"/>
      <c r="G77" s="46">
        <f>SUM(G17,G27,G35,G47,G52,G69,G76)</f>
        <v>216783411679.64136</v>
      </c>
      <c r="H77" s="69"/>
      <c r="I77" s="45"/>
      <c r="J77" s="92">
        <f t="shared" ref="J77:J83" si="30">((G77-D77)/D77)</f>
        <v>3.2948570111783317E-3</v>
      </c>
      <c r="K77" s="93"/>
      <c r="L77" s="10"/>
      <c r="M77" s="5"/>
    </row>
    <row r="78" spans="1:14" ht="12" customHeight="1">
      <c r="A78" s="137"/>
      <c r="B78" s="102"/>
      <c r="C78" s="138"/>
      <c r="D78" s="139"/>
      <c r="E78" s="120"/>
      <c r="F78" s="140"/>
      <c r="G78" s="139"/>
      <c r="H78" s="120"/>
      <c r="I78" s="140"/>
      <c r="J78" s="92"/>
      <c r="K78" s="93"/>
      <c r="L78" s="10"/>
      <c r="M78" s="5"/>
    </row>
    <row r="79" spans="1:14" ht="27" customHeight="1">
      <c r="A79" s="141"/>
      <c r="B79" s="97"/>
      <c r="C79" s="97" t="s">
        <v>79</v>
      </c>
      <c r="D79" s="338" t="s">
        <v>143</v>
      </c>
      <c r="E79" s="338"/>
      <c r="F79" s="338"/>
      <c r="G79" s="338" t="s">
        <v>147</v>
      </c>
      <c r="H79" s="338"/>
      <c r="I79" s="338"/>
      <c r="J79" s="339" t="s">
        <v>101</v>
      </c>
      <c r="K79" s="340"/>
      <c r="M79" s="5"/>
    </row>
    <row r="80" spans="1:14" ht="27" customHeight="1">
      <c r="A80" s="142"/>
      <c r="B80" s="143"/>
      <c r="C80" s="143"/>
      <c r="D80" s="144" t="s">
        <v>115</v>
      </c>
      <c r="E80" s="145" t="s">
        <v>100</v>
      </c>
      <c r="F80" s="145" t="s">
        <v>116</v>
      </c>
      <c r="G80" s="144" t="s">
        <v>115</v>
      </c>
      <c r="H80" s="145" t="s">
        <v>100</v>
      </c>
      <c r="I80" s="145" t="s">
        <v>116</v>
      </c>
      <c r="J80" s="95" t="s">
        <v>114</v>
      </c>
      <c r="K80" s="96" t="s">
        <v>5</v>
      </c>
      <c r="M80" s="5"/>
    </row>
    <row r="81" spans="1:14" ht="12" customHeight="1">
      <c r="A81" s="161">
        <v>1</v>
      </c>
      <c r="B81" s="67" t="s">
        <v>58</v>
      </c>
      <c r="C81" s="67" t="s">
        <v>59</v>
      </c>
      <c r="D81" s="130">
        <v>1860030000</v>
      </c>
      <c r="E81" s="111">
        <f t="shared" ref="E81:E87" si="31">(D81/$D$88)</f>
        <v>0.46086911985869106</v>
      </c>
      <c r="F81" s="129">
        <v>12.45</v>
      </c>
      <c r="G81" s="130">
        <v>1794294000</v>
      </c>
      <c r="H81" s="111">
        <f t="shared" ref="H81:H87" si="32">(G81/$G$88)</f>
        <v>0.45470038998078288</v>
      </c>
      <c r="I81" s="129">
        <v>12.01</v>
      </c>
      <c r="J81" s="92">
        <f>((G81-D81)/D81)</f>
        <v>-3.5341365461847386E-2</v>
      </c>
      <c r="K81" s="93">
        <f t="shared" ref="K81:K87" si="33">((I81-F81)/F81)</f>
        <v>-3.5341365461847352E-2</v>
      </c>
      <c r="M81" s="5"/>
    </row>
    <row r="82" spans="1:14" ht="12" customHeight="1">
      <c r="A82" s="161">
        <v>2</v>
      </c>
      <c r="B82" s="67" t="s">
        <v>58</v>
      </c>
      <c r="C82" s="67" t="s">
        <v>97</v>
      </c>
      <c r="D82" s="130">
        <v>95536943.730000004</v>
      </c>
      <c r="E82" s="111">
        <f t="shared" si="31"/>
        <v>2.3671675817505306E-2</v>
      </c>
      <c r="F82" s="129">
        <v>2.61</v>
      </c>
      <c r="G82" s="130">
        <v>92974650.219999999</v>
      </c>
      <c r="H82" s="111">
        <f t="shared" si="32"/>
        <v>2.3561138650277424E-2</v>
      </c>
      <c r="I82" s="129">
        <v>2.54</v>
      </c>
      <c r="J82" s="92">
        <f>((G82-D82)/D82)</f>
        <v>-2.6819923371647566E-2</v>
      </c>
      <c r="K82" s="93">
        <f t="shared" si="33"/>
        <v>-2.6819923371647448E-2</v>
      </c>
      <c r="M82" s="5"/>
    </row>
    <row r="83" spans="1:14" ht="12" customHeight="1">
      <c r="A83" s="161">
        <v>3</v>
      </c>
      <c r="B83" s="67" t="s">
        <v>58</v>
      </c>
      <c r="C83" s="67" t="s">
        <v>86</v>
      </c>
      <c r="D83" s="130">
        <v>85228964.640000001</v>
      </c>
      <c r="E83" s="111">
        <f t="shared" si="31"/>
        <v>2.1117615264326008E-2</v>
      </c>
      <c r="F83" s="129">
        <v>7.29</v>
      </c>
      <c r="G83" s="130">
        <v>84410579.519999996</v>
      </c>
      <c r="H83" s="111">
        <f t="shared" si="32"/>
        <v>2.1390877652295491E-2</v>
      </c>
      <c r="I83" s="129">
        <v>7.22</v>
      </c>
      <c r="J83" s="92">
        <f t="shared" si="30"/>
        <v>-9.6021947873800289E-3</v>
      </c>
      <c r="K83" s="93">
        <f t="shared" si="33"/>
        <v>-9.6021947873800115E-3</v>
      </c>
      <c r="M83" s="5"/>
    </row>
    <row r="84" spans="1:14" ht="12" customHeight="1">
      <c r="A84" s="161">
        <v>4</v>
      </c>
      <c r="B84" s="67" t="s">
        <v>58</v>
      </c>
      <c r="C84" s="67" t="s">
        <v>87</v>
      </c>
      <c r="D84" s="130">
        <v>76381273.760000005</v>
      </c>
      <c r="E84" s="111">
        <f t="shared" si="31"/>
        <v>1.8925377768883801E-2</v>
      </c>
      <c r="F84" s="129">
        <v>17.12</v>
      </c>
      <c r="G84" s="130">
        <v>73302822.890000001</v>
      </c>
      <c r="H84" s="111">
        <f t="shared" si="32"/>
        <v>1.8576009369019382E-2</v>
      </c>
      <c r="I84" s="129">
        <v>16.43</v>
      </c>
      <c r="J84" s="92">
        <f t="shared" ref="J84:J89" si="34">((G84-D84)/D84)</f>
        <v>-4.0303738317757069E-2</v>
      </c>
      <c r="K84" s="93">
        <f t="shared" si="33"/>
        <v>-4.0303738317757083E-2</v>
      </c>
      <c r="M84" s="5"/>
    </row>
    <row r="85" spans="1:14" ht="12" customHeight="1">
      <c r="A85" s="161">
        <v>5</v>
      </c>
      <c r="B85" s="67" t="s">
        <v>60</v>
      </c>
      <c r="C85" s="67" t="s">
        <v>61</v>
      </c>
      <c r="D85" s="130">
        <v>598500000</v>
      </c>
      <c r="E85" s="111">
        <f t="shared" si="31"/>
        <v>0.1482933975448926</v>
      </c>
      <c r="F85" s="129">
        <v>3990</v>
      </c>
      <c r="G85" s="130">
        <v>598500000</v>
      </c>
      <c r="H85" s="111">
        <f t="shared" si="32"/>
        <v>0.15166866935045126</v>
      </c>
      <c r="I85" s="129">
        <v>3990</v>
      </c>
      <c r="J85" s="92">
        <f t="shared" si="34"/>
        <v>0</v>
      </c>
      <c r="K85" s="93">
        <f t="shared" si="33"/>
        <v>0</v>
      </c>
      <c r="M85" s="5"/>
    </row>
    <row r="86" spans="1:14" ht="12" customHeight="1">
      <c r="A86" s="161">
        <v>6</v>
      </c>
      <c r="B86" s="67" t="s">
        <v>52</v>
      </c>
      <c r="C86" s="67" t="s">
        <v>80</v>
      </c>
      <c r="D86" s="130">
        <v>433318000</v>
      </c>
      <c r="E86" s="111">
        <f t="shared" si="31"/>
        <v>0.10736541092290355</v>
      </c>
      <c r="F86" s="129">
        <v>8.99</v>
      </c>
      <c r="G86" s="130">
        <v>423678000</v>
      </c>
      <c r="H86" s="111">
        <f t="shared" si="32"/>
        <v>0.1073662130209866</v>
      </c>
      <c r="I86" s="129">
        <v>8.7899999999999991</v>
      </c>
      <c r="J86" s="92">
        <f t="shared" si="34"/>
        <v>-2.224694104560623E-2</v>
      </c>
      <c r="K86" s="93">
        <f t="shared" si="33"/>
        <v>-2.2246941045606348E-2</v>
      </c>
      <c r="M86" s="5"/>
    </row>
    <row r="87" spans="1:14" ht="12" customHeight="1">
      <c r="A87" s="161">
        <v>7</v>
      </c>
      <c r="B87" s="67" t="s">
        <v>69</v>
      </c>
      <c r="C87" s="67" t="s">
        <v>70</v>
      </c>
      <c r="D87" s="105">
        <v>886922868.89999998</v>
      </c>
      <c r="E87" s="111">
        <f t="shared" si="31"/>
        <v>0.2197574028227976</v>
      </c>
      <c r="F87" s="67">
        <v>78.900000000000006</v>
      </c>
      <c r="G87" s="105">
        <v>878941687.19000006</v>
      </c>
      <c r="H87" s="111">
        <f t="shared" si="32"/>
        <v>0.22273670197618692</v>
      </c>
      <c r="I87" s="67">
        <v>78.19</v>
      </c>
      <c r="J87" s="92">
        <f t="shared" si="34"/>
        <v>-8.9987325728769687E-3</v>
      </c>
      <c r="K87" s="93">
        <f t="shared" si="33"/>
        <v>-8.9987325728771595E-3</v>
      </c>
      <c r="L87" s="10"/>
      <c r="M87" s="5"/>
      <c r="N87" s="11"/>
    </row>
    <row r="88" spans="1:14" ht="12" customHeight="1">
      <c r="A88" s="47"/>
      <c r="B88" s="48"/>
      <c r="C88" s="49" t="s">
        <v>62</v>
      </c>
      <c r="D88" s="50">
        <f>SUM(D81:D87)</f>
        <v>4035918051.0300002</v>
      </c>
      <c r="E88" s="50"/>
      <c r="F88" s="51"/>
      <c r="G88" s="50">
        <f>SUM(G81:G87)</f>
        <v>3946101739.8200002</v>
      </c>
      <c r="H88" s="50"/>
      <c r="I88" s="51"/>
      <c r="J88" s="92">
        <f t="shared" si="34"/>
        <v>-2.2254245520936224E-2</v>
      </c>
      <c r="K88" s="90"/>
      <c r="M88" s="5"/>
    </row>
    <row r="89" spans="1:14" ht="12" customHeight="1" thickBot="1">
      <c r="A89" s="52"/>
      <c r="B89" s="53"/>
      <c r="C89" s="54" t="s">
        <v>73</v>
      </c>
      <c r="D89" s="55">
        <f>SUM(D77,D88)</f>
        <v>220107405076.729</v>
      </c>
      <c r="E89" s="65"/>
      <c r="F89" s="56"/>
      <c r="G89" s="55">
        <f>SUM(G77,G88)</f>
        <v>220729513419.46136</v>
      </c>
      <c r="H89" s="65"/>
      <c r="I89" s="70"/>
      <c r="J89" s="92">
        <f t="shared" si="34"/>
        <v>2.8263853390825045E-3</v>
      </c>
      <c r="K89" s="91"/>
      <c r="L89" s="10"/>
      <c r="M89" s="5"/>
      <c r="N89" s="11"/>
    </row>
    <row r="90" spans="1:14" ht="12" customHeight="1">
      <c r="A90" s="21"/>
      <c r="B90" s="13"/>
      <c r="C90" s="24"/>
      <c r="D90" s="329"/>
      <c r="E90" s="329"/>
      <c r="F90" s="329"/>
      <c r="G90" s="25"/>
      <c r="H90" s="25"/>
      <c r="I90" s="26"/>
      <c r="K90" s="10"/>
      <c r="L90" s="10"/>
      <c r="M90" s="5"/>
      <c r="N90" s="11"/>
    </row>
    <row r="91" spans="1:14" ht="12.75" customHeight="1">
      <c r="A91" s="21"/>
      <c r="B91" s="13" t="s">
        <v>83</v>
      </c>
      <c r="C91" s="25"/>
      <c r="D91" s="329"/>
      <c r="E91" s="329"/>
      <c r="F91" s="329"/>
      <c r="G91" s="25"/>
      <c r="H91" s="25"/>
      <c r="I91" s="26"/>
      <c r="M91" s="5"/>
    </row>
    <row r="92" spans="1:14" ht="12" customHeight="1">
      <c r="A92" s="21"/>
      <c r="B92" s="63" t="s">
        <v>141</v>
      </c>
      <c r="C92" s="64"/>
      <c r="D92" s="24"/>
      <c r="E92" s="24"/>
      <c r="F92" s="24"/>
      <c r="G92" s="24"/>
      <c r="H92" s="24"/>
      <c r="I92" s="13"/>
      <c r="M92" s="5"/>
    </row>
    <row r="93" spans="1:14" ht="12.75" customHeight="1">
      <c r="A93" s="21"/>
      <c r="B93" s="81"/>
      <c r="C93" s="286"/>
      <c r="D93" s="329"/>
      <c r="E93" s="329"/>
      <c r="F93" s="329"/>
      <c r="I93" s="6"/>
      <c r="M93" s="5"/>
    </row>
    <row r="94" spans="1:14" ht="12" customHeight="1">
      <c r="A94" s="22"/>
      <c r="C94" s="287"/>
      <c r="D94" s="288"/>
      <c r="E94" s="288"/>
      <c r="F94" s="30"/>
      <c r="G94"/>
      <c r="H94"/>
      <c r="I94" s="13"/>
      <c r="M94" s="5"/>
    </row>
    <row r="95" spans="1:14" ht="12" customHeight="1">
      <c r="A95" s="23"/>
      <c r="B95" s="289"/>
      <c r="C95" s="290"/>
      <c r="D95" s="288"/>
      <c r="E95" s="288"/>
      <c r="F95" s="30"/>
      <c r="G95"/>
      <c r="H95"/>
      <c r="I95" s="13"/>
      <c r="M95" s="5"/>
    </row>
    <row r="96" spans="1:14" ht="12" customHeight="1">
      <c r="A96" s="23"/>
      <c r="B96" s="13"/>
      <c r="C96" s="30"/>
      <c r="D96"/>
      <c r="E96"/>
      <c r="F96" s="30"/>
      <c r="G96" s="31"/>
      <c r="H96" s="31"/>
      <c r="I96" s="32"/>
      <c r="J96" s="33"/>
      <c r="K96" s="33"/>
      <c r="L96" s="34"/>
      <c r="M96" s="35"/>
    </row>
    <row r="97" spans="1:13" ht="12" customHeight="1">
      <c r="A97" s="23"/>
      <c r="B97" s="13"/>
      <c r="C97" s="30"/>
      <c r="D97"/>
      <c r="E97"/>
      <c r="F97" s="31"/>
      <c r="G97" s="31"/>
      <c r="H97" s="31"/>
      <c r="I97" s="32"/>
      <c r="J97" s="36"/>
      <c r="K97" s="36"/>
      <c r="L97" s="37"/>
      <c r="M97" s="36"/>
    </row>
    <row r="98" spans="1:13" ht="12" customHeight="1">
      <c r="A98" s="23"/>
      <c r="B98" s="13"/>
      <c r="C98" s="13"/>
      <c r="D98" s="27"/>
      <c r="E98" s="27"/>
      <c r="F98" s="13"/>
      <c r="G98" s="13"/>
      <c r="H98" s="13"/>
      <c r="I98" s="13"/>
      <c r="J98" s="14"/>
      <c r="M98" s="16"/>
    </row>
    <row r="99" spans="1:13" ht="12" customHeight="1">
      <c r="A99" s="23"/>
      <c r="B99" s="13"/>
      <c r="C99" s="13"/>
      <c r="D99" s="27"/>
      <c r="E99" s="27"/>
      <c r="F99" s="13"/>
      <c r="G99" s="13"/>
      <c r="H99" s="13"/>
      <c r="I99" s="13"/>
      <c r="J99" s="14"/>
      <c r="M99" s="16"/>
    </row>
    <row r="100" spans="1:13" ht="12" customHeight="1">
      <c r="A100" s="23"/>
      <c r="B100" s="13"/>
      <c r="C100" s="13"/>
      <c r="D100" s="13"/>
      <c r="E100" s="13"/>
      <c r="F100" s="13"/>
      <c r="G100" s="13"/>
      <c r="H100" s="13"/>
      <c r="I100" s="13"/>
      <c r="J100" s="14"/>
      <c r="M100" s="16"/>
    </row>
    <row r="101" spans="1:13" ht="12" customHeight="1">
      <c r="A101" s="23"/>
      <c r="B101" s="12"/>
      <c r="C101" s="13"/>
      <c r="D101" s="13"/>
      <c r="E101" s="13"/>
      <c r="F101" s="13"/>
      <c r="G101" s="13"/>
      <c r="H101" s="13"/>
      <c r="I101" s="13"/>
      <c r="J101" s="14"/>
      <c r="M101" s="16"/>
    </row>
    <row r="102" spans="1:13" ht="12" customHeight="1">
      <c r="A102" s="23"/>
      <c r="B102" s="12"/>
      <c r="C102" s="28"/>
      <c r="D102" s="13"/>
      <c r="E102" s="13"/>
      <c r="F102" s="13"/>
      <c r="G102" s="13"/>
      <c r="H102" s="13"/>
      <c r="I102" s="13"/>
      <c r="J102" s="14"/>
      <c r="M102" s="16"/>
    </row>
    <row r="103" spans="1:13" ht="12" customHeight="1">
      <c r="A103" s="23"/>
      <c r="B103" s="12"/>
      <c r="C103" s="12"/>
      <c r="D103" s="13"/>
      <c r="E103" s="13"/>
      <c r="F103" s="13"/>
      <c r="G103" s="13"/>
      <c r="H103" s="13"/>
      <c r="I103" s="13"/>
      <c r="J103" s="14"/>
      <c r="M103" s="16"/>
    </row>
    <row r="104" spans="1:13" ht="12" customHeight="1">
      <c r="A104" s="23"/>
      <c r="B104" s="12"/>
      <c r="C104" s="12"/>
      <c r="D104" s="13"/>
      <c r="E104" s="13"/>
      <c r="F104" s="13"/>
      <c r="G104" s="13"/>
      <c r="H104" s="13"/>
      <c r="I104" s="13"/>
      <c r="J104" s="14"/>
      <c r="M104" s="16"/>
    </row>
    <row r="105" spans="1:13" ht="12" customHeight="1">
      <c r="A105" s="23"/>
      <c r="B105" s="12"/>
      <c r="C105" s="12"/>
      <c r="D105" s="13"/>
      <c r="E105" s="13"/>
      <c r="F105" s="13"/>
      <c r="G105" s="13"/>
      <c r="H105" s="13"/>
      <c r="I105" s="13"/>
      <c r="J105" s="14"/>
      <c r="M105" s="16"/>
    </row>
    <row r="106" spans="1:13" ht="12" customHeight="1">
      <c r="A106" s="7"/>
      <c r="B106" s="12"/>
      <c r="C106" s="28"/>
      <c r="D106" s="13"/>
      <c r="E106" s="13"/>
      <c r="F106" s="13"/>
      <c r="G106" s="13"/>
      <c r="H106" s="13"/>
      <c r="I106" s="13"/>
      <c r="J106" s="14"/>
      <c r="M106" s="16"/>
    </row>
    <row r="107" spans="1:13" ht="12" customHeight="1">
      <c r="B107" s="18"/>
      <c r="C107" s="12"/>
      <c r="D107" s="13"/>
      <c r="E107" s="13"/>
      <c r="F107" s="13"/>
      <c r="G107" s="13"/>
      <c r="H107" s="13"/>
      <c r="I107" s="13"/>
      <c r="M107" s="16"/>
    </row>
    <row r="108" spans="1:13" ht="12" customHeight="1">
      <c r="B108" s="19"/>
      <c r="C108" s="18"/>
      <c r="D108" s="14"/>
      <c r="E108" s="14"/>
      <c r="F108" s="14"/>
      <c r="G108" s="14"/>
      <c r="H108" s="14"/>
      <c r="I108" s="14"/>
      <c r="M108" s="16"/>
    </row>
    <row r="109" spans="1:13" ht="12" customHeight="1">
      <c r="B109" s="19"/>
      <c r="C109" s="19"/>
      <c r="M109" s="16"/>
    </row>
    <row r="110" spans="1:13" ht="12" customHeight="1">
      <c r="B110" s="19"/>
      <c r="C110" s="29"/>
      <c r="M110" s="16"/>
    </row>
    <row r="111" spans="1:13" ht="12" customHeight="1">
      <c r="B111" s="19"/>
      <c r="C111" s="19"/>
      <c r="M111" s="16"/>
    </row>
    <row r="112" spans="1:13" ht="12" customHeight="1">
      <c r="B112" s="19"/>
      <c r="C112" s="19"/>
      <c r="M112" s="16"/>
    </row>
    <row r="113" spans="2:13" ht="12" customHeight="1">
      <c r="B113" s="19"/>
      <c r="C113" s="19"/>
      <c r="M113" s="16"/>
    </row>
    <row r="114" spans="2:13" ht="12" customHeight="1">
      <c r="B114" s="19"/>
      <c r="C114" s="19"/>
      <c r="M114" s="16"/>
    </row>
    <row r="115" spans="2:13" ht="12" customHeight="1">
      <c r="B115" s="19"/>
      <c r="C115" s="19"/>
      <c r="M115" s="16"/>
    </row>
    <row r="116" spans="2:13" ht="12" customHeight="1">
      <c r="B116" s="19"/>
      <c r="C116" s="19"/>
      <c r="M116" s="16"/>
    </row>
    <row r="117" spans="2:13" ht="12" customHeight="1">
      <c r="B117" s="19"/>
      <c r="C117" s="19"/>
      <c r="M117" s="16"/>
    </row>
    <row r="118" spans="2:13" ht="12" customHeight="1">
      <c r="B118" s="19"/>
      <c r="C118" s="19"/>
      <c r="M118" s="16"/>
    </row>
    <row r="119" spans="2:13" ht="12" customHeight="1">
      <c r="B119" s="19"/>
      <c r="C119" s="19"/>
      <c r="M119" s="16"/>
    </row>
    <row r="120" spans="2:13" ht="12" customHeight="1">
      <c r="B120" s="19"/>
      <c r="C120" s="19"/>
      <c r="M120" s="16"/>
    </row>
    <row r="121" spans="2:13" ht="12" customHeight="1">
      <c r="B121" s="19"/>
      <c r="C121" s="19"/>
      <c r="M121" s="16"/>
    </row>
    <row r="122" spans="2:13" ht="12" customHeight="1">
      <c r="B122" s="19"/>
      <c r="C122" s="19"/>
      <c r="M122" s="16"/>
    </row>
    <row r="123" spans="2:13" ht="12" customHeight="1">
      <c r="B123" s="19"/>
      <c r="C123" s="19"/>
      <c r="M123" s="16"/>
    </row>
    <row r="124" spans="2:13" ht="12" customHeight="1">
      <c r="B124" s="19"/>
      <c r="C124" s="19"/>
      <c r="M124" s="16"/>
    </row>
    <row r="125" spans="2:13" ht="12" customHeight="1">
      <c r="B125" s="19"/>
      <c r="C125" s="19"/>
      <c r="M125" s="16"/>
    </row>
    <row r="126" spans="2:13" ht="12" customHeight="1">
      <c r="B126" s="19"/>
      <c r="C126" s="19"/>
      <c r="M126" s="16"/>
    </row>
    <row r="127" spans="2:13" ht="12" customHeight="1">
      <c r="B127" s="19"/>
      <c r="C127" s="19"/>
      <c r="M127" s="16"/>
    </row>
    <row r="128" spans="2:13" ht="12" customHeight="1">
      <c r="B128" s="19"/>
      <c r="C128" s="19"/>
      <c r="M128" s="16"/>
    </row>
    <row r="129" spans="2:13" ht="12" customHeight="1">
      <c r="B129" s="19"/>
      <c r="C129" s="19"/>
      <c r="M129" s="16"/>
    </row>
    <row r="130" spans="2:13" ht="12" customHeight="1">
      <c r="B130" s="19"/>
      <c r="C130" s="19"/>
      <c r="M130" s="16"/>
    </row>
    <row r="131" spans="2:13" ht="12" customHeight="1">
      <c r="B131" s="19"/>
      <c r="C131" s="19"/>
      <c r="M131" s="16"/>
    </row>
    <row r="132" spans="2:13" ht="12" customHeight="1">
      <c r="B132" s="19"/>
      <c r="C132" s="19"/>
      <c r="M132" s="16"/>
    </row>
    <row r="133" spans="2:13" ht="12" customHeight="1">
      <c r="B133" s="19"/>
      <c r="C133" s="19"/>
      <c r="M133" s="16"/>
    </row>
    <row r="134" spans="2:13" ht="12" customHeight="1">
      <c r="B134" s="19"/>
      <c r="C134" s="19"/>
      <c r="M134" s="16"/>
    </row>
    <row r="135" spans="2:13" ht="12" customHeight="1">
      <c r="B135" s="19"/>
      <c r="C135" s="19"/>
      <c r="M135" s="16"/>
    </row>
    <row r="136" spans="2:13" ht="12" customHeight="1">
      <c r="B136" s="19"/>
      <c r="C136" s="19"/>
      <c r="M136" s="16"/>
    </row>
    <row r="137" spans="2:13" ht="12" customHeight="1">
      <c r="B137" s="19"/>
      <c r="C137" s="19"/>
      <c r="M137" s="16"/>
    </row>
    <row r="138" spans="2:13" ht="12" customHeight="1">
      <c r="B138" s="19"/>
      <c r="C138" s="19"/>
      <c r="M138" s="17"/>
    </row>
    <row r="139" spans="2:13" ht="12" customHeight="1">
      <c r="B139" s="19"/>
      <c r="C139" s="19"/>
      <c r="M139" s="17"/>
    </row>
    <row r="140" spans="2:13" ht="12" customHeight="1">
      <c r="B140" s="19"/>
      <c r="C140" s="19"/>
      <c r="M140" s="17"/>
    </row>
    <row r="141" spans="2:13" ht="12" customHeight="1">
      <c r="B141" s="19"/>
      <c r="C141" s="19"/>
    </row>
    <row r="142" spans="2:13" ht="12" customHeight="1">
      <c r="B142" s="20"/>
      <c r="C142" s="19"/>
    </row>
    <row r="143" spans="2:13" ht="12" customHeight="1">
      <c r="B143" s="20"/>
      <c r="C143" s="20"/>
    </row>
    <row r="144" spans="2:13" ht="12" customHeight="1">
      <c r="B144" s="20"/>
      <c r="C144" s="20"/>
    </row>
    <row r="145" spans="3:3" ht="12" customHeight="1">
      <c r="C145" s="20"/>
    </row>
  </sheetData>
  <mergeCells count="9">
    <mergeCell ref="D93:F93"/>
    <mergeCell ref="A1:K1"/>
    <mergeCell ref="J2:K2"/>
    <mergeCell ref="G2:I2"/>
    <mergeCell ref="D2:F2"/>
    <mergeCell ref="D90:F91"/>
    <mergeCell ref="D79:F79"/>
    <mergeCell ref="G79:I79"/>
    <mergeCell ref="J79:K79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H1" activePane="topRight" state="frozen"/>
      <selection activeCell="B1" sqref="B1"/>
      <selection pane="topRight" activeCell="J7" sqref="J7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2.42578125" customWidth="1"/>
    <col min="11" max="11" width="15.85546875" customWidth="1"/>
  </cols>
  <sheetData>
    <row r="1" spans="2:10">
      <c r="B1" s="75" t="s">
        <v>105</v>
      </c>
      <c r="C1" s="72">
        <v>42622</v>
      </c>
      <c r="D1" s="72">
        <v>42629</v>
      </c>
      <c r="E1" s="72">
        <v>42636</v>
      </c>
      <c r="F1" s="72">
        <v>42657</v>
      </c>
      <c r="G1" s="72">
        <v>42664</v>
      </c>
      <c r="H1" s="72">
        <v>42671</v>
      </c>
      <c r="I1" s="72">
        <v>42678</v>
      </c>
      <c r="J1" s="72">
        <v>42685</v>
      </c>
    </row>
    <row r="2" spans="2:10">
      <c r="B2" s="76" t="s">
        <v>108</v>
      </c>
      <c r="C2" s="73">
        <v>4878724019.1400003</v>
      </c>
      <c r="D2" s="73">
        <v>4908547117.0299997</v>
      </c>
      <c r="E2" s="73">
        <v>4955068575.4200001</v>
      </c>
      <c r="F2" s="73">
        <v>4853235601.9699993</v>
      </c>
      <c r="G2" s="73">
        <v>4830505047.3999996</v>
      </c>
      <c r="H2" s="73">
        <v>4866139064.04</v>
      </c>
      <c r="I2" s="73">
        <v>4867646943.7699995</v>
      </c>
      <c r="J2" s="73">
        <v>4769757583.25</v>
      </c>
    </row>
    <row r="3" spans="2:10">
      <c r="B3" s="76" t="s">
        <v>99</v>
      </c>
      <c r="C3" s="88">
        <v>24720501192.57486</v>
      </c>
      <c r="D3" s="88">
        <v>24755115316.84428</v>
      </c>
      <c r="E3" s="88">
        <v>24872510264.48</v>
      </c>
      <c r="F3" s="88">
        <v>24734736318.93721</v>
      </c>
      <c r="G3" s="88">
        <v>23393607351.75</v>
      </c>
      <c r="H3" s="88">
        <v>24148514714.599998</v>
      </c>
      <c r="I3" s="88">
        <v>24171255711.306446</v>
      </c>
      <c r="J3" s="88">
        <v>23870769141.133102</v>
      </c>
    </row>
    <row r="4" spans="2:10">
      <c r="B4" s="76" t="s">
        <v>78</v>
      </c>
      <c r="C4" s="73">
        <v>16944368289.078442</v>
      </c>
      <c r="D4" s="73">
        <v>16090146210.691013</v>
      </c>
      <c r="E4" s="73">
        <v>15883012122.17</v>
      </c>
      <c r="F4" s="73">
        <v>16515876716.312925</v>
      </c>
      <c r="G4" s="73">
        <v>12749252752.57</v>
      </c>
      <c r="H4" s="73">
        <v>12864034186.32</v>
      </c>
      <c r="I4" s="73">
        <v>16613940702.7363</v>
      </c>
      <c r="J4" s="73">
        <v>16510936120.108181</v>
      </c>
    </row>
    <row r="5" spans="2:10">
      <c r="B5" s="76" t="s">
        <v>0</v>
      </c>
      <c r="C5" s="73">
        <v>13701477839.590002</v>
      </c>
      <c r="D5" s="73">
        <v>13765191208.550001</v>
      </c>
      <c r="E5" s="73">
        <v>13966570146.709999</v>
      </c>
      <c r="F5" s="73">
        <v>13600882386.389999</v>
      </c>
      <c r="G5" s="73">
        <v>13247393922.690001</v>
      </c>
      <c r="H5" s="73">
        <v>13543260517.940001</v>
      </c>
      <c r="I5" s="73">
        <v>13431922134.269999</v>
      </c>
      <c r="J5" s="73">
        <v>13118382750.77</v>
      </c>
    </row>
    <row r="6" spans="2:10">
      <c r="B6" s="76" t="s">
        <v>74</v>
      </c>
      <c r="C6" s="73">
        <v>45385534313.190002</v>
      </c>
      <c r="D6" s="73">
        <v>45387007528.190002</v>
      </c>
      <c r="E6" s="73">
        <v>33234834383.189999</v>
      </c>
      <c r="F6" s="73">
        <v>45533317983.144791</v>
      </c>
      <c r="G6" s="73">
        <v>45398911868.639999</v>
      </c>
      <c r="H6" s="73">
        <v>45295750869.440002</v>
      </c>
      <c r="I6" s="73">
        <v>45416302141.144791</v>
      </c>
      <c r="J6" s="73">
        <v>45507014004.840485</v>
      </c>
    </row>
    <row r="7" spans="2:10">
      <c r="B7" s="76" t="s">
        <v>75</v>
      </c>
      <c r="C7" s="74">
        <v>105796549374.00789</v>
      </c>
      <c r="D7" s="74">
        <v>103270017663.17789</v>
      </c>
      <c r="E7" s="74">
        <v>104724572692.63</v>
      </c>
      <c r="F7" s="74">
        <v>104245226111.62251</v>
      </c>
      <c r="G7" s="74">
        <v>104245226111.62251</v>
      </c>
      <c r="H7" s="74">
        <v>103892703745.19</v>
      </c>
      <c r="I7" s="74">
        <v>103869010986.26147</v>
      </c>
      <c r="J7" s="74">
        <v>105332915434.70959</v>
      </c>
    </row>
    <row r="8" spans="2:10">
      <c r="B8" s="76" t="s">
        <v>98</v>
      </c>
      <c r="C8" s="89">
        <v>7900902464.210001</v>
      </c>
      <c r="D8" s="89">
        <v>7913340080.1499996</v>
      </c>
      <c r="E8" s="89">
        <v>7937051291.7200003</v>
      </c>
      <c r="F8" s="89">
        <v>7861113113.8699999</v>
      </c>
      <c r="G8" s="89">
        <v>3197599923.6500001</v>
      </c>
      <c r="H8" s="89">
        <v>7845490984.0299997</v>
      </c>
      <c r="I8" s="89">
        <v>7701408406.21</v>
      </c>
      <c r="J8" s="89">
        <v>7673636644.829999</v>
      </c>
    </row>
    <row r="9" spans="2:10" s="3" customFormat="1" ht="15.75" thickBot="1">
      <c r="B9" s="77" t="s">
        <v>1</v>
      </c>
      <c r="C9" s="78">
        <f t="shared" ref="C9:J9" si="0">SUM(C2:C8)</f>
        <v>219328057491.79117</v>
      </c>
      <c r="D9" s="78">
        <f t="shared" si="0"/>
        <v>216089365124.63318</v>
      </c>
      <c r="E9" s="78">
        <f t="shared" si="0"/>
        <v>205573619476.32001</v>
      </c>
      <c r="F9" s="78">
        <f t="shared" si="0"/>
        <v>217344388232.24744</v>
      </c>
      <c r="G9" s="78">
        <f t="shared" si="0"/>
        <v>207062496978.32251</v>
      </c>
      <c r="H9" s="78">
        <f t="shared" si="0"/>
        <v>212455894081.56</v>
      </c>
      <c r="I9" s="78">
        <f t="shared" si="0"/>
        <v>216071487025.69901</v>
      </c>
      <c r="J9" s="78">
        <f t="shared" si="0"/>
        <v>216783411679.64136</v>
      </c>
    </row>
    <row r="10" spans="2:10">
      <c r="C10" s="62"/>
      <c r="D10" s="62"/>
      <c r="E10" s="62"/>
      <c r="F10" s="62"/>
      <c r="G10" s="62"/>
      <c r="H10" s="62"/>
      <c r="I10" s="62"/>
    </row>
    <row r="11" spans="2:10">
      <c r="C11" s="1"/>
      <c r="D11" s="1"/>
      <c r="J11" s="62"/>
    </row>
    <row r="12" spans="2:10">
      <c r="B12" s="82"/>
      <c r="C12" s="85"/>
      <c r="D12" s="85"/>
      <c r="E12" s="85"/>
      <c r="F12" s="85"/>
      <c r="G12" s="85"/>
      <c r="H12" s="85"/>
      <c r="I12" s="85"/>
    </row>
    <row r="13" spans="2:10">
      <c r="B13" s="82"/>
      <c r="C13" s="85"/>
      <c r="D13" s="85"/>
      <c r="E13" s="85"/>
      <c r="F13" s="85"/>
      <c r="G13" s="85"/>
      <c r="H13" s="85"/>
      <c r="I13" s="85"/>
    </row>
    <row r="14" spans="2:10">
      <c r="B14" s="82"/>
      <c r="C14" s="85"/>
      <c r="D14" s="85"/>
      <c r="E14" s="85"/>
      <c r="F14" s="85"/>
      <c r="G14" s="85"/>
      <c r="H14" s="85"/>
      <c r="I14" s="85"/>
    </row>
    <row r="15" spans="2:10">
      <c r="B15" s="82"/>
      <c r="C15" s="85"/>
      <c r="D15" s="85"/>
      <c r="E15" s="85"/>
      <c r="F15" s="85"/>
      <c r="G15" s="85"/>
      <c r="H15" s="85"/>
      <c r="I15" s="85"/>
    </row>
    <row r="16" spans="2:10">
      <c r="B16" s="82"/>
      <c r="C16" s="85"/>
      <c r="D16" s="85"/>
      <c r="E16" s="85"/>
      <c r="F16" s="85"/>
      <c r="G16" s="85"/>
      <c r="H16" s="85"/>
      <c r="I16" s="85"/>
    </row>
    <row r="17" spans="2:9">
      <c r="B17" s="82"/>
      <c r="C17" s="83"/>
      <c r="D17" s="83"/>
      <c r="E17" s="83"/>
      <c r="F17" s="83"/>
      <c r="G17" s="83"/>
      <c r="H17" s="83"/>
      <c r="I17" s="83"/>
    </row>
    <row r="18" spans="2:9">
      <c r="B18" s="82"/>
      <c r="C18" s="84"/>
      <c r="D18" s="84"/>
      <c r="E18" s="82"/>
      <c r="F18" s="82"/>
      <c r="G18" s="82"/>
      <c r="H18" s="82"/>
      <c r="I18" s="82"/>
    </row>
    <row r="19" spans="2:9">
      <c r="B19" s="82"/>
      <c r="C19" s="84"/>
      <c r="D19" s="84"/>
      <c r="E19" s="82"/>
      <c r="F19" s="82"/>
      <c r="G19" s="82"/>
      <c r="H19" s="82"/>
      <c r="I19" s="82"/>
    </row>
    <row r="20" spans="2:9">
      <c r="B20" s="82"/>
      <c r="C20" s="84"/>
      <c r="D20" s="84"/>
      <c r="E20" s="82"/>
      <c r="F20" s="82"/>
      <c r="G20" s="82"/>
      <c r="H20" s="82"/>
      <c r="I20" s="82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U89"/>
  <sheetViews>
    <sheetView zoomScale="120" zoomScaleNormal="120" workbookViewId="0">
      <pane xSplit="1" topLeftCell="B1" activePane="topRight" state="frozen"/>
      <selection pane="topRight" sqref="A1:AO1"/>
    </sheetView>
  </sheetViews>
  <sheetFormatPr defaultRowHeight="15"/>
  <cols>
    <col min="1" max="1" width="31.5703125" customWidth="1"/>
    <col min="2" max="2" width="13" customWidth="1"/>
    <col min="3" max="3" width="8.42578125" customWidth="1"/>
    <col min="4" max="4" width="13" customWidth="1"/>
    <col min="5" max="5" width="8.85546875" customWidth="1"/>
    <col min="6" max="7" width="7.28515625" customWidth="1"/>
    <col min="8" max="8" width="12.7109375" customWidth="1"/>
    <col min="9" max="9" width="8.140625" customWidth="1"/>
    <col min="10" max="11" width="7.28515625" customWidth="1"/>
    <col min="12" max="12" width="13" customWidth="1"/>
    <col min="13" max="13" width="8.85546875" customWidth="1"/>
    <col min="14" max="15" width="7.28515625" customWidth="1"/>
    <col min="16" max="16" width="13.140625" customWidth="1"/>
    <col min="17" max="17" width="9" customWidth="1"/>
    <col min="18" max="19" width="7.28515625" customWidth="1"/>
    <col min="20" max="20" width="13.85546875" customWidth="1"/>
    <col min="21" max="21" width="8.42578125" customWidth="1"/>
    <col min="22" max="23" width="7.28515625" customWidth="1"/>
    <col min="24" max="24" width="13.85546875" customWidth="1"/>
    <col min="25" max="25" width="8.42578125" customWidth="1"/>
    <col min="26" max="27" width="7.28515625" customWidth="1"/>
    <col min="28" max="28" width="14" customWidth="1"/>
    <col min="29" max="29" width="8.140625" customWidth="1"/>
    <col min="30" max="31" width="7.28515625" customWidth="1"/>
    <col min="32" max="32" width="13.28515625" customWidth="1"/>
    <col min="33" max="33" width="8.42578125" customWidth="1"/>
    <col min="34" max="35" width="7.28515625" customWidth="1"/>
    <col min="36" max="36" width="7.7109375" customWidth="1"/>
    <col min="37" max="37" width="7" customWidth="1"/>
    <col min="38" max="39" width="6.42578125" customWidth="1"/>
    <col min="40" max="40" width="8.140625" customWidth="1"/>
    <col min="41" max="41" width="7.28515625" customWidth="1"/>
    <col min="43" max="43" width="13.5703125" hidden="1" customWidth="1"/>
    <col min="44" max="44" width="9.7109375" hidden="1" customWidth="1"/>
    <col min="45" max="46" width="6.42578125" hidden="1" customWidth="1"/>
  </cols>
  <sheetData>
    <row r="1" spans="1:46" ht="48" customHeight="1" thickBot="1">
      <c r="A1" s="348" t="s">
        <v>113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50"/>
    </row>
    <row r="2" spans="1:46" ht="30.75" customHeight="1" thickBot="1">
      <c r="A2" s="171"/>
      <c r="B2" s="344" t="s">
        <v>127</v>
      </c>
      <c r="C2" s="345"/>
      <c r="D2" s="344" t="s">
        <v>128</v>
      </c>
      <c r="E2" s="345"/>
      <c r="F2" s="344" t="s">
        <v>101</v>
      </c>
      <c r="G2" s="345"/>
      <c r="H2" s="344" t="s">
        <v>131</v>
      </c>
      <c r="I2" s="345"/>
      <c r="J2" s="344" t="s">
        <v>101</v>
      </c>
      <c r="K2" s="345"/>
      <c r="L2" s="344" t="s">
        <v>132</v>
      </c>
      <c r="M2" s="345"/>
      <c r="N2" s="344" t="s">
        <v>101</v>
      </c>
      <c r="O2" s="345"/>
      <c r="P2" s="354" t="s">
        <v>138</v>
      </c>
      <c r="Q2" s="347"/>
      <c r="R2" s="344" t="s">
        <v>101</v>
      </c>
      <c r="S2" s="345"/>
      <c r="T2" s="344" t="s">
        <v>139</v>
      </c>
      <c r="U2" s="345"/>
      <c r="V2" s="346" t="s">
        <v>101</v>
      </c>
      <c r="W2" s="347"/>
      <c r="X2" s="344" t="s">
        <v>140</v>
      </c>
      <c r="Y2" s="345"/>
      <c r="Z2" s="346" t="s">
        <v>101</v>
      </c>
      <c r="AA2" s="347"/>
      <c r="AB2" s="344" t="s">
        <v>142</v>
      </c>
      <c r="AC2" s="345"/>
      <c r="AD2" s="346" t="s">
        <v>101</v>
      </c>
      <c r="AE2" s="347"/>
      <c r="AF2" s="344" t="s">
        <v>146</v>
      </c>
      <c r="AG2" s="345"/>
      <c r="AH2" s="346" t="s">
        <v>101</v>
      </c>
      <c r="AI2" s="347"/>
      <c r="AJ2" s="351" t="s">
        <v>122</v>
      </c>
      <c r="AK2" s="352"/>
      <c r="AL2" s="351" t="s">
        <v>123</v>
      </c>
      <c r="AM2" s="352"/>
      <c r="AN2" s="351" t="s">
        <v>112</v>
      </c>
      <c r="AO2" s="352"/>
      <c r="AP2" s="172"/>
      <c r="AQ2" s="341" t="s">
        <v>129</v>
      </c>
      <c r="AR2" s="342"/>
      <c r="AS2" s="172"/>
      <c r="AT2" s="172"/>
    </row>
    <row r="3" spans="1:46" ht="14.25" customHeight="1">
      <c r="A3" s="173" t="s">
        <v>4</v>
      </c>
      <c r="B3" s="174" t="s">
        <v>96</v>
      </c>
      <c r="C3" s="175" t="s">
        <v>5</v>
      </c>
      <c r="D3" s="174" t="s">
        <v>96</v>
      </c>
      <c r="E3" s="175" t="s">
        <v>5</v>
      </c>
      <c r="F3" s="176" t="s">
        <v>96</v>
      </c>
      <c r="G3" s="177" t="s">
        <v>5</v>
      </c>
      <c r="H3" s="174" t="s">
        <v>96</v>
      </c>
      <c r="I3" s="175" t="s">
        <v>5</v>
      </c>
      <c r="J3" s="176" t="s">
        <v>96</v>
      </c>
      <c r="K3" s="177" t="s">
        <v>5</v>
      </c>
      <c r="L3" s="174" t="s">
        <v>96</v>
      </c>
      <c r="M3" s="175" t="s">
        <v>5</v>
      </c>
      <c r="N3" s="176" t="s">
        <v>96</v>
      </c>
      <c r="O3" s="177" t="s">
        <v>5</v>
      </c>
      <c r="P3" s="174" t="s">
        <v>96</v>
      </c>
      <c r="Q3" s="175" t="s">
        <v>5</v>
      </c>
      <c r="R3" s="176" t="s">
        <v>96</v>
      </c>
      <c r="S3" s="177" t="s">
        <v>5</v>
      </c>
      <c r="T3" s="174" t="s">
        <v>96</v>
      </c>
      <c r="U3" s="175" t="s">
        <v>5</v>
      </c>
      <c r="V3" s="176" t="s">
        <v>96</v>
      </c>
      <c r="W3" s="177" t="s">
        <v>5</v>
      </c>
      <c r="X3" s="174" t="s">
        <v>96</v>
      </c>
      <c r="Y3" s="175" t="s">
        <v>5</v>
      </c>
      <c r="Z3" s="176" t="s">
        <v>96</v>
      </c>
      <c r="AA3" s="177" t="s">
        <v>5</v>
      </c>
      <c r="AB3" s="294" t="s">
        <v>96</v>
      </c>
      <c r="AC3" s="295" t="s">
        <v>5</v>
      </c>
      <c r="AD3" s="176" t="s">
        <v>96</v>
      </c>
      <c r="AE3" s="177" t="s">
        <v>5</v>
      </c>
      <c r="AF3" s="294" t="s">
        <v>96</v>
      </c>
      <c r="AG3" s="295" t="s">
        <v>5</v>
      </c>
      <c r="AH3" s="176" t="s">
        <v>96</v>
      </c>
      <c r="AI3" s="177" t="s">
        <v>5</v>
      </c>
      <c r="AJ3" s="178" t="s">
        <v>96</v>
      </c>
      <c r="AK3" s="179" t="s">
        <v>5</v>
      </c>
      <c r="AL3" s="180" t="s">
        <v>96</v>
      </c>
      <c r="AM3" s="181" t="s">
        <v>5</v>
      </c>
      <c r="AN3" s="182" t="s">
        <v>96</v>
      </c>
      <c r="AO3" s="183" t="s">
        <v>5</v>
      </c>
      <c r="AP3" s="172"/>
      <c r="AQ3" s="184" t="s">
        <v>96</v>
      </c>
      <c r="AR3" s="185" t="s">
        <v>5</v>
      </c>
      <c r="AS3" s="172"/>
      <c r="AT3" s="172"/>
    </row>
    <row r="4" spans="1:46">
      <c r="A4" s="186" t="s">
        <v>0</v>
      </c>
      <c r="B4" s="187" t="s">
        <v>6</v>
      </c>
      <c r="C4" s="187" t="s">
        <v>6</v>
      </c>
      <c r="D4" s="187" t="s">
        <v>6</v>
      </c>
      <c r="E4" s="187" t="s">
        <v>6</v>
      </c>
      <c r="F4" s="188" t="s">
        <v>121</v>
      </c>
      <c r="G4" s="188" t="s">
        <v>121</v>
      </c>
      <c r="H4" s="187" t="s">
        <v>6</v>
      </c>
      <c r="I4" s="187" t="s">
        <v>6</v>
      </c>
      <c r="J4" s="188" t="s">
        <v>121</v>
      </c>
      <c r="K4" s="188" t="s">
        <v>121</v>
      </c>
      <c r="L4" s="187" t="s">
        <v>6</v>
      </c>
      <c r="M4" s="187" t="s">
        <v>6</v>
      </c>
      <c r="N4" s="188" t="s">
        <v>121</v>
      </c>
      <c r="O4" s="188" t="s">
        <v>121</v>
      </c>
      <c r="P4" s="187" t="s">
        <v>6</v>
      </c>
      <c r="Q4" s="187" t="s">
        <v>6</v>
      </c>
      <c r="R4" s="188" t="s">
        <v>121</v>
      </c>
      <c r="S4" s="188" t="s">
        <v>121</v>
      </c>
      <c r="T4" s="187" t="s">
        <v>6</v>
      </c>
      <c r="U4" s="187" t="s">
        <v>6</v>
      </c>
      <c r="V4" s="188" t="s">
        <v>121</v>
      </c>
      <c r="W4" s="188" t="s">
        <v>121</v>
      </c>
      <c r="X4" s="187" t="s">
        <v>6</v>
      </c>
      <c r="Y4" s="187" t="s">
        <v>6</v>
      </c>
      <c r="Z4" s="188" t="s">
        <v>121</v>
      </c>
      <c r="AA4" s="188" t="s">
        <v>121</v>
      </c>
      <c r="AB4" s="296" t="s">
        <v>6</v>
      </c>
      <c r="AC4" s="296" t="s">
        <v>6</v>
      </c>
      <c r="AD4" s="188" t="s">
        <v>121</v>
      </c>
      <c r="AE4" s="188" t="s">
        <v>121</v>
      </c>
      <c r="AF4" s="296" t="s">
        <v>6</v>
      </c>
      <c r="AG4" s="296" t="s">
        <v>6</v>
      </c>
      <c r="AH4" s="188" t="s">
        <v>121</v>
      </c>
      <c r="AI4" s="188" t="s">
        <v>121</v>
      </c>
      <c r="AJ4" s="189" t="s">
        <v>121</v>
      </c>
      <c r="AK4" s="189" t="s">
        <v>121</v>
      </c>
      <c r="AL4" s="190" t="s">
        <v>121</v>
      </c>
      <c r="AM4" s="190" t="s">
        <v>121</v>
      </c>
      <c r="AN4" s="182" t="s">
        <v>121</v>
      </c>
      <c r="AO4" s="183" t="s">
        <v>121</v>
      </c>
      <c r="AP4" s="172"/>
      <c r="AQ4" s="191" t="s">
        <v>6</v>
      </c>
      <c r="AR4" s="191" t="s">
        <v>6</v>
      </c>
      <c r="AS4" s="172"/>
      <c r="AT4" s="172"/>
    </row>
    <row r="5" spans="1:46">
      <c r="A5" s="192" t="s">
        <v>8</v>
      </c>
      <c r="B5" s="193">
        <v>7958734844.7600002</v>
      </c>
      <c r="C5" s="193">
        <v>7889.72</v>
      </c>
      <c r="D5" s="193">
        <v>8038450706.0200005</v>
      </c>
      <c r="E5" s="193">
        <v>7979.72</v>
      </c>
      <c r="F5" s="194">
        <f t="shared" ref="F5:F16" si="0">((D5-B5)/B5)</f>
        <v>1.0016147392130401E-2</v>
      </c>
      <c r="G5" s="194">
        <f t="shared" ref="G5:G16" si="1">((E5-C5)/C5)</f>
        <v>1.1407248926451128E-2</v>
      </c>
      <c r="H5" s="193">
        <v>8034749507.6000004</v>
      </c>
      <c r="I5" s="193">
        <v>7982.42</v>
      </c>
      <c r="J5" s="194">
        <f t="shared" ref="J5:J16" si="2">((H5-D5)/D5)</f>
        <v>-4.6043678755512511E-4</v>
      </c>
      <c r="K5" s="194">
        <f t="shared" ref="K5:K16" si="3">((I5-E5)/E5)</f>
        <v>3.3835773686292475E-4</v>
      </c>
      <c r="L5" s="193">
        <v>7840964075.7200003</v>
      </c>
      <c r="M5" s="193">
        <v>7791.89</v>
      </c>
      <c r="N5" s="194">
        <f t="shared" ref="N5:N16" si="4">((L5-H5)/H5)</f>
        <v>-2.4118416099556079E-2</v>
      </c>
      <c r="O5" s="194">
        <f t="shared" ref="O5:O16" si="5">((M5-I5)/I5)</f>
        <v>-2.3868701471483553E-2</v>
      </c>
      <c r="P5" s="193">
        <v>7842639654.4399996</v>
      </c>
      <c r="Q5" s="193">
        <v>7815.96</v>
      </c>
      <c r="R5" s="194">
        <f t="shared" ref="R5:R16" si="6">((P5-L5)/L5)</f>
        <v>2.1369549762226815E-4</v>
      </c>
      <c r="S5" s="194">
        <f t="shared" ref="S5:S16" si="7">((Q5-M5)/M5)</f>
        <v>3.0891093175082949E-3</v>
      </c>
      <c r="T5" s="193">
        <v>7790467292.6599998</v>
      </c>
      <c r="U5" s="193">
        <v>7768.7</v>
      </c>
      <c r="V5" s="194">
        <f t="shared" ref="V5:V16" si="8">((T5-P5)/P5)</f>
        <v>-6.652398182092057E-3</v>
      </c>
      <c r="W5" s="194">
        <f t="shared" ref="W5:W16" si="9">((U5-Q5)/Q5)</f>
        <v>-6.0466020808704517E-3</v>
      </c>
      <c r="X5" s="193">
        <v>7901132380.0600004</v>
      </c>
      <c r="Y5" s="193">
        <v>7837.02</v>
      </c>
      <c r="Z5" s="194">
        <f t="shared" ref="Z5:Z16" si="10">((X5-T5)/T5)</f>
        <v>1.4205192479822961E-2</v>
      </c>
      <c r="AA5" s="194">
        <f t="shared" ref="AA5:AA16" si="11">((Y5-U5)/U5)</f>
        <v>8.7942641626012879E-3</v>
      </c>
      <c r="AB5" s="297">
        <v>7798650411.0600004</v>
      </c>
      <c r="AC5" s="297">
        <v>7837.02</v>
      </c>
      <c r="AD5" s="194">
        <f t="shared" ref="AD5:AD16" si="12">((AB5-X5)/X5)</f>
        <v>-1.297054195150971E-2</v>
      </c>
      <c r="AE5" s="194">
        <f t="shared" ref="AE5:AE16" si="13">((AC5-Y5)/Y5)</f>
        <v>0</v>
      </c>
      <c r="AF5" s="297">
        <v>7624223697.75</v>
      </c>
      <c r="AG5" s="297">
        <v>7617.45</v>
      </c>
      <c r="AH5" s="194">
        <f t="shared" ref="AH5:AH16" si="14">((AF5-AB5)/AB5)</f>
        <v>-2.2366269048633015E-2</v>
      </c>
      <c r="AI5" s="194">
        <f t="shared" ref="AI5:AI16" si="15">((AG5-AC5)/AC5)</f>
        <v>-2.8017026880115224E-2</v>
      </c>
      <c r="AJ5" s="195">
        <f>AVERAGE(F5,J5,N5,R5,V5,Z5,AD5,AH5)</f>
        <v>-5.2666283374712946E-3</v>
      </c>
      <c r="AK5" s="195">
        <f>AVERAGE(G5,K5,O5,S5,W5,AA5,AE5,AI5)</f>
        <v>-4.2879187861306995E-3</v>
      </c>
      <c r="AL5" s="196">
        <f>((AF5-D5)/D5)</f>
        <v>-5.1530702049312267E-2</v>
      </c>
      <c r="AM5" s="196">
        <f>((AG5-E5)/E5)</f>
        <v>-4.5398836049385244E-2</v>
      </c>
      <c r="AN5" s="197">
        <f>STDEV(F5,J5,N5,R5,V5,Z5,AD5,AH5)</f>
        <v>1.4014822376971525E-2</v>
      </c>
      <c r="AO5" s="197">
        <f>STDEV(G5,K5,O5,S5,W5,AA5,AE5,AI5)</f>
        <v>1.4448240695145016E-2</v>
      </c>
      <c r="AP5" s="198"/>
      <c r="AQ5" s="199">
        <v>7877662528.1199999</v>
      </c>
      <c r="AR5" s="199">
        <v>7704.04</v>
      </c>
      <c r="AS5" s="200" t="e">
        <f>(#REF!/AQ5)-1</f>
        <v>#REF!</v>
      </c>
      <c r="AT5" s="200" t="e">
        <f>(#REF!/AR5)-1</f>
        <v>#REF!</v>
      </c>
    </row>
    <row r="6" spans="1:46">
      <c r="A6" s="192" t="s">
        <v>77</v>
      </c>
      <c r="B6" s="201">
        <v>493092577.14999998</v>
      </c>
      <c r="C6" s="202">
        <v>0.96</v>
      </c>
      <c r="D6" s="201">
        <v>498046586.60000002</v>
      </c>
      <c r="E6" s="202">
        <v>0.96</v>
      </c>
      <c r="F6" s="194">
        <f t="shared" si="0"/>
        <v>1.0046814086380022E-2</v>
      </c>
      <c r="G6" s="194">
        <f t="shared" si="1"/>
        <v>0</v>
      </c>
      <c r="H6" s="201">
        <v>490084718.95999998</v>
      </c>
      <c r="I6" s="202">
        <v>0.95</v>
      </c>
      <c r="J6" s="194">
        <f t="shared" si="2"/>
        <v>-1.5986190557700824E-2</v>
      </c>
      <c r="K6" s="194">
        <f t="shared" si="3"/>
        <v>-1.0416666666666676E-2</v>
      </c>
      <c r="L6" s="201">
        <v>487233809.08999997</v>
      </c>
      <c r="M6" s="202">
        <v>0.95</v>
      </c>
      <c r="N6" s="194">
        <f t="shared" si="4"/>
        <v>-5.8171776423673639E-3</v>
      </c>
      <c r="O6" s="194">
        <f t="shared" si="5"/>
        <v>0</v>
      </c>
      <c r="P6" s="201">
        <v>484476748.30000001</v>
      </c>
      <c r="Q6" s="202">
        <v>0.94</v>
      </c>
      <c r="R6" s="194">
        <f t="shared" si="6"/>
        <v>-5.6585990925984535E-3</v>
      </c>
      <c r="S6" s="194">
        <f t="shared" si="7"/>
        <v>-1.0526315789473694E-2</v>
      </c>
      <c r="T6" s="201">
        <v>482595935.35000002</v>
      </c>
      <c r="U6" s="202">
        <v>0.94</v>
      </c>
      <c r="V6" s="194">
        <f t="shared" si="8"/>
        <v>-3.8821531819631149E-3</v>
      </c>
      <c r="W6" s="194">
        <f t="shared" si="9"/>
        <v>0</v>
      </c>
      <c r="X6" s="201">
        <v>486398290.05000001</v>
      </c>
      <c r="Y6" s="202">
        <v>0.95</v>
      </c>
      <c r="Z6" s="194">
        <f t="shared" si="10"/>
        <v>7.8789613038127877E-3</v>
      </c>
      <c r="AA6" s="194">
        <f t="shared" si="11"/>
        <v>1.0638297872340436E-2</v>
      </c>
      <c r="AB6" s="298">
        <v>489029259.20999998</v>
      </c>
      <c r="AC6" s="299">
        <v>0.96</v>
      </c>
      <c r="AD6" s="194">
        <f t="shared" si="12"/>
        <v>5.4090839006229081E-3</v>
      </c>
      <c r="AE6" s="194">
        <f t="shared" si="13"/>
        <v>1.0526315789473694E-2</v>
      </c>
      <c r="AF6" s="298">
        <v>478509928.60000002</v>
      </c>
      <c r="AG6" s="299">
        <v>0.94</v>
      </c>
      <c r="AH6" s="194">
        <f t="shared" si="14"/>
        <v>-2.1510636453518871E-2</v>
      </c>
      <c r="AI6" s="194">
        <f t="shared" si="15"/>
        <v>-2.0833333333333353E-2</v>
      </c>
      <c r="AJ6" s="195">
        <f t="shared" ref="AJ6:AJ69" si="16">AVERAGE(F6,J6,N6,R6,V6,Z6,AD6,AH6)</f>
        <v>-3.6899872046666136E-3</v>
      </c>
      <c r="AK6" s="195">
        <f t="shared" ref="AK6:AK69" si="17">AVERAGE(G6,K6,O6,S6,W6,AA6,AE6,AI6)</f>
        <v>-2.5764627659574492E-3</v>
      </c>
      <c r="AL6" s="196">
        <f t="shared" ref="AL6:AL69" si="18">((AF6-D6)/D6)</f>
        <v>-3.9226567404809114E-2</v>
      </c>
      <c r="AM6" s="196">
        <f t="shared" ref="AM6:AM69" si="19">((AG6-E6)/E6)</f>
        <v>-2.0833333333333353E-2</v>
      </c>
      <c r="AN6" s="197">
        <f t="shared" ref="AN6:AN69" si="20">STDEV(F6,J6,N6,R6,V6,Z6,AD6,AH6)</f>
        <v>1.122842585657894E-2</v>
      </c>
      <c r="AO6" s="197">
        <f t="shared" ref="AO6:AO69" si="21">STDEV(G6,K6,O6,S6,W6,AA6,AE6,AI6)</f>
        <v>1.0851000407910994E-2</v>
      </c>
      <c r="AP6" s="203"/>
      <c r="AQ6" s="204">
        <v>486981928.81999999</v>
      </c>
      <c r="AR6" s="205">
        <v>0.95</v>
      </c>
      <c r="AS6" s="200" t="e">
        <f>(#REF!/AQ6)-1</f>
        <v>#REF!</v>
      </c>
      <c r="AT6" s="200" t="e">
        <f>(#REF!/AR6)-1</f>
        <v>#REF!</v>
      </c>
    </row>
    <row r="7" spans="1:46">
      <c r="A7" s="192" t="s">
        <v>14</v>
      </c>
      <c r="B7" s="201">
        <v>210425982.50999999</v>
      </c>
      <c r="C7" s="202">
        <v>108.16</v>
      </c>
      <c r="D7" s="201">
        <v>211151450.72</v>
      </c>
      <c r="E7" s="202">
        <v>108.57</v>
      </c>
      <c r="F7" s="194">
        <f t="shared" si="0"/>
        <v>3.4476170734549483E-3</v>
      </c>
      <c r="G7" s="194">
        <f t="shared" si="1"/>
        <v>3.7906804733727497E-3</v>
      </c>
      <c r="H7" s="201">
        <v>210092781.28999999</v>
      </c>
      <c r="I7" s="202">
        <v>107.9</v>
      </c>
      <c r="J7" s="194">
        <f t="shared" si="2"/>
        <v>-5.0137918844037161E-3</v>
      </c>
      <c r="K7" s="194">
        <f t="shared" si="3"/>
        <v>-6.1711338307081842E-3</v>
      </c>
      <c r="L7" s="201">
        <v>208144771.68000001</v>
      </c>
      <c r="M7" s="202">
        <v>106.77</v>
      </c>
      <c r="N7" s="194">
        <f t="shared" si="4"/>
        <v>-9.2721396615291791E-3</v>
      </c>
      <c r="O7" s="194">
        <f t="shared" si="5"/>
        <v>-1.047265987025032E-2</v>
      </c>
      <c r="P7" s="201">
        <v>208978745.47</v>
      </c>
      <c r="Q7" s="202">
        <v>107.2</v>
      </c>
      <c r="R7" s="194">
        <f t="shared" si="6"/>
        <v>4.0067006404664145E-3</v>
      </c>
      <c r="S7" s="194">
        <f t="shared" si="7"/>
        <v>4.0273485061347461E-3</v>
      </c>
      <c r="T7" s="201">
        <v>208319460.59</v>
      </c>
      <c r="U7" s="202">
        <v>106.86</v>
      </c>
      <c r="V7" s="194">
        <f t="shared" si="8"/>
        <v>-3.1547939409686957E-3</v>
      </c>
      <c r="W7" s="194">
        <f t="shared" si="9"/>
        <v>-3.171641791044808E-3</v>
      </c>
      <c r="X7" s="201">
        <v>210438698.88999999</v>
      </c>
      <c r="Y7" s="202">
        <v>107.95</v>
      </c>
      <c r="Z7" s="194">
        <f t="shared" si="10"/>
        <v>1.0173021253021199E-2</v>
      </c>
      <c r="AA7" s="194">
        <f t="shared" si="11"/>
        <v>1.0200262025079575E-2</v>
      </c>
      <c r="AB7" s="298">
        <v>211720763.30000001</v>
      </c>
      <c r="AC7" s="299">
        <v>108.61</v>
      </c>
      <c r="AD7" s="194">
        <f t="shared" si="12"/>
        <v>6.0923414598290397E-3</v>
      </c>
      <c r="AE7" s="194">
        <f t="shared" si="13"/>
        <v>6.113941639647953E-3</v>
      </c>
      <c r="AF7" s="298">
        <v>211490503.83000001</v>
      </c>
      <c r="AG7" s="299">
        <v>108.47</v>
      </c>
      <c r="AH7" s="194">
        <f t="shared" si="14"/>
        <v>-1.0875620624592693E-3</v>
      </c>
      <c r="AI7" s="194">
        <f t="shared" si="15"/>
        <v>-1.2890157444065977E-3</v>
      </c>
      <c r="AJ7" s="195">
        <f t="shared" si="16"/>
        <v>6.489241096763426E-4</v>
      </c>
      <c r="AK7" s="195">
        <f t="shared" si="17"/>
        <v>3.78472675978139E-4</v>
      </c>
      <c r="AL7" s="196">
        <f t="shared" si="18"/>
        <v>1.6057342198876005E-3</v>
      </c>
      <c r="AM7" s="196">
        <f t="shared" si="19"/>
        <v>-9.2106475085193258E-4</v>
      </c>
      <c r="AN7" s="197">
        <f t="shared" si="20"/>
        <v>6.4078531996382537E-3</v>
      </c>
      <c r="AO7" s="197">
        <f t="shared" si="21"/>
        <v>6.8696939047755553E-3</v>
      </c>
      <c r="AP7" s="203"/>
      <c r="AQ7" s="199">
        <v>204065067.03999999</v>
      </c>
      <c r="AR7" s="205">
        <v>105.02</v>
      </c>
      <c r="AS7" s="200" t="e">
        <f>(#REF!/AQ7)-1</f>
        <v>#REF!</v>
      </c>
      <c r="AT7" s="200" t="e">
        <f>(#REF!/AR7)-1</f>
        <v>#REF!</v>
      </c>
    </row>
    <row r="8" spans="1:46">
      <c r="A8" s="192" t="s">
        <v>16</v>
      </c>
      <c r="B8" s="206">
        <v>168505874</v>
      </c>
      <c r="C8" s="207">
        <v>9.51</v>
      </c>
      <c r="D8" s="206">
        <v>171081669</v>
      </c>
      <c r="E8" s="207">
        <v>9.66</v>
      </c>
      <c r="F8" s="194">
        <f t="shared" si="0"/>
        <v>1.5286084329618088E-2</v>
      </c>
      <c r="G8" s="194">
        <f t="shared" si="1"/>
        <v>1.5772870662460605E-2</v>
      </c>
      <c r="H8" s="206">
        <v>174099616.81</v>
      </c>
      <c r="I8" s="207">
        <v>9.73</v>
      </c>
      <c r="J8" s="194">
        <f t="shared" si="2"/>
        <v>1.7640392612723474E-2</v>
      </c>
      <c r="K8" s="194">
        <f t="shared" si="3"/>
        <v>7.2463768115942325E-3</v>
      </c>
      <c r="L8" s="206">
        <v>169446259</v>
      </c>
      <c r="M8" s="207">
        <v>9.56</v>
      </c>
      <c r="N8" s="194">
        <f t="shared" si="4"/>
        <v>-2.6728133555160825E-2</v>
      </c>
      <c r="O8" s="194">
        <f t="shared" si="5"/>
        <v>-1.7471736896197319E-2</v>
      </c>
      <c r="P8" s="206">
        <v>169954441</v>
      </c>
      <c r="Q8" s="207">
        <v>9.59</v>
      </c>
      <c r="R8" s="194">
        <f t="shared" si="6"/>
        <v>2.9990747685966911E-3</v>
      </c>
      <c r="S8" s="194">
        <f t="shared" si="7"/>
        <v>3.1380753138074645E-3</v>
      </c>
      <c r="T8" s="206">
        <v>168901438</v>
      </c>
      <c r="U8" s="207">
        <v>9.5299999999999994</v>
      </c>
      <c r="V8" s="194">
        <f t="shared" si="8"/>
        <v>-6.1957957309276782E-3</v>
      </c>
      <c r="W8" s="194">
        <f t="shared" si="9"/>
        <v>-6.2565172054223671E-3</v>
      </c>
      <c r="X8" s="206">
        <v>169086708</v>
      </c>
      <c r="Y8" s="207">
        <v>9.5399999999999991</v>
      </c>
      <c r="Z8" s="194">
        <f t="shared" si="10"/>
        <v>1.0969119161673448E-3</v>
      </c>
      <c r="AA8" s="194">
        <f t="shared" si="11"/>
        <v>1.0493179433368088E-3</v>
      </c>
      <c r="AB8" s="300">
        <v>168564161</v>
      </c>
      <c r="AC8" s="301">
        <v>9.51</v>
      </c>
      <c r="AD8" s="194">
        <f t="shared" si="12"/>
        <v>-3.0904085021277957E-3</v>
      </c>
      <c r="AE8" s="194">
        <f t="shared" si="13"/>
        <v>-3.1446540880502478E-3</v>
      </c>
      <c r="AF8" s="300">
        <v>165488738</v>
      </c>
      <c r="AG8" s="301">
        <v>9.34</v>
      </c>
      <c r="AH8" s="194">
        <f t="shared" si="14"/>
        <v>-1.8244821329487709E-2</v>
      </c>
      <c r="AI8" s="194">
        <f t="shared" si="15"/>
        <v>-1.787592008412197E-2</v>
      </c>
      <c r="AJ8" s="195">
        <f t="shared" si="16"/>
        <v>-2.1545869363248011E-3</v>
      </c>
      <c r="AK8" s="195">
        <f t="shared" si="17"/>
        <v>-2.1927734428240993E-3</v>
      </c>
      <c r="AL8" s="196">
        <f t="shared" si="18"/>
        <v>-3.2691585443908662E-2</v>
      </c>
      <c r="AM8" s="196">
        <f t="shared" si="19"/>
        <v>-3.3126293995859243E-2</v>
      </c>
      <c r="AN8" s="197">
        <f t="shared" si="20"/>
        <v>1.5180404051135346E-2</v>
      </c>
      <c r="AO8" s="197">
        <f t="shared" si="21"/>
        <v>1.1635039035960762E-2</v>
      </c>
      <c r="AP8" s="203"/>
      <c r="AQ8" s="208">
        <v>166618649</v>
      </c>
      <c r="AR8" s="209">
        <v>9.4</v>
      </c>
      <c r="AS8" s="200" t="e">
        <f>(#REF!/AQ8)-1</f>
        <v>#REF!</v>
      </c>
      <c r="AT8" s="200" t="e">
        <f>(#REF!/AR8)-1</f>
        <v>#REF!</v>
      </c>
    </row>
    <row r="9" spans="1:46">
      <c r="A9" s="192" t="s">
        <v>17</v>
      </c>
      <c r="B9" s="206">
        <v>1252642502.3699999</v>
      </c>
      <c r="C9" s="207">
        <v>0.76249999999999996</v>
      </c>
      <c r="D9" s="206">
        <v>1296253865.54</v>
      </c>
      <c r="E9" s="207">
        <v>0.78849999999999998</v>
      </c>
      <c r="F9" s="194">
        <f t="shared" si="0"/>
        <v>3.4815490523024219E-2</v>
      </c>
      <c r="G9" s="194">
        <f t="shared" si="1"/>
        <v>3.4098360655737736E-2</v>
      </c>
      <c r="H9" s="206">
        <v>1270281171.0899999</v>
      </c>
      <c r="I9" s="207">
        <v>0.7732</v>
      </c>
      <c r="J9" s="194">
        <f t="shared" si="2"/>
        <v>-2.0036734424070713E-2</v>
      </c>
      <c r="K9" s="194">
        <f t="shared" si="3"/>
        <v>-1.9403931515535804E-2</v>
      </c>
      <c r="L9" s="206">
        <v>1178513639.74</v>
      </c>
      <c r="M9" s="207">
        <v>0.71709999999999996</v>
      </c>
      <c r="N9" s="194">
        <f t="shared" si="4"/>
        <v>-7.2241904736142976E-2</v>
      </c>
      <c r="O9" s="194">
        <f t="shared" si="5"/>
        <v>-7.2555613036730526E-2</v>
      </c>
      <c r="P9" s="206">
        <v>1239463116.4400001</v>
      </c>
      <c r="Q9" s="207">
        <v>0.75360000000000005</v>
      </c>
      <c r="R9" s="194">
        <f t="shared" si="6"/>
        <v>5.1717243351928052E-2</v>
      </c>
      <c r="S9" s="194">
        <f t="shared" si="7"/>
        <v>5.0899456142797506E-2</v>
      </c>
      <c r="T9" s="206">
        <v>1139961288.4400001</v>
      </c>
      <c r="U9" s="207">
        <v>0.68</v>
      </c>
      <c r="V9" s="194">
        <f t="shared" si="8"/>
        <v>-8.0278167764919278E-2</v>
      </c>
      <c r="W9" s="194">
        <f t="shared" si="9"/>
        <v>-9.7664543524416128E-2</v>
      </c>
      <c r="X9" s="206">
        <v>1146044536.01</v>
      </c>
      <c r="Y9" s="207">
        <v>0.69789999999999996</v>
      </c>
      <c r="Z9" s="194">
        <f t="shared" si="10"/>
        <v>5.336363288550491E-3</v>
      </c>
      <c r="AA9" s="194">
        <f t="shared" si="11"/>
        <v>2.6323529411764579E-2</v>
      </c>
      <c r="AB9" s="300">
        <v>1148219326.5699999</v>
      </c>
      <c r="AC9" s="301">
        <v>0.69920000000000004</v>
      </c>
      <c r="AD9" s="194">
        <f t="shared" si="12"/>
        <v>1.8976492550381709E-3</v>
      </c>
      <c r="AE9" s="194">
        <f t="shared" si="13"/>
        <v>1.8627310502938514E-3</v>
      </c>
      <c r="AF9" s="300">
        <v>1133218220.47</v>
      </c>
      <c r="AG9" s="301">
        <v>0.69</v>
      </c>
      <c r="AH9" s="194">
        <f t="shared" si="14"/>
        <v>-1.3064669573897281E-2</v>
      </c>
      <c r="AI9" s="194">
        <f t="shared" si="15"/>
        <v>-1.3157894736842243E-2</v>
      </c>
      <c r="AJ9" s="195">
        <f t="shared" si="16"/>
        <v>-1.1481841260061165E-2</v>
      </c>
      <c r="AK9" s="195">
        <f t="shared" si="17"/>
        <v>-1.119973819411638E-2</v>
      </c>
      <c r="AL9" s="196">
        <f t="shared" si="18"/>
        <v>-0.12577447165573677</v>
      </c>
      <c r="AM9" s="196">
        <f t="shared" si="19"/>
        <v>-0.12492073557387449</v>
      </c>
      <c r="AN9" s="197">
        <f t="shared" si="20"/>
        <v>4.6444808095828363E-2</v>
      </c>
      <c r="AO9" s="197">
        <f t="shared" si="21"/>
        <v>5.1822086459207273E-2</v>
      </c>
      <c r="AP9" s="203"/>
      <c r="AQ9" s="199">
        <v>1147996444.8800001</v>
      </c>
      <c r="AR9" s="205">
        <v>0.69840000000000002</v>
      </c>
      <c r="AS9" s="200" t="e">
        <f>(#REF!/AQ9)-1</f>
        <v>#REF!</v>
      </c>
      <c r="AT9" s="200" t="e">
        <f>(#REF!/AR9)-1</f>
        <v>#REF!</v>
      </c>
    </row>
    <row r="10" spans="1:46">
      <c r="A10" s="192" t="s">
        <v>18</v>
      </c>
      <c r="B10" s="206">
        <v>2802094180.1399999</v>
      </c>
      <c r="C10" s="207">
        <v>12.966200000000001</v>
      </c>
      <c r="D10" s="206">
        <v>2867204735.1500001</v>
      </c>
      <c r="E10" s="207">
        <v>12.966200000000001</v>
      </c>
      <c r="F10" s="194">
        <f t="shared" si="0"/>
        <v>2.3236390650776463E-2</v>
      </c>
      <c r="G10" s="194">
        <f t="shared" si="1"/>
        <v>0</v>
      </c>
      <c r="H10" s="206">
        <v>2876222325.7600002</v>
      </c>
      <c r="I10" s="207">
        <v>13.345499999999999</v>
      </c>
      <c r="J10" s="194">
        <f t="shared" si="2"/>
        <v>3.1450808166750503E-3</v>
      </c>
      <c r="K10" s="194">
        <f t="shared" si="3"/>
        <v>2.925298082707338E-2</v>
      </c>
      <c r="L10" s="206">
        <v>2836770403.0500002</v>
      </c>
      <c r="M10" s="207">
        <v>13.1815</v>
      </c>
      <c r="N10" s="194">
        <f t="shared" si="4"/>
        <v>-1.3716576203675576E-2</v>
      </c>
      <c r="O10" s="194">
        <f t="shared" si="5"/>
        <v>-1.2288786482334847E-2</v>
      </c>
      <c r="P10" s="206">
        <v>2800958458.6199999</v>
      </c>
      <c r="Q10" s="207">
        <v>13.0482</v>
      </c>
      <c r="R10" s="194">
        <f t="shared" si="6"/>
        <v>-1.2624195596336069E-2</v>
      </c>
      <c r="S10" s="194">
        <f t="shared" si="7"/>
        <v>-1.0112657891742229E-2</v>
      </c>
      <c r="T10" s="206">
        <v>2783013076.0100002</v>
      </c>
      <c r="U10" s="207">
        <v>12.966200000000001</v>
      </c>
      <c r="V10" s="194">
        <f t="shared" si="8"/>
        <v>-6.406872102930488E-3</v>
      </c>
      <c r="W10" s="194">
        <f t="shared" si="9"/>
        <v>-6.2843917168650823E-3</v>
      </c>
      <c r="X10" s="206">
        <v>2781952900.98</v>
      </c>
      <c r="Y10" s="207">
        <v>12.9252</v>
      </c>
      <c r="Z10" s="194">
        <f t="shared" si="10"/>
        <v>-3.809450408764088E-4</v>
      </c>
      <c r="AA10" s="194">
        <f t="shared" si="11"/>
        <v>-3.1620675294226812E-3</v>
      </c>
      <c r="AB10" s="300">
        <v>2805617958.3800001</v>
      </c>
      <c r="AC10" s="301">
        <v>13.027699999999999</v>
      </c>
      <c r="AD10" s="194">
        <f t="shared" si="12"/>
        <v>8.5066348145806468E-3</v>
      </c>
      <c r="AE10" s="194">
        <f t="shared" si="13"/>
        <v>7.9302447931172554E-3</v>
      </c>
      <c r="AF10" s="300">
        <v>2710445512.3000002</v>
      </c>
      <c r="AG10" s="301">
        <v>12.6075</v>
      </c>
      <c r="AH10" s="194">
        <f t="shared" si="14"/>
        <v>-3.392209755278075E-2</v>
      </c>
      <c r="AI10" s="194">
        <f t="shared" si="15"/>
        <v>-3.2254350345801597E-2</v>
      </c>
      <c r="AJ10" s="195">
        <f t="shared" si="16"/>
        <v>-4.0203225268208914E-3</v>
      </c>
      <c r="AK10" s="195">
        <f t="shared" si="17"/>
        <v>-3.3648785432469751E-3</v>
      </c>
      <c r="AL10" s="196">
        <f t="shared" si="18"/>
        <v>-5.4673187766550939E-2</v>
      </c>
      <c r="AM10" s="196">
        <f t="shared" si="19"/>
        <v>-2.7664234702534332E-2</v>
      </c>
      <c r="AN10" s="197">
        <f t="shared" si="20"/>
        <v>1.7039017756666098E-2</v>
      </c>
      <c r="AO10" s="197">
        <f t="shared" si="21"/>
        <v>1.7611529901283542E-2</v>
      </c>
      <c r="AP10" s="203"/>
      <c r="AQ10" s="199">
        <v>2845469436.1399999</v>
      </c>
      <c r="AR10" s="205">
        <v>13.0688</v>
      </c>
      <c r="AS10" s="200" t="e">
        <f>(#REF!/AQ10)-1</f>
        <v>#REF!</v>
      </c>
      <c r="AT10" s="200" t="e">
        <f>(#REF!/AR10)-1</f>
        <v>#REF!</v>
      </c>
    </row>
    <row r="11" spans="1:46">
      <c r="A11" s="192" t="s">
        <v>49</v>
      </c>
      <c r="B11" s="206">
        <v>126368929</v>
      </c>
      <c r="C11" s="210">
        <v>2.16</v>
      </c>
      <c r="D11" s="206">
        <v>124911882</v>
      </c>
      <c r="E11" s="210">
        <v>2.13</v>
      </c>
      <c r="F11" s="194">
        <f t="shared" si="0"/>
        <v>-1.1530104840882207E-2</v>
      </c>
      <c r="G11" s="194">
        <f t="shared" si="1"/>
        <v>-1.3888888888889003E-2</v>
      </c>
      <c r="H11" s="206">
        <v>126508890.08</v>
      </c>
      <c r="I11" s="210">
        <v>2.16</v>
      </c>
      <c r="J11" s="194">
        <f t="shared" si="2"/>
        <v>1.2785077403605193E-2</v>
      </c>
      <c r="K11" s="194">
        <f t="shared" si="3"/>
        <v>1.4084507042253639E-2</v>
      </c>
      <c r="L11" s="206">
        <v>125458763</v>
      </c>
      <c r="M11" s="210">
        <v>2.14</v>
      </c>
      <c r="N11" s="194">
        <f t="shared" si="4"/>
        <v>-8.3008164828253014E-3</v>
      </c>
      <c r="O11" s="194">
        <f t="shared" si="5"/>
        <v>-9.2592592592592674E-3</v>
      </c>
      <c r="P11" s="206">
        <v>125667502</v>
      </c>
      <c r="Q11" s="210">
        <v>2.14</v>
      </c>
      <c r="R11" s="194">
        <f t="shared" si="6"/>
        <v>1.6638056601913091E-3</v>
      </c>
      <c r="S11" s="194">
        <f t="shared" si="7"/>
        <v>0</v>
      </c>
      <c r="T11" s="206">
        <v>114902225</v>
      </c>
      <c r="U11" s="210">
        <v>2.13</v>
      </c>
      <c r="V11" s="194">
        <f t="shared" si="8"/>
        <v>-8.5664764785409672E-2</v>
      </c>
      <c r="W11" s="194">
        <f t="shared" si="9"/>
        <v>-4.6728971962617903E-3</v>
      </c>
      <c r="X11" s="206">
        <v>124923176</v>
      </c>
      <c r="Y11" s="210">
        <v>2.13</v>
      </c>
      <c r="Z11" s="194">
        <f t="shared" si="10"/>
        <v>8.7212854233240475E-2</v>
      </c>
      <c r="AA11" s="194">
        <f t="shared" si="11"/>
        <v>0</v>
      </c>
      <c r="AB11" s="300">
        <v>125244583</v>
      </c>
      <c r="AC11" s="302">
        <v>2.14</v>
      </c>
      <c r="AD11" s="194">
        <f t="shared" si="12"/>
        <v>2.5728372451881945E-3</v>
      </c>
      <c r="AE11" s="194">
        <f t="shared" si="13"/>
        <v>4.6948356807512822E-3</v>
      </c>
      <c r="AF11" s="300">
        <v>126763169</v>
      </c>
      <c r="AG11" s="302">
        <v>2.16</v>
      </c>
      <c r="AH11" s="194">
        <f t="shared" si="14"/>
        <v>1.2124963520378363E-2</v>
      </c>
      <c r="AI11" s="194">
        <f t="shared" si="15"/>
        <v>9.3457943925233725E-3</v>
      </c>
      <c r="AJ11" s="195">
        <f t="shared" si="16"/>
        <v>1.3579814941857948E-3</v>
      </c>
      <c r="AK11" s="195">
        <f t="shared" si="17"/>
        <v>3.8011471389779328E-5</v>
      </c>
      <c r="AL11" s="196">
        <f t="shared" si="18"/>
        <v>1.4820743794413409E-2</v>
      </c>
      <c r="AM11" s="196">
        <f t="shared" si="19"/>
        <v>1.4084507042253639E-2</v>
      </c>
      <c r="AN11" s="197">
        <f t="shared" si="20"/>
        <v>4.6982502087197592E-2</v>
      </c>
      <c r="AO11" s="197">
        <f t="shared" si="21"/>
        <v>9.3213902959738294E-3</v>
      </c>
      <c r="AP11" s="203"/>
      <c r="AQ11" s="208">
        <v>123119745</v>
      </c>
      <c r="AR11" s="211">
        <v>2.1</v>
      </c>
      <c r="AS11" s="200" t="e">
        <f>(#REF!/AQ11)-1</f>
        <v>#REF!</v>
      </c>
      <c r="AT11" s="200" t="e">
        <f>(#REF!/AR11)-1</f>
        <v>#REF!</v>
      </c>
    </row>
    <row r="12" spans="1:46">
      <c r="A12" s="212" t="s">
        <v>25</v>
      </c>
      <c r="B12" s="213">
        <v>0</v>
      </c>
      <c r="C12" s="214">
        <v>0</v>
      </c>
      <c r="D12" s="213">
        <v>0</v>
      </c>
      <c r="E12" s="214">
        <v>0</v>
      </c>
      <c r="F12" s="194" t="e">
        <f t="shared" si="0"/>
        <v>#DIV/0!</v>
      </c>
      <c r="G12" s="194" t="e">
        <f t="shared" si="1"/>
        <v>#DIV/0!</v>
      </c>
      <c r="H12" s="213">
        <v>0</v>
      </c>
      <c r="I12" s="214">
        <v>0</v>
      </c>
      <c r="J12" s="194" t="e">
        <f t="shared" si="2"/>
        <v>#DIV/0!</v>
      </c>
      <c r="K12" s="194" t="e">
        <f t="shared" si="3"/>
        <v>#DIV/0!</v>
      </c>
      <c r="L12" s="213">
        <v>0</v>
      </c>
      <c r="M12" s="214">
        <v>0</v>
      </c>
      <c r="N12" s="194" t="e">
        <f t="shared" si="4"/>
        <v>#DIV/0!</v>
      </c>
      <c r="O12" s="194" t="e">
        <f t="shared" si="5"/>
        <v>#DIV/0!</v>
      </c>
      <c r="P12" s="213">
        <v>0</v>
      </c>
      <c r="Q12" s="214">
        <v>0</v>
      </c>
      <c r="R12" s="194" t="e">
        <f t="shared" si="6"/>
        <v>#DIV/0!</v>
      </c>
      <c r="S12" s="194" t="e">
        <f t="shared" si="7"/>
        <v>#DIV/0!</v>
      </c>
      <c r="T12" s="213">
        <v>0</v>
      </c>
      <c r="U12" s="214">
        <v>0</v>
      </c>
      <c r="V12" s="194" t="e">
        <f t="shared" si="8"/>
        <v>#DIV/0!</v>
      </c>
      <c r="W12" s="194" t="e">
        <f t="shared" si="9"/>
        <v>#DIV/0!</v>
      </c>
      <c r="X12" s="213">
        <v>0</v>
      </c>
      <c r="Y12" s="214">
        <v>0</v>
      </c>
      <c r="Z12" s="194" t="e">
        <f t="shared" si="10"/>
        <v>#DIV/0!</v>
      </c>
      <c r="AA12" s="194" t="e">
        <f t="shared" si="11"/>
        <v>#DIV/0!</v>
      </c>
      <c r="AB12" s="303">
        <v>0</v>
      </c>
      <c r="AC12" s="304">
        <v>0</v>
      </c>
      <c r="AD12" s="194" t="e">
        <f t="shared" si="12"/>
        <v>#DIV/0!</v>
      </c>
      <c r="AE12" s="194" t="e">
        <f t="shared" si="13"/>
        <v>#DIV/0!</v>
      </c>
      <c r="AF12" s="303">
        <v>0</v>
      </c>
      <c r="AG12" s="304">
        <v>0</v>
      </c>
      <c r="AH12" s="194" t="e">
        <f t="shared" si="14"/>
        <v>#DIV/0!</v>
      </c>
      <c r="AI12" s="194" t="e">
        <f t="shared" si="15"/>
        <v>#DIV/0!</v>
      </c>
      <c r="AJ12" s="195" t="e">
        <f t="shared" si="16"/>
        <v>#DIV/0!</v>
      </c>
      <c r="AK12" s="195" t="e">
        <f t="shared" si="17"/>
        <v>#DIV/0!</v>
      </c>
      <c r="AL12" s="196" t="e">
        <f t="shared" si="18"/>
        <v>#DIV/0!</v>
      </c>
      <c r="AM12" s="196" t="e">
        <f t="shared" si="19"/>
        <v>#DIV/0!</v>
      </c>
      <c r="AN12" s="197" t="e">
        <f t="shared" si="20"/>
        <v>#DIV/0!</v>
      </c>
      <c r="AO12" s="197" t="e">
        <f t="shared" si="21"/>
        <v>#DIV/0!</v>
      </c>
      <c r="AP12" s="203"/>
      <c r="AQ12" s="215">
        <v>0</v>
      </c>
      <c r="AR12" s="216">
        <v>0</v>
      </c>
      <c r="AS12" s="200" t="e">
        <f>(#REF!/AQ12)-1</f>
        <v>#REF!</v>
      </c>
      <c r="AT12" s="200" t="e">
        <f>(#REF!/AR12)-1</f>
        <v>#REF!</v>
      </c>
    </row>
    <row r="13" spans="1:46" ht="12.75" customHeight="1">
      <c r="A13" s="192" t="s">
        <v>89</v>
      </c>
      <c r="B13" s="206">
        <v>156445016.68000001</v>
      </c>
      <c r="C13" s="210">
        <v>112.93</v>
      </c>
      <c r="D13" s="206">
        <v>158733193.06</v>
      </c>
      <c r="E13" s="210">
        <v>112.93</v>
      </c>
      <c r="F13" s="194">
        <f t="shared" si="0"/>
        <v>1.462607393037222E-2</v>
      </c>
      <c r="G13" s="194">
        <f t="shared" si="1"/>
        <v>0</v>
      </c>
      <c r="H13" s="206">
        <v>157470804.93000001</v>
      </c>
      <c r="I13" s="210">
        <v>114.47</v>
      </c>
      <c r="J13" s="194">
        <f t="shared" si="2"/>
        <v>-7.9528931892828593E-3</v>
      </c>
      <c r="K13" s="194">
        <f t="shared" si="3"/>
        <v>1.3636766138315699E-2</v>
      </c>
      <c r="L13" s="206">
        <v>155863306.47999999</v>
      </c>
      <c r="M13" s="210">
        <v>113.29</v>
      </c>
      <c r="N13" s="194">
        <f t="shared" si="4"/>
        <v>-1.0208231619280755E-2</v>
      </c>
      <c r="O13" s="194">
        <f t="shared" si="5"/>
        <v>-1.0308377740892745E-2</v>
      </c>
      <c r="P13" s="206">
        <v>157425550.65000001</v>
      </c>
      <c r="Q13" s="210">
        <v>113.59</v>
      </c>
      <c r="R13" s="194">
        <f t="shared" si="6"/>
        <v>1.0023168411357166E-2</v>
      </c>
      <c r="S13" s="194">
        <f t="shared" si="7"/>
        <v>2.6480713213875642E-3</v>
      </c>
      <c r="T13" s="206">
        <v>157425550.65000001</v>
      </c>
      <c r="U13" s="210">
        <v>113.59</v>
      </c>
      <c r="V13" s="194">
        <f t="shared" si="8"/>
        <v>0</v>
      </c>
      <c r="W13" s="194">
        <f t="shared" si="9"/>
        <v>0</v>
      </c>
      <c r="X13" s="206">
        <v>158700760.03</v>
      </c>
      <c r="Y13" s="210">
        <v>114.3</v>
      </c>
      <c r="Z13" s="194">
        <f t="shared" si="10"/>
        <v>8.1003965032025449E-3</v>
      </c>
      <c r="AA13" s="194">
        <f t="shared" si="11"/>
        <v>6.250550224491537E-3</v>
      </c>
      <c r="AB13" s="300">
        <v>159401599.22999999</v>
      </c>
      <c r="AC13" s="302">
        <v>114.37</v>
      </c>
      <c r="AD13" s="194">
        <f t="shared" si="12"/>
        <v>4.4161048747813495E-3</v>
      </c>
      <c r="AE13" s="194">
        <f t="shared" si="13"/>
        <v>6.1242344706918101E-4</v>
      </c>
      <c r="AF13" s="300">
        <v>154593320.88999999</v>
      </c>
      <c r="AG13" s="302">
        <v>111.43</v>
      </c>
      <c r="AH13" s="194">
        <f t="shared" si="14"/>
        <v>-3.0164555206639777E-2</v>
      </c>
      <c r="AI13" s="194">
        <f t="shared" si="15"/>
        <v>-2.5706041794176775E-2</v>
      </c>
      <c r="AJ13" s="195">
        <f t="shared" si="16"/>
        <v>-1.3949920369362638E-3</v>
      </c>
      <c r="AK13" s="195">
        <f t="shared" si="17"/>
        <v>-1.6083260504756924E-3</v>
      </c>
      <c r="AL13" s="196">
        <f t="shared" si="18"/>
        <v>-2.6080696105162924E-2</v>
      </c>
      <c r="AM13" s="196">
        <f t="shared" si="19"/>
        <v>-1.3282564420437439E-2</v>
      </c>
      <c r="AN13" s="197">
        <f t="shared" si="20"/>
        <v>1.4448396949221069E-2</v>
      </c>
      <c r="AO13" s="197">
        <f t="shared" si="21"/>
        <v>1.1824838554726755E-2</v>
      </c>
      <c r="AP13" s="203"/>
      <c r="AQ13" s="208">
        <v>155057555.75</v>
      </c>
      <c r="AR13" s="208">
        <v>111.51</v>
      </c>
      <c r="AS13" s="200" t="e">
        <f>(#REF!/AQ13)-1</f>
        <v>#REF!</v>
      </c>
      <c r="AT13" s="200" t="e">
        <f>(#REF!/AR13)-1</f>
        <v>#REF!</v>
      </c>
    </row>
    <row r="14" spans="1:46" ht="12.75" customHeight="1">
      <c r="A14" s="192" t="s">
        <v>90</v>
      </c>
      <c r="B14" s="206">
        <v>212299880.59</v>
      </c>
      <c r="C14" s="210">
        <v>9.9101999999999997</v>
      </c>
      <c r="D14" s="206">
        <v>217057671.87</v>
      </c>
      <c r="E14" s="210">
        <v>10.130000000000001</v>
      </c>
      <c r="F14" s="194">
        <f t="shared" si="0"/>
        <v>2.2410711050697162E-2</v>
      </c>
      <c r="G14" s="194">
        <f t="shared" si="1"/>
        <v>2.2179168937054863E-2</v>
      </c>
      <c r="H14" s="206">
        <v>216935109.53</v>
      </c>
      <c r="I14" s="210">
        <v>10.127800000000001</v>
      </c>
      <c r="J14" s="194">
        <f t="shared" si="2"/>
        <v>-5.6465334279181113E-4</v>
      </c>
      <c r="K14" s="194">
        <f t="shared" si="3"/>
        <v>-2.1717670286280371E-4</v>
      </c>
      <c r="L14" s="206">
        <v>212493741.22999999</v>
      </c>
      <c r="M14" s="210">
        <v>9.9206000000000003</v>
      </c>
      <c r="N14" s="194">
        <f t="shared" si="4"/>
        <v>-2.0473257231724468E-2</v>
      </c>
      <c r="O14" s="194">
        <f t="shared" si="5"/>
        <v>-2.0458539860581791E-2</v>
      </c>
      <c r="P14" s="206">
        <v>211623716.49000001</v>
      </c>
      <c r="Q14" s="210">
        <v>9.8796999999999997</v>
      </c>
      <c r="R14" s="194">
        <f t="shared" si="6"/>
        <v>-4.0943546617604994E-3</v>
      </c>
      <c r="S14" s="194">
        <f t="shared" si="7"/>
        <v>-4.1227345120255429E-3</v>
      </c>
      <c r="T14" s="206">
        <v>208429393.59999999</v>
      </c>
      <c r="U14" s="210">
        <v>9.7322000000000006</v>
      </c>
      <c r="V14" s="194">
        <f t="shared" si="8"/>
        <v>-1.5094352102785034E-2</v>
      </c>
      <c r="W14" s="194">
        <f t="shared" si="9"/>
        <v>-1.4929603125600887E-2</v>
      </c>
      <c r="X14" s="206">
        <v>207426979</v>
      </c>
      <c r="Y14" s="210">
        <v>9.6851000000000003</v>
      </c>
      <c r="Z14" s="194">
        <f t="shared" si="10"/>
        <v>-4.8093725298829163E-3</v>
      </c>
      <c r="AA14" s="194">
        <f t="shared" si="11"/>
        <v>-4.8396046114958964E-3</v>
      </c>
      <c r="AB14" s="300">
        <v>208229285.46000001</v>
      </c>
      <c r="AC14" s="302" t="s">
        <v>144</v>
      </c>
      <c r="AD14" s="194">
        <f t="shared" si="12"/>
        <v>3.8678983026600813E-3</v>
      </c>
      <c r="AE14" s="194" t="e">
        <f t="shared" si="13"/>
        <v>#VALUE!</v>
      </c>
      <c r="AF14" s="300">
        <v>202988564.87</v>
      </c>
      <c r="AG14" s="302">
        <v>9.4794</v>
      </c>
      <c r="AH14" s="194">
        <f t="shared" si="14"/>
        <v>-2.5168028495236441E-2</v>
      </c>
      <c r="AI14" s="194" t="e">
        <f t="shared" si="15"/>
        <v>#VALUE!</v>
      </c>
      <c r="AJ14" s="195">
        <f t="shared" si="16"/>
        <v>-5.4906761263529905E-3</v>
      </c>
      <c r="AK14" s="195" t="e">
        <f t="shared" si="17"/>
        <v>#VALUE!</v>
      </c>
      <c r="AL14" s="196">
        <f t="shared" si="18"/>
        <v>-6.4817368023859845E-2</v>
      </c>
      <c r="AM14" s="196">
        <f t="shared" si="19"/>
        <v>-6.4225074037512403E-2</v>
      </c>
      <c r="AN14" s="197">
        <f t="shared" si="20"/>
        <v>1.5102773801631749E-2</v>
      </c>
      <c r="AO14" s="197" t="e">
        <f t="shared" si="21"/>
        <v>#VALUE!</v>
      </c>
      <c r="AP14" s="203"/>
      <c r="AQ14" s="217">
        <v>212579164.06</v>
      </c>
      <c r="AR14" s="217">
        <v>9.9</v>
      </c>
      <c r="AS14" s="200" t="e">
        <f>(#REF!/AQ14)-1</f>
        <v>#REF!</v>
      </c>
      <c r="AT14" s="200" t="e">
        <f>(#REF!/AR14)-1</f>
        <v>#REF!</v>
      </c>
    </row>
    <row r="15" spans="1:46" ht="12.75" customHeight="1">
      <c r="A15" s="218" t="s">
        <v>109</v>
      </c>
      <c r="B15" s="193">
        <v>283133712.42000002</v>
      </c>
      <c r="C15" s="193">
        <v>1503.78</v>
      </c>
      <c r="D15" s="193">
        <v>281802228.68000001</v>
      </c>
      <c r="E15" s="193">
        <v>1494.94</v>
      </c>
      <c r="F15" s="194">
        <f t="shared" si="0"/>
        <v>-4.7026676146035519E-3</v>
      </c>
      <c r="G15" s="194">
        <f t="shared" si="1"/>
        <v>-5.878519464283285E-3</v>
      </c>
      <c r="H15" s="193">
        <v>278662534.79000002</v>
      </c>
      <c r="I15" s="193">
        <v>1479.62</v>
      </c>
      <c r="J15" s="194">
        <f t="shared" si="2"/>
        <v>-1.1141479982989273E-2</v>
      </c>
      <c r="K15" s="194">
        <f t="shared" si="3"/>
        <v>-1.0247902925870044E-2</v>
      </c>
      <c r="L15" s="193">
        <v>278862564.98000002</v>
      </c>
      <c r="M15" s="193">
        <v>1480.68</v>
      </c>
      <c r="N15" s="194">
        <f t="shared" si="4"/>
        <v>7.1782232997607762E-4</v>
      </c>
      <c r="O15" s="194">
        <f t="shared" si="5"/>
        <v>7.1640015679713231E-4</v>
      </c>
      <c r="P15" s="193">
        <v>257100202.24000001</v>
      </c>
      <c r="Q15" s="193">
        <v>1469.88</v>
      </c>
      <c r="R15" s="194">
        <f t="shared" si="6"/>
        <v>-7.8039742414191746E-2</v>
      </c>
      <c r="S15" s="194">
        <f t="shared" si="7"/>
        <v>-7.2939460247993856E-3</v>
      </c>
      <c r="T15" s="193">
        <v>252404080.74000001</v>
      </c>
      <c r="U15" s="193">
        <v>1442.97</v>
      </c>
      <c r="V15" s="194">
        <f t="shared" si="8"/>
        <v>-1.8265724643873386E-2</v>
      </c>
      <c r="W15" s="194">
        <f t="shared" si="9"/>
        <v>-1.8307616948322367E-2</v>
      </c>
      <c r="X15" s="193">
        <v>253818877.12</v>
      </c>
      <c r="Y15" s="193">
        <v>1443.59</v>
      </c>
      <c r="Z15" s="194">
        <f t="shared" si="10"/>
        <v>5.6052833054524532E-3</v>
      </c>
      <c r="AA15" s="194">
        <f t="shared" si="11"/>
        <v>4.2966936249533316E-4</v>
      </c>
      <c r="AB15" s="297">
        <v>213195739.72999999</v>
      </c>
      <c r="AC15" s="297">
        <v>1426.94</v>
      </c>
      <c r="AD15" s="194">
        <f t="shared" si="12"/>
        <v>-0.1600477389662168</v>
      </c>
      <c r="AE15" s="194">
        <f t="shared" si="13"/>
        <v>-1.1533745731128552E-2</v>
      </c>
      <c r="AF15" s="297">
        <v>206643014.74000001</v>
      </c>
      <c r="AG15" s="297">
        <v>1386.07</v>
      </c>
      <c r="AH15" s="194">
        <f t="shared" si="14"/>
        <v>-3.0735722009729769E-2</v>
      </c>
      <c r="AI15" s="194">
        <f t="shared" si="15"/>
        <v>-2.8641708831485639E-2</v>
      </c>
      <c r="AJ15" s="195">
        <f t="shared" si="16"/>
        <v>-3.7076246249522E-2</v>
      </c>
      <c r="AK15" s="195">
        <f t="shared" si="17"/>
        <v>-1.0094671300824601E-2</v>
      </c>
      <c r="AL15" s="196">
        <f t="shared" si="18"/>
        <v>-0.26670908279205591</v>
      </c>
      <c r="AM15" s="196">
        <f t="shared" si="19"/>
        <v>-7.2825665244090135E-2</v>
      </c>
      <c r="AN15" s="197">
        <f t="shared" si="20"/>
        <v>5.6270773039946126E-2</v>
      </c>
      <c r="AO15" s="197">
        <f t="shared" si="21"/>
        <v>9.7599802646120767E-3</v>
      </c>
      <c r="AP15" s="203"/>
      <c r="AQ15" s="199">
        <v>305162610.31</v>
      </c>
      <c r="AR15" s="199">
        <v>1481.86</v>
      </c>
      <c r="AS15" s="200" t="e">
        <f>(#REF!/AQ15)-1</f>
        <v>#REF!</v>
      </c>
      <c r="AT15" s="200" t="e">
        <f>(#REF!/AR15)-1</f>
        <v>#REF!</v>
      </c>
    </row>
    <row r="16" spans="1:46">
      <c r="A16" s="192" t="s">
        <v>125</v>
      </c>
      <c r="B16" s="193">
        <v>101447708.93000001</v>
      </c>
      <c r="C16" s="193">
        <v>101.23</v>
      </c>
      <c r="D16" s="193">
        <v>101876158.06999999</v>
      </c>
      <c r="E16" s="193">
        <v>101.67</v>
      </c>
      <c r="F16" s="194">
        <f t="shared" si="0"/>
        <v>4.2233495908283163E-3</v>
      </c>
      <c r="G16" s="194">
        <f t="shared" si="1"/>
        <v>4.3465375876716164E-3</v>
      </c>
      <c r="H16" s="193">
        <v>102204457.73</v>
      </c>
      <c r="I16" s="193">
        <v>101.3</v>
      </c>
      <c r="J16" s="194">
        <f t="shared" si="2"/>
        <v>3.2225367173194124E-3</v>
      </c>
      <c r="K16" s="194">
        <f t="shared" si="3"/>
        <v>-3.6392249434445221E-3</v>
      </c>
      <c r="L16" s="193">
        <v>101388250.52</v>
      </c>
      <c r="M16" s="193">
        <v>101.11</v>
      </c>
      <c r="N16" s="194">
        <f t="shared" si="4"/>
        <v>-7.9860235857445155E-3</v>
      </c>
      <c r="O16" s="194">
        <f t="shared" si="5"/>
        <v>-1.8756169792694742E-3</v>
      </c>
      <c r="P16" s="193">
        <v>102594250.73999999</v>
      </c>
      <c r="Q16" s="193">
        <v>102.44</v>
      </c>
      <c r="R16" s="194">
        <f t="shared" si="6"/>
        <v>1.1894871583390242E-2</v>
      </c>
      <c r="S16" s="194">
        <f t="shared" si="7"/>
        <v>1.3153990703194524E-2</v>
      </c>
      <c r="T16" s="193">
        <v>103046013.70999999</v>
      </c>
      <c r="U16" s="193">
        <v>102.72</v>
      </c>
      <c r="V16" s="194">
        <f t="shared" si="8"/>
        <v>4.4033946029283979E-3</v>
      </c>
      <c r="W16" s="194">
        <f t="shared" si="9"/>
        <v>2.7333073018352316E-3</v>
      </c>
      <c r="X16" s="193">
        <v>103337211.8</v>
      </c>
      <c r="Y16" s="193">
        <v>102.61</v>
      </c>
      <c r="Z16" s="194">
        <f t="shared" si="10"/>
        <v>2.825903492196366E-3</v>
      </c>
      <c r="AA16" s="194">
        <f t="shared" si="11"/>
        <v>-1.0708722741432967E-3</v>
      </c>
      <c r="AB16" s="297">
        <v>104049047.33</v>
      </c>
      <c r="AC16" s="297">
        <v>103.4002</v>
      </c>
      <c r="AD16" s="194">
        <f t="shared" si="12"/>
        <v>6.8884723866722442E-3</v>
      </c>
      <c r="AE16" s="194">
        <f t="shared" si="13"/>
        <v>7.7010038007991298E-3</v>
      </c>
      <c r="AF16" s="297">
        <v>104018080.31999999</v>
      </c>
      <c r="AG16" s="297">
        <v>103.34699999999999</v>
      </c>
      <c r="AH16" s="194">
        <f t="shared" si="14"/>
        <v>-2.9761935159089902E-4</v>
      </c>
      <c r="AI16" s="194">
        <f t="shared" si="15"/>
        <v>-5.14505774650377E-4</v>
      </c>
      <c r="AJ16" s="195">
        <f t="shared" si="16"/>
        <v>3.146860679499945E-3</v>
      </c>
      <c r="AK16" s="195">
        <f t="shared" si="17"/>
        <v>2.604327427749104E-3</v>
      </c>
      <c r="AL16" s="196">
        <f t="shared" si="18"/>
        <v>2.102476468074372E-2</v>
      </c>
      <c r="AM16" s="196">
        <f t="shared" si="19"/>
        <v>1.649454116258476E-2</v>
      </c>
      <c r="AN16" s="197">
        <f t="shared" si="20"/>
        <v>5.7218797354099448E-3</v>
      </c>
      <c r="AO16" s="197">
        <f t="shared" si="21"/>
        <v>5.6392691879753694E-3</v>
      </c>
      <c r="AP16" s="203"/>
      <c r="AQ16" s="219">
        <v>100020653.31</v>
      </c>
      <c r="AR16" s="199">
        <v>100</v>
      </c>
      <c r="AS16" s="200" t="e">
        <f>(#REF!/AQ16)-1</f>
        <v>#REF!</v>
      </c>
      <c r="AT16" s="200" t="e">
        <f>(#REF!/AR16)-1</f>
        <v>#REF!</v>
      </c>
    </row>
    <row r="17" spans="1:46">
      <c r="A17" s="104" t="s">
        <v>72</v>
      </c>
      <c r="B17" s="220">
        <f>SUM(B5:B16)</f>
        <v>13765191208.550001</v>
      </c>
      <c r="C17" s="221"/>
      <c r="D17" s="220">
        <f>SUM(D5:D16)</f>
        <v>13966570146.710001</v>
      </c>
      <c r="E17" s="221"/>
      <c r="F17" s="194">
        <f>((D17-B17)/B17)</f>
        <v>1.462957797745061E-2</v>
      </c>
      <c r="G17" s="194"/>
      <c r="H17" s="220">
        <f>SUM(H5:H16)</f>
        <v>13937311918.570002</v>
      </c>
      <c r="I17" s="221"/>
      <c r="J17" s="194">
        <f>((H17-D17)/D17)</f>
        <v>-2.0948756804756055E-3</v>
      </c>
      <c r="K17" s="194"/>
      <c r="L17" s="220">
        <f>SUM(L5:L16)</f>
        <v>13595139584.490002</v>
      </c>
      <c r="M17" s="221"/>
      <c r="N17" s="194">
        <f>((L17-H17)/H17)</f>
        <v>-2.455081267314476E-2</v>
      </c>
      <c r="O17" s="194"/>
      <c r="P17" s="220">
        <f>SUM(P5:P16)</f>
        <v>13600882386.389999</v>
      </c>
      <c r="Q17" s="221"/>
      <c r="R17" s="194">
        <f>((P17-L17)/L17)</f>
        <v>4.2241581002591395E-4</v>
      </c>
      <c r="S17" s="194"/>
      <c r="T17" s="220">
        <f>SUM(T5:T16)</f>
        <v>13409465754.75</v>
      </c>
      <c r="U17" s="221"/>
      <c r="V17" s="194">
        <f>((T17-P17)/P17)</f>
        <v>-1.407383919675273E-2</v>
      </c>
      <c r="W17" s="194"/>
      <c r="X17" s="220">
        <f>SUM(X5:X16)</f>
        <v>13543260517.940001</v>
      </c>
      <c r="Y17" s="221"/>
      <c r="Z17" s="194">
        <f>((X17-T17)/T17)</f>
        <v>9.9776356222548816E-3</v>
      </c>
      <c r="AA17" s="194"/>
      <c r="AB17" s="305">
        <f>SUM(AB5:AB16)</f>
        <v>13431922134.269999</v>
      </c>
      <c r="AC17" s="306"/>
      <c r="AD17" s="194">
        <f>((AB17-X17)/X17)</f>
        <v>-8.2209438061475858E-3</v>
      </c>
      <c r="AE17" s="194"/>
      <c r="AF17" s="305">
        <f>SUM(AF5:AF16)</f>
        <v>13118382750.77</v>
      </c>
      <c r="AG17" s="306"/>
      <c r="AH17" s="194">
        <f>((AF17-AB17)/AB17)</f>
        <v>-2.3342852971134975E-2</v>
      </c>
      <c r="AI17" s="194"/>
      <c r="AJ17" s="195">
        <f t="shared" si="16"/>
        <v>-5.9067118647405312E-3</v>
      </c>
      <c r="AK17" s="195"/>
      <c r="AL17" s="196">
        <f t="shared" si="18"/>
        <v>-6.0729827511717439E-2</v>
      </c>
      <c r="AM17" s="196"/>
      <c r="AN17" s="197">
        <f t="shared" si="20"/>
        <v>1.4403961745502188E-2</v>
      </c>
      <c r="AO17" s="197"/>
      <c r="AP17" s="203"/>
      <c r="AQ17" s="222">
        <f>SUM(AQ5:AQ16)</f>
        <v>13624733782.429998</v>
      </c>
      <c r="AR17" s="223"/>
      <c r="AS17" s="200" t="e">
        <f>(#REF!/AQ17)-1</f>
        <v>#REF!</v>
      </c>
      <c r="AT17" s="200" t="e">
        <f>(#REF!/AR17)-1</f>
        <v>#REF!</v>
      </c>
    </row>
    <row r="18" spans="1:46">
      <c r="A18" s="224" t="s">
        <v>75</v>
      </c>
      <c r="B18" s="220"/>
      <c r="C18" s="157"/>
      <c r="D18" s="220"/>
      <c r="E18" s="157"/>
      <c r="F18" s="194"/>
      <c r="G18" s="194"/>
      <c r="H18" s="220"/>
      <c r="I18" s="157"/>
      <c r="J18" s="194"/>
      <c r="K18" s="194"/>
      <c r="L18" s="220"/>
      <c r="M18" s="157"/>
      <c r="N18" s="194"/>
      <c r="O18" s="194"/>
      <c r="P18" s="220"/>
      <c r="Q18" s="157"/>
      <c r="R18" s="194"/>
      <c r="S18" s="194"/>
      <c r="T18" s="220"/>
      <c r="U18" s="157"/>
      <c r="V18" s="194"/>
      <c r="W18" s="194"/>
      <c r="X18" s="220"/>
      <c r="Y18" s="157"/>
      <c r="Z18" s="194"/>
      <c r="AA18" s="194"/>
      <c r="AB18" s="305"/>
      <c r="AC18" s="307"/>
      <c r="AD18" s="194"/>
      <c r="AE18" s="194"/>
      <c r="AF18" s="305"/>
      <c r="AG18" s="307"/>
      <c r="AH18" s="194"/>
      <c r="AI18" s="194"/>
      <c r="AJ18" s="195"/>
      <c r="AK18" s="195"/>
      <c r="AL18" s="196"/>
      <c r="AM18" s="196"/>
      <c r="AN18" s="197"/>
      <c r="AO18" s="197"/>
      <c r="AP18" s="203"/>
      <c r="AQ18" s="222"/>
      <c r="AR18" s="160"/>
      <c r="AS18" s="200" t="e">
        <f>(#REF!/AQ18)-1</f>
        <v>#REF!</v>
      </c>
      <c r="AT18" s="200" t="e">
        <f>(#REF!/AR18)-1</f>
        <v>#REF!</v>
      </c>
    </row>
    <row r="19" spans="1:46">
      <c r="A19" s="192" t="s">
        <v>63</v>
      </c>
      <c r="B19" s="193">
        <v>59874309652.739998</v>
      </c>
      <c r="C19" s="225">
        <v>100</v>
      </c>
      <c r="D19" s="193">
        <v>62952712853.949997</v>
      </c>
      <c r="E19" s="225">
        <v>100</v>
      </c>
      <c r="F19" s="194">
        <f t="shared" ref="F19:G26" si="22">((D19-B19)/B19)</f>
        <v>5.1414424968975379E-2</v>
      </c>
      <c r="G19" s="194">
        <f t="shared" si="22"/>
        <v>0</v>
      </c>
      <c r="H19" s="193">
        <v>63853725367.860001</v>
      </c>
      <c r="I19" s="225">
        <v>100</v>
      </c>
      <c r="J19" s="194">
        <f t="shared" ref="J19:J26" si="23">((H19-D19)/D19)</f>
        <v>1.4312528770608322E-2</v>
      </c>
      <c r="K19" s="194">
        <f t="shared" ref="K19:K26" si="24">((I19-E19)/E19)</f>
        <v>0</v>
      </c>
      <c r="L19" s="193">
        <v>63623133081.610001</v>
      </c>
      <c r="M19" s="225">
        <v>100</v>
      </c>
      <c r="N19" s="194">
        <f t="shared" ref="N19:N26" si="25">((L19-H19)/H19)</f>
        <v>-3.6112581516828121E-3</v>
      </c>
      <c r="O19" s="194">
        <f t="shared" ref="O19:O26" si="26">((M19-I19)/I19)</f>
        <v>0</v>
      </c>
      <c r="P19" s="193">
        <v>63114170909.980003</v>
      </c>
      <c r="Q19" s="225">
        <v>100</v>
      </c>
      <c r="R19" s="194">
        <f t="shared" ref="R19:R26" si="27">((P19-L19)/L19)</f>
        <v>-7.9996401776873619E-3</v>
      </c>
      <c r="S19" s="194">
        <f t="shared" ref="S19:S26" si="28">((Q19-M19)/M19)</f>
        <v>0</v>
      </c>
      <c r="T19" s="193">
        <v>63683180788.879997</v>
      </c>
      <c r="U19" s="225">
        <v>100</v>
      </c>
      <c r="V19" s="194">
        <f t="shared" ref="V19:V26" si="29">((T19-P19)/P19)</f>
        <v>9.0155645031220477E-3</v>
      </c>
      <c r="W19" s="194">
        <f t="shared" ref="W19:W26" si="30">((U19-Q19)/Q19)</f>
        <v>0</v>
      </c>
      <c r="X19" s="193">
        <v>64276382652.690002</v>
      </c>
      <c r="Y19" s="225">
        <v>100</v>
      </c>
      <c r="Z19" s="194">
        <f t="shared" ref="Z19:Z26" si="31">((X19-T19)/T19)</f>
        <v>9.3148906267192418E-3</v>
      </c>
      <c r="AA19" s="194">
        <f t="shared" ref="AA19:AA26" si="32">((Y19-U19)/U19)</f>
        <v>0</v>
      </c>
      <c r="AB19" s="297">
        <v>64616184843.629997</v>
      </c>
      <c r="AC19" s="308">
        <v>100</v>
      </c>
      <c r="AD19" s="194">
        <f t="shared" ref="AD19:AD26" si="33">((AB19-X19)/X19)</f>
        <v>5.2865792522282509E-3</v>
      </c>
      <c r="AE19" s="194">
        <f t="shared" ref="AE19:AE26" si="34">((AC19-Y19)/Y19)</f>
        <v>0</v>
      </c>
      <c r="AF19" s="297">
        <v>65045191321.690002</v>
      </c>
      <c r="AG19" s="308">
        <v>100</v>
      </c>
      <c r="AH19" s="194">
        <f t="shared" ref="AH19:AH26" si="35">((AF19-AB19)/AB19)</f>
        <v>6.6393037456202826E-3</v>
      </c>
      <c r="AI19" s="194">
        <f t="shared" ref="AI19:AI26" si="36">((AG19-AC19)/AC19)</f>
        <v>0</v>
      </c>
      <c r="AJ19" s="195">
        <f t="shared" si="16"/>
        <v>1.0546549192237919E-2</v>
      </c>
      <c r="AK19" s="195">
        <f t="shared" si="17"/>
        <v>0</v>
      </c>
      <c r="AL19" s="196">
        <f t="shared" si="18"/>
        <v>3.3238892700216842E-2</v>
      </c>
      <c r="AM19" s="196">
        <f t="shared" si="19"/>
        <v>0</v>
      </c>
      <c r="AN19" s="197">
        <f t="shared" si="20"/>
        <v>1.8029995916767204E-2</v>
      </c>
      <c r="AO19" s="197">
        <f t="shared" si="21"/>
        <v>0</v>
      </c>
      <c r="AP19" s="203"/>
      <c r="AQ19" s="199">
        <v>58847545464.410004</v>
      </c>
      <c r="AR19" s="226">
        <v>100</v>
      </c>
      <c r="AS19" s="200" t="e">
        <f>(#REF!/AQ19)-1</f>
        <v>#REF!</v>
      </c>
      <c r="AT19" s="200" t="e">
        <f>(#REF!/AR19)-1</f>
        <v>#REF!</v>
      </c>
    </row>
    <row r="20" spans="1:46">
      <c r="A20" s="192" t="s">
        <v>29</v>
      </c>
      <c r="B20" s="193">
        <v>27368862500</v>
      </c>
      <c r="C20" s="225">
        <v>100</v>
      </c>
      <c r="D20" s="193">
        <v>25892946600</v>
      </c>
      <c r="E20" s="225">
        <v>100</v>
      </c>
      <c r="F20" s="194">
        <f t="shared" si="22"/>
        <v>-5.3926826516812673E-2</v>
      </c>
      <c r="G20" s="194">
        <f t="shared" si="22"/>
        <v>0</v>
      </c>
      <c r="H20" s="193">
        <v>25021167100</v>
      </c>
      <c r="I20" s="225">
        <v>100</v>
      </c>
      <c r="J20" s="194">
        <f t="shared" si="23"/>
        <v>-3.3668609195679565E-2</v>
      </c>
      <c r="K20" s="194">
        <f t="shared" si="24"/>
        <v>0</v>
      </c>
      <c r="L20" s="193">
        <v>24652631000</v>
      </c>
      <c r="M20" s="225">
        <v>100</v>
      </c>
      <c r="N20" s="194">
        <f t="shared" si="25"/>
        <v>-1.4728973214043241E-2</v>
      </c>
      <c r="O20" s="194">
        <f t="shared" si="26"/>
        <v>0</v>
      </c>
      <c r="P20" s="193">
        <v>23569921500</v>
      </c>
      <c r="Q20" s="225">
        <v>100</v>
      </c>
      <c r="R20" s="194">
        <f t="shared" si="27"/>
        <v>-4.3918618665894117E-2</v>
      </c>
      <c r="S20" s="194">
        <f t="shared" si="28"/>
        <v>0</v>
      </c>
      <c r="T20" s="193">
        <v>0</v>
      </c>
      <c r="U20" s="225">
        <v>100</v>
      </c>
      <c r="V20" s="194">
        <f t="shared" si="29"/>
        <v>-1</v>
      </c>
      <c r="W20" s="194">
        <f t="shared" si="30"/>
        <v>0</v>
      </c>
      <c r="X20" s="193">
        <v>22088945711.189999</v>
      </c>
      <c r="Y20" s="225">
        <v>100</v>
      </c>
      <c r="Z20" s="194" t="e">
        <f t="shared" si="31"/>
        <v>#DIV/0!</v>
      </c>
      <c r="AA20" s="194">
        <f t="shared" si="32"/>
        <v>0</v>
      </c>
      <c r="AB20" s="297">
        <v>21665759343.369999</v>
      </c>
      <c r="AC20" s="308">
        <v>100</v>
      </c>
      <c r="AD20" s="194">
        <f t="shared" si="33"/>
        <v>-1.915828728781829E-2</v>
      </c>
      <c r="AE20" s="194">
        <f t="shared" si="34"/>
        <v>0</v>
      </c>
      <c r="AF20" s="297">
        <v>22583011994.490002</v>
      </c>
      <c r="AG20" s="308">
        <v>100</v>
      </c>
      <c r="AH20" s="194">
        <f t="shared" si="35"/>
        <v>4.2336510647188269E-2</v>
      </c>
      <c r="AI20" s="194">
        <f t="shared" si="36"/>
        <v>0</v>
      </c>
      <c r="AJ20" s="195" t="e">
        <f t="shared" si="16"/>
        <v>#DIV/0!</v>
      </c>
      <c r="AK20" s="195">
        <f t="shared" si="17"/>
        <v>0</v>
      </c>
      <c r="AL20" s="196">
        <f t="shared" si="18"/>
        <v>-0.12783151553365496</v>
      </c>
      <c r="AM20" s="196">
        <f t="shared" si="19"/>
        <v>0</v>
      </c>
      <c r="AN20" s="197" t="e">
        <f t="shared" si="20"/>
        <v>#DIV/0!</v>
      </c>
      <c r="AO20" s="197">
        <f t="shared" si="21"/>
        <v>0</v>
      </c>
      <c r="AP20" s="203"/>
      <c r="AQ20" s="199">
        <v>56630718400</v>
      </c>
      <c r="AR20" s="226">
        <v>100</v>
      </c>
      <c r="AS20" s="200" t="e">
        <f>(#REF!/AQ20)-1</f>
        <v>#REF!</v>
      </c>
      <c r="AT20" s="200" t="e">
        <f>(#REF!/AR20)-1</f>
        <v>#REF!</v>
      </c>
    </row>
    <row r="21" spans="1:46">
      <c r="A21" s="192" t="s">
        <v>30</v>
      </c>
      <c r="B21" s="193">
        <v>359071222.43000001</v>
      </c>
      <c r="C21" s="225">
        <v>1.1223000000000001</v>
      </c>
      <c r="D21" s="193">
        <v>361381558.88</v>
      </c>
      <c r="E21" s="225">
        <v>1.1294999999999999</v>
      </c>
      <c r="F21" s="194">
        <f t="shared" si="22"/>
        <v>6.4342010879203278E-3</v>
      </c>
      <c r="G21" s="194">
        <f t="shared" si="22"/>
        <v>6.4153969526863338E-3</v>
      </c>
      <c r="H21" s="193">
        <v>363584669.02999997</v>
      </c>
      <c r="I21" s="225">
        <v>1.1357999999999999</v>
      </c>
      <c r="J21" s="194">
        <f t="shared" si="23"/>
        <v>6.096354658571659E-3</v>
      </c>
      <c r="K21" s="194">
        <f t="shared" si="24"/>
        <v>5.5776892430278646E-3</v>
      </c>
      <c r="L21" s="193">
        <v>363873321.32999998</v>
      </c>
      <c r="M21" s="225">
        <v>1.1387</v>
      </c>
      <c r="N21" s="194">
        <f t="shared" si="25"/>
        <v>7.9390668690762305E-4</v>
      </c>
      <c r="O21" s="194">
        <f t="shared" si="26"/>
        <v>2.5532664201445014E-3</v>
      </c>
      <c r="P21" s="193">
        <v>364651206.17000002</v>
      </c>
      <c r="Q21" s="225">
        <v>1.1081000000000001</v>
      </c>
      <c r="R21" s="194">
        <f t="shared" si="27"/>
        <v>2.1377902539179636E-3</v>
      </c>
      <c r="S21" s="194">
        <f t="shared" si="28"/>
        <v>-2.687274962676733E-2</v>
      </c>
      <c r="T21" s="193">
        <v>362022047.13999999</v>
      </c>
      <c r="U21" s="225">
        <v>1.0435000000000001</v>
      </c>
      <c r="V21" s="194">
        <f t="shared" si="29"/>
        <v>-7.2100653597572907E-3</v>
      </c>
      <c r="W21" s="194">
        <f t="shared" si="30"/>
        <v>-5.8297987546250325E-2</v>
      </c>
      <c r="X21" s="193">
        <v>363916835.56</v>
      </c>
      <c r="Y21" s="225">
        <v>1.0504</v>
      </c>
      <c r="Z21" s="194">
        <f t="shared" si="31"/>
        <v>5.2339033906055737E-3</v>
      </c>
      <c r="AA21" s="194">
        <f t="shared" si="32"/>
        <v>6.6123622424531922E-3</v>
      </c>
      <c r="AB21" s="297">
        <v>364729276.66000003</v>
      </c>
      <c r="AC21" s="308">
        <v>1.0526</v>
      </c>
      <c r="AD21" s="194">
        <f t="shared" si="33"/>
        <v>2.232491109541082E-3</v>
      </c>
      <c r="AE21" s="194">
        <f t="shared" si="34"/>
        <v>2.0944402132520752E-3</v>
      </c>
      <c r="AF21" s="297">
        <v>365989098.74000001</v>
      </c>
      <c r="AG21" s="308">
        <v>1.0563</v>
      </c>
      <c r="AH21" s="194">
        <f t="shared" si="35"/>
        <v>3.4541292970412881E-3</v>
      </c>
      <c r="AI21" s="194">
        <f t="shared" si="36"/>
        <v>3.5151054531636296E-3</v>
      </c>
      <c r="AJ21" s="195">
        <f t="shared" si="16"/>
        <v>2.396588890593528E-3</v>
      </c>
      <c r="AK21" s="195">
        <f t="shared" si="17"/>
        <v>-7.3003095810362578E-3</v>
      </c>
      <c r="AL21" s="196">
        <f t="shared" si="18"/>
        <v>1.2749792419623684E-2</v>
      </c>
      <c r="AM21" s="196">
        <f t="shared" si="19"/>
        <v>-6.4807436918990644E-2</v>
      </c>
      <c r="AN21" s="197">
        <f t="shared" si="20"/>
        <v>4.377044423956809E-3</v>
      </c>
      <c r="AO21" s="197">
        <f t="shared" si="21"/>
        <v>2.3402371521943958E-2</v>
      </c>
      <c r="AP21" s="203"/>
      <c r="AQ21" s="199">
        <v>366113097.69999999</v>
      </c>
      <c r="AR21" s="205">
        <v>1.1357999999999999</v>
      </c>
      <c r="AS21" s="200" t="e">
        <f>(#REF!/AQ21)-1</f>
        <v>#REF!</v>
      </c>
      <c r="AT21" s="200" t="e">
        <f>(#REF!/AR21)-1</f>
        <v>#REF!</v>
      </c>
    </row>
    <row r="22" spans="1:46">
      <c r="A22" s="192" t="s">
        <v>66</v>
      </c>
      <c r="B22" s="193">
        <v>671329110.41999996</v>
      </c>
      <c r="C22" s="225">
        <v>100</v>
      </c>
      <c r="D22" s="193">
        <v>671694454.23000002</v>
      </c>
      <c r="E22" s="225">
        <v>100</v>
      </c>
      <c r="F22" s="194">
        <f t="shared" si="22"/>
        <v>5.4420969436509898E-4</v>
      </c>
      <c r="G22" s="194">
        <f t="shared" si="22"/>
        <v>0</v>
      </c>
      <c r="H22" s="193">
        <v>670734735.92999995</v>
      </c>
      <c r="I22" s="225">
        <v>100</v>
      </c>
      <c r="J22" s="194">
        <f t="shared" si="23"/>
        <v>-1.4288018815046626E-3</v>
      </c>
      <c r="K22" s="194">
        <f t="shared" si="24"/>
        <v>0</v>
      </c>
      <c r="L22" s="193">
        <v>670909219.36000001</v>
      </c>
      <c r="M22" s="225">
        <v>100</v>
      </c>
      <c r="N22" s="194">
        <f t="shared" si="25"/>
        <v>2.6013775737756991E-4</v>
      </c>
      <c r="O22" s="194">
        <f t="shared" si="26"/>
        <v>0</v>
      </c>
      <c r="P22" s="193">
        <v>668486778.75</v>
      </c>
      <c r="Q22" s="225">
        <v>100</v>
      </c>
      <c r="R22" s="194">
        <f t="shared" si="27"/>
        <v>-3.6106831447492277E-3</v>
      </c>
      <c r="S22" s="194">
        <f t="shared" si="28"/>
        <v>0</v>
      </c>
      <c r="T22" s="193">
        <v>673372095.02999997</v>
      </c>
      <c r="U22" s="225">
        <v>100</v>
      </c>
      <c r="V22" s="194">
        <f t="shared" si="29"/>
        <v>7.3080222904856832E-3</v>
      </c>
      <c r="W22" s="194">
        <f t="shared" si="30"/>
        <v>0</v>
      </c>
      <c r="X22" s="193">
        <v>664781403.96000004</v>
      </c>
      <c r="Y22" s="225">
        <v>100</v>
      </c>
      <c r="Z22" s="194">
        <f t="shared" si="31"/>
        <v>-1.2757717662204583E-2</v>
      </c>
      <c r="AA22" s="194">
        <f t="shared" si="32"/>
        <v>0</v>
      </c>
      <c r="AB22" s="297">
        <v>666864745.82000005</v>
      </c>
      <c r="AC22" s="308">
        <v>100</v>
      </c>
      <c r="AD22" s="194">
        <f t="shared" si="33"/>
        <v>3.1338750566575254E-3</v>
      </c>
      <c r="AE22" s="194">
        <f t="shared" si="34"/>
        <v>0</v>
      </c>
      <c r="AF22" s="297">
        <v>672326518</v>
      </c>
      <c r="AG22" s="308">
        <v>100</v>
      </c>
      <c r="AH22" s="194">
        <f t="shared" si="35"/>
        <v>8.1902248008086896E-3</v>
      </c>
      <c r="AI22" s="194">
        <f t="shared" si="36"/>
        <v>0</v>
      </c>
      <c r="AJ22" s="195">
        <f t="shared" si="16"/>
        <v>2.0490836390451173E-4</v>
      </c>
      <c r="AK22" s="195">
        <f t="shared" si="17"/>
        <v>0</v>
      </c>
      <c r="AL22" s="196">
        <f t="shared" si="18"/>
        <v>9.4099894084215729E-4</v>
      </c>
      <c r="AM22" s="196">
        <f t="shared" si="19"/>
        <v>0</v>
      </c>
      <c r="AN22" s="197">
        <f t="shared" si="20"/>
        <v>6.6351224430205181E-3</v>
      </c>
      <c r="AO22" s="197">
        <f t="shared" si="21"/>
        <v>0</v>
      </c>
      <c r="AP22" s="203"/>
      <c r="AQ22" s="199">
        <v>691810420.35000002</v>
      </c>
      <c r="AR22" s="226">
        <v>100</v>
      </c>
      <c r="AS22" s="200" t="e">
        <f>(#REF!/AQ22)-1</f>
        <v>#REF!</v>
      </c>
      <c r="AT22" s="200" t="e">
        <f>(#REF!/AR22)-1</f>
        <v>#REF!</v>
      </c>
    </row>
    <row r="23" spans="1:46">
      <c r="A23" s="192" t="s">
        <v>31</v>
      </c>
      <c r="B23" s="193">
        <v>12997566990.4279</v>
      </c>
      <c r="C23" s="210">
        <v>1</v>
      </c>
      <c r="D23" s="193">
        <v>12877023289.8479</v>
      </c>
      <c r="E23" s="210">
        <v>1</v>
      </c>
      <c r="F23" s="194">
        <f t="shared" si="22"/>
        <v>-9.2743280853081755E-3</v>
      </c>
      <c r="G23" s="194">
        <f t="shared" si="22"/>
        <v>0</v>
      </c>
      <c r="H23" s="193">
        <v>12926440465.217899</v>
      </c>
      <c r="I23" s="210">
        <v>1</v>
      </c>
      <c r="J23" s="194">
        <f t="shared" si="23"/>
        <v>3.8376241354598525E-3</v>
      </c>
      <c r="K23" s="194">
        <f t="shared" si="24"/>
        <v>0</v>
      </c>
      <c r="L23" s="193">
        <v>12977367795.7579</v>
      </c>
      <c r="M23" s="210">
        <v>1</v>
      </c>
      <c r="N23" s="194">
        <f t="shared" si="25"/>
        <v>3.9397799167554858E-3</v>
      </c>
      <c r="O23" s="194">
        <f t="shared" si="26"/>
        <v>0</v>
      </c>
      <c r="P23" s="193">
        <v>13188105694.9779</v>
      </c>
      <c r="Q23" s="210">
        <v>1</v>
      </c>
      <c r="R23" s="194">
        <f t="shared" si="27"/>
        <v>1.6238878525804461E-2</v>
      </c>
      <c r="S23" s="194">
        <f t="shared" si="28"/>
        <v>0</v>
      </c>
      <c r="T23" s="193">
        <v>13066820908.637899</v>
      </c>
      <c r="U23" s="210">
        <v>1</v>
      </c>
      <c r="V23" s="194">
        <f t="shared" si="29"/>
        <v>-9.1965282312065511E-3</v>
      </c>
      <c r="W23" s="194">
        <f t="shared" si="30"/>
        <v>0</v>
      </c>
      <c r="X23" s="193">
        <v>13150834256.9979</v>
      </c>
      <c r="Y23" s="210">
        <v>1</v>
      </c>
      <c r="Z23" s="194">
        <f t="shared" si="31"/>
        <v>6.4295170912201825E-3</v>
      </c>
      <c r="AA23" s="194">
        <f t="shared" si="32"/>
        <v>0</v>
      </c>
      <c r="AB23" s="297">
        <v>13157251939.1679</v>
      </c>
      <c r="AC23" s="302">
        <v>1</v>
      </c>
      <c r="AD23" s="194">
        <f t="shared" si="33"/>
        <v>4.8800570705885533E-4</v>
      </c>
      <c r="AE23" s="194">
        <f t="shared" si="34"/>
        <v>0</v>
      </c>
      <c r="AF23" s="297">
        <v>13224351047.4979</v>
      </c>
      <c r="AG23" s="302">
        <v>1</v>
      </c>
      <c r="AH23" s="194">
        <f t="shared" si="35"/>
        <v>5.0997813707779052E-3</v>
      </c>
      <c r="AI23" s="194">
        <f t="shared" si="36"/>
        <v>0</v>
      </c>
      <c r="AJ23" s="195">
        <f t="shared" si="16"/>
        <v>2.1953413038202519E-3</v>
      </c>
      <c r="AK23" s="195">
        <f t="shared" si="17"/>
        <v>0</v>
      </c>
      <c r="AL23" s="196">
        <f t="shared" si="18"/>
        <v>2.6972674494099028E-2</v>
      </c>
      <c r="AM23" s="196">
        <f t="shared" si="19"/>
        <v>0</v>
      </c>
      <c r="AN23" s="197">
        <f t="shared" si="20"/>
        <v>8.3970072527466289E-3</v>
      </c>
      <c r="AO23" s="197">
        <f t="shared" si="21"/>
        <v>0</v>
      </c>
      <c r="AP23" s="203"/>
      <c r="AQ23" s="199">
        <v>13880602273.7041</v>
      </c>
      <c r="AR23" s="211">
        <v>1</v>
      </c>
      <c r="AS23" s="200" t="e">
        <f>(#REF!/AQ23)-1</f>
        <v>#REF!</v>
      </c>
      <c r="AT23" s="200" t="e">
        <f>(#REF!/AR23)-1</f>
        <v>#REF!</v>
      </c>
    </row>
    <row r="24" spans="1:46">
      <c r="A24" s="192" t="s">
        <v>92</v>
      </c>
      <c r="B24" s="193">
        <v>348425023.61000001</v>
      </c>
      <c r="C24" s="210">
        <v>10</v>
      </c>
      <c r="D24" s="193">
        <v>348425023.61000001</v>
      </c>
      <c r="E24" s="210">
        <v>10</v>
      </c>
      <c r="F24" s="194">
        <f t="shared" si="22"/>
        <v>0</v>
      </c>
      <c r="G24" s="194">
        <f t="shared" si="22"/>
        <v>0</v>
      </c>
      <c r="H24" s="193">
        <v>350429817.19999999</v>
      </c>
      <c r="I24" s="210">
        <v>10</v>
      </c>
      <c r="J24" s="194">
        <f t="shared" si="23"/>
        <v>5.7538737293564325E-3</v>
      </c>
      <c r="K24" s="194">
        <f t="shared" si="24"/>
        <v>0</v>
      </c>
      <c r="L24" s="193">
        <v>351031683.63999999</v>
      </c>
      <c r="M24" s="210">
        <v>10</v>
      </c>
      <c r="N24" s="194">
        <f t="shared" si="25"/>
        <v>1.7175092142815455E-3</v>
      </c>
      <c r="O24" s="194">
        <f t="shared" si="26"/>
        <v>0</v>
      </c>
      <c r="P24" s="193">
        <v>353002871.51999998</v>
      </c>
      <c r="Q24" s="210">
        <v>10</v>
      </c>
      <c r="R24" s="194">
        <f t="shared" si="27"/>
        <v>5.6154130007864018E-3</v>
      </c>
      <c r="S24" s="194">
        <f t="shared" si="28"/>
        <v>0</v>
      </c>
      <c r="T24" s="193">
        <v>287602326.91000003</v>
      </c>
      <c r="U24" s="210">
        <v>10</v>
      </c>
      <c r="V24" s="194">
        <f t="shared" si="29"/>
        <v>-0.18526915752382081</v>
      </c>
      <c r="W24" s="194">
        <f t="shared" si="30"/>
        <v>0</v>
      </c>
      <c r="X24" s="193">
        <v>350232276.04000002</v>
      </c>
      <c r="Y24" s="210">
        <v>10</v>
      </c>
      <c r="Z24" s="194">
        <f t="shared" si="31"/>
        <v>0.21776579418844172</v>
      </c>
      <c r="AA24" s="194">
        <f t="shared" si="32"/>
        <v>0</v>
      </c>
      <c r="AB24" s="297">
        <v>351048834.45999998</v>
      </c>
      <c r="AC24" s="302">
        <v>10</v>
      </c>
      <c r="AD24" s="194">
        <f t="shared" si="33"/>
        <v>2.3314767823017488E-3</v>
      </c>
      <c r="AE24" s="194">
        <f t="shared" si="34"/>
        <v>0</v>
      </c>
      <c r="AF24" s="297">
        <v>352198820.48000002</v>
      </c>
      <c r="AG24" s="302">
        <v>10</v>
      </c>
      <c r="AH24" s="194">
        <f t="shared" si="35"/>
        <v>3.2758576788013091E-3</v>
      </c>
      <c r="AI24" s="194">
        <f t="shared" si="36"/>
        <v>0</v>
      </c>
      <c r="AJ24" s="195">
        <f t="shared" si="16"/>
        <v>6.3988458837685438E-3</v>
      </c>
      <c r="AK24" s="195">
        <f t="shared" si="17"/>
        <v>0</v>
      </c>
      <c r="AL24" s="196">
        <f t="shared" si="18"/>
        <v>1.0831015611048938E-2</v>
      </c>
      <c r="AM24" s="196">
        <f t="shared" si="19"/>
        <v>0</v>
      </c>
      <c r="AN24" s="197">
        <f t="shared" si="20"/>
        <v>0.1079039234096951</v>
      </c>
      <c r="AO24" s="197">
        <f t="shared" si="21"/>
        <v>0</v>
      </c>
      <c r="AP24" s="203"/>
      <c r="AQ24" s="217">
        <v>246915130.99000001</v>
      </c>
      <c r="AR24" s="211">
        <v>10</v>
      </c>
      <c r="AS24" s="200" t="e">
        <f>(#REF!/AQ24)-1</f>
        <v>#REF!</v>
      </c>
      <c r="AT24" s="200" t="e">
        <f>(#REF!/AR24)-1</f>
        <v>#REF!</v>
      </c>
    </row>
    <row r="25" spans="1:46">
      <c r="A25" s="192" t="s">
        <v>126</v>
      </c>
      <c r="B25" s="227">
        <v>1650453163.55</v>
      </c>
      <c r="C25" s="210">
        <v>1</v>
      </c>
      <c r="D25" s="193">
        <v>1620388912.1099999</v>
      </c>
      <c r="E25" s="210">
        <v>1</v>
      </c>
      <c r="F25" s="194">
        <f t="shared" si="22"/>
        <v>-1.821575559001876E-2</v>
      </c>
      <c r="G25" s="194">
        <f t="shared" si="22"/>
        <v>0</v>
      </c>
      <c r="H25" s="193">
        <v>1657168960.6099999</v>
      </c>
      <c r="I25" s="210">
        <v>1</v>
      </c>
      <c r="J25" s="194">
        <f t="shared" ref="J25" si="37">((H25-D25)/D25)</f>
        <v>2.2698284482894061E-2</v>
      </c>
      <c r="K25" s="194">
        <f t="shared" ref="K25" si="38">((I25-E25)/E25)</f>
        <v>0</v>
      </c>
      <c r="L25" s="193">
        <v>1601322848.8699999</v>
      </c>
      <c r="M25" s="210">
        <v>1</v>
      </c>
      <c r="N25" s="194">
        <f t="shared" ref="N25" si="39">((L25-H25)/H25)</f>
        <v>-3.3699709002178745E-2</v>
      </c>
      <c r="O25" s="194">
        <f t="shared" ref="O25" si="40">((M25-I25)/I25)</f>
        <v>0</v>
      </c>
      <c r="P25" s="193">
        <v>1609880139.26</v>
      </c>
      <c r="Q25" s="210">
        <v>1</v>
      </c>
      <c r="R25" s="194">
        <f t="shared" ref="R25" si="41">((P25-L25)/L25)</f>
        <v>5.3438882708997121E-3</v>
      </c>
      <c r="S25" s="194">
        <f t="shared" ref="S25" si="42">((Q25-M25)/M25)</f>
        <v>0</v>
      </c>
      <c r="T25" s="193">
        <v>1558440485.6500001</v>
      </c>
      <c r="U25" s="210">
        <v>1</v>
      </c>
      <c r="V25" s="194">
        <f t="shared" si="29"/>
        <v>-3.1952474197019867E-2</v>
      </c>
      <c r="W25" s="194">
        <f t="shared" si="30"/>
        <v>0</v>
      </c>
      <c r="X25" s="193">
        <v>1604101003.29</v>
      </c>
      <c r="Y25" s="210">
        <v>1</v>
      </c>
      <c r="Z25" s="194">
        <f t="shared" si="31"/>
        <v>2.9298852320918504E-2</v>
      </c>
      <c r="AA25" s="194">
        <f t="shared" si="32"/>
        <v>0</v>
      </c>
      <c r="AB25" s="297">
        <v>1647456871.6199999</v>
      </c>
      <c r="AC25" s="302">
        <v>1</v>
      </c>
      <c r="AD25" s="194">
        <f t="shared" si="33"/>
        <v>2.7028141146397476E-2</v>
      </c>
      <c r="AE25" s="194">
        <f t="shared" si="34"/>
        <v>0</v>
      </c>
      <c r="AF25" s="297">
        <v>1694455750.5</v>
      </c>
      <c r="AG25" s="302">
        <v>1</v>
      </c>
      <c r="AH25" s="194">
        <f t="shared" si="35"/>
        <v>2.852813915170024E-2</v>
      </c>
      <c r="AI25" s="194">
        <f t="shared" si="36"/>
        <v>0</v>
      </c>
      <c r="AJ25" s="195">
        <f t="shared" si="16"/>
        <v>3.6286708229490774E-3</v>
      </c>
      <c r="AK25" s="195">
        <f t="shared" si="17"/>
        <v>0</v>
      </c>
      <c r="AL25" s="196">
        <f t="shared" si="18"/>
        <v>4.570929721652655E-2</v>
      </c>
      <c r="AM25" s="196">
        <f t="shared" si="19"/>
        <v>0</v>
      </c>
      <c r="AN25" s="197">
        <f t="shared" si="20"/>
        <v>2.7593151001282568E-2</v>
      </c>
      <c r="AO25" s="197">
        <f t="shared" si="21"/>
        <v>0</v>
      </c>
      <c r="AP25" s="203"/>
      <c r="AQ25" s="217"/>
      <c r="AR25" s="211"/>
      <c r="AS25" s="200"/>
      <c r="AT25" s="200"/>
    </row>
    <row r="26" spans="1:46">
      <c r="A26" s="228" t="s">
        <v>134</v>
      </c>
      <c r="B26" s="227">
        <v>0</v>
      </c>
      <c r="C26" s="210">
        <v>0</v>
      </c>
      <c r="D26" s="193">
        <v>0</v>
      </c>
      <c r="E26" s="210">
        <v>0</v>
      </c>
      <c r="F26" s="194" t="e">
        <f t="shared" si="22"/>
        <v>#DIV/0!</v>
      </c>
      <c r="G26" s="194" t="e">
        <f t="shared" si="22"/>
        <v>#DIV/0!</v>
      </c>
      <c r="H26" s="193">
        <v>0</v>
      </c>
      <c r="I26" s="210">
        <v>0</v>
      </c>
      <c r="J26" s="194" t="e">
        <f t="shared" si="23"/>
        <v>#DIV/0!</v>
      </c>
      <c r="K26" s="194" t="e">
        <f t="shared" si="24"/>
        <v>#DIV/0!</v>
      </c>
      <c r="L26" s="193">
        <v>1372459298.1800001</v>
      </c>
      <c r="M26" s="210">
        <v>100</v>
      </c>
      <c r="N26" s="194" t="e">
        <f t="shared" si="25"/>
        <v>#DIV/0!</v>
      </c>
      <c r="O26" s="194" t="e">
        <f t="shared" si="26"/>
        <v>#DIV/0!</v>
      </c>
      <c r="P26" s="193">
        <v>1377007010.9645934</v>
      </c>
      <c r="Q26" s="210">
        <v>100</v>
      </c>
      <c r="R26" s="194">
        <f t="shared" si="27"/>
        <v>3.3135502019069015E-3</v>
      </c>
      <c r="S26" s="194">
        <f t="shared" si="28"/>
        <v>0</v>
      </c>
      <c r="T26" s="193">
        <v>1390627177.9300001</v>
      </c>
      <c r="U26" s="210">
        <v>100</v>
      </c>
      <c r="V26" s="194">
        <f t="shared" si="29"/>
        <v>9.8911384306356789E-3</v>
      </c>
      <c r="W26" s="194">
        <f t="shared" si="30"/>
        <v>0</v>
      </c>
      <c r="X26" s="193">
        <v>1393509605.46</v>
      </c>
      <c r="Y26" s="210">
        <v>100</v>
      </c>
      <c r="Z26" s="194">
        <f t="shared" si="31"/>
        <v>2.0727536292585416E-3</v>
      </c>
      <c r="AA26" s="194">
        <f t="shared" si="32"/>
        <v>0</v>
      </c>
      <c r="AB26" s="105">
        <v>1399715131.5335479</v>
      </c>
      <c r="AC26" s="302">
        <v>100</v>
      </c>
      <c r="AD26" s="194">
        <f t="shared" si="33"/>
        <v>4.4531634724537007E-3</v>
      </c>
      <c r="AE26" s="194">
        <f t="shared" si="34"/>
        <v>0</v>
      </c>
      <c r="AF26" s="297">
        <v>1395390883.3116946</v>
      </c>
      <c r="AG26" s="302">
        <v>100</v>
      </c>
      <c r="AH26" s="194">
        <f t="shared" si="35"/>
        <v>-3.0893773486006027E-3</v>
      </c>
      <c r="AI26" s="194">
        <f t="shared" si="36"/>
        <v>0</v>
      </c>
      <c r="AJ26" s="195" t="e">
        <f t="shared" si="16"/>
        <v>#DIV/0!</v>
      </c>
      <c r="AK26" s="195" t="e">
        <f t="shared" si="17"/>
        <v>#DIV/0!</v>
      </c>
      <c r="AL26" s="196" t="e">
        <f t="shared" si="18"/>
        <v>#DIV/0!</v>
      </c>
      <c r="AM26" s="196" t="e">
        <f t="shared" si="19"/>
        <v>#DIV/0!</v>
      </c>
      <c r="AN26" s="197" t="e">
        <f t="shared" si="20"/>
        <v>#DIV/0!</v>
      </c>
      <c r="AO26" s="197" t="e">
        <f t="shared" si="21"/>
        <v>#DIV/0!</v>
      </c>
      <c r="AP26" s="203"/>
      <c r="AQ26" s="219">
        <v>2266908745.4000001</v>
      </c>
      <c r="AR26" s="211">
        <v>1</v>
      </c>
      <c r="AS26" s="200" t="e">
        <f>(#REF!/AQ26)-1</f>
        <v>#REF!</v>
      </c>
      <c r="AT26" s="200" t="e">
        <f>(#REF!/AR26)-1</f>
        <v>#REF!</v>
      </c>
    </row>
    <row r="27" spans="1:46">
      <c r="A27" s="104" t="s">
        <v>72</v>
      </c>
      <c r="B27" s="229">
        <f>SUM(B19:B26)</f>
        <v>103270017663.17789</v>
      </c>
      <c r="C27" s="230"/>
      <c r="D27" s="229">
        <f>SUM(D19:D26)</f>
        <v>104724572692.6279</v>
      </c>
      <c r="E27" s="230"/>
      <c r="F27" s="194">
        <f>((D27-B27)/B27)</f>
        <v>1.4084969310203289E-2</v>
      </c>
      <c r="G27" s="194"/>
      <c r="H27" s="229">
        <f>SUM(H19:H26)</f>
        <v>104843251115.84789</v>
      </c>
      <c r="I27" s="230"/>
      <c r="J27" s="194">
        <f>((H27-D27)/D27)</f>
        <v>1.133243327411928E-3</v>
      </c>
      <c r="K27" s="194"/>
      <c r="L27" s="229">
        <f>SUM(L19:L26)</f>
        <v>105612728248.74789</v>
      </c>
      <c r="M27" s="230"/>
      <c r="N27" s="194">
        <f>((L27-H27)/H27)</f>
        <v>7.3393101101926492E-3</v>
      </c>
      <c r="O27" s="194"/>
      <c r="P27" s="229">
        <f>SUM(P19:P26)</f>
        <v>104245226111.62251</v>
      </c>
      <c r="Q27" s="230"/>
      <c r="R27" s="194">
        <f>((P27-L27)/L27)</f>
        <v>-1.2948270154564387E-2</v>
      </c>
      <c r="S27" s="194"/>
      <c r="T27" s="229">
        <f>SUM(T19:T26)</f>
        <v>81022065830.177887</v>
      </c>
      <c r="U27" s="230"/>
      <c r="V27" s="194">
        <f>((T27-P27)/P27)</f>
        <v>-0.22277432883667972</v>
      </c>
      <c r="W27" s="194"/>
      <c r="X27" s="229">
        <f>SUM(X19:X26)</f>
        <v>103892703745.1879</v>
      </c>
      <c r="Y27" s="230"/>
      <c r="Z27" s="194">
        <f>((X27-T27)/T27)</f>
        <v>0.2822766573608087</v>
      </c>
      <c r="AA27" s="194"/>
      <c r="AB27" s="309">
        <f>SUM(AB19:AB26)</f>
        <v>103869010986.26147</v>
      </c>
      <c r="AC27" s="310"/>
      <c r="AD27" s="194">
        <f>((AB27-X27)/X27)</f>
        <v>-2.2805026794308952E-4</v>
      </c>
      <c r="AE27" s="194"/>
      <c r="AF27" s="309">
        <f>SUM(AF19:AF26)</f>
        <v>105332915434.70959</v>
      </c>
      <c r="AG27" s="310"/>
      <c r="AH27" s="194">
        <f>((AF27-AB27)/AB27)</f>
        <v>1.4093755534475508E-2</v>
      </c>
      <c r="AI27" s="194"/>
      <c r="AJ27" s="195">
        <f t="shared" si="16"/>
        <v>1.0372160797988111E-2</v>
      </c>
      <c r="AK27" s="195"/>
      <c r="AL27" s="196">
        <f t="shared" si="18"/>
        <v>5.8089780310416096E-3</v>
      </c>
      <c r="AM27" s="196"/>
      <c r="AN27" s="197">
        <f t="shared" si="20"/>
        <v>0.13578751196959896</v>
      </c>
      <c r="AO27" s="197"/>
      <c r="AP27" s="203"/>
      <c r="AQ27" s="231">
        <f>SUM(AQ19:AQ26)</f>
        <v>132930613532.55411</v>
      </c>
      <c r="AR27" s="232"/>
      <c r="AS27" s="200" t="e">
        <f>(#REF!/AQ27)-1</f>
        <v>#REF!</v>
      </c>
      <c r="AT27" s="200" t="e">
        <f>(#REF!/AR27)-1</f>
        <v>#REF!</v>
      </c>
    </row>
    <row r="28" spans="1:46">
      <c r="A28" s="224" t="s">
        <v>98</v>
      </c>
      <c r="B28" s="220"/>
      <c r="C28" s="157"/>
      <c r="D28" s="220"/>
      <c r="E28" s="157"/>
      <c r="F28" s="194"/>
      <c r="G28" s="194"/>
      <c r="H28" s="220"/>
      <c r="I28" s="157"/>
      <c r="J28" s="194"/>
      <c r="K28" s="194"/>
      <c r="L28" s="220"/>
      <c r="M28" s="157"/>
      <c r="N28" s="194"/>
      <c r="O28" s="194"/>
      <c r="P28" s="220"/>
      <c r="Q28" s="157"/>
      <c r="R28" s="194"/>
      <c r="S28" s="194"/>
      <c r="T28" s="220"/>
      <c r="U28" s="157"/>
      <c r="V28" s="194"/>
      <c r="W28" s="194"/>
      <c r="X28" s="220"/>
      <c r="Y28" s="157"/>
      <c r="Z28" s="194"/>
      <c r="AA28" s="194"/>
      <c r="AB28" s="305"/>
      <c r="AC28" s="307"/>
      <c r="AD28" s="194"/>
      <c r="AE28" s="194"/>
      <c r="AF28" s="305"/>
      <c r="AG28" s="307"/>
      <c r="AH28" s="194"/>
      <c r="AI28" s="194"/>
      <c r="AJ28" s="195"/>
      <c r="AK28" s="195"/>
      <c r="AL28" s="196"/>
      <c r="AM28" s="196"/>
      <c r="AN28" s="197"/>
      <c r="AO28" s="197"/>
      <c r="AP28" s="203"/>
      <c r="AQ28" s="222"/>
      <c r="AR28" s="160"/>
      <c r="AS28" s="200" t="e">
        <f>(#REF!/AQ28)-1</f>
        <v>#REF!</v>
      </c>
      <c r="AT28" s="200" t="e">
        <f>(#REF!/AR28)-1</f>
        <v>#REF!</v>
      </c>
    </row>
    <row r="29" spans="1:46">
      <c r="A29" s="192" t="s">
        <v>32</v>
      </c>
      <c r="B29" s="193">
        <v>1024620630.76</v>
      </c>
      <c r="C29" s="202">
        <v>149.62</v>
      </c>
      <c r="D29" s="193">
        <v>1031281255.9</v>
      </c>
      <c r="E29" s="202">
        <v>150.83000000000001</v>
      </c>
      <c r="F29" s="194">
        <f t="shared" ref="F29:G34" si="43">((D29-B29)/B29)</f>
        <v>6.5005768379459115E-3</v>
      </c>
      <c r="G29" s="194">
        <f t="shared" si="43"/>
        <v>8.087154123780296E-3</v>
      </c>
      <c r="H29" s="193">
        <v>1024766748.59</v>
      </c>
      <c r="I29" s="202">
        <v>150.13</v>
      </c>
      <c r="J29" s="194">
        <f t="shared" ref="J29:J34" si="44">((H29-D29)/D29)</f>
        <v>-6.3169065400250366E-3</v>
      </c>
      <c r="K29" s="194">
        <f t="shared" ref="K29:K34" si="45">((I29-E29)/E29)</f>
        <v>-4.6409865411391436E-3</v>
      </c>
      <c r="L29" s="193">
        <v>1027650796.73</v>
      </c>
      <c r="M29" s="202">
        <v>150.69</v>
      </c>
      <c r="N29" s="194">
        <f t="shared" ref="N29:N34" si="46">((L29-H29)/H29)</f>
        <v>2.8143459416186301E-3</v>
      </c>
      <c r="O29" s="194">
        <f t="shared" ref="O29:O34" si="47">((M29-I29)/I29)</f>
        <v>3.730100579497784E-3</v>
      </c>
      <c r="P29" s="193">
        <v>1024641874.5599999</v>
      </c>
      <c r="Q29" s="202">
        <v>151.16</v>
      </c>
      <c r="R29" s="194">
        <f t="shared" ref="R29:R34" si="48">((P29-L29)/L29)</f>
        <v>-2.9279616963023927E-3</v>
      </c>
      <c r="S29" s="194">
        <f t="shared" ref="S29:S34" si="49">((Q29-M29)/M29)</f>
        <v>3.1189859977437048E-3</v>
      </c>
      <c r="T29" s="193">
        <v>1022376432.6</v>
      </c>
      <c r="U29" s="202">
        <v>154.07</v>
      </c>
      <c r="V29" s="194">
        <f t="shared" ref="V29:V34" si="50">((T29-P29)/P29)</f>
        <v>-2.2109597667699667E-3</v>
      </c>
      <c r="W29" s="194">
        <f t="shared" ref="W29:W34" si="51">((U29-Q29)/Q29)</f>
        <v>1.9251124636147105E-2</v>
      </c>
      <c r="X29" s="193">
        <v>1026854725.48</v>
      </c>
      <c r="Y29" s="202">
        <v>152.1</v>
      </c>
      <c r="Z29" s="194">
        <f t="shared" ref="Z29:Z34" si="52">((X29-T29)/T29)</f>
        <v>4.3802778870902495E-3</v>
      </c>
      <c r="AA29" s="194">
        <f t="shared" ref="AA29:AA34" si="53">((Y29-U29)/U29)</f>
        <v>-1.2786395794119549E-2</v>
      </c>
      <c r="AB29" s="297">
        <v>940497292.23000002</v>
      </c>
      <c r="AC29" s="299">
        <v>152.03</v>
      </c>
      <c r="AD29" s="194">
        <f t="shared" ref="AD29:AD34" si="54">((AB29-X29)/X29)</f>
        <v>-8.4098978275269159E-2</v>
      </c>
      <c r="AE29" s="194">
        <f t="shared" ref="AE29:AE34" si="55">((AC29-Y29)/Y29)</f>
        <v>-4.6022353714656925E-4</v>
      </c>
      <c r="AF29" s="297">
        <v>937671337.00999999</v>
      </c>
      <c r="AG29" s="299">
        <v>152.08000000000001</v>
      </c>
      <c r="AH29" s="194">
        <f t="shared" ref="AH29:AH34" si="56">((AF29-AB29)/AB29)</f>
        <v>-3.0047457269116061E-3</v>
      </c>
      <c r="AI29" s="194">
        <f t="shared" ref="AI29:AI34" si="57">((AG29-AC29)/AC29)</f>
        <v>3.2888245740979652E-4</v>
      </c>
      <c r="AJ29" s="195">
        <f t="shared" si="16"/>
        <v>-1.0608043917327921E-2</v>
      </c>
      <c r="AK29" s="195">
        <f t="shared" si="17"/>
        <v>2.0785802402716784E-3</v>
      </c>
      <c r="AL29" s="196">
        <f t="shared" si="18"/>
        <v>-9.0770503540575392E-2</v>
      </c>
      <c r="AM29" s="196">
        <f t="shared" si="19"/>
        <v>8.2874759663196969E-3</v>
      </c>
      <c r="AN29" s="197">
        <f t="shared" si="20"/>
        <v>3.0009882575830395E-2</v>
      </c>
      <c r="AO29" s="197">
        <f t="shared" si="21"/>
        <v>9.3383713928638316E-3</v>
      </c>
      <c r="AP29" s="203"/>
      <c r="AQ29" s="199">
        <v>1092437778.4100001</v>
      </c>
      <c r="AR29" s="205">
        <v>143.21</v>
      </c>
      <c r="AS29" s="200" t="e">
        <f>(#REF!/AQ29)-1</f>
        <v>#REF!</v>
      </c>
      <c r="AT29" s="200" t="e">
        <f>(#REF!/AR29)-1</f>
        <v>#REF!</v>
      </c>
    </row>
    <row r="30" spans="1:46">
      <c r="A30" s="192" t="s">
        <v>33</v>
      </c>
      <c r="B30" s="193">
        <v>653376343.88999999</v>
      </c>
      <c r="C30" s="202">
        <v>1.2454000000000001</v>
      </c>
      <c r="D30" s="193">
        <v>660765741.49000001</v>
      </c>
      <c r="E30" s="202">
        <v>1.2576000000000001</v>
      </c>
      <c r="F30" s="194">
        <f t="shared" si="43"/>
        <v>1.1309557912681447E-2</v>
      </c>
      <c r="G30" s="194">
        <f t="shared" si="43"/>
        <v>9.7960494620202253E-3</v>
      </c>
      <c r="H30" s="193">
        <v>656793520.46000004</v>
      </c>
      <c r="I30" s="202">
        <v>1.2485999999999999</v>
      </c>
      <c r="J30" s="194">
        <f t="shared" si="44"/>
        <v>-6.0115420346139219E-3</v>
      </c>
      <c r="K30" s="194">
        <f t="shared" si="45"/>
        <v>-7.1564885496184149E-3</v>
      </c>
      <c r="L30" s="193">
        <v>657327605.57000005</v>
      </c>
      <c r="M30" s="202">
        <v>1.2491000000000001</v>
      </c>
      <c r="N30" s="194">
        <f t="shared" si="46"/>
        <v>8.1317049173377327E-4</v>
      </c>
      <c r="O30" s="194">
        <f t="shared" si="47"/>
        <v>4.0044850232273508E-4</v>
      </c>
      <c r="P30" s="193">
        <v>658364811.98000002</v>
      </c>
      <c r="Q30" s="202">
        <v>1.2529999999999999</v>
      </c>
      <c r="R30" s="194">
        <f t="shared" si="48"/>
        <v>1.5779139674204853E-3</v>
      </c>
      <c r="S30" s="194">
        <f t="shared" si="49"/>
        <v>3.1222480185732066E-3</v>
      </c>
      <c r="T30" s="193">
        <v>659509925.37</v>
      </c>
      <c r="U30" s="202">
        <v>1.2552000000000001</v>
      </c>
      <c r="V30" s="194">
        <f t="shared" si="50"/>
        <v>1.7393295771019612E-3</v>
      </c>
      <c r="W30" s="194">
        <f t="shared" si="51"/>
        <v>1.755786113328174E-3</v>
      </c>
      <c r="X30" s="193">
        <v>659977522.42999995</v>
      </c>
      <c r="Y30" s="202">
        <v>1.2561</v>
      </c>
      <c r="Z30" s="194">
        <f t="shared" si="52"/>
        <v>7.0900685799021184E-4</v>
      </c>
      <c r="AA30" s="194">
        <f t="shared" si="53"/>
        <v>7.170172084129229E-4</v>
      </c>
      <c r="AB30" s="297">
        <v>657860973.38</v>
      </c>
      <c r="AC30" s="299">
        <v>1.252</v>
      </c>
      <c r="AD30" s="194">
        <f t="shared" si="54"/>
        <v>-3.2070017206145725E-3</v>
      </c>
      <c r="AE30" s="194">
        <f t="shared" si="55"/>
        <v>-3.2640713319003205E-3</v>
      </c>
      <c r="AF30" s="297">
        <v>637810824.82000005</v>
      </c>
      <c r="AG30" s="299">
        <v>1.2519</v>
      </c>
      <c r="AH30" s="194">
        <f t="shared" si="56"/>
        <v>-3.0477789945472844E-2</v>
      </c>
      <c r="AI30" s="194">
        <f t="shared" si="57"/>
        <v>-7.9872204472834657E-5</v>
      </c>
      <c r="AJ30" s="195">
        <f t="shared" si="16"/>
        <v>-2.9434193617216826E-3</v>
      </c>
      <c r="AK30" s="195">
        <f t="shared" si="17"/>
        <v>6.6138965233321183E-4</v>
      </c>
      <c r="AL30" s="196">
        <f t="shared" si="18"/>
        <v>-3.4739871074789E-2</v>
      </c>
      <c r="AM30" s="196">
        <f t="shared" si="19"/>
        <v>-4.5324427480916332E-3</v>
      </c>
      <c r="AN30" s="197">
        <f t="shared" si="20"/>
        <v>1.2192471648747713E-2</v>
      </c>
      <c r="AO30" s="197">
        <f t="shared" si="21"/>
        <v>4.8967139815485686E-3</v>
      </c>
      <c r="AP30" s="203"/>
      <c r="AQ30" s="199">
        <v>609639394.97000003</v>
      </c>
      <c r="AR30" s="205">
        <v>1.1629</v>
      </c>
      <c r="AS30" s="200" t="e">
        <f>(#REF!/AQ30)-1</f>
        <v>#REF!</v>
      </c>
      <c r="AT30" s="200" t="e">
        <f>(#REF!/AR30)-1</f>
        <v>#REF!</v>
      </c>
    </row>
    <row r="31" spans="1:46">
      <c r="A31" s="192" t="s">
        <v>34</v>
      </c>
      <c r="B31" s="201">
        <v>1204909872.3900001</v>
      </c>
      <c r="C31" s="210">
        <v>215.62</v>
      </c>
      <c r="D31" s="201">
        <v>1207705055.6600001</v>
      </c>
      <c r="E31" s="210">
        <v>216.11</v>
      </c>
      <c r="F31" s="194">
        <f t="shared" si="43"/>
        <v>2.3198276767834865E-3</v>
      </c>
      <c r="G31" s="194">
        <f t="shared" si="43"/>
        <v>2.2725164641499355E-3</v>
      </c>
      <c r="H31" s="201">
        <v>1204840492.97</v>
      </c>
      <c r="I31" s="210">
        <v>216.66</v>
      </c>
      <c r="J31" s="194">
        <f t="shared" si="44"/>
        <v>-2.3719058528198335E-3</v>
      </c>
      <c r="K31" s="194">
        <f t="shared" si="45"/>
        <v>2.5450002313635784E-3</v>
      </c>
      <c r="L31" s="201">
        <v>1207952943.97</v>
      </c>
      <c r="M31" s="210">
        <v>217.29</v>
      </c>
      <c r="N31" s="194">
        <f t="shared" si="46"/>
        <v>2.5832888404403076E-3</v>
      </c>
      <c r="O31" s="194">
        <f t="shared" si="47"/>
        <v>2.9077817779008374E-3</v>
      </c>
      <c r="P31" s="201">
        <v>1210720724.1199999</v>
      </c>
      <c r="Q31" s="210">
        <v>217.83</v>
      </c>
      <c r="R31" s="194">
        <f t="shared" si="48"/>
        <v>2.2912979879029095E-3</v>
      </c>
      <c r="S31" s="194">
        <f t="shared" si="49"/>
        <v>2.4851580836670831E-3</v>
      </c>
      <c r="T31" s="201">
        <v>1211305434.9000001</v>
      </c>
      <c r="U31" s="210">
        <v>217.98</v>
      </c>
      <c r="V31" s="194">
        <f t="shared" si="50"/>
        <v>4.8294438870301895E-4</v>
      </c>
      <c r="W31" s="194">
        <f t="shared" si="51"/>
        <v>6.8861038424448994E-4</v>
      </c>
      <c r="X31" s="201">
        <v>1209343413.8299999</v>
      </c>
      <c r="Y31" s="210">
        <v>217.76</v>
      </c>
      <c r="Z31" s="194">
        <f t="shared" si="52"/>
        <v>-1.6197575058037672E-3</v>
      </c>
      <c r="AA31" s="194">
        <f t="shared" si="53"/>
        <v>-1.0092669052206573E-3</v>
      </c>
      <c r="AB31" s="298">
        <v>1218815969.9200001</v>
      </c>
      <c r="AC31" s="302">
        <v>219.43</v>
      </c>
      <c r="AD31" s="194">
        <f t="shared" si="54"/>
        <v>7.8328090943171336E-3</v>
      </c>
      <c r="AE31" s="194">
        <f t="shared" si="55"/>
        <v>7.668993387215356E-3</v>
      </c>
      <c r="AF31" s="298">
        <v>1221960123.3099999</v>
      </c>
      <c r="AG31" s="302">
        <v>219.98</v>
      </c>
      <c r="AH31" s="194">
        <f t="shared" si="56"/>
        <v>2.5796785303085915E-3</v>
      </c>
      <c r="AI31" s="194">
        <f t="shared" si="57"/>
        <v>2.5064940983456361E-3</v>
      </c>
      <c r="AJ31" s="195">
        <f t="shared" si="16"/>
        <v>1.7622728949789807E-3</v>
      </c>
      <c r="AK31" s="195">
        <f t="shared" si="17"/>
        <v>2.5081609402082825E-3</v>
      </c>
      <c r="AL31" s="196">
        <f t="shared" si="18"/>
        <v>1.1803434607806283E-2</v>
      </c>
      <c r="AM31" s="196">
        <f t="shared" si="19"/>
        <v>1.790754708250417E-2</v>
      </c>
      <c r="AN31" s="197">
        <f t="shared" si="20"/>
        <v>3.1384848201467691E-3</v>
      </c>
      <c r="AO31" s="197">
        <f t="shared" si="21"/>
        <v>2.4650229960024601E-3</v>
      </c>
      <c r="AP31" s="203"/>
      <c r="AQ31" s="204">
        <v>1186217562.8099999</v>
      </c>
      <c r="AR31" s="211">
        <v>212.98</v>
      </c>
      <c r="AS31" s="200" t="e">
        <f>(#REF!/AQ31)-1</f>
        <v>#REF!</v>
      </c>
      <c r="AT31" s="200" t="e">
        <f>(#REF!/AR31)-1</f>
        <v>#REF!</v>
      </c>
    </row>
    <row r="32" spans="1:46">
      <c r="A32" s="192" t="s">
        <v>38</v>
      </c>
      <c r="B32" s="201">
        <v>4728215525.5600004</v>
      </c>
      <c r="C32" s="210">
        <v>1098.54</v>
      </c>
      <c r="D32" s="201">
        <v>4733197698.6899996</v>
      </c>
      <c r="E32" s="210">
        <v>1104.52</v>
      </c>
      <c r="F32" s="194">
        <f t="shared" si="43"/>
        <v>1.053711088901575E-3</v>
      </c>
      <c r="G32" s="194">
        <f t="shared" si="43"/>
        <v>5.4435887632676263E-3</v>
      </c>
      <c r="H32" s="201">
        <v>4727305095.8599997</v>
      </c>
      <c r="I32" s="210">
        <v>1102.08</v>
      </c>
      <c r="J32" s="194">
        <f t="shared" si="44"/>
        <v>-1.2449517651947669E-3</v>
      </c>
      <c r="K32" s="194">
        <f t="shared" si="45"/>
        <v>-2.2091044073444164E-3</v>
      </c>
      <c r="L32" s="201">
        <v>4669819572</v>
      </c>
      <c r="M32" s="210">
        <v>1063.71</v>
      </c>
      <c r="N32" s="194">
        <f t="shared" si="46"/>
        <v>-1.2160316013947009E-2</v>
      </c>
      <c r="O32" s="194">
        <f t="shared" si="47"/>
        <v>-3.4815984320557394E-2</v>
      </c>
      <c r="P32" s="201">
        <v>4671840612.5200005</v>
      </c>
      <c r="Q32" s="210">
        <v>1065.96</v>
      </c>
      <c r="R32" s="194">
        <f t="shared" si="48"/>
        <v>4.3278771028296543E-4</v>
      </c>
      <c r="S32" s="194">
        <f t="shared" si="49"/>
        <v>2.1152381758185973E-3</v>
      </c>
      <c r="T32" s="201">
        <v>0</v>
      </c>
      <c r="U32" s="210">
        <v>1065.96</v>
      </c>
      <c r="V32" s="194">
        <f t="shared" si="50"/>
        <v>-1</v>
      </c>
      <c r="W32" s="194">
        <f t="shared" si="51"/>
        <v>0</v>
      </c>
      <c r="X32" s="201">
        <v>4644945543.5500002</v>
      </c>
      <c r="Y32" s="210">
        <v>1073.19</v>
      </c>
      <c r="Z32" s="194" t="e">
        <f t="shared" si="52"/>
        <v>#DIV/0!</v>
      </c>
      <c r="AA32" s="194">
        <f t="shared" si="53"/>
        <v>6.7826184847461614E-3</v>
      </c>
      <c r="AB32" s="298">
        <v>4586464846.2200003</v>
      </c>
      <c r="AC32" s="302">
        <v>1074.57</v>
      </c>
      <c r="AD32" s="194">
        <f t="shared" si="54"/>
        <v>-1.2590179321091627E-2</v>
      </c>
      <c r="AE32" s="194">
        <f t="shared" si="55"/>
        <v>1.2858860034102831E-3</v>
      </c>
      <c r="AF32" s="298">
        <v>4590998728.7700005</v>
      </c>
      <c r="AG32" s="302">
        <v>1076.81</v>
      </c>
      <c r="AH32" s="194">
        <f t="shared" si="56"/>
        <v>9.8853533211681627E-4</v>
      </c>
      <c r="AI32" s="194">
        <f t="shared" si="57"/>
        <v>2.08455475213342E-3</v>
      </c>
      <c r="AJ32" s="195" t="e">
        <f t="shared" si="16"/>
        <v>#DIV/0!</v>
      </c>
      <c r="AK32" s="195">
        <f t="shared" si="17"/>
        <v>-2.4141503185657154E-3</v>
      </c>
      <c r="AL32" s="196">
        <f t="shared" si="18"/>
        <v>-3.0042896783997703E-2</v>
      </c>
      <c r="AM32" s="196">
        <f t="shared" si="19"/>
        <v>-2.5087820953898561E-2</v>
      </c>
      <c r="AN32" s="197" t="e">
        <f t="shared" si="20"/>
        <v>#DIV/0!</v>
      </c>
      <c r="AO32" s="197">
        <f t="shared" si="21"/>
        <v>1.3397854883785591E-2</v>
      </c>
      <c r="AP32" s="203"/>
      <c r="AQ32" s="204">
        <v>4662655514.79</v>
      </c>
      <c r="AR32" s="211">
        <v>1067.58</v>
      </c>
      <c r="AS32" s="200" t="e">
        <f>(#REF!/AQ32)-1</f>
        <v>#REF!</v>
      </c>
      <c r="AT32" s="200" t="e">
        <f>(#REF!/AR32)-1</f>
        <v>#REF!</v>
      </c>
    </row>
    <row r="33" spans="1:46">
      <c r="A33" s="192" t="s">
        <v>103</v>
      </c>
      <c r="B33" s="201">
        <v>136946800.56999999</v>
      </c>
      <c r="C33" s="210">
        <v>33052.71</v>
      </c>
      <c r="D33" s="201">
        <v>138595970.91999999</v>
      </c>
      <c r="E33" s="210">
        <v>33375.519999999997</v>
      </c>
      <c r="F33" s="194">
        <f t="shared" si="43"/>
        <v>1.2042416055985368E-2</v>
      </c>
      <c r="G33" s="194">
        <f t="shared" si="43"/>
        <v>9.7665214138265115E-3</v>
      </c>
      <c r="H33" s="201">
        <v>138603030.30000001</v>
      </c>
      <c r="I33" s="210">
        <v>33248.25</v>
      </c>
      <c r="J33" s="194">
        <f t="shared" si="44"/>
        <v>5.0934958304811268E-5</v>
      </c>
      <c r="K33" s="194">
        <f t="shared" si="45"/>
        <v>-3.8132739205260866E-3</v>
      </c>
      <c r="L33" s="201">
        <v>138603030.30000001</v>
      </c>
      <c r="M33" s="210">
        <v>33248.25</v>
      </c>
      <c r="N33" s="194">
        <f t="shared" si="46"/>
        <v>0</v>
      </c>
      <c r="O33" s="194">
        <f t="shared" si="47"/>
        <v>0</v>
      </c>
      <c r="P33" s="201">
        <v>133160391.11</v>
      </c>
      <c r="Q33" s="210">
        <v>31609.24</v>
      </c>
      <c r="R33" s="194">
        <f t="shared" si="48"/>
        <v>-3.9267822487139462E-2</v>
      </c>
      <c r="S33" s="194">
        <f t="shared" si="49"/>
        <v>-4.9296128367658398E-2</v>
      </c>
      <c r="T33" s="201">
        <v>137770550.56</v>
      </c>
      <c r="U33" s="302">
        <v>32598.560000000001</v>
      </c>
      <c r="V33" s="194">
        <f t="shared" si="50"/>
        <v>3.4621101752334758E-2</v>
      </c>
      <c r="W33" s="194">
        <f t="shared" si="51"/>
        <v>3.129844311346934E-2</v>
      </c>
      <c r="X33" s="201">
        <v>137745658.49000001</v>
      </c>
      <c r="Y33" s="302">
        <v>32435.200000000001</v>
      </c>
      <c r="Z33" s="194">
        <f t="shared" si="52"/>
        <v>-1.8067772756088526E-4</v>
      </c>
      <c r="AA33" s="194">
        <f t="shared" si="53"/>
        <v>-5.0112643012452263E-3</v>
      </c>
      <c r="AB33" s="298">
        <v>130494668.53</v>
      </c>
      <c r="AC33" s="302">
        <v>32486.6</v>
      </c>
      <c r="AD33" s="194">
        <f t="shared" si="54"/>
        <v>-5.2640424674628941E-2</v>
      </c>
      <c r="AE33" s="194">
        <f t="shared" si="55"/>
        <v>1.5846981057615742E-3</v>
      </c>
      <c r="AF33" s="298">
        <v>125187609.48</v>
      </c>
      <c r="AG33" s="302">
        <v>31136.31</v>
      </c>
      <c r="AH33" s="194">
        <f t="shared" si="56"/>
        <v>-4.0668780646620314E-2</v>
      </c>
      <c r="AI33" s="194">
        <f t="shared" si="57"/>
        <v>-4.1564521987527081E-2</v>
      </c>
      <c r="AJ33" s="195">
        <f t="shared" si="16"/>
        <v>-1.0755406596165584E-2</v>
      </c>
      <c r="AK33" s="195">
        <f t="shared" si="17"/>
        <v>-7.1294407429874206E-3</v>
      </c>
      <c r="AL33" s="196">
        <f t="shared" si="18"/>
        <v>-9.6744236870634021E-2</v>
      </c>
      <c r="AM33" s="196">
        <f t="shared" si="19"/>
        <v>-6.7091389137906937E-2</v>
      </c>
      <c r="AN33" s="197">
        <f t="shared" si="20"/>
        <v>3.0202108378439754E-2</v>
      </c>
      <c r="AO33" s="197">
        <f t="shared" si="21"/>
        <v>2.637159980915681E-2</v>
      </c>
      <c r="AP33" s="203"/>
      <c r="AQ33" s="204">
        <v>136891964.13</v>
      </c>
      <c r="AR33" s="204">
        <v>33401.089999999997</v>
      </c>
      <c r="AS33" s="200" t="e">
        <f>(#REF!/AQ33)-1</f>
        <v>#REF!</v>
      </c>
      <c r="AT33" s="200" t="e">
        <f>(#REF!/AR33)-1</f>
        <v>#REF!</v>
      </c>
    </row>
    <row r="34" spans="1:46">
      <c r="A34" s="192" t="s">
        <v>102</v>
      </c>
      <c r="B34" s="201">
        <v>165270906.97999999</v>
      </c>
      <c r="C34" s="210">
        <v>33330.57</v>
      </c>
      <c r="D34" s="201">
        <v>165505569.06</v>
      </c>
      <c r="E34" s="210">
        <v>33391.279999999999</v>
      </c>
      <c r="F34" s="194">
        <f t="shared" si="43"/>
        <v>1.4198632069491238E-3</v>
      </c>
      <c r="G34" s="194">
        <f t="shared" si="43"/>
        <v>1.8214509982877318E-3</v>
      </c>
      <c r="H34" s="201">
        <v>165172710.15000001</v>
      </c>
      <c r="I34" s="210">
        <v>33267.15</v>
      </c>
      <c r="J34" s="194">
        <f t="shared" si="44"/>
        <v>-2.0111644090920382E-3</v>
      </c>
      <c r="K34" s="194">
        <f t="shared" si="45"/>
        <v>-3.7174376064648433E-3</v>
      </c>
      <c r="L34" s="201">
        <v>165172710.15000001</v>
      </c>
      <c r="M34" s="210">
        <v>33267.15</v>
      </c>
      <c r="N34" s="194">
        <f t="shared" si="46"/>
        <v>0</v>
      </c>
      <c r="O34" s="194">
        <f t="shared" si="47"/>
        <v>0</v>
      </c>
      <c r="P34" s="201">
        <v>162384699.58000001</v>
      </c>
      <c r="Q34" s="210">
        <v>31643.279999999999</v>
      </c>
      <c r="R34" s="194">
        <f t="shared" si="48"/>
        <v>-1.6879365649858792E-2</v>
      </c>
      <c r="S34" s="194">
        <f t="shared" si="49"/>
        <v>-4.8813018247730947E-2</v>
      </c>
      <c r="T34" s="201">
        <v>166637580.22</v>
      </c>
      <c r="U34" s="302">
        <v>32440.13</v>
      </c>
      <c r="V34" s="194">
        <f t="shared" si="50"/>
        <v>2.61901561600314E-2</v>
      </c>
      <c r="W34" s="194">
        <f t="shared" si="51"/>
        <v>2.51822819884665E-2</v>
      </c>
      <c r="X34" s="201">
        <v>166624120.25</v>
      </c>
      <c r="Y34" s="302">
        <v>32473.21</v>
      </c>
      <c r="Z34" s="194">
        <f t="shared" si="52"/>
        <v>-8.0773916557288854E-5</v>
      </c>
      <c r="AA34" s="194">
        <f t="shared" si="53"/>
        <v>1.0197246435201741E-3</v>
      </c>
      <c r="AB34" s="298">
        <v>167274655.93000001</v>
      </c>
      <c r="AC34" s="302">
        <v>32546.93</v>
      </c>
      <c r="AD34" s="194">
        <f t="shared" si="54"/>
        <v>3.904210741061705E-3</v>
      </c>
      <c r="AE34" s="194">
        <f t="shared" si="55"/>
        <v>2.2701790183354575E-3</v>
      </c>
      <c r="AF34" s="298">
        <v>160008021.44</v>
      </c>
      <c r="AG34" s="302">
        <v>31197.26</v>
      </c>
      <c r="AH34" s="194">
        <f t="shared" si="56"/>
        <v>-4.3441335745690625E-2</v>
      </c>
      <c r="AI34" s="194">
        <f t="shared" si="57"/>
        <v>-4.1468427283310648E-2</v>
      </c>
      <c r="AJ34" s="195">
        <f t="shared" si="16"/>
        <v>-3.8623012016445646E-3</v>
      </c>
      <c r="AK34" s="195">
        <f t="shared" si="17"/>
        <v>-7.9631558111120711E-3</v>
      </c>
      <c r="AL34" s="196">
        <f t="shared" si="18"/>
        <v>-3.3216692654052041E-2</v>
      </c>
      <c r="AM34" s="196">
        <f t="shared" si="19"/>
        <v>-6.5706376035899211E-2</v>
      </c>
      <c r="AN34" s="197">
        <f t="shared" si="20"/>
        <v>1.9856478363365248E-2</v>
      </c>
      <c r="AO34" s="197">
        <f t="shared" si="21"/>
        <v>2.464758554212856E-2</v>
      </c>
      <c r="AP34" s="203"/>
      <c r="AQ34" s="204">
        <v>165890525.49000001</v>
      </c>
      <c r="AR34" s="204">
        <v>33407.480000000003</v>
      </c>
      <c r="AS34" s="200" t="e">
        <f>(#REF!/AQ34)-1</f>
        <v>#REF!</v>
      </c>
      <c r="AT34" s="200" t="e">
        <f>(#REF!/AR34)-1</f>
        <v>#REF!</v>
      </c>
    </row>
    <row r="35" spans="1:46">
      <c r="A35" s="104" t="s">
        <v>72</v>
      </c>
      <c r="B35" s="229">
        <f>SUM(B29:B34)</f>
        <v>7913340080.1499996</v>
      </c>
      <c r="C35" s="230"/>
      <c r="D35" s="229">
        <f>SUM(D29:D34)</f>
        <v>7937051291.7200003</v>
      </c>
      <c r="E35" s="230"/>
      <c r="F35" s="194">
        <f>((D35-B35)/B35)</f>
        <v>2.9963594803006617E-3</v>
      </c>
      <c r="G35" s="194"/>
      <c r="H35" s="229">
        <f>SUM(H29:H34)</f>
        <v>7917481598.3299999</v>
      </c>
      <c r="I35" s="230"/>
      <c r="J35" s="194">
        <f>((H35-D35)/D35)</f>
        <v>-2.4656125645068734E-3</v>
      </c>
      <c r="K35" s="194"/>
      <c r="L35" s="229">
        <f>SUM(L29:L34)</f>
        <v>7866526658.7200003</v>
      </c>
      <c r="M35" s="230"/>
      <c r="N35" s="194">
        <f>((L35-H35)/H35)</f>
        <v>-6.4357509363517007E-3</v>
      </c>
      <c r="O35" s="194"/>
      <c r="P35" s="229">
        <f>SUM(P29:P34)</f>
        <v>7861113113.8699999</v>
      </c>
      <c r="Q35" s="230"/>
      <c r="R35" s="194">
        <f>((P35-L35)/L35)</f>
        <v>-6.8817472880480205E-4</v>
      </c>
      <c r="S35" s="194"/>
      <c r="T35" s="229">
        <f>SUM(T29:T34)</f>
        <v>3197599923.6499996</v>
      </c>
      <c r="U35" s="230"/>
      <c r="V35" s="194">
        <f>((T35-P35)/P35)</f>
        <v>-0.59323827588637357</v>
      </c>
      <c r="W35" s="194"/>
      <c r="X35" s="229">
        <f>SUM(X29:X34)</f>
        <v>7845490984.0299997</v>
      </c>
      <c r="Y35" s="230"/>
      <c r="Z35" s="194">
        <f>((X35-T35)/T35)</f>
        <v>1.4535561581683178</v>
      </c>
      <c r="AA35" s="194"/>
      <c r="AB35" s="309">
        <f>SUM(AB29:AB34)</f>
        <v>7701408406.21</v>
      </c>
      <c r="AC35" s="310"/>
      <c r="AD35" s="194">
        <f>((AB35-X35)/X35)</f>
        <v>-1.8365017321833526E-2</v>
      </c>
      <c r="AE35" s="194"/>
      <c r="AF35" s="309">
        <f>SUM(AF29:AF34)</f>
        <v>7673636644.829999</v>
      </c>
      <c r="AG35" s="310"/>
      <c r="AH35" s="194">
        <f>((AF35-AB35)/AB35)</f>
        <v>-3.606062672589525E-3</v>
      </c>
      <c r="AI35" s="194"/>
      <c r="AJ35" s="195">
        <f t="shared" si="16"/>
        <v>0.10396920294226981</v>
      </c>
      <c r="AK35" s="195"/>
      <c r="AL35" s="196">
        <f t="shared" si="18"/>
        <v>-3.3187973367993437E-2</v>
      </c>
      <c r="AM35" s="196"/>
      <c r="AN35" s="197">
        <f t="shared" si="20"/>
        <v>0.58293440246999184</v>
      </c>
      <c r="AO35" s="197"/>
      <c r="AP35" s="203"/>
      <c r="AQ35" s="231">
        <f>SUM(AQ29:AQ34)</f>
        <v>7853732740.5999994</v>
      </c>
      <c r="AR35" s="232"/>
      <c r="AS35" s="200" t="e">
        <f>(#REF!/AQ35)-1</f>
        <v>#REF!</v>
      </c>
      <c r="AT35" s="200" t="e">
        <f>(#REF!/AR35)-1</f>
        <v>#REF!</v>
      </c>
    </row>
    <row r="36" spans="1:46">
      <c r="A36" s="224" t="s">
        <v>78</v>
      </c>
      <c r="B36" s="220"/>
      <c r="C36" s="230"/>
      <c r="D36" s="220"/>
      <c r="E36" s="230"/>
      <c r="F36" s="194"/>
      <c r="G36" s="194"/>
      <c r="H36" s="220"/>
      <c r="I36" s="230"/>
      <c r="J36" s="194"/>
      <c r="K36" s="194"/>
      <c r="L36" s="220"/>
      <c r="M36" s="230"/>
      <c r="N36" s="194"/>
      <c r="O36" s="194"/>
      <c r="P36" s="220"/>
      <c r="Q36" s="230"/>
      <c r="R36" s="194"/>
      <c r="S36" s="194"/>
      <c r="T36" s="220"/>
      <c r="U36" s="230"/>
      <c r="V36" s="194"/>
      <c r="W36" s="194"/>
      <c r="X36" s="220"/>
      <c r="Y36" s="230"/>
      <c r="Z36" s="194"/>
      <c r="AA36" s="194"/>
      <c r="AB36" s="305"/>
      <c r="AC36" s="310"/>
      <c r="AD36" s="194"/>
      <c r="AE36" s="194"/>
      <c r="AF36" s="305"/>
      <c r="AG36" s="310"/>
      <c r="AH36" s="194"/>
      <c r="AI36" s="194"/>
      <c r="AJ36" s="195"/>
      <c r="AK36" s="195"/>
      <c r="AL36" s="196"/>
      <c r="AM36" s="196"/>
      <c r="AN36" s="197"/>
      <c r="AO36" s="197"/>
      <c r="AP36" s="203"/>
      <c r="AQ36" s="222"/>
      <c r="AR36" s="232"/>
      <c r="AS36" s="200" t="e">
        <f>(#REF!/AQ36)-1</f>
        <v>#REF!</v>
      </c>
      <c r="AT36" s="200" t="e">
        <f>(#REF!/AR36)-1</f>
        <v>#REF!</v>
      </c>
    </row>
    <row r="37" spans="1:46">
      <c r="A37" s="218" t="s">
        <v>36</v>
      </c>
      <c r="B37" s="233">
        <v>961386462.26101398</v>
      </c>
      <c r="C37" s="233">
        <v>2019.4491366111099</v>
      </c>
      <c r="D37" s="233">
        <v>957981777.99000001</v>
      </c>
      <c r="E37" s="233">
        <v>2024.72</v>
      </c>
      <c r="F37" s="194">
        <f t="shared" ref="F37:F46" si="58">((D37-B37)/B37)</f>
        <v>-3.5414314686798782E-3</v>
      </c>
      <c r="G37" s="194">
        <f t="shared" ref="G37:G46" si="59">((E37-C37)/C37)</f>
        <v>2.6100500841211051E-3</v>
      </c>
      <c r="H37" s="233">
        <v>964887963.23911297</v>
      </c>
      <c r="I37" s="233">
        <v>2029.9483816041854</v>
      </c>
      <c r="J37" s="194">
        <f t="shared" ref="J37:J46" si="60">((H37-D37)/D37)</f>
        <v>7.2090987613597952E-3</v>
      </c>
      <c r="K37" s="194">
        <f t="shared" ref="K37:K46" si="61">((I37-E37)/E37)</f>
        <v>2.5822738967291353E-3</v>
      </c>
      <c r="L37" s="233">
        <v>943956852.44976604</v>
      </c>
      <c r="M37" s="233">
        <v>2035.6470581244801</v>
      </c>
      <c r="N37" s="194">
        <f t="shared" ref="N37:N46" si="62">((L37-H37)/H37)</f>
        <v>-2.1692788786670671E-2</v>
      </c>
      <c r="O37" s="194">
        <f t="shared" ref="O37:O46" si="63">((M37-I37)/I37)</f>
        <v>2.8073011963935654E-3</v>
      </c>
      <c r="P37" s="233">
        <v>946335144.30292296</v>
      </c>
      <c r="Q37" s="210">
        <v>2041.35574087697</v>
      </c>
      <c r="R37" s="194">
        <f t="shared" ref="R37:R46" si="64">((P37-L37)/L37)</f>
        <v>2.5194921218959936E-3</v>
      </c>
      <c r="S37" s="194">
        <f t="shared" ref="S37:S46" si="65">((Q37-M37)/M37)</f>
        <v>2.8043578230843112E-3</v>
      </c>
      <c r="T37" s="236">
        <v>974065532.83000004</v>
      </c>
      <c r="U37" s="236">
        <v>2046.62</v>
      </c>
      <c r="V37" s="194">
        <f t="shared" ref="V37:V46" si="66">((T37-P37)/P37)</f>
        <v>2.9302925812296102E-2</v>
      </c>
      <c r="W37" s="194">
        <f t="shared" ref="W37:W46" si="67">((U37-Q37)/Q37)</f>
        <v>2.578805358427313E-3</v>
      </c>
      <c r="X37" s="236">
        <v>1045623904.1799999</v>
      </c>
      <c r="Y37" s="236">
        <v>2052.7800000000002</v>
      </c>
      <c r="Z37" s="194">
        <f t="shared" ref="Z37:Z46" si="68">((X37-T37)/T37)</f>
        <v>7.3463610956541997E-2</v>
      </c>
      <c r="AA37" s="194">
        <f t="shared" ref="AA37:AA46" si="69">((Y37-U37)/U37)</f>
        <v>3.0098406152584798E-3</v>
      </c>
      <c r="AB37" s="311">
        <v>1050022374.6263</v>
      </c>
      <c r="AC37" s="311">
        <v>2059.2291026559601</v>
      </c>
      <c r="AD37" s="194">
        <f t="shared" ref="AD37:AD46" si="70">((AB37-X37)/X37)</f>
        <v>4.2065511592807373E-3</v>
      </c>
      <c r="AE37" s="194">
        <f t="shared" ref="AE37:AE46" si="71">((AC37-Y37)/Y37)</f>
        <v>3.14164335971702E-3</v>
      </c>
      <c r="AF37" s="311">
        <v>1045352279.53818</v>
      </c>
      <c r="AG37" s="311">
        <v>2065.4763006667399</v>
      </c>
      <c r="AH37" s="194">
        <f t="shared" ref="AH37:AH46" si="72">((AF37-AB37)/AB37)</f>
        <v>-4.447614832762071E-3</v>
      </c>
      <c r="AI37" s="194">
        <f t="shared" ref="AI37:AI46" si="73">((AG37-AC37)/AC37)</f>
        <v>3.0337556917403108E-3</v>
      </c>
      <c r="AJ37" s="195">
        <f t="shared" si="16"/>
        <v>1.0877480465407752E-2</v>
      </c>
      <c r="AK37" s="195">
        <f t="shared" si="17"/>
        <v>2.821003503183905E-3</v>
      </c>
      <c r="AL37" s="196">
        <f t="shared" si="18"/>
        <v>9.1202675829071989E-2</v>
      </c>
      <c r="AM37" s="196">
        <f t="shared" si="19"/>
        <v>2.0129351548233775E-2</v>
      </c>
      <c r="AN37" s="197">
        <f t="shared" si="20"/>
        <v>2.9002268541277243E-2</v>
      </c>
      <c r="AO37" s="197">
        <f t="shared" si="21"/>
        <v>2.2179488897982385E-4</v>
      </c>
      <c r="AP37" s="203"/>
      <c r="AQ37" s="237">
        <v>1198249163.9190199</v>
      </c>
      <c r="AR37" s="237">
        <v>1987.7461478934799</v>
      </c>
      <c r="AS37" s="200" t="e">
        <f>(#REF!/AQ37)-1</f>
        <v>#REF!</v>
      </c>
      <c r="AT37" s="200" t="e">
        <f>(#REF!/AR37)-1</f>
        <v>#REF!</v>
      </c>
    </row>
    <row r="38" spans="1:46">
      <c r="A38" s="192" t="s">
        <v>85</v>
      </c>
      <c r="B38" s="233">
        <v>3949946930</v>
      </c>
      <c r="C38" s="210">
        <v>1</v>
      </c>
      <c r="D38" s="233">
        <v>3864519022.1300001</v>
      </c>
      <c r="E38" s="210">
        <v>1</v>
      </c>
      <c r="F38" s="194">
        <f t="shared" si="58"/>
        <v>-2.1627609024610334E-2</v>
      </c>
      <c r="G38" s="194">
        <f t="shared" si="59"/>
        <v>0</v>
      </c>
      <c r="H38" s="233">
        <v>3866375063.0599999</v>
      </c>
      <c r="I38" s="210">
        <v>1</v>
      </c>
      <c r="J38" s="194">
        <f t="shared" si="60"/>
        <v>4.8027734353778327E-4</v>
      </c>
      <c r="K38" s="194">
        <f t="shared" si="61"/>
        <v>0</v>
      </c>
      <c r="L38" s="233">
        <v>3868703381.4699998</v>
      </c>
      <c r="M38" s="210">
        <v>1</v>
      </c>
      <c r="N38" s="194">
        <f t="shared" si="62"/>
        <v>6.0219672743210939E-4</v>
      </c>
      <c r="O38" s="194">
        <f t="shared" si="63"/>
        <v>0</v>
      </c>
      <c r="P38" s="233">
        <v>3842150376.21</v>
      </c>
      <c r="Q38" s="210">
        <v>1</v>
      </c>
      <c r="R38" s="194">
        <f t="shared" si="64"/>
        <v>-6.863541254462974E-3</v>
      </c>
      <c r="S38" s="194">
        <f t="shared" si="65"/>
        <v>0</v>
      </c>
      <c r="T38" s="233">
        <v>0</v>
      </c>
      <c r="U38" s="210">
        <v>1</v>
      </c>
      <c r="V38" s="194">
        <f t="shared" si="66"/>
        <v>-1</v>
      </c>
      <c r="W38" s="194">
        <f t="shared" si="67"/>
        <v>0</v>
      </c>
      <c r="X38" s="236">
        <v>0</v>
      </c>
      <c r="Y38" s="210">
        <v>0</v>
      </c>
      <c r="Z38" s="194" t="e">
        <f t="shared" si="68"/>
        <v>#DIV/0!</v>
      </c>
      <c r="AA38" s="194">
        <f t="shared" si="69"/>
        <v>-1</v>
      </c>
      <c r="AB38" s="312">
        <v>3717206646.6999998</v>
      </c>
      <c r="AC38" s="302">
        <v>1</v>
      </c>
      <c r="AD38" s="194" t="e">
        <f t="shared" si="70"/>
        <v>#DIV/0!</v>
      </c>
      <c r="AE38" s="194" t="e">
        <f t="shared" si="71"/>
        <v>#DIV/0!</v>
      </c>
      <c r="AF38" s="311">
        <v>3723231159.48</v>
      </c>
      <c r="AG38" s="302">
        <v>1</v>
      </c>
      <c r="AH38" s="194">
        <f t="shared" si="72"/>
        <v>1.6207096760005397E-3</v>
      </c>
      <c r="AI38" s="194">
        <f t="shared" si="73"/>
        <v>0</v>
      </c>
      <c r="AJ38" s="195" t="e">
        <f t="shared" si="16"/>
        <v>#DIV/0!</v>
      </c>
      <c r="AK38" s="195" t="e">
        <f t="shared" si="17"/>
        <v>#DIV/0!</v>
      </c>
      <c r="AL38" s="196">
        <f t="shared" si="18"/>
        <v>-3.6560270978334246E-2</v>
      </c>
      <c r="AM38" s="196">
        <f t="shared" si="19"/>
        <v>0</v>
      </c>
      <c r="AN38" s="197" t="e">
        <f t="shared" si="20"/>
        <v>#DIV/0!</v>
      </c>
      <c r="AO38" s="197" t="e">
        <f t="shared" si="21"/>
        <v>#DIV/0!</v>
      </c>
      <c r="AP38" s="203"/>
      <c r="AQ38" s="199">
        <v>4056683843.0900002</v>
      </c>
      <c r="AR38" s="211">
        <v>1</v>
      </c>
      <c r="AS38" s="200" t="e">
        <f>(#REF!/AQ38)-1</f>
        <v>#REF!</v>
      </c>
      <c r="AT38" s="200" t="e">
        <f>(#REF!/AR38)-1</f>
        <v>#REF!</v>
      </c>
    </row>
    <row r="39" spans="1:46">
      <c r="A39" s="192" t="s">
        <v>37</v>
      </c>
      <c r="B39" s="233">
        <v>713835515.02999997</v>
      </c>
      <c r="C39" s="210">
        <v>16.337199999999999</v>
      </c>
      <c r="D39" s="233">
        <v>715921107.21000004</v>
      </c>
      <c r="E39" s="210">
        <v>16.384899999999998</v>
      </c>
      <c r="F39" s="194">
        <f t="shared" si="58"/>
        <v>2.9216705194507124E-3</v>
      </c>
      <c r="G39" s="194">
        <f t="shared" si="59"/>
        <v>2.9197169649633333E-3</v>
      </c>
      <c r="H39" s="233">
        <v>718343580.01999998</v>
      </c>
      <c r="I39" s="210">
        <v>16.4404</v>
      </c>
      <c r="J39" s="194">
        <f t="shared" si="60"/>
        <v>3.3837147495769564E-3</v>
      </c>
      <c r="K39" s="194">
        <f t="shared" si="61"/>
        <v>3.3872651038457427E-3</v>
      </c>
      <c r="L39" s="233">
        <v>720765080.00999999</v>
      </c>
      <c r="M39" s="210">
        <v>16.495799999999999</v>
      </c>
      <c r="N39" s="194">
        <f t="shared" si="62"/>
        <v>3.370949580885223E-3</v>
      </c>
      <c r="O39" s="194">
        <f t="shared" si="63"/>
        <v>3.3697476947032179E-3</v>
      </c>
      <c r="P39" s="233">
        <v>722718273.72000003</v>
      </c>
      <c r="Q39" s="210">
        <v>16.553000000000001</v>
      </c>
      <c r="R39" s="194">
        <f t="shared" si="64"/>
        <v>2.7098894829546117E-3</v>
      </c>
      <c r="S39" s="194">
        <f t="shared" si="65"/>
        <v>3.4675493155834633E-3</v>
      </c>
      <c r="T39" s="233">
        <v>725047190.84000003</v>
      </c>
      <c r="U39" s="210">
        <v>16.606300000000001</v>
      </c>
      <c r="V39" s="194">
        <f t="shared" si="66"/>
        <v>3.2224411706272813E-3</v>
      </c>
      <c r="W39" s="194">
        <f t="shared" si="67"/>
        <v>3.2199601280734685E-3</v>
      </c>
      <c r="X39" s="236">
        <v>727294347.38</v>
      </c>
      <c r="Y39" s="210">
        <v>16.6616</v>
      </c>
      <c r="Z39" s="194">
        <f t="shared" si="68"/>
        <v>3.0993245245134033E-3</v>
      </c>
      <c r="AA39" s="194">
        <f t="shared" si="69"/>
        <v>3.330061482690245E-3</v>
      </c>
      <c r="AB39" s="312">
        <v>729794677.98000002</v>
      </c>
      <c r="AC39" s="302">
        <v>16.718900000000001</v>
      </c>
      <c r="AD39" s="194">
        <f t="shared" si="70"/>
        <v>3.4378523757364497E-3</v>
      </c>
      <c r="AE39" s="194">
        <f t="shared" si="71"/>
        <v>3.439045469822914E-3</v>
      </c>
      <c r="AF39" s="312">
        <v>732270090.70000005</v>
      </c>
      <c r="AG39" s="302">
        <v>16.775600000000001</v>
      </c>
      <c r="AH39" s="194">
        <f t="shared" si="72"/>
        <v>3.3919303534135489E-3</v>
      </c>
      <c r="AI39" s="194">
        <f t="shared" si="73"/>
        <v>3.3913714419010403E-3</v>
      </c>
      <c r="AJ39" s="195">
        <f t="shared" si="16"/>
        <v>3.1922215946447734E-3</v>
      </c>
      <c r="AK39" s="195">
        <f t="shared" si="17"/>
        <v>3.3155897001979281E-3</v>
      </c>
      <c r="AL39" s="196">
        <f t="shared" si="18"/>
        <v>2.2836292051387146E-2</v>
      </c>
      <c r="AM39" s="196">
        <f t="shared" si="19"/>
        <v>2.384512569499982E-2</v>
      </c>
      <c r="AN39" s="197">
        <f t="shared" si="20"/>
        <v>2.6300913321127613E-4</v>
      </c>
      <c r="AO39" s="197">
        <f t="shared" si="21"/>
        <v>1.7656081350127272E-4</v>
      </c>
      <c r="AP39" s="203"/>
      <c r="AQ39" s="199">
        <v>739078842.02999997</v>
      </c>
      <c r="AR39" s="205">
        <v>16.871500000000001</v>
      </c>
      <c r="AS39" s="200" t="e">
        <f>(#REF!/AQ39)-1</f>
        <v>#REF!</v>
      </c>
      <c r="AT39" s="200" t="e">
        <f>(#REF!/AR39)-1</f>
        <v>#REF!</v>
      </c>
    </row>
    <row r="40" spans="1:46">
      <c r="A40" s="212" t="s">
        <v>35</v>
      </c>
      <c r="B40" s="213">
        <v>0</v>
      </c>
      <c r="C40" s="214">
        <v>0</v>
      </c>
      <c r="D40" s="213">
        <v>0</v>
      </c>
      <c r="E40" s="214">
        <v>0</v>
      </c>
      <c r="F40" s="194" t="e">
        <f t="shared" si="58"/>
        <v>#DIV/0!</v>
      </c>
      <c r="G40" s="194" t="e">
        <f t="shared" si="59"/>
        <v>#DIV/0!</v>
      </c>
      <c r="H40" s="213">
        <v>0</v>
      </c>
      <c r="I40" s="214">
        <v>0</v>
      </c>
      <c r="J40" s="194" t="e">
        <f t="shared" si="60"/>
        <v>#DIV/0!</v>
      </c>
      <c r="K40" s="194" t="e">
        <f t="shared" si="61"/>
        <v>#DIV/0!</v>
      </c>
      <c r="L40" s="213">
        <v>0</v>
      </c>
      <c r="M40" s="214">
        <v>0</v>
      </c>
      <c r="N40" s="194" t="e">
        <f t="shared" si="62"/>
        <v>#DIV/0!</v>
      </c>
      <c r="O40" s="194" t="e">
        <f t="shared" si="63"/>
        <v>#DIV/0!</v>
      </c>
      <c r="P40" s="213">
        <v>0</v>
      </c>
      <c r="Q40" s="214">
        <v>0</v>
      </c>
      <c r="R40" s="194" t="e">
        <f t="shared" si="64"/>
        <v>#DIV/0!</v>
      </c>
      <c r="S40" s="194" t="e">
        <f t="shared" si="65"/>
        <v>#DIV/0!</v>
      </c>
      <c r="T40" s="213">
        <v>0</v>
      </c>
      <c r="U40" s="214">
        <v>0</v>
      </c>
      <c r="V40" s="194" t="e">
        <f t="shared" si="66"/>
        <v>#DIV/0!</v>
      </c>
      <c r="W40" s="194" t="e">
        <f t="shared" si="67"/>
        <v>#DIV/0!</v>
      </c>
      <c r="X40" s="213">
        <v>0</v>
      </c>
      <c r="Y40" s="214">
        <v>0</v>
      </c>
      <c r="Z40" s="194" t="e">
        <f t="shared" si="68"/>
        <v>#DIV/0!</v>
      </c>
      <c r="AA40" s="194" t="e">
        <f t="shared" si="69"/>
        <v>#DIV/0!</v>
      </c>
      <c r="AB40" s="303">
        <v>0</v>
      </c>
      <c r="AC40" s="304">
        <v>0</v>
      </c>
      <c r="AD40" s="194" t="e">
        <f t="shared" si="70"/>
        <v>#DIV/0!</v>
      </c>
      <c r="AE40" s="194" t="e">
        <f t="shared" si="71"/>
        <v>#DIV/0!</v>
      </c>
      <c r="AF40" s="303">
        <v>0</v>
      </c>
      <c r="AG40" s="304">
        <v>0</v>
      </c>
      <c r="AH40" s="194" t="e">
        <f t="shared" si="72"/>
        <v>#DIV/0!</v>
      </c>
      <c r="AI40" s="194" t="e">
        <f t="shared" si="73"/>
        <v>#DIV/0!</v>
      </c>
      <c r="AJ40" s="195" t="e">
        <f t="shared" si="16"/>
        <v>#DIV/0!</v>
      </c>
      <c r="AK40" s="195" t="e">
        <f t="shared" si="17"/>
        <v>#DIV/0!</v>
      </c>
      <c r="AL40" s="196" t="e">
        <f t="shared" si="18"/>
        <v>#DIV/0!</v>
      </c>
      <c r="AM40" s="196" t="e">
        <f t="shared" si="19"/>
        <v>#DIV/0!</v>
      </c>
      <c r="AN40" s="197" t="e">
        <f t="shared" si="20"/>
        <v>#DIV/0!</v>
      </c>
      <c r="AO40" s="197" t="e">
        <f t="shared" si="21"/>
        <v>#DIV/0!</v>
      </c>
      <c r="AP40" s="203"/>
      <c r="AQ40" s="215">
        <v>0</v>
      </c>
      <c r="AR40" s="216">
        <v>0</v>
      </c>
      <c r="AS40" s="200" t="e">
        <f>(#REF!/AQ40)-1</f>
        <v>#REF!</v>
      </c>
      <c r="AT40" s="200" t="e">
        <f>(#REF!/AR40)-1</f>
        <v>#REF!</v>
      </c>
    </row>
    <row r="41" spans="1:46">
      <c r="A41" s="192" t="s">
        <v>104</v>
      </c>
      <c r="B41" s="193">
        <v>2804648305.23</v>
      </c>
      <c r="C41" s="202">
        <v>177.55</v>
      </c>
      <c r="D41" s="193">
        <v>2731866942.5999999</v>
      </c>
      <c r="E41" s="202">
        <v>178.14</v>
      </c>
      <c r="F41" s="194">
        <f t="shared" si="58"/>
        <v>-2.5950263530111862E-2</v>
      </c>
      <c r="G41" s="194">
        <f t="shared" si="59"/>
        <v>3.3230076034918331E-3</v>
      </c>
      <c r="H41" s="193">
        <v>2730433900.3400002</v>
      </c>
      <c r="I41" s="202">
        <v>178.74</v>
      </c>
      <c r="J41" s="194">
        <f t="shared" si="60"/>
        <v>-5.2456517469913185E-4</v>
      </c>
      <c r="K41" s="194">
        <f t="shared" si="61"/>
        <v>3.3681374200068641E-3</v>
      </c>
      <c r="L41" s="193">
        <v>2721949993.8499999</v>
      </c>
      <c r="M41" s="202">
        <v>179.32</v>
      </c>
      <c r="N41" s="194">
        <f t="shared" si="62"/>
        <v>-3.1071642089353681E-3</v>
      </c>
      <c r="O41" s="194">
        <f t="shared" si="63"/>
        <v>3.244936779679893E-3</v>
      </c>
      <c r="P41" s="193">
        <v>2718620961.0100002</v>
      </c>
      <c r="Q41" s="202">
        <v>179.94</v>
      </c>
      <c r="R41" s="194">
        <f t="shared" si="64"/>
        <v>-1.2230323288529637E-3</v>
      </c>
      <c r="S41" s="194">
        <f t="shared" si="65"/>
        <v>3.4575061342851025E-3</v>
      </c>
      <c r="T41" s="193">
        <v>2742446676.3800001</v>
      </c>
      <c r="U41" s="202">
        <v>180.51</v>
      </c>
      <c r="V41" s="194">
        <f t="shared" si="66"/>
        <v>8.7638974729115412E-3</v>
      </c>
      <c r="W41" s="194">
        <f t="shared" si="67"/>
        <v>3.1677225741913594E-3</v>
      </c>
      <c r="X41" s="193">
        <v>2784614267.4699998</v>
      </c>
      <c r="Y41" s="202">
        <v>181.14</v>
      </c>
      <c r="Z41" s="194">
        <f t="shared" si="68"/>
        <v>1.537590191020977E-2</v>
      </c>
      <c r="AA41" s="194">
        <f t="shared" si="69"/>
        <v>3.4901113511716553E-3</v>
      </c>
      <c r="AB41" s="297">
        <v>2883760748.3299999</v>
      </c>
      <c r="AC41" s="299">
        <v>181.77</v>
      </c>
      <c r="AD41" s="194">
        <f t="shared" si="70"/>
        <v>3.5605104095829065E-2</v>
      </c>
      <c r="AE41" s="194">
        <f t="shared" si="71"/>
        <v>3.4779728386884396E-3</v>
      </c>
      <c r="AF41" s="297">
        <v>2913095605.7399998</v>
      </c>
      <c r="AG41" s="299">
        <v>182.42</v>
      </c>
      <c r="AH41" s="194">
        <f t="shared" si="72"/>
        <v>1.0172431061414442E-2</v>
      </c>
      <c r="AI41" s="194">
        <f t="shared" si="73"/>
        <v>3.5759476261207966E-3</v>
      </c>
      <c r="AJ41" s="195">
        <f t="shared" si="16"/>
        <v>4.8890386622206863E-3</v>
      </c>
      <c r="AK41" s="195">
        <f t="shared" si="17"/>
        <v>3.388167790954493E-3</v>
      </c>
      <c r="AL41" s="196">
        <f t="shared" si="18"/>
        <v>6.63387591518345E-2</v>
      </c>
      <c r="AM41" s="196">
        <f t="shared" si="19"/>
        <v>2.4026046929381394E-2</v>
      </c>
      <c r="AN41" s="197">
        <f t="shared" si="20"/>
        <v>1.763942856589874E-2</v>
      </c>
      <c r="AO41" s="197">
        <f t="shared" si="21"/>
        <v>1.37469368221289E-4</v>
      </c>
      <c r="AP41" s="203"/>
      <c r="AQ41" s="199">
        <v>3320655667.8400002</v>
      </c>
      <c r="AR41" s="205">
        <v>177.09</v>
      </c>
      <c r="AS41" s="200" t="e">
        <f>(#REF!/AQ41)-1</f>
        <v>#REF!</v>
      </c>
      <c r="AT41" s="200" t="e">
        <f>(#REF!/AR41)-1</f>
        <v>#REF!</v>
      </c>
    </row>
    <row r="42" spans="1:46">
      <c r="A42" s="192" t="s">
        <v>64</v>
      </c>
      <c r="B42" s="193">
        <v>1291887003</v>
      </c>
      <c r="C42" s="238">
        <v>1.21</v>
      </c>
      <c r="D42" s="193">
        <v>1291931579.78</v>
      </c>
      <c r="E42" s="238">
        <v>1.21</v>
      </c>
      <c r="F42" s="194">
        <f t="shared" si="58"/>
        <v>3.450516948963484E-5</v>
      </c>
      <c r="G42" s="194">
        <f t="shared" si="59"/>
        <v>0</v>
      </c>
      <c r="H42" s="193">
        <v>1175453313</v>
      </c>
      <c r="I42" s="238">
        <v>1.21</v>
      </c>
      <c r="J42" s="194">
        <f t="shared" si="60"/>
        <v>-9.0158231753909746E-2</v>
      </c>
      <c r="K42" s="194">
        <f t="shared" si="61"/>
        <v>0</v>
      </c>
      <c r="L42" s="193">
        <v>1171839095</v>
      </c>
      <c r="M42" s="238">
        <v>1.22</v>
      </c>
      <c r="N42" s="194">
        <f t="shared" si="62"/>
        <v>-3.0747439817713968E-3</v>
      </c>
      <c r="O42" s="194">
        <f t="shared" si="63"/>
        <v>8.2644628099173625E-3</v>
      </c>
      <c r="P42" s="193">
        <v>1170039632</v>
      </c>
      <c r="Q42" s="238">
        <v>1.22</v>
      </c>
      <c r="R42" s="194">
        <f t="shared" si="64"/>
        <v>-1.5355888088031404E-3</v>
      </c>
      <c r="S42" s="194">
        <f t="shared" si="65"/>
        <v>0</v>
      </c>
      <c r="T42" s="193">
        <v>1173469653</v>
      </c>
      <c r="U42" s="238">
        <v>1.22</v>
      </c>
      <c r="V42" s="194">
        <f t="shared" si="66"/>
        <v>2.9315425787218119E-3</v>
      </c>
      <c r="W42" s="194">
        <f t="shared" si="67"/>
        <v>0</v>
      </c>
      <c r="X42" s="193">
        <v>1183701301</v>
      </c>
      <c r="Y42" s="238">
        <v>1.22</v>
      </c>
      <c r="Z42" s="194">
        <f t="shared" si="68"/>
        <v>8.7191415422142159E-3</v>
      </c>
      <c r="AA42" s="194">
        <f t="shared" si="69"/>
        <v>0</v>
      </c>
      <c r="AB42" s="297">
        <v>1178487630</v>
      </c>
      <c r="AC42" s="299">
        <v>1.23</v>
      </c>
      <c r="AD42" s="194">
        <f t="shared" si="70"/>
        <v>-4.4045495224136789E-3</v>
      </c>
      <c r="AE42" s="194">
        <f t="shared" si="71"/>
        <v>8.1967213114754172E-3</v>
      </c>
      <c r="AF42" s="297">
        <v>1023223269</v>
      </c>
      <c r="AG42" s="299">
        <v>1.23</v>
      </c>
      <c r="AH42" s="194">
        <f t="shared" si="72"/>
        <v>-0.13174882539921101</v>
      </c>
      <c r="AI42" s="194">
        <f t="shared" si="73"/>
        <v>0</v>
      </c>
      <c r="AJ42" s="195">
        <f t="shared" si="16"/>
        <v>-2.740459377196041E-2</v>
      </c>
      <c r="AK42" s="195">
        <f t="shared" si="17"/>
        <v>2.0576480151740977E-3</v>
      </c>
      <c r="AL42" s="196">
        <f t="shared" si="18"/>
        <v>-0.2079895831834668</v>
      </c>
      <c r="AM42" s="196">
        <f t="shared" si="19"/>
        <v>1.6528925619834725E-2</v>
      </c>
      <c r="AN42" s="197">
        <f t="shared" si="20"/>
        <v>5.2906921462377694E-2</v>
      </c>
      <c r="AO42" s="197">
        <f t="shared" si="21"/>
        <v>3.8100667965592573E-3</v>
      </c>
      <c r="AP42" s="203"/>
      <c r="AQ42" s="239">
        <v>1300500308</v>
      </c>
      <c r="AR42" s="205">
        <v>1.19</v>
      </c>
      <c r="AS42" s="200" t="e">
        <f>(#REF!/AQ42)-1</f>
        <v>#REF!</v>
      </c>
      <c r="AT42" s="200" t="e">
        <f>(#REF!/AR42)-1</f>
        <v>#REF!</v>
      </c>
    </row>
    <row r="43" spans="1:46">
      <c r="A43" s="192" t="s">
        <v>82</v>
      </c>
      <c r="B43" s="201">
        <v>780728328.77999997</v>
      </c>
      <c r="C43" s="210">
        <v>2.4900000000000002</v>
      </c>
      <c r="D43" s="201">
        <v>780728328.77999997</v>
      </c>
      <c r="E43" s="210">
        <v>2.4900000000000002</v>
      </c>
      <c r="F43" s="194">
        <f t="shared" si="58"/>
        <v>0</v>
      </c>
      <c r="G43" s="194">
        <f t="shared" si="59"/>
        <v>0</v>
      </c>
      <c r="H43" s="201">
        <v>781662728.54999995</v>
      </c>
      <c r="I43" s="210">
        <v>2.4900000000000002</v>
      </c>
      <c r="J43" s="194">
        <f t="shared" si="60"/>
        <v>1.1968308764459907E-3</v>
      </c>
      <c r="K43" s="194">
        <f t="shared" si="61"/>
        <v>0</v>
      </c>
      <c r="L43" s="201">
        <v>785423249.22000003</v>
      </c>
      <c r="M43" s="210">
        <v>2.5099999999999998</v>
      </c>
      <c r="N43" s="194">
        <f t="shared" si="62"/>
        <v>4.8109248818552696E-3</v>
      </c>
      <c r="O43" s="194">
        <f t="shared" si="63"/>
        <v>8.0321285140560524E-3</v>
      </c>
      <c r="P43" s="201">
        <v>784322501.67999995</v>
      </c>
      <c r="Q43" s="210">
        <v>2.5</v>
      </c>
      <c r="R43" s="194">
        <f t="shared" si="64"/>
        <v>-1.4014705333630347E-3</v>
      </c>
      <c r="S43" s="194">
        <f t="shared" si="65"/>
        <v>-3.9840637450198361E-3</v>
      </c>
      <c r="T43" s="201">
        <v>786218038.88</v>
      </c>
      <c r="U43" s="210">
        <v>2.5099999999999998</v>
      </c>
      <c r="V43" s="194">
        <f t="shared" si="66"/>
        <v>2.4167828870647629E-3</v>
      </c>
      <c r="W43" s="194">
        <f t="shared" si="67"/>
        <v>3.9999999999999151E-3</v>
      </c>
      <c r="X43" s="201">
        <v>787964457.11000001</v>
      </c>
      <c r="Y43" s="210">
        <v>1.22</v>
      </c>
      <c r="Z43" s="194">
        <f t="shared" si="68"/>
        <v>2.2212899521968027E-3</v>
      </c>
      <c r="AA43" s="194">
        <f t="shared" si="69"/>
        <v>-0.51394422310756971</v>
      </c>
      <c r="AB43" s="298">
        <v>788421782.59000003</v>
      </c>
      <c r="AC43" s="302">
        <v>2.52</v>
      </c>
      <c r="AD43" s="194">
        <f t="shared" si="70"/>
        <v>5.8038846279607809E-4</v>
      </c>
      <c r="AE43" s="194">
        <f t="shared" si="71"/>
        <v>1.0655737704918034</v>
      </c>
      <c r="AF43" s="298">
        <v>789614518.86000001</v>
      </c>
      <c r="AG43" s="302">
        <v>2.52</v>
      </c>
      <c r="AH43" s="194">
        <f t="shared" si="72"/>
        <v>1.5128149631809893E-3</v>
      </c>
      <c r="AI43" s="194">
        <f t="shared" si="73"/>
        <v>0</v>
      </c>
      <c r="AJ43" s="195">
        <f t="shared" si="16"/>
        <v>1.4171951862721075E-3</v>
      </c>
      <c r="AK43" s="195">
        <f t="shared" si="17"/>
        <v>6.9959701519158715E-2</v>
      </c>
      <c r="AL43" s="196">
        <f t="shared" si="18"/>
        <v>1.1381923458427581E-2</v>
      </c>
      <c r="AM43" s="196">
        <f t="shared" si="19"/>
        <v>1.2048192771084258E-2</v>
      </c>
      <c r="AN43" s="197">
        <f t="shared" si="20"/>
        <v>1.8467892179641894E-3</v>
      </c>
      <c r="AO43" s="197">
        <f t="shared" si="21"/>
        <v>0.44086402730238622</v>
      </c>
      <c r="AP43" s="203"/>
      <c r="AQ43" s="204">
        <v>776682398.99000001</v>
      </c>
      <c r="AR43" s="211">
        <v>2.4700000000000002</v>
      </c>
      <c r="AS43" s="200" t="e">
        <f>(#REF!/AQ43)-1</f>
        <v>#REF!</v>
      </c>
      <c r="AT43" s="200" t="e">
        <f>(#REF!/AR43)-1</f>
        <v>#REF!</v>
      </c>
    </row>
    <row r="44" spans="1:46">
      <c r="A44" s="218" t="s">
        <v>110</v>
      </c>
      <c r="B44" s="193">
        <v>5158086295.46</v>
      </c>
      <c r="C44" s="193">
        <v>2288.4</v>
      </c>
      <c r="D44" s="193">
        <v>5107318548.3800001</v>
      </c>
      <c r="E44" s="193">
        <v>2294.38</v>
      </c>
      <c r="F44" s="194">
        <f t="shared" si="58"/>
        <v>-9.8423609400804801E-3</v>
      </c>
      <c r="G44" s="194">
        <f t="shared" si="59"/>
        <v>2.6131795140709744E-3</v>
      </c>
      <c r="H44" s="193">
        <v>4894289366.4799995</v>
      </c>
      <c r="I44" s="193">
        <v>2301.38</v>
      </c>
      <c r="J44" s="194">
        <f t="shared" si="60"/>
        <v>-4.17105727559468E-2</v>
      </c>
      <c r="K44" s="194">
        <f t="shared" si="61"/>
        <v>3.0509331496962142E-3</v>
      </c>
      <c r="L44" s="193">
        <v>4908887964.1400003</v>
      </c>
      <c r="M44" s="193">
        <v>2309.36</v>
      </c>
      <c r="N44" s="194">
        <f t="shared" si="62"/>
        <v>2.9827818845333605E-3</v>
      </c>
      <c r="O44" s="194">
        <f t="shared" si="63"/>
        <v>3.4674847265553791E-3</v>
      </c>
      <c r="P44" s="193">
        <v>4942913057.2200003</v>
      </c>
      <c r="Q44" s="193">
        <v>2317.41</v>
      </c>
      <c r="R44" s="194">
        <f t="shared" si="64"/>
        <v>6.9313240246176326E-3</v>
      </c>
      <c r="S44" s="194">
        <f t="shared" si="65"/>
        <v>3.4858142515674156E-3</v>
      </c>
      <c r="T44" s="193">
        <v>4952984247.0699997</v>
      </c>
      <c r="U44" s="193">
        <v>2317.41</v>
      </c>
      <c r="V44" s="194">
        <f t="shared" si="66"/>
        <v>2.0375009095676224E-3</v>
      </c>
      <c r="W44" s="194">
        <f t="shared" si="67"/>
        <v>0</v>
      </c>
      <c r="X44" s="193">
        <v>4933251422.6199999</v>
      </c>
      <c r="Y44" s="193">
        <v>2333.5</v>
      </c>
      <c r="Z44" s="194">
        <f t="shared" si="68"/>
        <v>-3.9840272986276931E-3</v>
      </c>
      <c r="AA44" s="194">
        <f t="shared" si="69"/>
        <v>6.9430959562615793E-3</v>
      </c>
      <c r="AB44" s="297">
        <v>4870727594.6800003</v>
      </c>
      <c r="AC44" s="297">
        <v>2341.92</v>
      </c>
      <c r="AD44" s="194">
        <f t="shared" si="70"/>
        <v>-1.2673959339131718E-2</v>
      </c>
      <c r="AE44" s="194">
        <f t="shared" si="71"/>
        <v>3.6083136918791826E-3</v>
      </c>
      <c r="AF44" s="297">
        <v>4886655038.4799995</v>
      </c>
      <c r="AG44" s="297">
        <v>2350.15</v>
      </c>
      <c r="AH44" s="194">
        <f t="shared" si="72"/>
        <v>3.2700337866145121E-3</v>
      </c>
      <c r="AI44" s="194">
        <f t="shared" si="73"/>
        <v>3.5142105622736975E-3</v>
      </c>
      <c r="AJ44" s="195">
        <f t="shared" si="16"/>
        <v>-6.6236599660566952E-3</v>
      </c>
      <c r="AK44" s="195">
        <f t="shared" si="17"/>
        <v>3.3353789815380556E-3</v>
      </c>
      <c r="AL44" s="196">
        <f t="shared" si="18"/>
        <v>-4.3205354788373881E-2</v>
      </c>
      <c r="AM44" s="196">
        <f t="shared" si="19"/>
        <v>2.4307220251222544E-2</v>
      </c>
      <c r="AN44" s="197">
        <f t="shared" si="20"/>
        <v>1.5738703286618999E-2</v>
      </c>
      <c r="AO44" s="197">
        <f t="shared" si="21"/>
        <v>1.8856379371815786E-3</v>
      </c>
      <c r="AP44" s="203"/>
      <c r="AQ44" s="199">
        <v>8144502990.9799995</v>
      </c>
      <c r="AR44" s="199">
        <v>2263.5700000000002</v>
      </c>
      <c r="AS44" s="200" t="e">
        <f>(#REF!/AQ44)-1</f>
        <v>#REF!</v>
      </c>
      <c r="AT44" s="200" t="e">
        <f>(#REF!/AR44)-1</f>
        <v>#REF!</v>
      </c>
    </row>
    <row r="45" spans="1:46">
      <c r="A45" s="218" t="s">
        <v>111</v>
      </c>
      <c r="B45" s="193">
        <v>429627370.93000001</v>
      </c>
      <c r="C45" s="193">
        <v>2041.85</v>
      </c>
      <c r="D45" s="193">
        <v>432744815.30000001</v>
      </c>
      <c r="E45" s="193">
        <v>2056.7199999999998</v>
      </c>
      <c r="F45" s="194">
        <f t="shared" si="58"/>
        <v>7.2561586643136288E-3</v>
      </c>
      <c r="G45" s="194">
        <f t="shared" si="59"/>
        <v>7.2826113573474507E-3</v>
      </c>
      <c r="H45" s="193">
        <v>432001447.60000002</v>
      </c>
      <c r="I45" s="193">
        <v>2053.14</v>
      </c>
      <c r="J45" s="194">
        <f t="shared" ref="J45" si="74">((H45-D45)/D45)</f>
        <v>-1.7177968948851507E-3</v>
      </c>
      <c r="K45" s="194">
        <f t="shared" ref="K45" si="75">((I45-E45)/E45)</f>
        <v>-1.7406355750904001E-3</v>
      </c>
      <c r="L45" s="193">
        <v>430535376.39999998</v>
      </c>
      <c r="M45" s="193">
        <v>2046.09</v>
      </c>
      <c r="N45" s="194">
        <f t="shared" ref="N45" si="76">((L45-H45)/H45)</f>
        <v>-3.3936719613900839E-3</v>
      </c>
      <c r="O45" s="194">
        <f t="shared" ref="O45" si="77">((M45-I45)/I45)</f>
        <v>-3.433764867471266E-3</v>
      </c>
      <c r="P45" s="193">
        <v>432131954.22000003</v>
      </c>
      <c r="Q45" s="193">
        <v>2053.6799999999998</v>
      </c>
      <c r="R45" s="194">
        <f t="shared" ref="R45" si="78">((P45-L45)/L45)</f>
        <v>3.7083545453340649E-3</v>
      </c>
      <c r="S45" s="194">
        <f t="shared" ref="S45" si="79">((Q45-M45)/M45)</f>
        <v>3.7095142442414158E-3</v>
      </c>
      <c r="T45" s="193">
        <v>433109884.94</v>
      </c>
      <c r="U45" s="193">
        <v>2325.2399999999998</v>
      </c>
      <c r="V45" s="194">
        <f t="shared" si="66"/>
        <v>2.263037274725814E-3</v>
      </c>
      <c r="W45" s="194">
        <f t="shared" si="67"/>
        <v>0.13223092205212106</v>
      </c>
      <c r="X45" s="193">
        <v>435758377.45999998</v>
      </c>
      <c r="Y45" s="193">
        <v>2077.3200000000002</v>
      </c>
      <c r="Z45" s="194">
        <f t="shared" si="68"/>
        <v>6.1150590464285632E-3</v>
      </c>
      <c r="AA45" s="194">
        <f t="shared" si="69"/>
        <v>-0.10662125199979341</v>
      </c>
      <c r="AB45" s="297">
        <v>421079492.74000001</v>
      </c>
      <c r="AC45" s="297">
        <v>2082.79</v>
      </c>
      <c r="AD45" s="194">
        <f t="shared" si="70"/>
        <v>-3.3685834809561187E-2</v>
      </c>
      <c r="AE45" s="194">
        <f t="shared" si="71"/>
        <v>2.6332004698360386E-3</v>
      </c>
      <c r="AF45" s="297">
        <v>418291909.62</v>
      </c>
      <c r="AG45" s="297">
        <v>2068.88</v>
      </c>
      <c r="AH45" s="194">
        <f t="shared" si="72"/>
        <v>-6.6200875798081852E-3</v>
      </c>
      <c r="AI45" s="194">
        <f t="shared" si="73"/>
        <v>-6.678541763691901E-3</v>
      </c>
      <c r="AJ45" s="195">
        <f t="shared" si="16"/>
        <v>-3.2593477143553172E-3</v>
      </c>
      <c r="AK45" s="195">
        <f t="shared" si="17"/>
        <v>3.4227567396873733E-3</v>
      </c>
      <c r="AL45" s="196">
        <f t="shared" si="18"/>
        <v>-3.3398218000556611E-2</v>
      </c>
      <c r="AM45" s="196">
        <f t="shared" si="19"/>
        <v>5.9123264226536966E-3</v>
      </c>
      <c r="AN45" s="197">
        <f t="shared" si="20"/>
        <v>1.3185279121559831E-2</v>
      </c>
      <c r="AO45" s="197">
        <f t="shared" si="21"/>
        <v>6.4245667066180345E-2</v>
      </c>
      <c r="AP45" s="203"/>
      <c r="AQ45" s="199"/>
      <c r="AR45" s="199"/>
      <c r="AS45" s="200"/>
      <c r="AT45" s="200"/>
    </row>
    <row r="46" spans="1:46">
      <c r="A46" s="228" t="s">
        <v>133</v>
      </c>
      <c r="B46" s="193">
        <v>0</v>
      </c>
      <c r="C46" s="193">
        <v>0</v>
      </c>
      <c r="D46" s="193">
        <v>0</v>
      </c>
      <c r="E46" s="193">
        <v>0</v>
      </c>
      <c r="F46" s="194" t="e">
        <f t="shared" si="58"/>
        <v>#DIV/0!</v>
      </c>
      <c r="G46" s="194" t="e">
        <f t="shared" si="59"/>
        <v>#DIV/0!</v>
      </c>
      <c r="H46" s="193">
        <v>0</v>
      </c>
      <c r="I46" s="193">
        <v>0</v>
      </c>
      <c r="J46" s="194" t="e">
        <f t="shared" si="60"/>
        <v>#DIV/0!</v>
      </c>
      <c r="K46" s="194" t="e">
        <f t="shared" si="61"/>
        <v>#DIV/0!</v>
      </c>
      <c r="L46" s="193">
        <v>947137715.37</v>
      </c>
      <c r="M46" s="193">
        <v>983.39</v>
      </c>
      <c r="N46" s="194" t="e">
        <f t="shared" si="62"/>
        <v>#DIV/0!</v>
      </c>
      <c r="O46" s="194" t="e">
        <f t="shared" si="63"/>
        <v>#DIV/0!</v>
      </c>
      <c r="P46" s="193">
        <v>956644815.95000005</v>
      </c>
      <c r="Q46" s="193">
        <v>986.92</v>
      </c>
      <c r="R46" s="194">
        <f t="shared" si="64"/>
        <v>1.0037717246098777E-2</v>
      </c>
      <c r="S46" s="194">
        <f t="shared" si="65"/>
        <v>3.5896236488066513E-3</v>
      </c>
      <c r="T46" s="193">
        <v>961911528.63</v>
      </c>
      <c r="U46" s="193">
        <v>988.83</v>
      </c>
      <c r="V46" s="194">
        <f t="shared" si="66"/>
        <v>5.5054003243302134E-3</v>
      </c>
      <c r="W46" s="194">
        <f t="shared" si="67"/>
        <v>1.9353139058891115E-3</v>
      </c>
      <c r="X46" s="193">
        <v>965826109.10000002</v>
      </c>
      <c r="Y46" s="193">
        <v>991.68</v>
      </c>
      <c r="Z46" s="194">
        <f t="shared" si="68"/>
        <v>4.0695847315348841E-3</v>
      </c>
      <c r="AA46" s="194">
        <f t="shared" si="69"/>
        <v>2.882194108188373E-3</v>
      </c>
      <c r="AB46" s="297">
        <v>974439755.09000003</v>
      </c>
      <c r="AC46" s="313">
        <v>994.06</v>
      </c>
      <c r="AD46" s="194">
        <f t="shared" si="70"/>
        <v>8.9184232118415079E-3</v>
      </c>
      <c r="AE46" s="194">
        <f t="shared" si="71"/>
        <v>2.3999677315262942E-3</v>
      </c>
      <c r="AF46" s="297">
        <v>979202248.69000006</v>
      </c>
      <c r="AG46" s="313">
        <v>995.38</v>
      </c>
      <c r="AH46" s="194">
        <f t="shared" si="72"/>
        <v>4.8874171801007405E-3</v>
      </c>
      <c r="AI46" s="194">
        <f t="shared" si="73"/>
        <v>1.3278876526568316E-3</v>
      </c>
      <c r="AJ46" s="195" t="e">
        <f t="shared" si="16"/>
        <v>#DIV/0!</v>
      </c>
      <c r="AK46" s="195" t="e">
        <f t="shared" si="17"/>
        <v>#DIV/0!</v>
      </c>
      <c r="AL46" s="196" t="e">
        <f t="shared" si="18"/>
        <v>#DIV/0!</v>
      </c>
      <c r="AM46" s="196" t="e">
        <f t="shared" si="19"/>
        <v>#DIV/0!</v>
      </c>
      <c r="AN46" s="197" t="e">
        <f t="shared" si="20"/>
        <v>#DIV/0!</v>
      </c>
      <c r="AO46" s="197" t="e">
        <f t="shared" si="21"/>
        <v>#DIV/0!</v>
      </c>
      <c r="AP46" s="203"/>
      <c r="AQ46" s="199">
        <v>421796041.39999998</v>
      </c>
      <c r="AR46" s="199">
        <v>2004.5</v>
      </c>
      <c r="AS46" s="200" t="e">
        <f>(#REF!/AQ46)-1</f>
        <v>#REF!</v>
      </c>
      <c r="AT46" s="200" t="e">
        <f>(#REF!/AR46)-1</f>
        <v>#REF!</v>
      </c>
    </row>
    <row r="47" spans="1:46">
      <c r="A47" s="104" t="s">
        <v>72</v>
      </c>
      <c r="B47" s="220">
        <f>SUM(B37:B46)</f>
        <v>16090146210.691013</v>
      </c>
      <c r="C47" s="157"/>
      <c r="D47" s="220">
        <f>SUM(D37:D46)</f>
        <v>15883012122.170002</v>
      </c>
      <c r="E47" s="157"/>
      <c r="F47" s="194">
        <f>((D47-B47)/B47)</f>
        <v>-1.2873350298295127E-2</v>
      </c>
      <c r="G47" s="194"/>
      <c r="H47" s="220">
        <f>SUM(H37:H46)</f>
        <v>15563447362.289112</v>
      </c>
      <c r="I47" s="157"/>
      <c r="J47" s="194">
        <f>((H47-D47)/D47)</f>
        <v>-2.0119909084173743E-2</v>
      </c>
      <c r="K47" s="194"/>
      <c r="L47" s="220">
        <f>SUM(L37:L46)</f>
        <v>16499198707.909767</v>
      </c>
      <c r="M47" s="157"/>
      <c r="N47" s="194">
        <f>((L47-H47)/H47)</f>
        <v>6.0124940434984855E-2</v>
      </c>
      <c r="O47" s="194"/>
      <c r="P47" s="220">
        <f>SUM(P37:P46)</f>
        <v>16515876716.312925</v>
      </c>
      <c r="Q47" s="157"/>
      <c r="R47" s="194">
        <f>((P47-L47)/L47)</f>
        <v>1.0108374775292996E-3</v>
      </c>
      <c r="S47" s="194"/>
      <c r="T47" s="220">
        <f>SUM(T37:T46)</f>
        <v>12749252752.57</v>
      </c>
      <c r="U47" s="157"/>
      <c r="V47" s="194">
        <f>((T47-P47)/P47)</f>
        <v>-0.22806079437627352</v>
      </c>
      <c r="W47" s="194"/>
      <c r="X47" s="220">
        <f>SUM(X37:X46)</f>
        <v>12864034186.319998</v>
      </c>
      <c r="Y47" s="157"/>
      <c r="Z47" s="194">
        <f>((X47-T47)/T47)</f>
        <v>9.0029930363456322E-3</v>
      </c>
      <c r="AA47" s="194"/>
      <c r="AB47" s="305">
        <f>SUM(AB37:AB46)</f>
        <v>16613940702.7363</v>
      </c>
      <c r="AC47" s="307"/>
      <c r="AD47" s="194">
        <f>((AB47-X47)/X47)</f>
        <v>0.29150315228515683</v>
      </c>
      <c r="AE47" s="194"/>
      <c r="AF47" s="305">
        <f>SUM(AF37:AF46)</f>
        <v>16510936120.108181</v>
      </c>
      <c r="AG47" s="307"/>
      <c r="AH47" s="194">
        <f>((AF47-AB47)/AB47)</f>
        <v>-6.199888664051495E-3</v>
      </c>
      <c r="AI47" s="194"/>
      <c r="AJ47" s="195">
        <f t="shared" si="16"/>
        <v>1.1798497601402842E-2</v>
      </c>
      <c r="AK47" s="195"/>
      <c r="AL47" s="196">
        <f t="shared" si="18"/>
        <v>3.9534314593999663E-2</v>
      </c>
      <c r="AM47" s="196"/>
      <c r="AN47" s="197">
        <f t="shared" si="20"/>
        <v>0.1415113493710721</v>
      </c>
      <c r="AO47" s="197"/>
      <c r="AP47" s="203"/>
      <c r="AQ47" s="222">
        <f>SUM(AQ37:AQ46)</f>
        <v>19958149256.249023</v>
      </c>
      <c r="AR47" s="160"/>
      <c r="AS47" s="200" t="e">
        <f>(#REF!/AQ47)-1</f>
        <v>#REF!</v>
      </c>
      <c r="AT47" s="200" t="e">
        <f>(#REF!/AR47)-1</f>
        <v>#REF!</v>
      </c>
    </row>
    <row r="48" spans="1:46">
      <c r="A48" s="224" t="s">
        <v>74</v>
      </c>
      <c r="B48" s="220"/>
      <c r="C48" s="157"/>
      <c r="D48" s="220"/>
      <c r="E48" s="157"/>
      <c r="F48" s="194"/>
      <c r="G48" s="194"/>
      <c r="H48" s="220"/>
      <c r="I48" s="157"/>
      <c r="J48" s="194"/>
      <c r="K48" s="194"/>
      <c r="L48" s="220"/>
      <c r="M48" s="157"/>
      <c r="N48" s="194"/>
      <c r="O48" s="194"/>
      <c r="P48" s="220"/>
      <c r="Q48" s="157"/>
      <c r="R48" s="194"/>
      <c r="S48" s="194"/>
      <c r="T48" s="220"/>
      <c r="U48" s="157"/>
      <c r="V48" s="194"/>
      <c r="W48" s="194"/>
      <c r="X48" s="220"/>
      <c r="Y48" s="157"/>
      <c r="Z48" s="194"/>
      <c r="AA48" s="194"/>
      <c r="AB48" s="305"/>
      <c r="AC48" s="307"/>
      <c r="AD48" s="194"/>
      <c r="AE48" s="194"/>
      <c r="AF48" s="305"/>
      <c r="AG48" s="307"/>
      <c r="AH48" s="194"/>
      <c r="AI48" s="194"/>
      <c r="AJ48" s="195"/>
      <c r="AK48" s="195"/>
      <c r="AL48" s="196"/>
      <c r="AM48" s="196"/>
      <c r="AN48" s="197"/>
      <c r="AO48" s="197"/>
      <c r="AP48" s="203"/>
      <c r="AQ48" s="222"/>
      <c r="AR48" s="160"/>
      <c r="AS48" s="200" t="e">
        <f>(#REF!/AQ48)-1</f>
        <v>#REF!</v>
      </c>
      <c r="AT48" s="200" t="e">
        <f>(#REF!/AR48)-1</f>
        <v>#REF!</v>
      </c>
    </row>
    <row r="49" spans="1:46">
      <c r="A49" s="192" t="s">
        <v>40</v>
      </c>
      <c r="B49" s="240">
        <v>2436983543</v>
      </c>
      <c r="C49" s="241">
        <v>100</v>
      </c>
      <c r="D49" s="240">
        <v>2438483543</v>
      </c>
      <c r="E49" s="241">
        <v>100</v>
      </c>
      <c r="F49" s="194">
        <f t="shared" ref="F49:G51" si="80">((D49-B49)/B49)</f>
        <v>6.1551503058303585E-4</v>
      </c>
      <c r="G49" s="194">
        <f t="shared" si="80"/>
        <v>0</v>
      </c>
      <c r="H49" s="240">
        <v>2443626256</v>
      </c>
      <c r="I49" s="241">
        <v>100</v>
      </c>
      <c r="J49" s="194">
        <f t="shared" ref="J49:J51" si="81">((H49-D49)/D49)</f>
        <v>2.1089799907663353E-3</v>
      </c>
      <c r="K49" s="194">
        <f t="shared" ref="K49:K51" si="82">((I49-E49)/E49)</f>
        <v>0</v>
      </c>
      <c r="L49" s="240">
        <v>2444473362</v>
      </c>
      <c r="M49" s="241">
        <v>100</v>
      </c>
      <c r="N49" s="194">
        <f t="shared" ref="N49:N51" si="83">((L49-H49)/H49)</f>
        <v>3.4665939520008167E-4</v>
      </c>
      <c r="O49" s="194">
        <f t="shared" ref="O49:O51" si="84">((M49-I49)/I49)</f>
        <v>0</v>
      </c>
      <c r="P49" s="240">
        <v>2446479213</v>
      </c>
      <c r="Q49" s="241">
        <v>100</v>
      </c>
      <c r="R49" s="194">
        <f t="shared" ref="R49:R51" si="85">((P49-L49)/L49)</f>
        <v>8.2056570187325286E-4</v>
      </c>
      <c r="S49" s="194">
        <f t="shared" ref="S49:S51" si="86">((Q49-M49)/M49)</f>
        <v>0</v>
      </c>
      <c r="T49" s="240">
        <v>2304013755</v>
      </c>
      <c r="U49" s="241">
        <v>100</v>
      </c>
      <c r="V49" s="194">
        <f t="shared" ref="V49:V51" si="87">((T49-P49)/P49)</f>
        <v>-5.8232850392912781E-2</v>
      </c>
      <c r="W49" s="194">
        <f t="shared" ref="W49:W51" si="88">((U49-Q49)/Q49)</f>
        <v>0</v>
      </c>
      <c r="X49" s="240">
        <v>2311413842</v>
      </c>
      <c r="Y49" s="241">
        <v>100</v>
      </c>
      <c r="Z49" s="194">
        <f t="shared" ref="Z49:Z51" si="89">((X49-T49)/T49)</f>
        <v>3.2118241412148166E-3</v>
      </c>
      <c r="AA49" s="194">
        <f t="shared" ref="AA49:AA51" si="90">((Y49-U49)/U49)</f>
        <v>0</v>
      </c>
      <c r="AB49" s="314">
        <v>2312913842</v>
      </c>
      <c r="AC49" s="315">
        <v>100</v>
      </c>
      <c r="AD49" s="194">
        <f t="shared" ref="AD49:AD51" si="91">((AB49-X49)/X49)</f>
        <v>6.4895345556211306E-4</v>
      </c>
      <c r="AE49" s="194">
        <f t="shared" ref="AE49:AE51" si="92">((AC49-Y49)/Y49)</f>
        <v>0</v>
      </c>
      <c r="AF49" s="314">
        <v>2313958774</v>
      </c>
      <c r="AG49" s="315">
        <v>100</v>
      </c>
      <c r="AH49" s="194">
        <f t="shared" ref="AH49:AH51" si="93">((AF49-AB49)/AB49)</f>
        <v>4.5178163623096169E-4</v>
      </c>
      <c r="AI49" s="194">
        <f t="shared" ref="AI49:AI51" si="94">((AG49-AC49)/AC49)</f>
        <v>0</v>
      </c>
      <c r="AJ49" s="195">
        <f t="shared" si="16"/>
        <v>-6.2535713801852725E-3</v>
      </c>
      <c r="AK49" s="195">
        <f t="shared" si="17"/>
        <v>0</v>
      </c>
      <c r="AL49" s="196">
        <f t="shared" si="18"/>
        <v>-5.1066479147446109E-2</v>
      </c>
      <c r="AM49" s="196">
        <f t="shared" si="19"/>
        <v>0</v>
      </c>
      <c r="AN49" s="197">
        <f t="shared" si="20"/>
        <v>2.1026408030097001E-2</v>
      </c>
      <c r="AO49" s="197">
        <f t="shared" si="21"/>
        <v>0</v>
      </c>
      <c r="AP49" s="203"/>
      <c r="AQ49" s="239">
        <v>2412598749</v>
      </c>
      <c r="AR49" s="242">
        <v>100</v>
      </c>
      <c r="AS49" s="200" t="e">
        <f>(#REF!/AQ49)-1</f>
        <v>#REF!</v>
      </c>
      <c r="AT49" s="200" t="e">
        <f>(#REF!/AR49)-1</f>
        <v>#REF!</v>
      </c>
    </row>
    <row r="50" spans="1:46">
      <c r="A50" s="192" t="s">
        <v>41</v>
      </c>
      <c r="B50" s="240">
        <v>12153673145</v>
      </c>
      <c r="C50" s="202">
        <v>45.22</v>
      </c>
      <c r="D50" s="240">
        <v>0</v>
      </c>
      <c r="E50" s="202">
        <v>45.22</v>
      </c>
      <c r="F50" s="194">
        <f t="shared" si="80"/>
        <v>-1</v>
      </c>
      <c r="G50" s="194">
        <f t="shared" si="80"/>
        <v>0</v>
      </c>
      <c r="H50" s="240">
        <v>12153673145</v>
      </c>
      <c r="I50" s="202">
        <v>45.22</v>
      </c>
      <c r="J50" s="194" t="e">
        <f t="shared" si="81"/>
        <v>#DIV/0!</v>
      </c>
      <c r="K50" s="194">
        <f t="shared" si="82"/>
        <v>0</v>
      </c>
      <c r="L50" s="240">
        <v>12261759062</v>
      </c>
      <c r="M50" s="202">
        <v>45.22</v>
      </c>
      <c r="N50" s="194">
        <f t="shared" si="83"/>
        <v>8.8932716644981001E-3</v>
      </c>
      <c r="O50" s="194">
        <f t="shared" si="84"/>
        <v>0</v>
      </c>
      <c r="P50" s="240">
        <v>12261759062</v>
      </c>
      <c r="Q50" s="202">
        <v>45.22</v>
      </c>
      <c r="R50" s="194">
        <f t="shared" si="85"/>
        <v>0</v>
      </c>
      <c r="S50" s="194">
        <f t="shared" si="86"/>
        <v>0</v>
      </c>
      <c r="T50" s="240">
        <v>12269818405.5</v>
      </c>
      <c r="U50" s="202">
        <v>45.22</v>
      </c>
      <c r="V50" s="194">
        <f t="shared" si="87"/>
        <v>6.5727465849304092E-4</v>
      </c>
      <c r="W50" s="194">
        <f t="shared" si="88"/>
        <v>0</v>
      </c>
      <c r="X50" s="240">
        <v>12159257319.299999</v>
      </c>
      <c r="Y50" s="202">
        <v>45.22</v>
      </c>
      <c r="Z50" s="194">
        <f t="shared" si="89"/>
        <v>-9.0108168308702333E-3</v>
      </c>
      <c r="AA50" s="194">
        <f t="shared" si="90"/>
        <v>0</v>
      </c>
      <c r="AB50" s="314">
        <v>12278308591</v>
      </c>
      <c r="AC50" s="299">
        <v>45.22</v>
      </c>
      <c r="AD50" s="194">
        <f t="shared" si="91"/>
        <v>9.7909986254698708E-3</v>
      </c>
      <c r="AE50" s="194">
        <f t="shared" si="92"/>
        <v>0</v>
      </c>
      <c r="AF50" s="314">
        <v>12267380777</v>
      </c>
      <c r="AG50" s="299">
        <v>45.22</v>
      </c>
      <c r="AH50" s="194">
        <f t="shared" si="93"/>
        <v>-8.9000972072082372E-4</v>
      </c>
      <c r="AI50" s="194">
        <f t="shared" si="94"/>
        <v>0</v>
      </c>
      <c r="AJ50" s="195" t="e">
        <f t="shared" si="16"/>
        <v>#DIV/0!</v>
      </c>
      <c r="AK50" s="195">
        <f t="shared" si="17"/>
        <v>0</v>
      </c>
      <c r="AL50" s="196" t="e">
        <f t="shared" si="18"/>
        <v>#DIV/0!</v>
      </c>
      <c r="AM50" s="196">
        <f t="shared" si="19"/>
        <v>0</v>
      </c>
      <c r="AN50" s="197" t="e">
        <f t="shared" si="20"/>
        <v>#DIV/0!</v>
      </c>
      <c r="AO50" s="197">
        <f t="shared" si="21"/>
        <v>0</v>
      </c>
      <c r="AP50" s="203"/>
      <c r="AQ50" s="239">
        <v>12153673145</v>
      </c>
      <c r="AR50" s="243">
        <v>45.22</v>
      </c>
      <c r="AS50" s="200" t="e">
        <f>(#REF!/AQ50)-1</f>
        <v>#REF!</v>
      </c>
      <c r="AT50" s="200" t="e">
        <f>(#REF!/AR50)-1</f>
        <v>#REF!</v>
      </c>
    </row>
    <row r="51" spans="1:46">
      <c r="A51" s="192" t="s">
        <v>42</v>
      </c>
      <c r="B51" s="245">
        <v>30796350840.189999</v>
      </c>
      <c r="C51" s="233">
        <v>11.54</v>
      </c>
      <c r="D51" s="245">
        <v>30796350840.189999</v>
      </c>
      <c r="E51" s="233">
        <v>11.54</v>
      </c>
      <c r="F51" s="194">
        <f t="shared" si="80"/>
        <v>0</v>
      </c>
      <c r="G51" s="194">
        <f t="shared" si="80"/>
        <v>0</v>
      </c>
      <c r="H51" s="246">
        <v>30796350840.189999</v>
      </c>
      <c r="I51" s="233">
        <v>11.54</v>
      </c>
      <c r="J51" s="194">
        <f t="shared" si="81"/>
        <v>0</v>
      </c>
      <c r="K51" s="194">
        <f t="shared" si="82"/>
        <v>0</v>
      </c>
      <c r="L51" s="246">
        <v>30825079708.144787</v>
      </c>
      <c r="M51" s="233">
        <v>11.552461139380705</v>
      </c>
      <c r="N51" s="194">
        <f t="shared" si="83"/>
        <v>9.3286597830598576E-4</v>
      </c>
      <c r="O51" s="194">
        <f t="shared" si="84"/>
        <v>1.0798214368029587E-3</v>
      </c>
      <c r="P51" s="246">
        <v>30825079708.144787</v>
      </c>
      <c r="Q51" s="233">
        <v>11.552461139380705</v>
      </c>
      <c r="R51" s="194">
        <f t="shared" si="85"/>
        <v>0</v>
      </c>
      <c r="S51" s="194">
        <f t="shared" si="86"/>
        <v>0</v>
      </c>
      <c r="T51" s="248">
        <v>30825079708.144787</v>
      </c>
      <c r="U51" s="248">
        <v>11.552461139380705</v>
      </c>
      <c r="V51" s="194">
        <f t="shared" si="87"/>
        <v>0</v>
      </c>
      <c r="W51" s="194">
        <f t="shared" si="88"/>
        <v>0</v>
      </c>
      <c r="X51" s="248">
        <v>30825079708.144787</v>
      </c>
      <c r="Y51" s="248">
        <v>11.552461139380705</v>
      </c>
      <c r="Z51" s="194">
        <f t="shared" si="89"/>
        <v>0</v>
      </c>
      <c r="AA51" s="194">
        <f t="shared" si="90"/>
        <v>0</v>
      </c>
      <c r="AB51" s="316">
        <v>30825079708.144787</v>
      </c>
      <c r="AC51" s="317">
        <v>11.552461139380705</v>
      </c>
      <c r="AD51" s="194">
        <f t="shared" si="91"/>
        <v>0</v>
      </c>
      <c r="AE51" s="194">
        <f t="shared" si="92"/>
        <v>0</v>
      </c>
      <c r="AF51" s="316">
        <v>30925674453.840481</v>
      </c>
      <c r="AG51" s="317">
        <v>11.590161508738333</v>
      </c>
      <c r="AH51" s="194">
        <f t="shared" si="93"/>
        <v>3.2634058580913979E-3</v>
      </c>
      <c r="AI51" s="194">
        <f t="shared" si="94"/>
        <v>3.2634058580913879E-3</v>
      </c>
      <c r="AJ51" s="195">
        <f t="shared" si="16"/>
        <v>5.2453397954967292E-4</v>
      </c>
      <c r="AK51" s="195">
        <f t="shared" si="17"/>
        <v>5.4290341186179333E-4</v>
      </c>
      <c r="AL51" s="196">
        <f t="shared" si="18"/>
        <v>4.1993161566958011E-3</v>
      </c>
      <c r="AM51" s="196">
        <f t="shared" si="19"/>
        <v>4.3467511904969024E-3</v>
      </c>
      <c r="AN51" s="197">
        <f t="shared" si="20"/>
        <v>1.1538116683712978E-3</v>
      </c>
      <c r="AO51" s="197">
        <f t="shared" si="21"/>
        <v>1.1623792848608279E-3</v>
      </c>
      <c r="AP51" s="203"/>
      <c r="AQ51" s="249">
        <v>31507613595.857655</v>
      </c>
      <c r="AR51" s="249">
        <v>11.808257597614354</v>
      </c>
      <c r="AS51" s="200" t="e">
        <f>(#REF!/AQ51)-1</f>
        <v>#REF!</v>
      </c>
      <c r="AT51" s="200" t="e">
        <f>(#REF!/AR51)-1</f>
        <v>#REF!</v>
      </c>
    </row>
    <row r="52" spans="1:46">
      <c r="A52" s="104" t="s">
        <v>72</v>
      </c>
      <c r="B52" s="220">
        <f>SUM(B49:B51)</f>
        <v>45387007528.190002</v>
      </c>
      <c r="C52" s="157"/>
      <c r="D52" s="220">
        <f>SUM(D49:D51)</f>
        <v>33234834383.189999</v>
      </c>
      <c r="E52" s="157"/>
      <c r="F52" s="194">
        <f>((D52-B52)/B52)</f>
        <v>-0.26774563485932079</v>
      </c>
      <c r="G52" s="194"/>
      <c r="H52" s="220">
        <f>SUM(H49:H51)</f>
        <v>45393650241.190002</v>
      </c>
      <c r="I52" s="157"/>
      <c r="J52" s="194">
        <f>((H52-D52)/D52)</f>
        <v>0.36584553778158341</v>
      </c>
      <c r="K52" s="194"/>
      <c r="L52" s="220">
        <f>SUM(L49:L51)</f>
        <v>45531312132.144791</v>
      </c>
      <c r="M52" s="157"/>
      <c r="N52" s="194">
        <f>((L52-H52)/H52)</f>
        <v>3.0326243918113991E-3</v>
      </c>
      <c r="O52" s="194"/>
      <c r="P52" s="220">
        <f>SUM(P49:P51)</f>
        <v>45533317983.144791</v>
      </c>
      <c r="Q52" s="157"/>
      <c r="R52" s="194">
        <f>((P52-L52)/L52)</f>
        <v>4.4054320116636461E-5</v>
      </c>
      <c r="S52" s="194"/>
      <c r="T52" s="220">
        <f>SUM(T49:T51)</f>
        <v>45398911868.644791</v>
      </c>
      <c r="U52" s="157"/>
      <c r="V52" s="194">
        <f>((T52-P52)/P52)</f>
        <v>-2.9518190295236891E-3</v>
      </c>
      <c r="W52" s="194"/>
      <c r="X52" s="220">
        <f>SUM(X49:X51)</f>
        <v>45295750869.444786</v>
      </c>
      <c r="Y52" s="157"/>
      <c r="Z52" s="194">
        <f>((X52-T52)/T52)</f>
        <v>-2.2723231670945345E-3</v>
      </c>
      <c r="AA52" s="194"/>
      <c r="AB52" s="305">
        <f>SUM(AB49:AB51)</f>
        <v>45416302141.144791</v>
      </c>
      <c r="AC52" s="307"/>
      <c r="AD52" s="194">
        <f>((AB52-X52)/X52)</f>
        <v>2.6614256168855125E-3</v>
      </c>
      <c r="AE52" s="194"/>
      <c r="AF52" s="305">
        <f>SUM(AF49:AF51)</f>
        <v>45507014004.840485</v>
      </c>
      <c r="AG52" s="307"/>
      <c r="AH52" s="194">
        <f>((AF52-AB52)/AB52)</f>
        <v>1.9973414703332655E-3</v>
      </c>
      <c r="AI52" s="194"/>
      <c r="AJ52" s="195">
        <f t="shared" si="16"/>
        <v>1.2576400815598902E-2</v>
      </c>
      <c r="AK52" s="195"/>
      <c r="AL52" s="196">
        <f t="shared" si="18"/>
        <v>0.36925653006586634</v>
      </c>
      <c r="AM52" s="196"/>
      <c r="AN52" s="197">
        <f t="shared" si="20"/>
        <v>0.17083806185141151</v>
      </c>
      <c r="AO52" s="197"/>
      <c r="AP52" s="203"/>
      <c r="AQ52" s="222">
        <f>SUM(AQ49:AQ51)</f>
        <v>46073885489.857651</v>
      </c>
      <c r="AR52" s="160"/>
      <c r="AS52" s="200" t="e">
        <f>(#REF!/AQ52)-1</f>
        <v>#REF!</v>
      </c>
      <c r="AT52" s="200" t="e">
        <f>(#REF!/AR52)-1</f>
        <v>#REF!</v>
      </c>
    </row>
    <row r="53" spans="1:46">
      <c r="A53" s="224" t="s">
        <v>99</v>
      </c>
      <c r="B53" s="220"/>
      <c r="C53" s="157"/>
      <c r="D53" s="220"/>
      <c r="E53" s="157"/>
      <c r="F53" s="194"/>
      <c r="G53" s="194"/>
      <c r="H53" s="220"/>
      <c r="I53" s="157"/>
      <c r="J53" s="194"/>
      <c r="K53" s="194"/>
      <c r="L53" s="220"/>
      <c r="M53" s="157"/>
      <c r="N53" s="194"/>
      <c r="O53" s="194"/>
      <c r="P53" s="220"/>
      <c r="Q53" s="157"/>
      <c r="R53" s="194"/>
      <c r="S53" s="194"/>
      <c r="T53" s="220"/>
      <c r="U53" s="157"/>
      <c r="V53" s="194"/>
      <c r="W53" s="194"/>
      <c r="X53" s="220"/>
      <c r="Y53" s="157"/>
      <c r="Z53" s="194"/>
      <c r="AA53" s="194"/>
      <c r="AB53" s="305"/>
      <c r="AC53" s="307"/>
      <c r="AD53" s="194"/>
      <c r="AE53" s="194"/>
      <c r="AF53" s="305"/>
      <c r="AG53" s="307"/>
      <c r="AH53" s="194"/>
      <c r="AI53" s="194"/>
      <c r="AJ53" s="195"/>
      <c r="AK53" s="195"/>
      <c r="AL53" s="196"/>
      <c r="AM53" s="196"/>
      <c r="AN53" s="197"/>
      <c r="AO53" s="197"/>
      <c r="AP53" s="203"/>
      <c r="AQ53" s="222"/>
      <c r="AR53" s="160"/>
      <c r="AS53" s="200" t="e">
        <f>(#REF!/AQ53)-1</f>
        <v>#REF!</v>
      </c>
      <c r="AT53" s="200" t="e">
        <f>(#REF!/AR53)-1</f>
        <v>#REF!</v>
      </c>
    </row>
    <row r="54" spans="1:46">
      <c r="A54" s="192" t="s">
        <v>50</v>
      </c>
      <c r="B54" s="193">
        <v>861547393.59000003</v>
      </c>
      <c r="C54" s="193">
        <v>1805.73</v>
      </c>
      <c r="D54" s="193">
        <v>872543232.61000001</v>
      </c>
      <c r="E54" s="193">
        <v>1824.18</v>
      </c>
      <c r="F54" s="194">
        <f t="shared" ref="F54:F68" si="95">((D54-B54)/B54)</f>
        <v>1.2762895113849961E-2</v>
      </c>
      <c r="G54" s="194">
        <f t="shared" ref="G54:G68" si="96">((E54-C54)/C54)</f>
        <v>1.0217474373245194E-2</v>
      </c>
      <c r="H54" s="193">
        <v>876272099.05999994</v>
      </c>
      <c r="I54" s="193">
        <v>1830.36</v>
      </c>
      <c r="J54" s="194">
        <f t="shared" ref="J54:J68" si="97">((H54-D54)/D54)</f>
        <v>4.2735606794472927E-3</v>
      </c>
      <c r="K54" s="194">
        <f t="shared" ref="K54:K68" si="98">((I54-E54)/E54)</f>
        <v>3.38782357004234E-3</v>
      </c>
      <c r="L54" s="193">
        <v>867385779.34000003</v>
      </c>
      <c r="M54" s="193">
        <v>1811.22</v>
      </c>
      <c r="N54" s="194">
        <f t="shared" ref="N54:N68" si="99">((L54-H54)/H54)</f>
        <v>-1.014105062746206E-2</v>
      </c>
      <c r="O54" s="194">
        <f t="shared" ref="O54:O68" si="100">((M54-I54)/I54)</f>
        <v>-1.0456959286697629E-2</v>
      </c>
      <c r="P54" s="193">
        <v>868144990.58000004</v>
      </c>
      <c r="Q54" s="193">
        <v>1815.92</v>
      </c>
      <c r="R54" s="194">
        <f t="shared" ref="R54:R68" si="101">((P54-L54)/L54)</f>
        <v>8.7528670412108758E-4</v>
      </c>
      <c r="S54" s="194">
        <f t="shared" ref="S54:S68" si="102">((Q54-M54)/M54)</f>
        <v>2.5949360099822472E-3</v>
      </c>
      <c r="T54" s="193">
        <v>868768945.82000005</v>
      </c>
      <c r="U54" s="193">
        <v>1815.98</v>
      </c>
      <c r="V54" s="194">
        <f t="shared" ref="V54:V68" si="103">((T54-P54)/P54)</f>
        <v>7.1872238712470196E-4</v>
      </c>
      <c r="W54" s="194">
        <f t="shared" ref="W54:W68" si="104">((U54-Q54)/Q54)</f>
        <v>3.3041103132266525E-5</v>
      </c>
      <c r="X54" s="193">
        <v>880869349.13999999</v>
      </c>
      <c r="Y54" s="193">
        <v>1834.82</v>
      </c>
      <c r="Z54" s="194">
        <f t="shared" ref="Z54:Z68" si="105">((X54-T54)/T54)</f>
        <v>1.3928218058690845E-2</v>
      </c>
      <c r="AA54" s="194">
        <f t="shared" ref="AA54:AA68" si="106">((Y54-U54)/U54)</f>
        <v>1.0374563596515335E-2</v>
      </c>
      <c r="AB54" s="297">
        <v>880553969.19000006</v>
      </c>
      <c r="AC54" s="297">
        <v>1835.99</v>
      </c>
      <c r="AD54" s="194">
        <f t="shared" ref="AD54:AD68" si="107">((AB54-X54)/X54)</f>
        <v>-3.5803260756868941E-4</v>
      </c>
      <c r="AE54" s="194">
        <f t="shared" ref="AE54:AE68" si="108">((AC54-Y54)/Y54)</f>
        <v>6.37664730055304E-4</v>
      </c>
      <c r="AF54" s="297">
        <v>874063801.82000005</v>
      </c>
      <c r="AG54" s="297">
        <v>1819.37</v>
      </c>
      <c r="AH54" s="194">
        <f t="shared" ref="AH54:AH68" si="109">((AF54-AB54)/AB54)</f>
        <v>-7.3705503547615032E-3</v>
      </c>
      <c r="AI54" s="194">
        <f t="shared" ref="AI54:AI68" si="110">((AG54-AC54)/AC54)</f>
        <v>-9.0523368863665472E-3</v>
      </c>
      <c r="AJ54" s="195">
        <f t="shared" si="16"/>
        <v>1.8361311691802039E-3</v>
      </c>
      <c r="AK54" s="195">
        <f t="shared" si="17"/>
        <v>9.6702590123856364E-4</v>
      </c>
      <c r="AL54" s="196">
        <f t="shared" si="18"/>
        <v>1.7426863829447473E-3</v>
      </c>
      <c r="AM54" s="196">
        <f t="shared" si="19"/>
        <v>-2.6368011928648337E-3</v>
      </c>
      <c r="AN54" s="197">
        <f t="shared" si="20"/>
        <v>8.5084482880091929E-3</v>
      </c>
      <c r="AO54" s="197">
        <f t="shared" si="21"/>
        <v>7.6946993789300672E-3</v>
      </c>
      <c r="AP54" s="203"/>
      <c r="AQ54" s="199">
        <v>885354617.76999998</v>
      </c>
      <c r="AR54" s="199">
        <v>1763.14</v>
      </c>
      <c r="AS54" s="200" t="e">
        <f>(#REF!/AQ54)-1</f>
        <v>#REF!</v>
      </c>
      <c r="AT54" s="200" t="e">
        <f>(#REF!/AR54)-1</f>
        <v>#REF!</v>
      </c>
    </row>
    <row r="55" spans="1:46">
      <c r="A55" s="192" t="s">
        <v>43</v>
      </c>
      <c r="B55" s="206">
        <v>116640138</v>
      </c>
      <c r="C55" s="238">
        <v>83.59</v>
      </c>
      <c r="D55" s="206">
        <v>117647736</v>
      </c>
      <c r="E55" s="238">
        <v>84.31</v>
      </c>
      <c r="F55" s="194">
        <f t="shared" si="95"/>
        <v>8.638518586114842E-3</v>
      </c>
      <c r="G55" s="194">
        <f t="shared" si="96"/>
        <v>8.6134705108266395E-3</v>
      </c>
      <c r="H55" s="206">
        <v>118917813.3</v>
      </c>
      <c r="I55" s="238">
        <v>84.57</v>
      </c>
      <c r="J55" s="194">
        <f t="shared" si="97"/>
        <v>1.0795594910555669E-2</v>
      </c>
      <c r="K55" s="194">
        <f t="shared" si="98"/>
        <v>3.0838571936898456E-3</v>
      </c>
      <c r="L55" s="206">
        <v>117789156</v>
      </c>
      <c r="M55" s="238">
        <v>84.4</v>
      </c>
      <c r="N55" s="194">
        <f t="shared" si="99"/>
        <v>-9.4910700817603839E-3</v>
      </c>
      <c r="O55" s="194">
        <f t="shared" si="100"/>
        <v>-2.0101690906939519E-3</v>
      </c>
      <c r="P55" s="206">
        <v>118059162</v>
      </c>
      <c r="Q55" s="238">
        <v>84.8</v>
      </c>
      <c r="R55" s="194">
        <f t="shared" si="101"/>
        <v>2.2922823218123746E-3</v>
      </c>
      <c r="S55" s="194">
        <f t="shared" si="102"/>
        <v>4.7393364928908941E-3</v>
      </c>
      <c r="T55" s="206">
        <v>118090149</v>
      </c>
      <c r="U55" s="238">
        <v>84.87</v>
      </c>
      <c r="V55" s="194">
        <f t="shared" si="103"/>
        <v>2.6247009952518551E-4</v>
      </c>
      <c r="W55" s="194">
        <f t="shared" si="104"/>
        <v>8.2547169811329475E-4</v>
      </c>
      <c r="X55" s="206">
        <v>117770027</v>
      </c>
      <c r="Y55" s="238">
        <v>84.87</v>
      </c>
      <c r="Z55" s="194">
        <f t="shared" si="105"/>
        <v>-2.7108273019453978E-3</v>
      </c>
      <c r="AA55" s="194">
        <f t="shared" si="106"/>
        <v>0</v>
      </c>
      <c r="AB55" s="300">
        <v>117800070</v>
      </c>
      <c r="AC55" s="313">
        <v>84.88</v>
      </c>
      <c r="AD55" s="194">
        <f t="shared" si="107"/>
        <v>2.5509886314282668E-4</v>
      </c>
      <c r="AE55" s="194">
        <f t="shared" si="108"/>
        <v>1.1782726522906687E-4</v>
      </c>
      <c r="AF55" s="300">
        <v>117745312</v>
      </c>
      <c r="AG55" s="313">
        <v>84.84</v>
      </c>
      <c r="AH55" s="194">
        <f t="shared" si="109"/>
        <v>-4.6483843345763716E-4</v>
      </c>
      <c r="AI55" s="194">
        <f t="shared" si="110"/>
        <v>-4.7125353440141427E-4</v>
      </c>
      <c r="AJ55" s="195">
        <f t="shared" si="16"/>
        <v>1.1971536204984352E-3</v>
      </c>
      <c r="AK55" s="195">
        <f t="shared" si="17"/>
        <v>1.8623175669567967E-3</v>
      </c>
      <c r="AL55" s="196">
        <f t="shared" si="18"/>
        <v>8.2939122602410304E-4</v>
      </c>
      <c r="AM55" s="196">
        <f t="shared" si="19"/>
        <v>6.2863242794449188E-3</v>
      </c>
      <c r="AN55" s="197">
        <f t="shared" si="20"/>
        <v>6.3553920128612169E-3</v>
      </c>
      <c r="AO55" s="197">
        <f t="shared" si="21"/>
        <v>3.4512046037562345E-3</v>
      </c>
      <c r="AP55" s="203"/>
      <c r="AQ55" s="208">
        <v>113791197</v>
      </c>
      <c r="AR55" s="205">
        <v>81.52</v>
      </c>
      <c r="AS55" s="200" t="e">
        <f>(#REF!/AQ55)-1</f>
        <v>#REF!</v>
      </c>
      <c r="AT55" s="200" t="e">
        <f>(#REF!/AR55)-1</f>
        <v>#REF!</v>
      </c>
    </row>
    <row r="56" spans="1:46">
      <c r="A56" s="192" t="s">
        <v>44</v>
      </c>
      <c r="B56" s="206">
        <v>995467328.84000003</v>
      </c>
      <c r="C56" s="238">
        <v>1.1678999999999999</v>
      </c>
      <c r="D56" s="206">
        <v>1008778954.73</v>
      </c>
      <c r="E56" s="238">
        <v>1.1836</v>
      </c>
      <c r="F56" s="194">
        <f t="shared" si="95"/>
        <v>1.3372237846832986E-2</v>
      </c>
      <c r="G56" s="194">
        <f t="shared" si="96"/>
        <v>1.3442931757856023E-2</v>
      </c>
      <c r="H56" s="206">
        <v>1000034097.4299999</v>
      </c>
      <c r="I56" s="238">
        <v>1.1836</v>
      </c>
      <c r="J56" s="194">
        <f t="shared" si="97"/>
        <v>-8.6687546949674767E-3</v>
      </c>
      <c r="K56" s="194">
        <f t="shared" si="98"/>
        <v>0</v>
      </c>
      <c r="L56" s="206">
        <v>992976955.40999997</v>
      </c>
      <c r="M56" s="238">
        <v>1.1655</v>
      </c>
      <c r="N56" s="194">
        <f t="shared" si="99"/>
        <v>-7.0569013977985528E-3</v>
      </c>
      <c r="O56" s="194">
        <f t="shared" si="100"/>
        <v>-1.5292328489354516E-2</v>
      </c>
      <c r="P56" s="206">
        <v>991639065.39999998</v>
      </c>
      <c r="Q56" s="238">
        <v>1.1631</v>
      </c>
      <c r="R56" s="194">
        <f t="shared" si="101"/>
        <v>-1.3473525268746806E-3</v>
      </c>
      <c r="S56" s="194">
        <f t="shared" si="102"/>
        <v>-2.0592020592020231E-3</v>
      </c>
      <c r="T56" s="206">
        <v>983035159.49000001</v>
      </c>
      <c r="U56" s="238">
        <v>1.1397999999999999</v>
      </c>
      <c r="V56" s="194">
        <f t="shared" si="103"/>
        <v>-8.6764491337676247E-3</v>
      </c>
      <c r="W56" s="194">
        <f t="shared" si="104"/>
        <v>-2.0032671309431774E-2</v>
      </c>
      <c r="X56" s="206">
        <v>986151672.80999994</v>
      </c>
      <c r="Y56" s="238">
        <v>1.1573</v>
      </c>
      <c r="Z56" s="194">
        <f t="shared" si="105"/>
        <v>3.170296901299832E-3</v>
      </c>
      <c r="AA56" s="194">
        <f t="shared" si="106"/>
        <v>1.5353570801895132E-2</v>
      </c>
      <c r="AB56" s="300">
        <v>989652783.23000002</v>
      </c>
      <c r="AC56" s="313">
        <v>1.1615</v>
      </c>
      <c r="AD56" s="194">
        <f t="shared" si="107"/>
        <v>3.5502758009057587E-3</v>
      </c>
      <c r="AE56" s="194">
        <f t="shared" si="108"/>
        <v>3.6291367838935293E-3</v>
      </c>
      <c r="AF56" s="300">
        <v>987030202.08000004</v>
      </c>
      <c r="AG56" s="313">
        <v>1.1584000000000001</v>
      </c>
      <c r="AH56" s="194">
        <f t="shared" si="109"/>
        <v>-2.6500012877652625E-3</v>
      </c>
      <c r="AI56" s="194">
        <f t="shared" si="110"/>
        <v>-2.6689625484286532E-3</v>
      </c>
      <c r="AJ56" s="195">
        <f t="shared" si="16"/>
        <v>-1.0383310615168773E-3</v>
      </c>
      <c r="AK56" s="195">
        <f t="shared" si="17"/>
        <v>-9.5344063284653544E-4</v>
      </c>
      <c r="AL56" s="196">
        <f t="shared" si="18"/>
        <v>-2.155948292539572E-2</v>
      </c>
      <c r="AM56" s="196">
        <f t="shared" si="19"/>
        <v>-2.129097668131116E-2</v>
      </c>
      <c r="AN56" s="197">
        <f t="shared" si="20"/>
        <v>7.5773415533996261E-3</v>
      </c>
      <c r="AO56" s="197">
        <f t="shared" si="21"/>
        <v>1.2357008981095239E-2</v>
      </c>
      <c r="AP56" s="203"/>
      <c r="AQ56" s="199">
        <v>1066913090.3099999</v>
      </c>
      <c r="AR56" s="205">
        <v>1.1691</v>
      </c>
      <c r="AS56" s="200" t="e">
        <f>(#REF!/AQ56)-1</f>
        <v>#REF!</v>
      </c>
      <c r="AT56" s="200" t="e">
        <f>(#REF!/AR56)-1</f>
        <v>#REF!</v>
      </c>
    </row>
    <row r="57" spans="1:46">
      <c r="A57" s="192" t="s">
        <v>10</v>
      </c>
      <c r="B57" s="206">
        <v>4146179658.3000002</v>
      </c>
      <c r="C57" s="238">
        <v>300.08920000000001</v>
      </c>
      <c r="D57" s="206">
        <v>4189458274.6599998</v>
      </c>
      <c r="E57" s="238">
        <v>303.59469999999999</v>
      </c>
      <c r="F57" s="194">
        <f t="shared" si="95"/>
        <v>1.0438191281307038E-2</v>
      </c>
      <c r="G57" s="194">
        <f t="shared" si="96"/>
        <v>1.1681526692729973E-2</v>
      </c>
      <c r="H57" s="206">
        <v>4193321908.5999999</v>
      </c>
      <c r="I57" s="238">
        <v>304.41469999999998</v>
      </c>
      <c r="J57" s="194">
        <f t="shared" si="97"/>
        <v>9.2222757375799735E-4</v>
      </c>
      <c r="K57" s="194">
        <f t="shared" si="98"/>
        <v>2.7009694174502824E-3</v>
      </c>
      <c r="L57" s="206">
        <v>4161835084.52</v>
      </c>
      <c r="M57" s="238">
        <v>302.11869999999999</v>
      </c>
      <c r="N57" s="194">
        <f t="shared" si="99"/>
        <v>-7.5088020348316751E-3</v>
      </c>
      <c r="O57" s="194">
        <f t="shared" si="100"/>
        <v>-7.5423427318062905E-3</v>
      </c>
      <c r="P57" s="206">
        <v>4127656143.5500002</v>
      </c>
      <c r="Q57" s="238">
        <v>300.4787</v>
      </c>
      <c r="R57" s="194">
        <f t="shared" si="101"/>
        <v>-8.2124688450844214E-3</v>
      </c>
      <c r="S57" s="194">
        <f t="shared" si="102"/>
        <v>-5.4283299908280637E-3</v>
      </c>
      <c r="T57" s="206">
        <v>4103272414.1999998</v>
      </c>
      <c r="U57" s="238">
        <v>299.56650000000002</v>
      </c>
      <c r="V57" s="194">
        <f t="shared" si="103"/>
        <v>-5.9074032579247504E-3</v>
      </c>
      <c r="W57" s="194">
        <f t="shared" si="104"/>
        <v>-3.0358225058880525E-3</v>
      </c>
      <c r="X57" s="206">
        <v>4089613372.23</v>
      </c>
      <c r="Y57" s="238">
        <v>298.35700000000003</v>
      </c>
      <c r="Z57" s="194">
        <f t="shared" si="105"/>
        <v>-3.3288167567745667E-3</v>
      </c>
      <c r="AA57" s="194">
        <f t="shared" si="106"/>
        <v>-4.0375008554026943E-3</v>
      </c>
      <c r="AB57" s="300">
        <v>4111784840.5700002</v>
      </c>
      <c r="AC57" s="313">
        <v>299.52550000000002</v>
      </c>
      <c r="AD57" s="194">
        <f t="shared" si="107"/>
        <v>5.4214093905679914E-3</v>
      </c>
      <c r="AE57" s="194">
        <f t="shared" si="108"/>
        <v>3.9164490861618613E-3</v>
      </c>
      <c r="AF57" s="300">
        <v>4012572804.48</v>
      </c>
      <c r="AG57" s="313">
        <v>293.19099999999997</v>
      </c>
      <c r="AH57" s="194">
        <f t="shared" si="109"/>
        <v>-2.4128703212069526E-2</v>
      </c>
      <c r="AI57" s="194">
        <f t="shared" si="110"/>
        <v>-2.1148449798097484E-2</v>
      </c>
      <c r="AJ57" s="195">
        <f t="shared" si="16"/>
        <v>-4.038045732631489E-3</v>
      </c>
      <c r="AK57" s="195">
        <f t="shared" si="17"/>
        <v>-2.8616875857100585E-3</v>
      </c>
      <c r="AL57" s="196">
        <f t="shared" si="18"/>
        <v>-4.2221561496361998E-2</v>
      </c>
      <c r="AM57" s="196">
        <f t="shared" si="19"/>
        <v>-3.4268384790643626E-2</v>
      </c>
      <c r="AN57" s="197">
        <f t="shared" si="20"/>
        <v>1.042490849202961E-2</v>
      </c>
      <c r="AO57" s="197">
        <f t="shared" si="21"/>
        <v>9.6562791494627567E-3</v>
      </c>
      <c r="AP57" s="203"/>
      <c r="AQ57" s="199">
        <v>4173976375.3699999</v>
      </c>
      <c r="AR57" s="205">
        <v>299.53579999999999</v>
      </c>
      <c r="AS57" s="200" t="e">
        <f>(#REF!/AQ57)-1</f>
        <v>#REF!</v>
      </c>
      <c r="AT57" s="200" t="e">
        <f>(#REF!/AR57)-1</f>
        <v>#REF!</v>
      </c>
    </row>
    <row r="58" spans="1:46">
      <c r="A58" s="192" t="s">
        <v>22</v>
      </c>
      <c r="B58" s="206">
        <v>2407175116.5599999</v>
      </c>
      <c r="C58" s="238">
        <v>10.100899999999999</v>
      </c>
      <c r="D58" s="206">
        <v>2414632840.0500002</v>
      </c>
      <c r="E58" s="238">
        <v>10.147399999999999</v>
      </c>
      <c r="F58" s="194">
        <f t="shared" si="95"/>
        <v>3.0981225415198667E-3</v>
      </c>
      <c r="G58" s="194">
        <f t="shared" si="96"/>
        <v>4.6035501786969467E-3</v>
      </c>
      <c r="H58" s="206">
        <v>2426708496.2800002</v>
      </c>
      <c r="I58" s="238">
        <v>10.1983</v>
      </c>
      <c r="J58" s="194">
        <f t="shared" si="97"/>
        <v>5.0010320532830853E-3</v>
      </c>
      <c r="K58" s="194">
        <f t="shared" si="98"/>
        <v>5.0160632280190388E-3</v>
      </c>
      <c r="L58" s="206">
        <v>2374059577.2399998</v>
      </c>
      <c r="M58" s="238">
        <v>9.9760000000000009</v>
      </c>
      <c r="N58" s="194">
        <f t="shared" si="99"/>
        <v>-2.1695609143293521E-2</v>
      </c>
      <c r="O58" s="194">
        <f t="shared" si="100"/>
        <v>-2.1797750605492959E-2</v>
      </c>
      <c r="P58" s="206">
        <v>2353959808.5</v>
      </c>
      <c r="Q58" s="238">
        <v>9.8976000000000006</v>
      </c>
      <c r="R58" s="194">
        <f t="shared" si="101"/>
        <v>-8.4664129462863232E-3</v>
      </c>
      <c r="S58" s="194">
        <f t="shared" si="102"/>
        <v>-7.8588612670409223E-3</v>
      </c>
      <c r="T58" s="206">
        <v>2339263510.9400001</v>
      </c>
      <c r="U58" s="238">
        <v>9.8352000000000004</v>
      </c>
      <c r="V58" s="194">
        <f t="shared" si="103"/>
        <v>-6.2432236552776056E-3</v>
      </c>
      <c r="W58" s="194">
        <f t="shared" si="104"/>
        <v>-6.3045586808923608E-3</v>
      </c>
      <c r="X58" s="206">
        <v>2340563803.54</v>
      </c>
      <c r="Y58" s="238">
        <v>9.8557000000000006</v>
      </c>
      <c r="Z58" s="194">
        <f t="shared" si="105"/>
        <v>5.5585554766226413E-4</v>
      </c>
      <c r="AA58" s="194">
        <f t="shared" si="106"/>
        <v>2.0843500894745593E-3</v>
      </c>
      <c r="AB58" s="300">
        <v>2339743746.46</v>
      </c>
      <c r="AC58" s="313">
        <v>9.8521999999999998</v>
      </c>
      <c r="AD58" s="194">
        <f t="shared" si="107"/>
        <v>-3.5036732549637115E-4</v>
      </c>
      <c r="AE58" s="194">
        <f t="shared" si="108"/>
        <v>-3.5512444575227782E-4</v>
      </c>
      <c r="AF58" s="300">
        <v>2298280300.9899998</v>
      </c>
      <c r="AG58" s="313">
        <v>9.6768000000000001</v>
      </c>
      <c r="AH58" s="194">
        <f t="shared" si="109"/>
        <v>-1.7721361808417647E-2</v>
      </c>
      <c r="AI58" s="194">
        <f t="shared" si="110"/>
        <v>-1.7803130265321428E-2</v>
      </c>
      <c r="AJ58" s="195">
        <f t="shared" si="16"/>
        <v>-5.7277455920382815E-3</v>
      </c>
      <c r="AK58" s="195">
        <f t="shared" si="17"/>
        <v>-5.3019327210386755E-3</v>
      </c>
      <c r="AL58" s="196">
        <f t="shared" si="18"/>
        <v>-4.8186431133600868E-2</v>
      </c>
      <c r="AM58" s="196">
        <f t="shared" si="19"/>
        <v>-4.6376411691664787E-2</v>
      </c>
      <c r="AN58" s="197">
        <f t="shared" si="20"/>
        <v>9.7686669014927282E-3</v>
      </c>
      <c r="AO58" s="197">
        <f t="shared" si="21"/>
        <v>1.013863056316249E-2</v>
      </c>
      <c r="AP58" s="203"/>
      <c r="AQ58" s="199">
        <v>2336951594.8200002</v>
      </c>
      <c r="AR58" s="205">
        <v>9.7842000000000002</v>
      </c>
      <c r="AS58" s="200" t="e">
        <f>(#REF!/AQ58)-1</f>
        <v>#REF!</v>
      </c>
      <c r="AT58" s="200" t="e">
        <f>(#REF!/AR58)-1</f>
        <v>#REF!</v>
      </c>
    </row>
    <row r="59" spans="1:46">
      <c r="A59" s="250" t="s">
        <v>46</v>
      </c>
      <c r="B59" s="251">
        <v>0</v>
      </c>
      <c r="C59" s="252">
        <v>0</v>
      </c>
      <c r="D59" s="251">
        <v>0</v>
      </c>
      <c r="E59" s="252">
        <v>0</v>
      </c>
      <c r="F59" s="194" t="e">
        <f t="shared" si="95"/>
        <v>#DIV/0!</v>
      </c>
      <c r="G59" s="194" t="e">
        <f t="shared" si="96"/>
        <v>#DIV/0!</v>
      </c>
      <c r="H59" s="251">
        <v>0</v>
      </c>
      <c r="I59" s="252">
        <v>0</v>
      </c>
      <c r="J59" s="194" t="e">
        <f t="shared" si="97"/>
        <v>#DIV/0!</v>
      </c>
      <c r="K59" s="194" t="e">
        <f t="shared" si="98"/>
        <v>#DIV/0!</v>
      </c>
      <c r="L59" s="251">
        <v>0</v>
      </c>
      <c r="M59" s="252">
        <v>0</v>
      </c>
      <c r="N59" s="194" t="e">
        <f t="shared" si="99"/>
        <v>#DIV/0!</v>
      </c>
      <c r="O59" s="194" t="e">
        <f t="shared" si="100"/>
        <v>#DIV/0!</v>
      </c>
      <c r="P59" s="251">
        <v>0</v>
      </c>
      <c r="Q59" s="252">
        <v>0</v>
      </c>
      <c r="R59" s="194" t="e">
        <f t="shared" si="101"/>
        <v>#DIV/0!</v>
      </c>
      <c r="S59" s="194" t="e">
        <f t="shared" si="102"/>
        <v>#DIV/0!</v>
      </c>
      <c r="T59" s="251">
        <v>0</v>
      </c>
      <c r="U59" s="252">
        <v>0</v>
      </c>
      <c r="V59" s="194" t="e">
        <f t="shared" si="103"/>
        <v>#DIV/0!</v>
      </c>
      <c r="W59" s="194" t="e">
        <f t="shared" si="104"/>
        <v>#DIV/0!</v>
      </c>
      <c r="X59" s="251">
        <v>0</v>
      </c>
      <c r="Y59" s="252">
        <v>0</v>
      </c>
      <c r="Z59" s="194" t="e">
        <f t="shared" si="105"/>
        <v>#DIV/0!</v>
      </c>
      <c r="AA59" s="194" t="e">
        <f t="shared" si="106"/>
        <v>#DIV/0!</v>
      </c>
      <c r="AB59" s="318">
        <v>0</v>
      </c>
      <c r="AC59" s="319">
        <v>0</v>
      </c>
      <c r="AD59" s="194" t="e">
        <f t="shared" si="107"/>
        <v>#DIV/0!</v>
      </c>
      <c r="AE59" s="194" t="e">
        <f t="shared" si="108"/>
        <v>#DIV/0!</v>
      </c>
      <c r="AF59" s="318">
        <v>0</v>
      </c>
      <c r="AG59" s="319">
        <v>0</v>
      </c>
      <c r="AH59" s="194" t="e">
        <f t="shared" si="109"/>
        <v>#DIV/0!</v>
      </c>
      <c r="AI59" s="194" t="e">
        <f t="shared" si="110"/>
        <v>#DIV/0!</v>
      </c>
      <c r="AJ59" s="195" t="e">
        <f t="shared" si="16"/>
        <v>#DIV/0!</v>
      </c>
      <c r="AK59" s="195" t="e">
        <f t="shared" si="17"/>
        <v>#DIV/0!</v>
      </c>
      <c r="AL59" s="196" t="e">
        <f t="shared" si="18"/>
        <v>#DIV/0!</v>
      </c>
      <c r="AM59" s="196" t="e">
        <f t="shared" si="19"/>
        <v>#DIV/0!</v>
      </c>
      <c r="AN59" s="197" t="e">
        <f t="shared" si="20"/>
        <v>#DIV/0!</v>
      </c>
      <c r="AO59" s="197" t="e">
        <f t="shared" si="21"/>
        <v>#DIV/0!</v>
      </c>
      <c r="AP59" s="203"/>
      <c r="AQ59" s="253">
        <v>0</v>
      </c>
      <c r="AR59" s="254">
        <v>0</v>
      </c>
      <c r="AS59" s="200" t="e">
        <f>(#REF!/AQ59)-1</f>
        <v>#REF!</v>
      </c>
      <c r="AT59" s="200" t="e">
        <f>(#REF!/AR59)-1</f>
        <v>#REF!</v>
      </c>
    </row>
    <row r="60" spans="1:46">
      <c r="A60" s="218" t="s">
        <v>48</v>
      </c>
      <c r="B60" s="233">
        <v>4682758122.9300003</v>
      </c>
      <c r="C60" s="202">
        <v>115.04</v>
      </c>
      <c r="D60" s="233">
        <v>4699072288.5100002</v>
      </c>
      <c r="E60" s="202">
        <v>115.04</v>
      </c>
      <c r="F60" s="194">
        <f t="shared" si="95"/>
        <v>3.4838796178932587E-3</v>
      </c>
      <c r="G60" s="194">
        <f t="shared" si="96"/>
        <v>0</v>
      </c>
      <c r="H60" s="233">
        <v>4696884742.9399996</v>
      </c>
      <c r="I60" s="202">
        <v>115.42</v>
      </c>
      <c r="J60" s="194">
        <f t="shared" si="97"/>
        <v>-4.6552711592659577E-4</v>
      </c>
      <c r="K60" s="194">
        <f t="shared" si="98"/>
        <v>3.3031988873434928E-3</v>
      </c>
      <c r="L60" s="233">
        <v>4661290045.1599998</v>
      </c>
      <c r="M60" s="202">
        <v>114.75</v>
      </c>
      <c r="N60" s="194">
        <f t="shared" si="99"/>
        <v>-7.5783630487213849E-3</v>
      </c>
      <c r="O60" s="194">
        <f t="shared" si="100"/>
        <v>-5.8048865014728966E-3</v>
      </c>
      <c r="P60" s="233">
        <v>4667579385.1300001</v>
      </c>
      <c r="Q60" s="202">
        <v>114.92</v>
      </c>
      <c r="R60" s="194">
        <f t="shared" si="101"/>
        <v>1.3492702468774144E-3</v>
      </c>
      <c r="S60" s="194">
        <f t="shared" si="102"/>
        <v>1.4814814814814964E-3</v>
      </c>
      <c r="T60" s="233">
        <v>4547775098.25</v>
      </c>
      <c r="U60" s="202">
        <v>111.02</v>
      </c>
      <c r="V60" s="194">
        <f t="shared" si="103"/>
        <v>-2.5667327107852363E-2</v>
      </c>
      <c r="W60" s="194">
        <f t="shared" si="104"/>
        <v>-3.3936651583710453E-2</v>
      </c>
      <c r="X60" s="233">
        <v>4079993978.02</v>
      </c>
      <c r="Y60" s="202">
        <v>111.21</v>
      </c>
      <c r="Z60" s="194">
        <f t="shared" si="105"/>
        <v>-0.10285933453701435</v>
      </c>
      <c r="AA60" s="194">
        <f t="shared" si="106"/>
        <v>1.7114033507475927E-3</v>
      </c>
      <c r="AB60" s="320">
        <v>4086682846.5900002</v>
      </c>
      <c r="AC60" s="299">
        <v>111.4</v>
      </c>
      <c r="AD60" s="194">
        <f t="shared" si="107"/>
        <v>1.6394309908384338E-3</v>
      </c>
      <c r="AE60" s="194">
        <f t="shared" si="108"/>
        <v>1.7084794532866824E-3</v>
      </c>
      <c r="AF60" s="320">
        <v>4057705172.3299999</v>
      </c>
      <c r="AG60" s="299">
        <v>110.63</v>
      </c>
      <c r="AH60" s="194">
        <f t="shared" si="109"/>
        <v>-7.0907568186211727E-3</v>
      </c>
      <c r="AI60" s="194">
        <f t="shared" si="110"/>
        <v>-6.9120287253142745E-3</v>
      </c>
      <c r="AJ60" s="195">
        <f t="shared" si="16"/>
        <v>-1.7148590971565843E-2</v>
      </c>
      <c r="AK60" s="195">
        <f t="shared" si="17"/>
        <v>-4.8061254547047952E-3</v>
      </c>
      <c r="AL60" s="196">
        <f t="shared" si="18"/>
        <v>-0.13648802929638851</v>
      </c>
      <c r="AM60" s="196">
        <f t="shared" si="19"/>
        <v>-3.833449235048688E-2</v>
      </c>
      <c r="AN60" s="197">
        <f t="shared" si="20"/>
        <v>3.5878433274039397E-2</v>
      </c>
      <c r="AO60" s="197">
        <f t="shared" si="21"/>
        <v>1.2348118120116181E-2</v>
      </c>
      <c r="AP60" s="203"/>
      <c r="AQ60" s="217">
        <v>4648600802.6700001</v>
      </c>
      <c r="AR60" s="205">
        <v>114.01</v>
      </c>
      <c r="AS60" s="200" t="e">
        <f>(#REF!/AQ60)-1</f>
        <v>#REF!</v>
      </c>
      <c r="AT60" s="200" t="e">
        <f>(#REF!/AR60)-1</f>
        <v>#REF!</v>
      </c>
    </row>
    <row r="61" spans="1:46">
      <c r="A61" s="192" t="s">
        <v>27</v>
      </c>
      <c r="B61" s="233">
        <v>4023664553.1399999</v>
      </c>
      <c r="C61" s="202">
        <v>103.24</v>
      </c>
      <c r="D61" s="233">
        <v>4009090343.4099998</v>
      </c>
      <c r="E61" s="202">
        <v>103.24</v>
      </c>
      <c r="F61" s="194">
        <f t="shared" si="95"/>
        <v>-3.6221234492886719E-3</v>
      </c>
      <c r="G61" s="194">
        <f t="shared" si="96"/>
        <v>0</v>
      </c>
      <c r="H61" s="233">
        <v>4074219821.52</v>
      </c>
      <c r="I61" s="202">
        <v>103.24</v>
      </c>
      <c r="J61" s="194">
        <f t="shared" si="97"/>
        <v>1.6245450346874236E-2</v>
      </c>
      <c r="K61" s="194">
        <f t="shared" si="98"/>
        <v>0</v>
      </c>
      <c r="L61" s="233">
        <v>4061978439.79</v>
      </c>
      <c r="M61" s="202">
        <v>103.24</v>
      </c>
      <c r="N61" s="194">
        <f t="shared" si="99"/>
        <v>-3.0045953007594552E-3</v>
      </c>
      <c r="O61" s="194">
        <f t="shared" si="100"/>
        <v>0</v>
      </c>
      <c r="P61" s="233">
        <v>4091520423.5700002</v>
      </c>
      <c r="Q61" s="202">
        <v>103.24</v>
      </c>
      <c r="R61" s="194">
        <f t="shared" si="101"/>
        <v>7.2728066428455734E-3</v>
      </c>
      <c r="S61" s="194">
        <f t="shared" si="102"/>
        <v>0</v>
      </c>
      <c r="T61" s="233">
        <v>4087169089.48</v>
      </c>
      <c r="U61" s="202">
        <v>103.24</v>
      </c>
      <c r="V61" s="194">
        <f t="shared" si="103"/>
        <v>-1.0635005180307656E-3</v>
      </c>
      <c r="W61" s="194">
        <f t="shared" si="104"/>
        <v>0</v>
      </c>
      <c r="X61" s="233">
        <v>4117768107.1100001</v>
      </c>
      <c r="Y61" s="202">
        <v>103.24</v>
      </c>
      <c r="Z61" s="194">
        <f t="shared" si="105"/>
        <v>7.4866042877352913E-3</v>
      </c>
      <c r="AA61" s="194">
        <f t="shared" si="106"/>
        <v>0</v>
      </c>
      <c r="AB61" s="320">
        <v>4120444614.3200002</v>
      </c>
      <c r="AC61" s="299">
        <v>103.24</v>
      </c>
      <c r="AD61" s="194">
        <f t="shared" si="107"/>
        <v>6.4998978582077283E-4</v>
      </c>
      <c r="AE61" s="194">
        <f t="shared" si="108"/>
        <v>0</v>
      </c>
      <c r="AF61" s="320">
        <v>4050436327.4299998</v>
      </c>
      <c r="AG61" s="299">
        <v>103.24</v>
      </c>
      <c r="AH61" s="194">
        <f t="shared" si="109"/>
        <v>-1.6990469098091217E-2</v>
      </c>
      <c r="AI61" s="194">
        <f t="shared" si="110"/>
        <v>0</v>
      </c>
      <c r="AJ61" s="195">
        <f t="shared" si="16"/>
        <v>8.7177033713822056E-4</v>
      </c>
      <c r="AK61" s="195">
        <f t="shared" si="17"/>
        <v>0</v>
      </c>
      <c r="AL61" s="196">
        <f t="shared" si="18"/>
        <v>1.0313058693716654E-2</v>
      </c>
      <c r="AM61" s="196">
        <f t="shared" si="19"/>
        <v>0</v>
      </c>
      <c r="AN61" s="197">
        <f t="shared" si="20"/>
        <v>9.8499795538754212E-3</v>
      </c>
      <c r="AO61" s="197">
        <f t="shared" si="21"/>
        <v>0</v>
      </c>
      <c r="AP61" s="203"/>
      <c r="AQ61" s="255">
        <v>4131236617.7600002</v>
      </c>
      <c r="AR61" s="243">
        <v>103.24</v>
      </c>
      <c r="AS61" s="200" t="e">
        <f>(#REF!/AQ61)-1</f>
        <v>#REF!</v>
      </c>
      <c r="AT61" s="200" t="e">
        <f>(#REF!/AR61)-1</f>
        <v>#REF!</v>
      </c>
    </row>
    <row r="62" spans="1:46">
      <c r="A62" s="192" t="s">
        <v>12</v>
      </c>
      <c r="B62" s="234">
        <v>2936772012.6842799</v>
      </c>
      <c r="C62" s="245">
        <v>2265.6266167252402</v>
      </c>
      <c r="D62" s="234">
        <v>2942864840.9699998</v>
      </c>
      <c r="E62" s="245">
        <v>2270.35</v>
      </c>
      <c r="F62" s="194">
        <f t="shared" si="95"/>
        <v>2.0746684657182088E-3</v>
      </c>
      <c r="G62" s="194">
        <f t="shared" si="96"/>
        <v>2.0848021646157002E-3</v>
      </c>
      <c r="H62" s="233">
        <v>2930447663.4506502</v>
      </c>
      <c r="I62" s="244">
        <v>2271.19</v>
      </c>
      <c r="J62" s="194">
        <f t="shared" si="97"/>
        <v>-4.2194182167254205E-3</v>
      </c>
      <c r="K62" s="194">
        <f t="shared" si="98"/>
        <v>3.6998700640876762E-4</v>
      </c>
      <c r="L62" s="233">
        <v>2893254056.8070698</v>
      </c>
      <c r="M62" s="244">
        <v>2241.5337268489502</v>
      </c>
      <c r="N62" s="194">
        <f t="shared" si="99"/>
        <v>-1.2692124519905042E-2</v>
      </c>
      <c r="O62" s="194">
        <f t="shared" si="100"/>
        <v>-1.3057592341922008E-2</v>
      </c>
      <c r="P62" s="233">
        <v>2887959595.6572099</v>
      </c>
      <c r="Q62" s="202">
        <v>2238.0121625386901</v>
      </c>
      <c r="R62" s="194">
        <f t="shared" si="101"/>
        <v>-1.829933025550737E-3</v>
      </c>
      <c r="S62" s="194">
        <f t="shared" si="102"/>
        <v>-1.5710512262559649E-3</v>
      </c>
      <c r="T62" s="235">
        <v>2879481503.8600001</v>
      </c>
      <c r="U62" s="247">
        <v>2231.29</v>
      </c>
      <c r="V62" s="194">
        <f t="shared" si="103"/>
        <v>-2.9356684248487172E-3</v>
      </c>
      <c r="W62" s="194">
        <f t="shared" si="104"/>
        <v>-3.0036309235535216E-3</v>
      </c>
      <c r="X62" s="236">
        <v>2882059026.4200001</v>
      </c>
      <c r="Y62" s="248">
        <v>2233.0500000000002</v>
      </c>
      <c r="Z62" s="194">
        <f t="shared" si="105"/>
        <v>8.9513426516014234E-4</v>
      </c>
      <c r="AA62" s="194">
        <f t="shared" si="106"/>
        <v>7.8878137758884692E-4</v>
      </c>
      <c r="AB62" s="311">
        <v>2877912565.6964402</v>
      </c>
      <c r="AC62" s="316">
        <v>2229.8930461005898</v>
      </c>
      <c r="AD62" s="194">
        <f t="shared" si="107"/>
        <v>-1.4387147124847249E-3</v>
      </c>
      <c r="AE62" s="194">
        <f t="shared" si="108"/>
        <v>-1.4137408026736445E-3</v>
      </c>
      <c r="AF62" s="311">
        <v>2847983574.9631</v>
      </c>
      <c r="AG62" s="316">
        <v>2206.35004445095</v>
      </c>
      <c r="AH62" s="194">
        <f t="shared" si="109"/>
        <v>-1.0399548301113032E-2</v>
      </c>
      <c r="AI62" s="194">
        <f t="shared" si="110"/>
        <v>-1.0557906214743975E-2</v>
      </c>
      <c r="AJ62" s="195">
        <f t="shared" si="16"/>
        <v>-3.8182005587186654E-3</v>
      </c>
      <c r="AK62" s="195">
        <f t="shared" si="17"/>
        <v>-3.2950438700669752E-3</v>
      </c>
      <c r="AL62" s="196">
        <f t="shared" si="18"/>
        <v>-3.2241122557169821E-2</v>
      </c>
      <c r="AM62" s="196">
        <f t="shared" si="19"/>
        <v>-2.8189466623670317E-2</v>
      </c>
      <c r="AN62" s="197">
        <f t="shared" si="20"/>
        <v>5.2038048487714423E-3</v>
      </c>
      <c r="AO62" s="197">
        <f t="shared" si="21"/>
        <v>5.5253405688381694E-3</v>
      </c>
      <c r="AP62" s="203"/>
      <c r="AQ62" s="237">
        <v>2931134847.0043802</v>
      </c>
      <c r="AR62" s="249">
        <v>2254.1853324818899</v>
      </c>
      <c r="AS62" s="200" t="e">
        <f>(#REF!/AQ62)-1</f>
        <v>#REF!</v>
      </c>
      <c r="AT62" s="200" t="e">
        <f>(#REF!/AR62)-1</f>
        <v>#REF!</v>
      </c>
    </row>
    <row r="63" spans="1:46">
      <c r="A63" s="192" t="s">
        <v>19</v>
      </c>
      <c r="B63" s="233">
        <v>1146707422.04</v>
      </c>
      <c r="C63" s="202">
        <v>0.67130000000000001</v>
      </c>
      <c r="D63" s="234">
        <v>1146707422.04</v>
      </c>
      <c r="E63" s="245">
        <v>0.67130000000000001</v>
      </c>
      <c r="F63" s="194">
        <f t="shared" si="95"/>
        <v>0</v>
      </c>
      <c r="G63" s="194">
        <f t="shared" si="96"/>
        <v>0</v>
      </c>
      <c r="H63" s="233">
        <v>1170561602.1500001</v>
      </c>
      <c r="I63" s="244">
        <v>0.68540000000000001</v>
      </c>
      <c r="J63" s="194">
        <f t="shared" si="97"/>
        <v>2.0802324683277442E-2</v>
      </c>
      <c r="K63" s="194">
        <f t="shared" si="98"/>
        <v>2.1004022046774918E-2</v>
      </c>
      <c r="L63" s="233">
        <v>1161759642.79</v>
      </c>
      <c r="M63" s="244">
        <v>0.68020000000000003</v>
      </c>
      <c r="N63" s="194">
        <f t="shared" si="99"/>
        <v>-7.5194328464502445E-3</v>
      </c>
      <c r="O63" s="194">
        <f t="shared" si="100"/>
        <v>-7.5868106215348447E-3</v>
      </c>
      <c r="P63" s="233">
        <v>1163218028.1900001</v>
      </c>
      <c r="Q63" s="202">
        <v>0.68110000000000004</v>
      </c>
      <c r="R63" s="194">
        <f t="shared" si="101"/>
        <v>1.2553245493170514E-3</v>
      </c>
      <c r="S63" s="194">
        <f t="shared" si="102"/>
        <v>1.3231402528668212E-3</v>
      </c>
      <c r="T63" s="233">
        <v>0</v>
      </c>
      <c r="U63" s="202">
        <v>0.68110000000000004</v>
      </c>
      <c r="V63" s="194">
        <f t="shared" si="103"/>
        <v>-1</v>
      </c>
      <c r="W63" s="194">
        <f t="shared" si="104"/>
        <v>0</v>
      </c>
      <c r="X63" s="236">
        <v>1185257773.0699999</v>
      </c>
      <c r="Y63" s="248">
        <v>0.69599999999999995</v>
      </c>
      <c r="Z63" s="194" t="e">
        <f t="shared" si="105"/>
        <v>#DIV/0!</v>
      </c>
      <c r="AA63" s="194">
        <f t="shared" si="106"/>
        <v>2.1876376449860391E-2</v>
      </c>
      <c r="AB63" s="312">
        <v>1176190542.1300001</v>
      </c>
      <c r="AC63" s="312">
        <v>0.69069999999999998</v>
      </c>
      <c r="AD63" s="194">
        <f t="shared" si="107"/>
        <v>-7.6500075730482628E-3</v>
      </c>
      <c r="AE63" s="194">
        <f t="shared" si="108"/>
        <v>-7.6149425287355913E-3</v>
      </c>
      <c r="AF63" s="311">
        <v>1163284286.5999999</v>
      </c>
      <c r="AG63" s="316">
        <v>0.68579999999999997</v>
      </c>
      <c r="AH63" s="194">
        <f t="shared" si="109"/>
        <v>-1.0972929187670451E-2</v>
      </c>
      <c r="AI63" s="194">
        <f t="shared" si="110"/>
        <v>-7.0942522079050462E-3</v>
      </c>
      <c r="AJ63" s="195" t="e">
        <f t="shared" si="16"/>
        <v>#DIV/0!</v>
      </c>
      <c r="AK63" s="195">
        <f t="shared" si="17"/>
        <v>2.7384416739158319E-3</v>
      </c>
      <c r="AL63" s="196">
        <f t="shared" si="18"/>
        <v>1.4456054126264913E-2</v>
      </c>
      <c r="AM63" s="196">
        <f t="shared" si="19"/>
        <v>2.1599880828243642E-2</v>
      </c>
      <c r="AN63" s="197" t="e">
        <f t="shared" si="20"/>
        <v>#DIV/0!</v>
      </c>
      <c r="AO63" s="197">
        <f t="shared" si="21"/>
        <v>1.2114798777569545E-2</v>
      </c>
      <c r="AP63" s="203"/>
      <c r="AQ63" s="256">
        <v>1131224777.76</v>
      </c>
      <c r="AR63" s="257">
        <v>0.6573</v>
      </c>
      <c r="AS63" s="200" t="e">
        <f>(#REF!/AQ63)-1</f>
        <v>#REF!</v>
      </c>
      <c r="AT63" s="200" t="e">
        <f>(#REF!/AR63)-1</f>
        <v>#REF!</v>
      </c>
    </row>
    <row r="64" spans="1:46">
      <c r="A64" s="192" t="s">
        <v>23</v>
      </c>
      <c r="B64" s="193">
        <v>318628063.85000002</v>
      </c>
      <c r="C64" s="210">
        <v>124.29</v>
      </c>
      <c r="D64" s="193">
        <v>324003606.35000002</v>
      </c>
      <c r="E64" s="210">
        <v>126.44</v>
      </c>
      <c r="F64" s="194">
        <f t="shared" si="95"/>
        <v>1.6870900933982497E-2</v>
      </c>
      <c r="G64" s="194">
        <f t="shared" si="96"/>
        <v>1.7298254083192466E-2</v>
      </c>
      <c r="H64" s="193">
        <v>321436261.82999998</v>
      </c>
      <c r="I64" s="210">
        <v>125.54</v>
      </c>
      <c r="J64" s="194">
        <f t="shared" si="97"/>
        <v>-7.9238146418244039E-3</v>
      </c>
      <c r="K64" s="194">
        <f t="shared" si="98"/>
        <v>-7.1180006327110999E-3</v>
      </c>
      <c r="L64" s="193">
        <v>316034526.80000001</v>
      </c>
      <c r="M64" s="210">
        <v>123.49</v>
      </c>
      <c r="N64" s="194">
        <f t="shared" si="99"/>
        <v>-1.6804995799935045E-2</v>
      </c>
      <c r="O64" s="194">
        <f t="shared" si="100"/>
        <v>-1.6329456746853682E-2</v>
      </c>
      <c r="P64" s="193">
        <v>320135868.07999998</v>
      </c>
      <c r="Q64" s="210">
        <v>125.16</v>
      </c>
      <c r="R64" s="194">
        <f t="shared" si="101"/>
        <v>1.2977510152222935E-2</v>
      </c>
      <c r="S64" s="194">
        <f t="shared" si="102"/>
        <v>1.3523362215564027E-2</v>
      </c>
      <c r="T64" s="193">
        <v>320524103.29000002</v>
      </c>
      <c r="U64" s="210">
        <v>125.37</v>
      </c>
      <c r="V64" s="194">
        <f t="shared" si="103"/>
        <v>1.212720125140806E-3</v>
      </c>
      <c r="W64" s="194">
        <f t="shared" si="104"/>
        <v>1.6778523489933523E-3</v>
      </c>
      <c r="X64" s="193">
        <v>320762039.44</v>
      </c>
      <c r="Y64" s="210">
        <v>125.86</v>
      </c>
      <c r="Z64" s="194">
        <f t="shared" si="105"/>
        <v>7.4233465613878999E-4</v>
      </c>
      <c r="AA64" s="194">
        <f t="shared" si="106"/>
        <v>3.9084310441093954E-3</v>
      </c>
      <c r="AB64" s="297">
        <v>316167877.61000001</v>
      </c>
      <c r="AC64" s="302">
        <v>124.49</v>
      </c>
      <c r="AD64" s="194">
        <f t="shared" si="107"/>
        <v>-1.4322648147582134E-2</v>
      </c>
      <c r="AE64" s="194">
        <f t="shared" si="108"/>
        <v>-1.0885110440171656E-2</v>
      </c>
      <c r="AF64" s="297">
        <v>311204934.56999999</v>
      </c>
      <c r="AG64" s="302">
        <v>122.74</v>
      </c>
      <c r="AH64" s="194">
        <f t="shared" si="109"/>
        <v>-1.5697176694597418E-2</v>
      </c>
      <c r="AI64" s="194">
        <f t="shared" si="110"/>
        <v>-1.4057354004337698E-2</v>
      </c>
      <c r="AJ64" s="195">
        <f t="shared" si="16"/>
        <v>-2.8681461770567467E-3</v>
      </c>
      <c r="AK64" s="195">
        <f t="shared" si="17"/>
        <v>-1.4977527665268619E-3</v>
      </c>
      <c r="AL64" s="196">
        <f t="shared" si="18"/>
        <v>-3.9501633713837303E-2</v>
      </c>
      <c r="AM64" s="196">
        <f t="shared" si="19"/>
        <v>-2.9262891490034821E-2</v>
      </c>
      <c r="AN64" s="197">
        <f t="shared" si="20"/>
        <v>1.301641297653456E-2</v>
      </c>
      <c r="AO64" s="197">
        <f t="shared" si="21"/>
        <v>1.2624623085899258E-2</v>
      </c>
      <c r="AP64" s="203"/>
      <c r="AQ64" s="199">
        <v>318569106.36000001</v>
      </c>
      <c r="AR64" s="211">
        <v>123.8</v>
      </c>
      <c r="AS64" s="200" t="e">
        <f>(#REF!/AQ64)-1</f>
        <v>#REF!</v>
      </c>
      <c r="AT64" s="200" t="e">
        <f>(#REF!/AR64)-1</f>
        <v>#REF!</v>
      </c>
    </row>
    <row r="65" spans="1:46">
      <c r="A65" s="192" t="s">
        <v>67</v>
      </c>
      <c r="B65" s="258">
        <v>110285529.55</v>
      </c>
      <c r="C65" s="241">
        <v>101.56</v>
      </c>
      <c r="D65" s="258">
        <v>110322670.81999999</v>
      </c>
      <c r="E65" s="241">
        <v>101.59</v>
      </c>
      <c r="F65" s="194">
        <f t="shared" si="95"/>
        <v>3.3677373769291414E-4</v>
      </c>
      <c r="G65" s="194">
        <f t="shared" si="96"/>
        <v>2.9539188656952677E-4</v>
      </c>
      <c r="H65" s="258">
        <v>109595537.14</v>
      </c>
      <c r="I65" s="241">
        <v>101.55</v>
      </c>
      <c r="J65" s="194">
        <f t="shared" si="97"/>
        <v>-6.590972413878262E-3</v>
      </c>
      <c r="K65" s="194">
        <f t="shared" si="98"/>
        <v>-3.9373954129349591E-4</v>
      </c>
      <c r="L65" s="258">
        <v>108294663.65000001</v>
      </c>
      <c r="M65" s="241">
        <v>100.5</v>
      </c>
      <c r="N65" s="194">
        <f t="shared" si="99"/>
        <v>-1.1869766999163728E-2</v>
      </c>
      <c r="O65" s="194">
        <f t="shared" si="100"/>
        <v>-1.0339734121122572E-2</v>
      </c>
      <c r="P65" s="258">
        <v>108332379.3</v>
      </c>
      <c r="Q65" s="241">
        <v>100.59</v>
      </c>
      <c r="R65" s="194">
        <f t="shared" si="101"/>
        <v>3.482687763995937E-4</v>
      </c>
      <c r="S65" s="194">
        <f t="shared" si="102"/>
        <v>8.9552238805973544E-4</v>
      </c>
      <c r="T65" s="258">
        <v>108332379.3</v>
      </c>
      <c r="U65" s="241">
        <v>100.73</v>
      </c>
      <c r="V65" s="194">
        <f t="shared" si="103"/>
        <v>0</v>
      </c>
      <c r="W65" s="194">
        <f t="shared" si="104"/>
        <v>1.3917884481558858E-3</v>
      </c>
      <c r="X65" s="258">
        <v>108188048.87</v>
      </c>
      <c r="Y65" s="241">
        <v>100.45</v>
      </c>
      <c r="Z65" s="194">
        <f t="shared" si="105"/>
        <v>-1.3322926250913818E-3</v>
      </c>
      <c r="AA65" s="194">
        <f t="shared" si="106"/>
        <v>-2.7797081306462934E-3</v>
      </c>
      <c r="AB65" s="321">
        <v>108282143.22</v>
      </c>
      <c r="AC65" s="315">
        <v>100.54</v>
      </c>
      <c r="AD65" s="194">
        <f t="shared" si="107"/>
        <v>8.697296141559858E-4</v>
      </c>
      <c r="AE65" s="194">
        <f t="shared" si="108"/>
        <v>8.9596814335493689E-4</v>
      </c>
      <c r="AF65" s="321">
        <v>107683911.98999999</v>
      </c>
      <c r="AG65" s="315">
        <v>99.98</v>
      </c>
      <c r="AH65" s="194">
        <f t="shared" si="109"/>
        <v>-5.5247450060584812E-3</v>
      </c>
      <c r="AI65" s="194">
        <f t="shared" si="110"/>
        <v>-5.5699224189377583E-3</v>
      </c>
      <c r="AJ65" s="195">
        <f t="shared" si="16"/>
        <v>-2.9703756144929196E-3</v>
      </c>
      <c r="AK65" s="195">
        <f t="shared" si="17"/>
        <v>-1.9505541682325045E-3</v>
      </c>
      <c r="AL65" s="196">
        <f t="shared" si="18"/>
        <v>-2.3918554639647351E-2</v>
      </c>
      <c r="AM65" s="196">
        <f t="shared" si="19"/>
        <v>-1.5848016537060729E-2</v>
      </c>
      <c r="AN65" s="197">
        <f t="shared" si="20"/>
        <v>4.5831396593405665E-3</v>
      </c>
      <c r="AO65" s="197">
        <f t="shared" si="21"/>
        <v>4.1232390834195897E-3</v>
      </c>
      <c r="AP65" s="203"/>
      <c r="AQ65" s="259">
        <v>107042123.67</v>
      </c>
      <c r="AR65" s="242">
        <v>98.67</v>
      </c>
      <c r="AS65" s="200" t="e">
        <f>(#REF!/AQ65)-1</f>
        <v>#REF!</v>
      </c>
      <c r="AT65" s="200" t="e">
        <f>(#REF!/AR65)-1</f>
        <v>#REF!</v>
      </c>
    </row>
    <row r="66" spans="1:46">
      <c r="A66" s="192" t="s">
        <v>56</v>
      </c>
      <c r="B66" s="258">
        <v>1043262222.77</v>
      </c>
      <c r="C66" s="201">
        <v>552.20000000000005</v>
      </c>
      <c r="D66" s="258">
        <v>1049229690.91</v>
      </c>
      <c r="E66" s="201">
        <v>552.20000000000005</v>
      </c>
      <c r="F66" s="194">
        <f t="shared" si="95"/>
        <v>5.7200078846481794E-3</v>
      </c>
      <c r="G66" s="194">
        <f t="shared" si="96"/>
        <v>0</v>
      </c>
      <c r="H66" s="258">
        <v>1055206166.65</v>
      </c>
      <c r="I66" s="201">
        <v>552.20000000000005</v>
      </c>
      <c r="J66" s="194">
        <f t="shared" si="97"/>
        <v>5.6960604448932388E-3</v>
      </c>
      <c r="K66" s="194">
        <f t="shared" si="98"/>
        <v>0</v>
      </c>
      <c r="L66" s="258">
        <v>1053973363.27</v>
      </c>
      <c r="M66" s="201">
        <v>552.20000000000005</v>
      </c>
      <c r="N66" s="194">
        <f t="shared" si="99"/>
        <v>-1.1683057007843495E-3</v>
      </c>
      <c r="O66" s="194">
        <f t="shared" si="100"/>
        <v>0</v>
      </c>
      <c r="P66" s="258">
        <v>1051485984.23</v>
      </c>
      <c r="Q66" s="201">
        <v>552.20000000000005</v>
      </c>
      <c r="R66" s="194">
        <f t="shared" si="101"/>
        <v>-2.3600018052474837E-3</v>
      </c>
      <c r="S66" s="194">
        <f t="shared" si="102"/>
        <v>0</v>
      </c>
      <c r="T66" s="258">
        <v>1051333299.28</v>
      </c>
      <c r="U66" s="201">
        <v>552.20000000000005</v>
      </c>
      <c r="V66" s="194">
        <f t="shared" si="103"/>
        <v>-1.4520873534216284E-4</v>
      </c>
      <c r="W66" s="194">
        <f t="shared" si="104"/>
        <v>0</v>
      </c>
      <c r="X66" s="258">
        <v>1051942326.8</v>
      </c>
      <c r="Y66" s="201">
        <v>552.20000000000005</v>
      </c>
      <c r="Z66" s="194">
        <f t="shared" si="105"/>
        <v>5.792906211732E-4</v>
      </c>
      <c r="AA66" s="194">
        <f t="shared" si="106"/>
        <v>0</v>
      </c>
      <c r="AB66" s="321">
        <v>1054478091.55</v>
      </c>
      <c r="AC66" s="298">
        <v>552.20000000000005</v>
      </c>
      <c r="AD66" s="194">
        <f t="shared" si="107"/>
        <v>2.4105549186463253E-3</v>
      </c>
      <c r="AE66" s="194">
        <f t="shared" si="108"/>
        <v>0</v>
      </c>
      <c r="AF66" s="321">
        <v>1052732376.87</v>
      </c>
      <c r="AG66" s="298">
        <v>552.20000000000005</v>
      </c>
      <c r="AH66" s="194">
        <f t="shared" si="109"/>
        <v>-1.6555248458826528E-3</v>
      </c>
      <c r="AI66" s="194">
        <f t="shared" si="110"/>
        <v>0</v>
      </c>
      <c r="AJ66" s="195">
        <f t="shared" si="16"/>
        <v>1.1346090977630366E-3</v>
      </c>
      <c r="AK66" s="195">
        <f t="shared" si="17"/>
        <v>0</v>
      </c>
      <c r="AL66" s="196">
        <f t="shared" si="18"/>
        <v>3.3383404895472872E-3</v>
      </c>
      <c r="AM66" s="196">
        <f t="shared" si="19"/>
        <v>0</v>
      </c>
      <c r="AN66" s="197">
        <f t="shared" si="20"/>
        <v>3.1782214212512398E-3</v>
      </c>
      <c r="AO66" s="197">
        <f t="shared" si="21"/>
        <v>0</v>
      </c>
      <c r="AP66" s="203"/>
      <c r="AQ66" s="199">
        <v>1006946046.95</v>
      </c>
      <c r="AR66" s="204">
        <v>552.20000000000005</v>
      </c>
      <c r="AS66" s="200" t="e">
        <f>(#REF!/AQ66)-1</f>
        <v>#REF!</v>
      </c>
      <c r="AT66" s="200" t="e">
        <f>(#REF!/AR66)-1</f>
        <v>#REF!</v>
      </c>
    </row>
    <row r="67" spans="1:46">
      <c r="A67" s="192" t="s">
        <v>88</v>
      </c>
      <c r="B67" s="258">
        <v>1826234583.98</v>
      </c>
      <c r="C67" s="201">
        <v>1.6422000000000001</v>
      </c>
      <c r="D67" s="258">
        <v>1843608927.4100001</v>
      </c>
      <c r="E67" s="201">
        <v>1.6580999999999999</v>
      </c>
      <c r="F67" s="194">
        <f t="shared" si="95"/>
        <v>9.5137522760823708E-3</v>
      </c>
      <c r="G67" s="194">
        <f t="shared" si="96"/>
        <v>9.6821337230543186E-3</v>
      </c>
      <c r="H67" s="258">
        <v>1842579557.8099999</v>
      </c>
      <c r="I67" s="201">
        <v>1.6574</v>
      </c>
      <c r="J67" s="194">
        <f t="shared" si="97"/>
        <v>-5.5834487710268151E-4</v>
      </c>
      <c r="K67" s="194">
        <f t="shared" si="98"/>
        <v>-4.2216995356125862E-4</v>
      </c>
      <c r="L67" s="258">
        <v>1829300911.25</v>
      </c>
      <c r="M67" s="201">
        <v>1.6464000000000001</v>
      </c>
      <c r="N67" s="194">
        <f t="shared" si="99"/>
        <v>-7.206552630911793E-3</v>
      </c>
      <c r="O67" s="194">
        <f t="shared" si="100"/>
        <v>-6.6369011705079634E-3</v>
      </c>
      <c r="P67" s="258">
        <v>1840027790.9300001</v>
      </c>
      <c r="Q67" s="201">
        <v>1.6564000000000001</v>
      </c>
      <c r="R67" s="194">
        <f t="shared" si="101"/>
        <v>5.863922995954866E-3</v>
      </c>
      <c r="S67" s="194">
        <f t="shared" si="102"/>
        <v>6.0738581146744467E-3</v>
      </c>
      <c r="T67" s="258">
        <v>1841684467.0899999</v>
      </c>
      <c r="U67" s="201">
        <v>1.6597999999999999</v>
      </c>
      <c r="V67" s="194">
        <f t="shared" si="103"/>
        <v>9.0035387952619905E-4</v>
      </c>
      <c r="W67" s="194">
        <f t="shared" si="104"/>
        <v>2.0526442888190335E-3</v>
      </c>
      <c r="X67" s="258">
        <v>1842257781.73</v>
      </c>
      <c r="Y67" s="201">
        <v>1.6606000000000001</v>
      </c>
      <c r="Z67" s="194">
        <f t="shared" si="105"/>
        <v>3.1129905814212855E-4</v>
      </c>
      <c r="AA67" s="194">
        <f t="shared" si="106"/>
        <v>4.8198578141952884E-4</v>
      </c>
      <c r="AB67" s="321">
        <v>1846168040.22</v>
      </c>
      <c r="AC67" s="298">
        <v>1.6644000000000001</v>
      </c>
      <c r="AD67" s="194">
        <f t="shared" si="107"/>
        <v>2.1225360146548125E-3</v>
      </c>
      <c r="AE67" s="194">
        <f t="shared" si="108"/>
        <v>2.2883295194508161E-3</v>
      </c>
      <c r="AF67" s="321">
        <v>1844652554.49</v>
      </c>
      <c r="AG67" s="298">
        <v>1.6632</v>
      </c>
      <c r="AH67" s="194">
        <f t="shared" si="109"/>
        <v>-8.2088179243934101E-4</v>
      </c>
      <c r="AI67" s="194">
        <f t="shared" si="110"/>
        <v>-7.2098053352564876E-4</v>
      </c>
      <c r="AJ67" s="195">
        <f t="shared" si="16"/>
        <v>1.2657606154883206E-3</v>
      </c>
      <c r="AK67" s="195">
        <f t="shared" si="17"/>
        <v>1.599862471227909E-3</v>
      </c>
      <c r="AL67" s="196">
        <f t="shared" si="18"/>
        <v>5.6607833932875696E-4</v>
      </c>
      <c r="AM67" s="196">
        <f t="shared" si="19"/>
        <v>3.0758096616610004E-3</v>
      </c>
      <c r="AN67" s="197">
        <f t="shared" si="20"/>
        <v>4.9340301677506058E-3</v>
      </c>
      <c r="AO67" s="197">
        <f t="shared" si="21"/>
        <v>4.8489703593290129E-3</v>
      </c>
      <c r="AP67" s="203"/>
      <c r="AQ67" s="199">
        <v>1812522091.8199999</v>
      </c>
      <c r="AR67" s="205">
        <v>1.6227</v>
      </c>
      <c r="AS67" s="200" t="e">
        <f>(#REF!/AQ67)-1</f>
        <v>#REF!</v>
      </c>
      <c r="AT67" s="200" t="e">
        <f>(#REF!/AR67)-1</f>
        <v>#REF!</v>
      </c>
    </row>
    <row r="68" spans="1:46">
      <c r="A68" s="218" t="s">
        <v>84</v>
      </c>
      <c r="B68" s="258">
        <v>139793170.61000001</v>
      </c>
      <c r="C68" s="201">
        <v>1.0312600000000001</v>
      </c>
      <c r="D68" s="258">
        <v>144549436.00999999</v>
      </c>
      <c r="E68" s="201">
        <v>1.0367379999999999</v>
      </c>
      <c r="F68" s="194">
        <f t="shared" si="95"/>
        <v>3.4023589129895164E-2</v>
      </c>
      <c r="G68" s="194">
        <f t="shared" si="96"/>
        <v>5.3119484901963344E-3</v>
      </c>
      <c r="H68" s="258">
        <v>144429634.58000001</v>
      </c>
      <c r="I68" s="201">
        <v>1.0361089999999999</v>
      </c>
      <c r="J68" s="194">
        <f t="shared" si="97"/>
        <v>-8.2879209567922102E-4</v>
      </c>
      <c r="K68" s="194">
        <f t="shared" si="98"/>
        <v>-6.0671066363921335E-4</v>
      </c>
      <c r="L68" s="258">
        <v>144783180.88</v>
      </c>
      <c r="M68" s="201">
        <v>1.038899</v>
      </c>
      <c r="N68" s="194">
        <f t="shared" si="99"/>
        <v>2.4478792114103962E-3</v>
      </c>
      <c r="O68" s="194">
        <f t="shared" si="100"/>
        <v>2.6927668807047041E-3</v>
      </c>
      <c r="P68" s="258">
        <v>145017693.81999999</v>
      </c>
      <c r="Q68" s="201">
        <v>1.0408120000000001</v>
      </c>
      <c r="R68" s="194">
        <f t="shared" si="101"/>
        <v>1.6197526437436677E-3</v>
      </c>
      <c r="S68" s="194">
        <f t="shared" si="102"/>
        <v>1.8413724529526485E-3</v>
      </c>
      <c r="T68" s="258">
        <v>144877231.75</v>
      </c>
      <c r="U68" s="201">
        <v>1.044135</v>
      </c>
      <c r="V68" s="194">
        <f t="shared" si="103"/>
        <v>-9.6858573805716627E-4</v>
      </c>
      <c r="W68" s="194">
        <f t="shared" si="104"/>
        <v>3.1926995461235693E-3</v>
      </c>
      <c r="X68" s="258">
        <v>145317408.41999999</v>
      </c>
      <c r="Y68" s="201">
        <v>1.047515</v>
      </c>
      <c r="Z68" s="194">
        <f t="shared" si="105"/>
        <v>3.0382736105805451E-3</v>
      </c>
      <c r="AA68" s="194">
        <f t="shared" si="106"/>
        <v>3.2371292984144182E-3</v>
      </c>
      <c r="AB68" s="321">
        <v>145393580.52000001</v>
      </c>
      <c r="AC68" s="298">
        <v>1.0483119999999999</v>
      </c>
      <c r="AD68" s="194">
        <f t="shared" si="107"/>
        <v>5.2417739091430355E-4</v>
      </c>
      <c r="AE68" s="194">
        <f t="shared" si="108"/>
        <v>7.6084829334180099E-4</v>
      </c>
      <c r="AF68" s="321">
        <v>145393580.52000001</v>
      </c>
      <c r="AG68" s="298">
        <v>1.0513699999999999</v>
      </c>
      <c r="AH68" s="194">
        <f t="shared" si="109"/>
        <v>0</v>
      </c>
      <c r="AI68" s="194">
        <f t="shared" si="110"/>
        <v>2.9170704904646762E-3</v>
      </c>
      <c r="AJ68" s="195">
        <f t="shared" si="16"/>
        <v>4.9820367691009605E-3</v>
      </c>
      <c r="AK68" s="195">
        <f t="shared" si="17"/>
        <v>2.4183905985698671E-3</v>
      </c>
      <c r="AL68" s="196">
        <f t="shared" si="18"/>
        <v>5.8398326088357896E-3</v>
      </c>
      <c r="AM68" s="196">
        <f t="shared" si="19"/>
        <v>1.4113498299473906E-2</v>
      </c>
      <c r="AN68" s="197">
        <f t="shared" si="20"/>
        <v>1.182482696177123E-2</v>
      </c>
      <c r="AO68" s="197">
        <f t="shared" si="21"/>
        <v>1.7807768263344399E-3</v>
      </c>
      <c r="AP68" s="203"/>
      <c r="AQ68" s="199">
        <v>146744114.84999999</v>
      </c>
      <c r="AR68" s="205">
        <v>1.0862860000000001</v>
      </c>
      <c r="AS68" s="200" t="e">
        <f>(#REF!/AQ68)-1</f>
        <v>#REF!</v>
      </c>
      <c r="AT68" s="200" t="e">
        <f>(#REF!/AR68)-1</f>
        <v>#REF!</v>
      </c>
    </row>
    <row r="69" spans="1:46">
      <c r="A69" s="104" t="s">
        <v>72</v>
      </c>
      <c r="B69" s="260">
        <f>SUM(B54:B68)</f>
        <v>24755115316.84428</v>
      </c>
      <c r="C69" s="261"/>
      <c r="D69" s="260">
        <f>SUM(D54:D68)</f>
        <v>24872510264.48</v>
      </c>
      <c r="E69" s="261"/>
      <c r="F69" s="194">
        <f>((D69-B69)/B69)</f>
        <v>4.7422500817776237E-3</v>
      </c>
      <c r="G69" s="194"/>
      <c r="H69" s="260">
        <f>SUM(H54:H68)</f>
        <v>24960615402.740658</v>
      </c>
      <c r="I69" s="261"/>
      <c r="J69" s="194">
        <f>((H69-D69)/D69)</f>
        <v>3.5422696512655452E-3</v>
      </c>
      <c r="K69" s="194"/>
      <c r="L69" s="260">
        <f>SUM(L54:L68)</f>
        <v>24744715382.90707</v>
      </c>
      <c r="M69" s="261"/>
      <c r="N69" s="194">
        <f>((L69-H69)/H69)</f>
        <v>-8.6496272768131349E-3</v>
      </c>
      <c r="O69" s="194"/>
      <c r="P69" s="260">
        <f>SUM(P54:P68)</f>
        <v>24734736318.93721</v>
      </c>
      <c r="Q69" s="261"/>
      <c r="R69" s="194">
        <f>((P69-L69)/L69)</f>
        <v>-4.0328061226169219E-4</v>
      </c>
      <c r="S69" s="194"/>
      <c r="T69" s="260">
        <f>SUM(T54:T68)</f>
        <v>23393607351.75</v>
      </c>
      <c r="U69" s="261"/>
      <c r="V69" s="194">
        <f>((T69-P69)/P69)</f>
        <v>-5.4220467519616358E-2</v>
      </c>
      <c r="W69" s="194"/>
      <c r="X69" s="260">
        <f>SUM(X54:X68)</f>
        <v>24148514714.599995</v>
      </c>
      <c r="Y69" s="261"/>
      <c r="Z69" s="194">
        <f>((X69-T69)/T69)</f>
        <v>3.2269814206038749E-2</v>
      </c>
      <c r="AA69" s="194"/>
      <c r="AB69" s="322">
        <f>SUM(AB54:AB68)</f>
        <v>24171255711.306446</v>
      </c>
      <c r="AC69" s="102"/>
      <c r="AD69" s="194">
        <f>((AB69-X69)/X69)</f>
        <v>9.4171409609313959E-4</v>
      </c>
      <c r="AE69" s="194"/>
      <c r="AF69" s="322">
        <f>SUM(AF54:AF68)</f>
        <v>23870769141.133102</v>
      </c>
      <c r="AG69" s="102"/>
      <c r="AH69" s="194">
        <f>((AF69-AB69)/AB69)</f>
        <v>-1.2431566392836877E-2</v>
      </c>
      <c r="AI69" s="194"/>
      <c r="AJ69" s="195">
        <f t="shared" si="16"/>
        <v>-4.2761117207941257E-3</v>
      </c>
      <c r="AK69" s="195"/>
      <c r="AL69" s="196">
        <f t="shared" si="18"/>
        <v>-4.0275031056172333E-2</v>
      </c>
      <c r="AM69" s="196"/>
      <c r="AN69" s="197">
        <f t="shared" si="20"/>
        <v>2.420261178694515E-2</v>
      </c>
      <c r="AO69" s="197"/>
      <c r="AP69" s="203"/>
      <c r="AQ69" s="262">
        <f>SUM(AQ54:AQ68)</f>
        <v>24811007404.114376</v>
      </c>
      <c r="AR69" s="263"/>
      <c r="AS69" s="200" t="e">
        <f>(#REF!/AQ69)-1</f>
        <v>#REF!</v>
      </c>
      <c r="AT69" s="200" t="e">
        <f>(#REF!/AR69)-1</f>
        <v>#REF!</v>
      </c>
    </row>
    <row r="70" spans="1:46">
      <c r="A70" s="224" t="s">
        <v>108</v>
      </c>
      <c r="B70" s="220"/>
      <c r="C70" s="157"/>
      <c r="D70" s="220"/>
      <c r="E70" s="157"/>
      <c r="F70" s="194"/>
      <c r="G70" s="194"/>
      <c r="H70" s="220"/>
      <c r="I70" s="157"/>
      <c r="J70" s="194"/>
      <c r="K70" s="194"/>
      <c r="L70" s="220"/>
      <c r="M70" s="157"/>
      <c r="N70" s="194"/>
      <c r="O70" s="194"/>
      <c r="P70" s="220"/>
      <c r="Q70" s="157"/>
      <c r="R70" s="194"/>
      <c r="S70" s="194"/>
      <c r="T70" s="220"/>
      <c r="U70" s="157"/>
      <c r="V70" s="194"/>
      <c r="W70" s="194"/>
      <c r="X70" s="220"/>
      <c r="Y70" s="157"/>
      <c r="Z70" s="194"/>
      <c r="AA70" s="194"/>
      <c r="AB70" s="305"/>
      <c r="AC70" s="307"/>
      <c r="AD70" s="194"/>
      <c r="AE70" s="194"/>
      <c r="AF70" s="305"/>
      <c r="AG70" s="307"/>
      <c r="AH70" s="194"/>
      <c r="AI70" s="194"/>
      <c r="AJ70" s="195"/>
      <c r="AK70" s="195"/>
      <c r="AL70" s="196"/>
      <c r="AM70" s="196"/>
      <c r="AN70" s="197"/>
      <c r="AO70" s="197"/>
      <c r="AP70" s="203"/>
      <c r="AQ70" s="222"/>
      <c r="AR70" s="160"/>
      <c r="AS70" s="200" t="e">
        <f>(#REF!/AQ70)-1</f>
        <v>#REF!</v>
      </c>
      <c r="AT70" s="200" t="e">
        <f>(#REF!/AR70)-1</f>
        <v>#REF!</v>
      </c>
    </row>
    <row r="71" spans="1:46">
      <c r="A71" s="218" t="s">
        <v>51</v>
      </c>
      <c r="B71" s="193">
        <v>639409384.97000003</v>
      </c>
      <c r="C71" s="210">
        <v>11.5441</v>
      </c>
      <c r="D71" s="193">
        <v>644556899.54999995</v>
      </c>
      <c r="E71" s="210">
        <v>11.639699999999999</v>
      </c>
      <c r="F71" s="194">
        <f t="shared" ref="F71:G75" si="111">((D71-B71)/B71)</f>
        <v>8.0504207492066073E-3</v>
      </c>
      <c r="G71" s="194">
        <f t="shared" si="111"/>
        <v>8.2812865446417853E-3</v>
      </c>
      <c r="H71" s="193">
        <v>646934775.27999997</v>
      </c>
      <c r="I71" s="210">
        <v>11.6829</v>
      </c>
      <c r="J71" s="194">
        <f t="shared" ref="J71:J75" si="112">((H71-D71)/D71)</f>
        <v>3.6891634108022781E-3</v>
      </c>
      <c r="K71" s="194">
        <f t="shared" ref="K71:K75" si="113">((I71-E71)/E71)</f>
        <v>3.7114358617490635E-3</v>
      </c>
      <c r="L71" s="193">
        <v>635906121.33000004</v>
      </c>
      <c r="M71" s="210">
        <v>11.482200000000001</v>
      </c>
      <c r="N71" s="194">
        <f t="shared" ref="N71:N75" si="114">((L71-H71)/H71)</f>
        <v>-1.7047551579255596E-2</v>
      </c>
      <c r="O71" s="194">
        <f t="shared" ref="O71:O75" si="115">((M71-I71)/I71)</f>
        <v>-1.7178953855635112E-2</v>
      </c>
      <c r="P71" s="193">
        <v>628120422.35000002</v>
      </c>
      <c r="Q71" s="210">
        <v>11.3521</v>
      </c>
      <c r="R71" s="194">
        <f t="shared" ref="R71:R75" si="116">((P71-L71)/L71)</f>
        <v>-1.2243472297005413E-2</v>
      </c>
      <c r="S71" s="194">
        <f t="shared" ref="S71:S75" si="117">((Q71-M71)/M71)</f>
        <v>-1.1330581247496172E-2</v>
      </c>
      <c r="T71" s="193">
        <v>625571922.44000006</v>
      </c>
      <c r="U71" s="210">
        <v>11.3047</v>
      </c>
      <c r="V71" s="194">
        <f t="shared" ref="V71:V75" si="118">((T71-P71)/P71)</f>
        <v>-4.0573428586595083E-3</v>
      </c>
      <c r="W71" s="194">
        <f t="shared" ref="W71:W75" si="119">((U71-Q71)/Q71)</f>
        <v>-4.1754389055769121E-3</v>
      </c>
      <c r="X71" s="193">
        <v>625281155.08000004</v>
      </c>
      <c r="Y71" s="210">
        <v>11.339700000000001</v>
      </c>
      <c r="Z71" s="194">
        <f t="shared" ref="Z71:Z75" si="120">((X71-T71)/T71)</f>
        <v>-4.6480244648112773E-4</v>
      </c>
      <c r="AA71" s="194">
        <f t="shared" ref="AA71:AA75" si="121">((Y71-U71)/U71)</f>
        <v>3.0960573920581829E-3</v>
      </c>
      <c r="AB71" s="297">
        <v>631452706.46000004</v>
      </c>
      <c r="AC71" s="302">
        <v>11.4412</v>
      </c>
      <c r="AD71" s="194">
        <f t="shared" ref="AD71:AD75" si="122">((AB71-X71)/X71)</f>
        <v>9.8700421879984387E-3</v>
      </c>
      <c r="AE71" s="194">
        <f t="shared" ref="AE71:AE75" si="123">((AC71-Y71)/Y71)</f>
        <v>8.9508540790320459E-3</v>
      </c>
      <c r="AF71" s="297">
        <v>611143793.66999996</v>
      </c>
      <c r="AG71" s="302">
        <v>11.0825</v>
      </c>
      <c r="AH71" s="194">
        <f t="shared" ref="AH71:AH75" si="124">((AF71-AB71)/AB71)</f>
        <v>-3.2162207212404384E-2</v>
      </c>
      <c r="AI71" s="194">
        <f t="shared" ref="AI71:AI75" si="125">((AG71-AC71)/AC71)</f>
        <v>-3.1351606474845355E-2</v>
      </c>
      <c r="AJ71" s="195">
        <f t="shared" ref="AJ70:AJ77" si="126">AVERAGE(F71,J71,N71,R71,V71,Z71,AD71,AH71)</f>
        <v>-5.5457187557248384E-3</v>
      </c>
      <c r="AK71" s="195">
        <f t="shared" ref="AK70:AK77" si="127">AVERAGE(G71,K71,O71,S71,W71,AA71,AE71,AI71)</f>
        <v>-4.9996183257590594E-3</v>
      </c>
      <c r="AL71" s="196">
        <f t="shared" ref="AL70:AL77" si="128">((AF71-D71)/D71)</f>
        <v>-5.1838877069390603E-2</v>
      </c>
      <c r="AM71" s="196">
        <f t="shared" ref="AM70:AM77" si="129">((AG71-E71)/E71)</f>
        <v>-4.7870649587188667E-2</v>
      </c>
      <c r="AN71" s="197">
        <f t="shared" ref="AN70:AN77" si="130">STDEV(F71,J71,N71,R71,V71,Z71,AD71,AH71)</f>
        <v>1.4249833259467923E-2</v>
      </c>
      <c r="AO71" s="197">
        <f t="shared" ref="AO70:AO77" si="131">STDEV(G71,K71,O71,S71,W71,AA71,AE71,AI71)</f>
        <v>1.4121636901634219E-2</v>
      </c>
      <c r="AP71" s="203"/>
      <c r="AQ71" s="199">
        <v>640873657.65999997</v>
      </c>
      <c r="AR71" s="205">
        <v>11.5358</v>
      </c>
      <c r="AS71" s="200" t="e">
        <f>(#REF!/AQ71)-1</f>
        <v>#REF!</v>
      </c>
      <c r="AT71" s="200" t="e">
        <f>(#REF!/AR71)-1</f>
        <v>#REF!</v>
      </c>
    </row>
    <row r="72" spans="1:46">
      <c r="A72" s="218" t="s">
        <v>53</v>
      </c>
      <c r="B72" s="193">
        <v>2086071854.95</v>
      </c>
      <c r="C72" s="210">
        <v>1.01</v>
      </c>
      <c r="D72" s="193">
        <v>2089691554.1199999</v>
      </c>
      <c r="E72" s="210">
        <v>1.02</v>
      </c>
      <c r="F72" s="194">
        <f t="shared" si="111"/>
        <v>1.7351747311151928E-3</v>
      </c>
      <c r="G72" s="194">
        <f t="shared" si="111"/>
        <v>9.9009900990099098E-3</v>
      </c>
      <c r="H72" s="193">
        <v>2074156397.04</v>
      </c>
      <c r="I72" s="210">
        <v>1.01</v>
      </c>
      <c r="J72" s="194">
        <f t="shared" si="112"/>
        <v>-7.4341866623191715E-3</v>
      </c>
      <c r="K72" s="194">
        <f t="shared" si="113"/>
        <v>-9.8039215686274595E-3</v>
      </c>
      <c r="L72" s="193">
        <v>2067865004.0799999</v>
      </c>
      <c r="M72" s="210">
        <v>1.01</v>
      </c>
      <c r="N72" s="194">
        <f t="shared" si="114"/>
        <v>-3.0332297839152332E-3</v>
      </c>
      <c r="O72" s="194">
        <f t="shared" si="115"/>
        <v>0</v>
      </c>
      <c r="P72" s="193">
        <v>2073252604.8199999</v>
      </c>
      <c r="Q72" s="210">
        <v>1.01</v>
      </c>
      <c r="R72" s="194">
        <f t="shared" si="116"/>
        <v>2.6053928710868487E-3</v>
      </c>
      <c r="S72" s="194">
        <f t="shared" si="117"/>
        <v>0</v>
      </c>
      <c r="T72" s="193">
        <v>2068182744.8199999</v>
      </c>
      <c r="U72" s="210">
        <v>1.01</v>
      </c>
      <c r="V72" s="194">
        <f t="shared" si="118"/>
        <v>-2.4453653106299442E-3</v>
      </c>
      <c r="W72" s="194">
        <f t="shared" si="119"/>
        <v>0</v>
      </c>
      <c r="X72" s="193">
        <v>2066302353.6900001</v>
      </c>
      <c r="Y72" s="210">
        <v>1.01</v>
      </c>
      <c r="Z72" s="194">
        <f t="shared" si="120"/>
        <v>-9.0919969945089745E-4</v>
      </c>
      <c r="AA72" s="194">
        <f t="shared" si="121"/>
        <v>0</v>
      </c>
      <c r="AB72" s="297">
        <v>2074606697.6600001</v>
      </c>
      <c r="AC72" s="302">
        <v>1.01</v>
      </c>
      <c r="AD72" s="194">
        <f t="shared" si="122"/>
        <v>4.018939413764952E-3</v>
      </c>
      <c r="AE72" s="194">
        <f t="shared" si="123"/>
        <v>0</v>
      </c>
      <c r="AF72" s="297">
        <v>2066935449.55</v>
      </c>
      <c r="AG72" s="302">
        <v>1.01</v>
      </c>
      <c r="AH72" s="194">
        <f t="shared" si="124"/>
        <v>-3.6976879129199396E-3</v>
      </c>
      <c r="AI72" s="194">
        <f t="shared" si="125"/>
        <v>0</v>
      </c>
      <c r="AJ72" s="195">
        <f t="shared" si="126"/>
        <v>-1.1450202941585242E-3</v>
      </c>
      <c r="AK72" s="195">
        <f t="shared" si="127"/>
        <v>1.2133566297806283E-5</v>
      </c>
      <c r="AL72" s="196">
        <f t="shared" si="128"/>
        <v>-1.0889695431430724E-2</v>
      </c>
      <c r="AM72" s="196">
        <f t="shared" si="129"/>
        <v>-9.8039215686274595E-3</v>
      </c>
      <c r="AN72" s="197">
        <f t="shared" si="130"/>
        <v>3.7873694476122694E-3</v>
      </c>
      <c r="AO72" s="197">
        <f t="shared" si="131"/>
        <v>5.2664070874749152E-3</v>
      </c>
      <c r="AP72" s="203"/>
      <c r="AQ72" s="199">
        <v>2128320668.46</v>
      </c>
      <c r="AR72" s="211">
        <v>1.04</v>
      </c>
      <c r="AS72" s="200" t="e">
        <f>(#REF!/AQ72)-1</f>
        <v>#REF!</v>
      </c>
      <c r="AT72" s="200" t="e">
        <f>(#REF!/AR72)-1</f>
        <v>#REF!</v>
      </c>
    </row>
    <row r="73" spans="1:46">
      <c r="A73" s="218" t="s">
        <v>54</v>
      </c>
      <c r="B73" s="193">
        <v>1829300813.4200001</v>
      </c>
      <c r="C73" s="202">
        <v>0.81</v>
      </c>
      <c r="D73" s="193">
        <v>1858145006.27</v>
      </c>
      <c r="E73" s="202">
        <v>0.85</v>
      </c>
      <c r="F73" s="194">
        <f t="shared" si="111"/>
        <v>1.5767878436610847E-2</v>
      </c>
      <c r="G73" s="194">
        <f t="shared" si="111"/>
        <v>4.9382716049382616E-2</v>
      </c>
      <c r="H73" s="193">
        <v>1838339479.8699999</v>
      </c>
      <c r="I73" s="202">
        <v>0.82</v>
      </c>
      <c r="J73" s="194">
        <f t="shared" si="112"/>
        <v>-1.0658762547147642E-2</v>
      </c>
      <c r="K73" s="194">
        <f t="shared" si="113"/>
        <v>-3.5294117647058858E-2</v>
      </c>
      <c r="L73" s="193">
        <v>1797416066.9100001</v>
      </c>
      <c r="M73" s="202">
        <v>0.8</v>
      </c>
      <c r="N73" s="194">
        <f t="shared" si="114"/>
        <v>-2.2261074958197461E-2</v>
      </c>
      <c r="O73" s="194">
        <f t="shared" si="115"/>
        <v>-2.4390243902438911E-2</v>
      </c>
      <c r="P73" s="193">
        <v>1797735658.7</v>
      </c>
      <c r="Q73" s="202">
        <v>0.8</v>
      </c>
      <c r="R73" s="194">
        <f t="shared" si="116"/>
        <v>1.7780623856855976E-4</v>
      </c>
      <c r="S73" s="194">
        <f t="shared" si="117"/>
        <v>0</v>
      </c>
      <c r="T73" s="193">
        <v>1787078569.78</v>
      </c>
      <c r="U73" s="202">
        <v>0.8</v>
      </c>
      <c r="V73" s="194">
        <f t="shared" si="118"/>
        <v>-5.9280622645637221E-3</v>
      </c>
      <c r="W73" s="194">
        <f t="shared" si="119"/>
        <v>0</v>
      </c>
      <c r="X73" s="193">
        <v>1821147476.0599999</v>
      </c>
      <c r="Y73" s="202">
        <v>0.81</v>
      </c>
      <c r="Z73" s="194">
        <f t="shared" si="120"/>
        <v>1.9064022621117355E-2</v>
      </c>
      <c r="AA73" s="194">
        <f t="shared" si="121"/>
        <v>1.2500000000000011E-2</v>
      </c>
      <c r="AB73" s="297">
        <v>1802618129.9300001</v>
      </c>
      <c r="AC73" s="299">
        <v>0.81</v>
      </c>
      <c r="AD73" s="194">
        <f t="shared" si="122"/>
        <v>-1.0174544551486617E-2</v>
      </c>
      <c r="AE73" s="194">
        <f t="shared" si="123"/>
        <v>0</v>
      </c>
      <c r="AF73" s="297">
        <v>1743129264.78</v>
      </c>
      <c r="AG73" s="299">
        <v>0.78</v>
      </c>
      <c r="AH73" s="194">
        <f t="shared" si="124"/>
        <v>-3.3001368488571783E-2</v>
      </c>
      <c r="AI73" s="194">
        <f t="shared" si="125"/>
        <v>-3.703703703703707E-2</v>
      </c>
      <c r="AJ73" s="195">
        <f t="shared" si="126"/>
        <v>-5.8767631892088085E-3</v>
      </c>
      <c r="AK73" s="195">
        <f t="shared" si="127"/>
        <v>-4.3548353171440259E-3</v>
      </c>
      <c r="AL73" s="196">
        <f t="shared" si="128"/>
        <v>-6.1898151706082462E-2</v>
      </c>
      <c r="AM73" s="196">
        <f t="shared" si="129"/>
        <v>-8.2352941176470532E-2</v>
      </c>
      <c r="AN73" s="197">
        <f t="shared" si="130"/>
        <v>1.7617856517037966E-2</v>
      </c>
      <c r="AO73" s="197">
        <f t="shared" si="131"/>
        <v>2.8424051108388922E-2</v>
      </c>
      <c r="AP73" s="203"/>
      <c r="AQ73" s="199">
        <v>1789192828.73</v>
      </c>
      <c r="AR73" s="205">
        <v>0.79</v>
      </c>
      <c r="AS73" s="200" t="e">
        <f>(#REF!/AQ73)-1</f>
        <v>#REF!</v>
      </c>
      <c r="AT73" s="200" t="e">
        <f>(#REF!/AR73)-1</f>
        <v>#REF!</v>
      </c>
    </row>
    <row r="74" spans="1:46">
      <c r="A74" s="218" t="s">
        <v>55</v>
      </c>
      <c r="B74" s="193">
        <v>195659581.40000001</v>
      </c>
      <c r="C74" s="202">
        <v>22.826699999999999</v>
      </c>
      <c r="D74" s="193">
        <v>200456797.33000001</v>
      </c>
      <c r="E74" s="202">
        <v>23.482700000000001</v>
      </c>
      <c r="F74" s="194">
        <f t="shared" si="111"/>
        <v>2.4518175372116008E-2</v>
      </c>
      <c r="G74" s="194">
        <f t="shared" si="111"/>
        <v>2.8738275791069336E-2</v>
      </c>
      <c r="H74" s="193">
        <v>201491550.58000001</v>
      </c>
      <c r="I74" s="202">
        <v>23.657</v>
      </c>
      <c r="J74" s="194">
        <f t="shared" si="112"/>
        <v>5.1619763648949636E-3</v>
      </c>
      <c r="K74" s="194">
        <f t="shared" si="113"/>
        <v>7.4224854893176163E-3</v>
      </c>
      <c r="L74" s="193">
        <v>200106696.72</v>
      </c>
      <c r="M74" s="202">
        <v>23.441700000000001</v>
      </c>
      <c r="N74" s="194">
        <f t="shared" si="114"/>
        <v>-6.8730120742714383E-3</v>
      </c>
      <c r="O74" s="194">
        <f t="shared" si="115"/>
        <v>-9.1009003677558088E-3</v>
      </c>
      <c r="P74" s="193">
        <v>196950416.74000001</v>
      </c>
      <c r="Q74" s="202">
        <v>23.37</v>
      </c>
      <c r="R74" s="194">
        <f t="shared" si="116"/>
        <v>-1.5772985271034809E-2</v>
      </c>
      <c r="S74" s="194">
        <f t="shared" si="117"/>
        <v>-3.0586518895813816E-3</v>
      </c>
      <c r="T74" s="193">
        <v>194163416.83000001</v>
      </c>
      <c r="U74" s="202">
        <v>23.144500000000001</v>
      </c>
      <c r="V74" s="194">
        <f t="shared" si="118"/>
        <v>-1.4150769295802995E-2</v>
      </c>
      <c r="W74" s="194">
        <f t="shared" si="119"/>
        <v>-9.6491228070175548E-3</v>
      </c>
      <c r="X74" s="193">
        <v>193418172.25999999</v>
      </c>
      <c r="Y74" s="202">
        <v>23.144500000000001</v>
      </c>
      <c r="Z74" s="194">
        <f t="shared" si="120"/>
        <v>-3.8382337011123075E-3</v>
      </c>
      <c r="AA74" s="194">
        <f t="shared" si="121"/>
        <v>0</v>
      </c>
      <c r="AB74" s="297">
        <v>198000478.65000001</v>
      </c>
      <c r="AC74" s="299">
        <v>23.718499999999999</v>
      </c>
      <c r="AD74" s="194">
        <f t="shared" si="122"/>
        <v>2.3691188560298806E-2</v>
      </c>
      <c r="AE74" s="194">
        <f t="shared" si="123"/>
        <v>2.4800708591673964E-2</v>
      </c>
      <c r="AF74" s="297">
        <v>193490610.65000001</v>
      </c>
      <c r="AG74" s="299">
        <v>23.144500000000001</v>
      </c>
      <c r="AH74" s="194">
        <f t="shared" si="124"/>
        <v>-2.2777056049303645E-2</v>
      </c>
      <c r="AI74" s="194">
        <f t="shared" si="125"/>
        <v>-2.4200518582540975E-2</v>
      </c>
      <c r="AJ74" s="195">
        <f t="shared" si="126"/>
        <v>-1.2550895117769271E-3</v>
      </c>
      <c r="AK74" s="195">
        <f t="shared" si="127"/>
        <v>1.8690345281456495E-3</v>
      </c>
      <c r="AL74" s="196">
        <f t="shared" si="128"/>
        <v>-3.4751561297928904E-2</v>
      </c>
      <c r="AM74" s="196">
        <f t="shared" si="129"/>
        <v>-1.4402091752651973E-2</v>
      </c>
      <c r="AN74" s="197">
        <f t="shared" si="130"/>
        <v>1.7753282564570982E-2</v>
      </c>
      <c r="AO74" s="197">
        <f t="shared" si="131"/>
        <v>1.7884802095182433E-2</v>
      </c>
      <c r="AP74" s="203"/>
      <c r="AQ74" s="199">
        <v>204378030.47999999</v>
      </c>
      <c r="AR74" s="205">
        <v>22.9087</v>
      </c>
      <c r="AS74" s="200" t="e">
        <f>(#REF!/AQ74)-1</f>
        <v>#REF!</v>
      </c>
      <c r="AT74" s="200" t="e">
        <f>(#REF!/AR74)-1</f>
        <v>#REF!</v>
      </c>
    </row>
    <row r="75" spans="1:46">
      <c r="A75" s="192" t="s">
        <v>107</v>
      </c>
      <c r="B75" s="193">
        <v>158105482.28999999</v>
      </c>
      <c r="C75" s="202">
        <v>138.83000000000001</v>
      </c>
      <c r="D75" s="193">
        <v>162218318.15000001</v>
      </c>
      <c r="E75" s="202">
        <v>141.16999999999999</v>
      </c>
      <c r="F75" s="194">
        <f t="shared" si="111"/>
        <v>2.6013240024505759E-2</v>
      </c>
      <c r="G75" s="194">
        <f t="shared" si="111"/>
        <v>1.6855146582150652E-2</v>
      </c>
      <c r="H75" s="193">
        <v>160321286.06999999</v>
      </c>
      <c r="I75" s="202">
        <v>139.52000000000001</v>
      </c>
      <c r="J75" s="194">
        <f t="shared" si="112"/>
        <v>-1.1694314807566096E-2</v>
      </c>
      <c r="K75" s="194">
        <f t="shared" si="113"/>
        <v>-1.1688035701636165E-2</v>
      </c>
      <c r="L75" s="193">
        <v>158556899.78999999</v>
      </c>
      <c r="M75" s="202">
        <v>137.63999999999999</v>
      </c>
      <c r="N75" s="194">
        <f t="shared" si="114"/>
        <v>-1.1005315159645297E-2</v>
      </c>
      <c r="O75" s="194">
        <f t="shared" si="115"/>
        <v>-1.3474770642202006E-2</v>
      </c>
      <c r="P75" s="193">
        <v>157176499.36000001</v>
      </c>
      <c r="Q75" s="202">
        <v>136.66</v>
      </c>
      <c r="R75" s="194">
        <f t="shared" si="116"/>
        <v>-8.7060256086505406E-3</v>
      </c>
      <c r="S75" s="194">
        <f t="shared" si="117"/>
        <v>-7.1200232490554339E-3</v>
      </c>
      <c r="T75" s="193">
        <v>155508393.53</v>
      </c>
      <c r="U75" s="202">
        <v>135.54</v>
      </c>
      <c r="V75" s="194">
        <f t="shared" si="118"/>
        <v>-1.0612946825971433E-2</v>
      </c>
      <c r="W75" s="194">
        <f t="shared" si="119"/>
        <v>-8.1955217327674863E-3</v>
      </c>
      <c r="X75" s="193">
        <v>159989906.94999999</v>
      </c>
      <c r="Y75" s="202">
        <v>135.54</v>
      </c>
      <c r="Z75" s="194">
        <f t="shared" si="120"/>
        <v>2.8818466439468639E-2</v>
      </c>
      <c r="AA75" s="194">
        <f t="shared" si="121"/>
        <v>0</v>
      </c>
      <c r="AB75" s="297">
        <v>160968931.06999999</v>
      </c>
      <c r="AC75" s="299">
        <v>141.46</v>
      </c>
      <c r="AD75" s="194">
        <f t="shared" si="122"/>
        <v>6.1192867641704993E-3</v>
      </c>
      <c r="AE75" s="194">
        <f t="shared" si="123"/>
        <v>4.3677143278737021E-2</v>
      </c>
      <c r="AF75" s="297">
        <v>155058464.59999999</v>
      </c>
      <c r="AG75" s="299">
        <v>136.16999999999999</v>
      </c>
      <c r="AH75" s="194">
        <f t="shared" si="124"/>
        <v>-3.6718057520241189E-2</v>
      </c>
      <c r="AI75" s="194">
        <f t="shared" si="125"/>
        <v>-3.7395730241764596E-2</v>
      </c>
      <c r="AJ75" s="195">
        <f t="shared" si="126"/>
        <v>-2.2232083367412074E-3</v>
      </c>
      <c r="AK75" s="195">
        <f t="shared" si="127"/>
        <v>-2.1677239633172518E-3</v>
      </c>
      <c r="AL75" s="196">
        <f t="shared" si="128"/>
        <v>-4.4137145740713694E-2</v>
      </c>
      <c r="AM75" s="196">
        <f t="shared" si="129"/>
        <v>-3.5418290004958566E-2</v>
      </c>
      <c r="AN75" s="197">
        <f t="shared" si="130"/>
        <v>2.1711143693635207E-2</v>
      </c>
      <c r="AO75" s="197">
        <f t="shared" si="131"/>
        <v>2.3870717758449341E-2</v>
      </c>
      <c r="AP75" s="203"/>
      <c r="AQ75" s="199">
        <v>160273731.87</v>
      </c>
      <c r="AR75" s="205">
        <v>133.94</v>
      </c>
      <c r="AS75" s="200" t="e">
        <f>(#REF!/AQ75)-1</f>
        <v>#REF!</v>
      </c>
      <c r="AT75" s="200" t="e">
        <f>(#REF!/AR75)-1</f>
        <v>#REF!</v>
      </c>
    </row>
    <row r="76" spans="1:46">
      <c r="A76" s="104" t="s">
        <v>72</v>
      </c>
      <c r="B76" s="264">
        <f>SUM(B71:B75)</f>
        <v>4908547117.0299997</v>
      </c>
      <c r="C76" s="157"/>
      <c r="D76" s="264">
        <f>SUM(D71:D75)</f>
        <v>4955068575.4200001</v>
      </c>
      <c r="E76" s="157"/>
      <c r="F76" s="194">
        <f>((D76-B76)/B76)</f>
        <v>9.4776432375674024E-3</v>
      </c>
      <c r="G76" s="194"/>
      <c r="H76" s="264">
        <f>SUM(H71:H75)</f>
        <v>4921243488.8399992</v>
      </c>
      <c r="I76" s="157"/>
      <c r="J76" s="194">
        <f>((H76-D76)/D76)</f>
        <v>-6.8263609403496107E-3</v>
      </c>
      <c r="K76" s="194"/>
      <c r="L76" s="264">
        <f>SUM(L71:L75)</f>
        <v>4859850788.8299999</v>
      </c>
      <c r="M76" s="157"/>
      <c r="N76" s="194">
        <f>((L76-H76)/H76)</f>
        <v>-1.2475038097428162E-2</v>
      </c>
      <c r="O76" s="194"/>
      <c r="P76" s="264">
        <f>SUM(P71:P75)</f>
        <v>4853235601.9699993</v>
      </c>
      <c r="Q76" s="157"/>
      <c r="R76" s="194">
        <f>((P76-L76)/L76)</f>
        <v>-1.3611913508137158E-3</v>
      </c>
      <c r="S76" s="194"/>
      <c r="T76" s="264">
        <f>SUM(T71:T75)</f>
        <v>4830505047.3999996</v>
      </c>
      <c r="U76" s="157"/>
      <c r="V76" s="194">
        <f>((T76-P76)/P76)</f>
        <v>-4.6835876998786189E-3</v>
      </c>
      <c r="W76" s="194"/>
      <c r="X76" s="264">
        <f>SUM(X71:X75)</f>
        <v>4866139064.04</v>
      </c>
      <c r="Y76" s="157"/>
      <c r="Z76" s="194">
        <f>((X76-T76)/T76)</f>
        <v>7.3768718364511827E-3</v>
      </c>
      <c r="AA76" s="194"/>
      <c r="AB76" s="323">
        <f>SUM(AB71:AB75)</f>
        <v>4867646943.7699995</v>
      </c>
      <c r="AC76" s="307"/>
      <c r="AD76" s="194">
        <f>((AB76-X76)/X76)</f>
        <v>3.0987189436128851E-4</v>
      </c>
      <c r="AE76" s="194"/>
      <c r="AF76" s="323">
        <f>SUM(AF71:AF75)</f>
        <v>4769757583.25</v>
      </c>
      <c r="AG76" s="307"/>
      <c r="AH76" s="194">
        <f>((AF76-AB76)/AB76)</f>
        <v>-2.0110201428081398E-2</v>
      </c>
      <c r="AI76" s="194"/>
      <c r="AJ76" s="195">
        <f t="shared" si="126"/>
        <v>-3.5364990685214544E-3</v>
      </c>
      <c r="AK76" s="195"/>
      <c r="AL76" s="196">
        <f t="shared" si="128"/>
        <v>-3.7398269943073957E-2</v>
      </c>
      <c r="AM76" s="196"/>
      <c r="AN76" s="197">
        <f t="shared" si="130"/>
        <v>9.8177695391128868E-3</v>
      </c>
      <c r="AO76" s="197"/>
      <c r="AP76" s="203"/>
      <c r="AQ76" s="265">
        <f>SUM(AQ71:AQ75)</f>
        <v>4923038917.1999998</v>
      </c>
      <c r="AR76" s="160"/>
      <c r="AS76" s="200" t="e">
        <f>(#REF!/AQ76)-1</f>
        <v>#REF!</v>
      </c>
      <c r="AT76" s="200" t="e">
        <f>(#REF!/AR76)-1</f>
        <v>#REF!</v>
      </c>
    </row>
    <row r="77" spans="1:46">
      <c r="A77" s="104" t="s">
        <v>57</v>
      </c>
      <c r="B77" s="103">
        <f>SUM(B17,B27,B35,B47,B52,B69,B76)</f>
        <v>216089365124.63318</v>
      </c>
      <c r="C77" s="157"/>
      <c r="D77" s="103">
        <f>SUM(D17,D27,D35,D47,D52,D69,D76)</f>
        <v>205573619476.31793</v>
      </c>
      <c r="E77" s="157"/>
      <c r="F77" s="194">
        <f>((D77-B77)/B77)</f>
        <v>-4.8663874051599498E-2</v>
      </c>
      <c r="G77" s="194"/>
      <c r="H77" s="103">
        <f>SUM(H17,H27,H35,H47,H52,H69,H76)</f>
        <v>217537001127.80768</v>
      </c>
      <c r="I77" s="157"/>
      <c r="J77" s="194">
        <f>((H77-D77)/D77)</f>
        <v>5.819512095941827E-2</v>
      </c>
      <c r="K77" s="194"/>
      <c r="L77" s="103">
        <f>SUM(L17,L27,L35,L47,L52,L69,L76)</f>
        <v>218709471503.74951</v>
      </c>
      <c r="M77" s="157"/>
      <c r="N77" s="194">
        <f>((L77-H77)/H77)</f>
        <v>5.3897514899223136E-3</v>
      </c>
      <c r="O77" s="194"/>
      <c r="P77" s="103">
        <f>SUM(P17,P27,P35,P47,P52,P69,P76)</f>
        <v>217344388232.24741</v>
      </c>
      <c r="Q77" s="157"/>
      <c r="R77" s="194">
        <f>((P77-L77)/L77)</f>
        <v>-6.241537058804072E-3</v>
      </c>
      <c r="S77" s="194"/>
      <c r="T77" s="103">
        <f>SUM(T17,T27,T35,T47,T52,T69,T76)</f>
        <v>184001408528.94266</v>
      </c>
      <c r="U77" s="157"/>
      <c r="V77" s="194">
        <f>((T77-P77)/P77)</f>
        <v>-0.15341081485699776</v>
      </c>
      <c r="W77" s="194"/>
      <c r="X77" s="103">
        <f>SUM(X17,X27,X35,X47,X52,X69,X76)</f>
        <v>212455894081.56271</v>
      </c>
      <c r="Y77" s="157"/>
      <c r="Z77" s="194">
        <f>((X77-T77)/T77)</f>
        <v>0.15464275942292194</v>
      </c>
      <c r="AA77" s="194"/>
      <c r="AB77" s="103">
        <f>SUM(AB17,AB27,AB35,AB47,AB52,AB69,AB76)</f>
        <v>216071487025.69901</v>
      </c>
      <c r="AC77" s="157"/>
      <c r="AD77" s="194">
        <f>((AB77-X77)/X77)</f>
        <v>1.7018087258846536E-2</v>
      </c>
      <c r="AE77" s="194"/>
      <c r="AF77" s="103">
        <f>SUM(AF17,AF27,AF35,AF47,AF52,AF69,AF76)</f>
        <v>216783411679.64136</v>
      </c>
      <c r="AG77" s="157"/>
      <c r="AH77" s="194">
        <f>((AF77-AB77)/AB77)</f>
        <v>3.2948570111783317E-3</v>
      </c>
      <c r="AI77" s="194"/>
      <c r="AJ77" s="195">
        <f t="shared" si="126"/>
        <v>3.7780437718607581E-3</v>
      </c>
      <c r="AK77" s="195"/>
      <c r="AL77" s="196">
        <f t="shared" si="128"/>
        <v>5.4529332274634551E-2</v>
      </c>
      <c r="AM77" s="196"/>
      <c r="AN77" s="197">
        <f t="shared" si="130"/>
        <v>8.7389435911843671E-2</v>
      </c>
      <c r="AO77" s="197"/>
      <c r="AP77" s="203"/>
      <c r="AQ77" s="159">
        <f>SUM(AQ17,AQ27,AQ35,AQ47,AQ52,AQ69,AQ76)</f>
        <v>250175161123.00519</v>
      </c>
      <c r="AR77" s="160"/>
      <c r="AS77" s="200" t="e">
        <f>(#REF!/AQ77)-1</f>
        <v>#REF!</v>
      </c>
      <c r="AT77" s="200" t="e">
        <f>(#REF!/AR77)-1</f>
        <v>#REF!</v>
      </c>
    </row>
    <row r="78" spans="1:46" ht="15" customHeight="1" thickBot="1">
      <c r="A78" s="218"/>
      <c r="B78" s="220"/>
      <c r="C78" s="157"/>
      <c r="D78" s="220"/>
      <c r="E78" s="157"/>
      <c r="F78" s="194"/>
      <c r="G78" s="194"/>
      <c r="H78" s="220"/>
      <c r="I78" s="157"/>
      <c r="J78" s="194"/>
      <c r="K78" s="194"/>
      <c r="L78" s="220"/>
      <c r="M78" s="157"/>
      <c r="N78" s="194"/>
      <c r="O78" s="194"/>
      <c r="P78" s="266"/>
      <c r="Q78" s="267"/>
      <c r="R78" s="194"/>
      <c r="S78" s="194"/>
      <c r="T78" s="220"/>
      <c r="U78" s="157"/>
      <c r="V78" s="194"/>
      <c r="W78" s="194"/>
      <c r="X78" s="220"/>
      <c r="Y78" s="157"/>
      <c r="Z78" s="194"/>
      <c r="AA78" s="194"/>
      <c r="AB78" s="305"/>
      <c r="AC78" s="307"/>
      <c r="AD78" s="194"/>
      <c r="AE78" s="194"/>
      <c r="AF78" s="305"/>
      <c r="AG78" s="307"/>
      <c r="AH78" s="194"/>
      <c r="AI78" s="194"/>
      <c r="AJ78" s="195"/>
      <c r="AK78" s="195"/>
      <c r="AL78" s="196"/>
      <c r="AM78" s="196"/>
      <c r="AN78" s="197"/>
      <c r="AO78" s="197"/>
      <c r="AP78" s="203"/>
      <c r="AQ78" s="268"/>
      <c r="AR78" s="269"/>
      <c r="AS78" s="200" t="e">
        <f>(#REF!/AQ78)-1</f>
        <v>#REF!</v>
      </c>
      <c r="AT78" s="200" t="e">
        <f>(#REF!/AR78)-1</f>
        <v>#REF!</v>
      </c>
    </row>
    <row r="79" spans="1:46" ht="27" customHeight="1">
      <c r="A79" s="270" t="s">
        <v>79</v>
      </c>
      <c r="B79" s="344" t="s">
        <v>127</v>
      </c>
      <c r="C79" s="345"/>
      <c r="D79" s="344" t="s">
        <v>128</v>
      </c>
      <c r="E79" s="345"/>
      <c r="F79" s="344" t="s">
        <v>101</v>
      </c>
      <c r="G79" s="345"/>
      <c r="H79" s="344" t="s">
        <v>131</v>
      </c>
      <c r="I79" s="345"/>
      <c r="J79" s="344" t="s">
        <v>101</v>
      </c>
      <c r="K79" s="345"/>
      <c r="L79" s="344" t="s">
        <v>132</v>
      </c>
      <c r="M79" s="345"/>
      <c r="N79" s="344" t="s">
        <v>101</v>
      </c>
      <c r="O79" s="345"/>
      <c r="P79" s="354" t="s">
        <v>138</v>
      </c>
      <c r="Q79" s="347"/>
      <c r="R79" s="344" t="s">
        <v>101</v>
      </c>
      <c r="S79" s="345"/>
      <c r="T79" s="344" t="s">
        <v>139</v>
      </c>
      <c r="U79" s="345"/>
      <c r="V79" s="346" t="s">
        <v>101</v>
      </c>
      <c r="W79" s="347"/>
      <c r="X79" s="344" t="s">
        <v>140</v>
      </c>
      <c r="Y79" s="345"/>
      <c r="Z79" s="346" t="s">
        <v>101</v>
      </c>
      <c r="AA79" s="347"/>
      <c r="AB79" s="338" t="s">
        <v>143</v>
      </c>
      <c r="AC79" s="338"/>
      <c r="AD79" s="346" t="s">
        <v>101</v>
      </c>
      <c r="AE79" s="347"/>
      <c r="AF79" s="338" t="s">
        <v>147</v>
      </c>
      <c r="AG79" s="338"/>
      <c r="AH79" s="346" t="s">
        <v>101</v>
      </c>
      <c r="AI79" s="347"/>
      <c r="AJ79" s="353" t="s">
        <v>122</v>
      </c>
      <c r="AK79" s="353"/>
      <c r="AL79" s="353" t="s">
        <v>123</v>
      </c>
      <c r="AM79" s="353"/>
      <c r="AN79" s="355" t="s">
        <v>112</v>
      </c>
      <c r="AO79" s="356"/>
      <c r="AP79" s="203"/>
      <c r="AQ79" s="343" t="s">
        <v>130</v>
      </c>
      <c r="AR79" s="343"/>
      <c r="AS79" s="200" t="e">
        <f>(#REF!/AQ79)-1</f>
        <v>#REF!</v>
      </c>
      <c r="AT79" s="200" t="e">
        <f>(#REF!/AR79)-1</f>
        <v>#REF!</v>
      </c>
    </row>
    <row r="80" spans="1:46" ht="15.75" customHeight="1">
      <c r="A80" s="270"/>
      <c r="B80" s="272" t="s">
        <v>115</v>
      </c>
      <c r="C80" s="271" t="s">
        <v>116</v>
      </c>
      <c r="D80" s="272" t="s">
        <v>115</v>
      </c>
      <c r="E80" s="271" t="s">
        <v>116</v>
      </c>
      <c r="F80" s="271" t="s">
        <v>114</v>
      </c>
      <c r="G80" s="271" t="s">
        <v>5</v>
      </c>
      <c r="H80" s="272" t="s">
        <v>115</v>
      </c>
      <c r="I80" s="271" t="s">
        <v>116</v>
      </c>
      <c r="J80" s="271" t="s">
        <v>114</v>
      </c>
      <c r="K80" s="271" t="s">
        <v>5</v>
      </c>
      <c r="L80" s="272" t="s">
        <v>115</v>
      </c>
      <c r="M80" s="271" t="s">
        <v>116</v>
      </c>
      <c r="N80" s="271" t="s">
        <v>114</v>
      </c>
      <c r="O80" s="271" t="s">
        <v>5</v>
      </c>
      <c r="P80" s="272" t="s">
        <v>115</v>
      </c>
      <c r="Q80" s="271" t="s">
        <v>116</v>
      </c>
      <c r="R80" s="271" t="s">
        <v>114</v>
      </c>
      <c r="S80" s="271" t="s">
        <v>5</v>
      </c>
      <c r="T80" s="272" t="s">
        <v>115</v>
      </c>
      <c r="U80" s="271" t="s">
        <v>116</v>
      </c>
      <c r="V80" s="271" t="s">
        <v>114</v>
      </c>
      <c r="W80" s="271" t="s">
        <v>5</v>
      </c>
      <c r="X80" s="272" t="s">
        <v>115</v>
      </c>
      <c r="Y80" s="271" t="s">
        <v>116</v>
      </c>
      <c r="Z80" s="271" t="s">
        <v>114</v>
      </c>
      <c r="AA80" s="271" t="s">
        <v>5</v>
      </c>
      <c r="AB80" s="327" t="s">
        <v>115</v>
      </c>
      <c r="AC80" s="328" t="s">
        <v>116</v>
      </c>
      <c r="AD80" s="271" t="s">
        <v>114</v>
      </c>
      <c r="AE80" s="271" t="s">
        <v>5</v>
      </c>
      <c r="AF80" s="327" t="s">
        <v>115</v>
      </c>
      <c r="AG80" s="328" t="s">
        <v>116</v>
      </c>
      <c r="AH80" s="271" t="s">
        <v>114</v>
      </c>
      <c r="AI80" s="271" t="s">
        <v>5</v>
      </c>
      <c r="AJ80" s="273" t="s">
        <v>121</v>
      </c>
      <c r="AK80" s="273" t="s">
        <v>121</v>
      </c>
      <c r="AL80" s="273" t="s">
        <v>121</v>
      </c>
      <c r="AM80" s="273" t="s">
        <v>121</v>
      </c>
      <c r="AN80" s="274" t="s">
        <v>121</v>
      </c>
      <c r="AO80" s="275" t="s">
        <v>121</v>
      </c>
      <c r="AP80" s="203"/>
      <c r="AQ80" s="276" t="s">
        <v>115</v>
      </c>
      <c r="AR80" s="277" t="s">
        <v>116</v>
      </c>
      <c r="AS80" s="200" t="e">
        <f>(#REF!/AQ80)-1</f>
        <v>#REF!</v>
      </c>
      <c r="AT80" s="200" t="e">
        <f>(#REF!/AR80)-1</f>
        <v>#REF!</v>
      </c>
    </row>
    <row r="81" spans="1:46">
      <c r="A81" s="218" t="s">
        <v>59</v>
      </c>
      <c r="B81" s="258">
        <v>1895886000</v>
      </c>
      <c r="C81" s="241">
        <v>12.69</v>
      </c>
      <c r="D81" s="258">
        <v>1874970000</v>
      </c>
      <c r="E81" s="241">
        <v>12.55</v>
      </c>
      <c r="F81" s="194">
        <f t="shared" ref="F81:G87" si="132">((D81-B81)/B81)</f>
        <v>-1.103230890464933E-2</v>
      </c>
      <c r="G81" s="194">
        <f t="shared" si="132"/>
        <v>-1.1032308904649235E-2</v>
      </c>
      <c r="H81" s="258">
        <v>1924272000</v>
      </c>
      <c r="I81" s="241">
        <v>12.88</v>
      </c>
      <c r="J81" s="194">
        <f t="shared" ref="J81:J87" si="133">((H81-D81)/D81)</f>
        <v>2.6294820717131476E-2</v>
      </c>
      <c r="K81" s="194">
        <f t="shared" ref="K81:K87" si="134">((I81-E81)/E81)</f>
        <v>2.6294820717131479E-2</v>
      </c>
      <c r="L81" s="258">
        <v>1897380000</v>
      </c>
      <c r="M81" s="241">
        <v>12.7</v>
      </c>
      <c r="N81" s="194">
        <f t="shared" ref="N81:N87" si="135">((L81-H81)/H81)</f>
        <v>-1.3975155279503106E-2</v>
      </c>
      <c r="O81" s="194">
        <f t="shared" ref="O81:O87" si="136">((M81-I81)/I81)</f>
        <v>-1.397515527950322E-2</v>
      </c>
      <c r="P81" s="258">
        <v>1897380000</v>
      </c>
      <c r="Q81" s="241">
        <v>12.7</v>
      </c>
      <c r="R81" s="194">
        <f t="shared" ref="R81:R87" si="137">((P81-L81)/L81)</f>
        <v>0</v>
      </c>
      <c r="S81" s="194">
        <f t="shared" ref="S81:S87" si="138">((Q81-M81)/M81)</f>
        <v>0</v>
      </c>
      <c r="T81" s="258">
        <v>1874970000</v>
      </c>
      <c r="U81" s="241">
        <v>12.55</v>
      </c>
      <c r="V81" s="194">
        <f t="shared" ref="V81:V87" si="139">((T81-P81)/P81)</f>
        <v>-1.1811023622047244E-2</v>
      </c>
      <c r="W81" s="194">
        <f t="shared" ref="W81:W87" si="140">((U81-Q81)/Q81)</f>
        <v>-1.1811023622047133E-2</v>
      </c>
      <c r="X81" s="258">
        <v>1854054000</v>
      </c>
      <c r="Y81" s="241">
        <v>12.41</v>
      </c>
      <c r="Z81" s="194">
        <f t="shared" ref="Z81:Z87" si="141">((X81-T81)/T81)</f>
        <v>-1.1155378486055778E-2</v>
      </c>
      <c r="AA81" s="194">
        <f t="shared" ref="AA81:AA87" si="142">((Y81-U81)/U81)</f>
        <v>-1.1155378486055821E-2</v>
      </c>
      <c r="AB81" s="321">
        <v>1860030000</v>
      </c>
      <c r="AC81" s="315">
        <v>12.45</v>
      </c>
      <c r="AD81" s="194">
        <f t="shared" ref="AD81:AD87" si="143">((AB81-X81)/X81)</f>
        <v>3.2232070910556002E-3</v>
      </c>
      <c r="AE81" s="194">
        <f t="shared" ref="AE81:AE87" si="144">((AC81-Y81)/Y81)</f>
        <v>3.2232070910555317E-3</v>
      </c>
      <c r="AF81" s="321">
        <v>1794294000</v>
      </c>
      <c r="AG81" s="315">
        <v>12.01</v>
      </c>
      <c r="AH81" s="194">
        <f t="shared" ref="AH81:AH87" si="145">((AF81-AB81)/AB81)</f>
        <v>-3.5341365461847386E-2</v>
      </c>
      <c r="AI81" s="194">
        <f t="shared" ref="AI81:AI87" si="146">((AG81-AC81)/AC81)</f>
        <v>-3.5341365461847352E-2</v>
      </c>
      <c r="AJ81" s="195">
        <f t="shared" ref="AJ81" si="147">AVERAGE(F81,J81,N81,R81,V81,Z81,AD81,AH81)</f>
        <v>-6.7246504932394714E-3</v>
      </c>
      <c r="AK81" s="195">
        <f t="shared" ref="AK81" si="148">AVERAGE(G81,K81,O81,S81,W81,AA81,AE81,AI81)</f>
        <v>-6.7246504932394688E-3</v>
      </c>
      <c r="AL81" s="196">
        <f t="shared" ref="AL81" si="149">((AF81-D81)/D81)</f>
        <v>-4.3027888446215141E-2</v>
      </c>
      <c r="AM81" s="196">
        <f t="shared" ref="AM81" si="150">((AG81-E81)/E81)</f>
        <v>-4.3027888446215211E-2</v>
      </c>
      <c r="AN81" s="197">
        <f t="shared" ref="AN81" si="151">STDEV(F81,J81,N81,R81,V81,Z81,AD81,AH81)</f>
        <v>1.7606861212028813E-2</v>
      </c>
      <c r="AO81" s="197">
        <f t="shared" ref="AO81" si="152">STDEV(G81,K81,O81,S81,W81,AA81,AE81,AI81)</f>
        <v>1.7606861212028799E-2</v>
      </c>
      <c r="AP81" s="203"/>
      <c r="AQ81" s="259">
        <v>1901056000</v>
      </c>
      <c r="AR81" s="242">
        <v>12.64</v>
      </c>
      <c r="AS81" s="200" t="e">
        <f>(#REF!/AQ81)-1</f>
        <v>#REF!</v>
      </c>
      <c r="AT81" s="200" t="e">
        <f>(#REF!/AR81)-1</f>
        <v>#REF!</v>
      </c>
    </row>
    <row r="82" spans="1:46">
      <c r="A82" s="218" t="s">
        <v>97</v>
      </c>
      <c r="B82" s="258">
        <v>103589866.19</v>
      </c>
      <c r="C82" s="241">
        <v>2.83</v>
      </c>
      <c r="D82" s="258">
        <v>103955908.12</v>
      </c>
      <c r="E82" s="241">
        <v>2.84</v>
      </c>
      <c r="F82" s="194">
        <f t="shared" si="132"/>
        <v>3.5335689045937089E-3</v>
      </c>
      <c r="G82" s="194">
        <f t="shared" si="132"/>
        <v>3.5335689045935641E-3</v>
      </c>
      <c r="H82" s="258">
        <v>102125698.47</v>
      </c>
      <c r="I82" s="241">
        <v>2.79</v>
      </c>
      <c r="J82" s="194">
        <f t="shared" si="133"/>
        <v>-1.7605633802816958E-2</v>
      </c>
      <c r="K82" s="194">
        <f t="shared" si="134"/>
        <v>-1.760563380281684E-2</v>
      </c>
      <c r="L82" s="258">
        <v>97367153.379999995</v>
      </c>
      <c r="M82" s="241">
        <v>2.66</v>
      </c>
      <c r="N82" s="194">
        <f t="shared" si="135"/>
        <v>-4.6594982078853084E-2</v>
      </c>
      <c r="O82" s="194">
        <f t="shared" si="136"/>
        <v>-4.6594982078853008E-2</v>
      </c>
      <c r="P82" s="258">
        <v>98831321.099999994</v>
      </c>
      <c r="Q82" s="241">
        <v>2.7</v>
      </c>
      <c r="R82" s="194">
        <f t="shared" si="137"/>
        <v>1.5037593984962395E-2</v>
      </c>
      <c r="S82" s="194">
        <f t="shared" si="138"/>
        <v>1.5037593984962419E-2</v>
      </c>
      <c r="T82" s="258">
        <v>99197363.030000001</v>
      </c>
      <c r="U82" s="241">
        <v>2.71</v>
      </c>
      <c r="V82" s="194">
        <f t="shared" si="139"/>
        <v>3.7037037037037763E-3</v>
      </c>
      <c r="W82" s="194">
        <f t="shared" si="140"/>
        <v>3.7037037037036245E-3</v>
      </c>
      <c r="X82" s="258">
        <v>98099237.239999995</v>
      </c>
      <c r="Y82" s="241">
        <v>2.68</v>
      </c>
      <c r="Z82" s="194">
        <f t="shared" si="141"/>
        <v>-1.1070110701107076E-2</v>
      </c>
      <c r="AA82" s="194">
        <f t="shared" si="142"/>
        <v>-1.1070110701106939E-2</v>
      </c>
      <c r="AB82" s="321">
        <v>95536943.730000004</v>
      </c>
      <c r="AC82" s="315">
        <v>2.61</v>
      </c>
      <c r="AD82" s="194">
        <f t="shared" si="143"/>
        <v>-2.6119402985074532E-2</v>
      </c>
      <c r="AE82" s="194">
        <f t="shared" si="144"/>
        <v>-2.611940298507473E-2</v>
      </c>
      <c r="AF82" s="321">
        <v>92974650.219999999</v>
      </c>
      <c r="AG82" s="315">
        <v>2.54</v>
      </c>
      <c r="AH82" s="194">
        <f t="shared" si="145"/>
        <v>-2.6819923371647566E-2</v>
      </c>
      <c r="AI82" s="194">
        <f t="shared" si="146"/>
        <v>-2.6819923371647448E-2</v>
      </c>
      <c r="AJ82" s="195">
        <f t="shared" ref="AJ82:AJ89" si="153">AVERAGE(F82,J82,N82,R82,V82,Z82,AD82,AH82)</f>
        <v>-1.3241898293279916E-2</v>
      </c>
      <c r="AK82" s="195">
        <f t="shared" ref="AK82:AK89" si="154">AVERAGE(G82,K82,O82,S82,W82,AA82,AE82,AI82)</f>
        <v>-1.3241898293279918E-2</v>
      </c>
      <c r="AL82" s="196">
        <f t="shared" ref="AL82:AL89" si="155">((AF82-D82)/D82)</f>
        <v>-0.10563380281690146</v>
      </c>
      <c r="AM82" s="196">
        <f t="shared" ref="AM82:AM89" si="156">((AG82-E82)/E82)</f>
        <v>-0.10563380281690135</v>
      </c>
      <c r="AN82" s="197">
        <f t="shared" ref="AN82:AN89" si="157">STDEV(F82,J82,N82,R82,V82,Z82,AD82,AH82)</f>
        <v>2.0194339197367822E-2</v>
      </c>
      <c r="AO82" s="197">
        <f t="shared" ref="AO82:AO89" si="158">STDEV(G82,K82,O82,S82,W82,AA82,AE82,AI82)</f>
        <v>2.0194339197367784E-2</v>
      </c>
      <c r="AP82" s="203"/>
      <c r="AQ82" s="259">
        <v>106884243.56</v>
      </c>
      <c r="AR82" s="242">
        <v>2.92</v>
      </c>
      <c r="AS82" s="200" t="e">
        <f>(#REF!/AQ82)-1</f>
        <v>#REF!</v>
      </c>
      <c r="AT82" s="200" t="e">
        <f>(#REF!/AR82)-1</f>
        <v>#REF!</v>
      </c>
    </row>
    <row r="83" spans="1:46">
      <c r="A83" s="218" t="s">
        <v>86</v>
      </c>
      <c r="B83" s="258">
        <v>86748822.719999999</v>
      </c>
      <c r="C83" s="241">
        <v>7.42</v>
      </c>
      <c r="D83" s="258">
        <v>85813525.439999998</v>
      </c>
      <c r="E83" s="241">
        <v>7.34</v>
      </c>
      <c r="F83" s="194">
        <f t="shared" si="132"/>
        <v>-1.0781671159029664E-2</v>
      </c>
      <c r="G83" s="194">
        <f t="shared" si="132"/>
        <v>-1.0781671159029659E-2</v>
      </c>
      <c r="H83" s="258">
        <v>86982647.040000007</v>
      </c>
      <c r="I83" s="241">
        <v>7.44</v>
      </c>
      <c r="J83" s="194">
        <f t="shared" si="133"/>
        <v>1.3623978201634981E-2</v>
      </c>
      <c r="K83" s="194">
        <f t="shared" si="134"/>
        <v>1.362397820163495E-2</v>
      </c>
      <c r="L83" s="258">
        <v>86514998.400000006</v>
      </c>
      <c r="M83" s="241">
        <v>7.4</v>
      </c>
      <c r="N83" s="194">
        <f t="shared" si="135"/>
        <v>-5.3763440860215119E-3</v>
      </c>
      <c r="O83" s="194">
        <f t="shared" si="136"/>
        <v>-5.3763440860215101E-3</v>
      </c>
      <c r="P83" s="258">
        <v>86631910.560000002</v>
      </c>
      <c r="Q83" s="241">
        <v>7.36</v>
      </c>
      <c r="R83" s="194">
        <f t="shared" si="137"/>
        <v>1.35135135135131E-3</v>
      </c>
      <c r="S83" s="194">
        <f t="shared" si="138"/>
        <v>-5.40540540540541E-3</v>
      </c>
      <c r="T83" s="258">
        <v>84995140.319999993</v>
      </c>
      <c r="U83" s="241">
        <v>7.27</v>
      </c>
      <c r="V83" s="194">
        <f t="shared" si="139"/>
        <v>-1.8893387314440055E-2</v>
      </c>
      <c r="W83" s="194">
        <f t="shared" si="140"/>
        <v>-1.2228260869565319E-2</v>
      </c>
      <c r="X83" s="258">
        <v>84995140.319999993</v>
      </c>
      <c r="Y83" s="241">
        <v>7.27</v>
      </c>
      <c r="Z83" s="194">
        <f t="shared" si="141"/>
        <v>0</v>
      </c>
      <c r="AA83" s="194">
        <f t="shared" si="142"/>
        <v>0</v>
      </c>
      <c r="AB83" s="321">
        <v>85228964.640000001</v>
      </c>
      <c r="AC83" s="315">
        <v>7.29</v>
      </c>
      <c r="AD83" s="194">
        <f t="shared" si="143"/>
        <v>2.7510316368639155E-3</v>
      </c>
      <c r="AE83" s="194">
        <f t="shared" si="144"/>
        <v>2.7510316368638877E-3</v>
      </c>
      <c r="AF83" s="321">
        <v>84410579.519999996</v>
      </c>
      <c r="AG83" s="315">
        <v>7.22</v>
      </c>
      <c r="AH83" s="194">
        <f t="shared" si="145"/>
        <v>-9.6021947873800289E-3</v>
      </c>
      <c r="AI83" s="194">
        <f t="shared" si="146"/>
        <v>-9.6021947873800115E-3</v>
      </c>
      <c r="AJ83" s="195">
        <f t="shared" si="153"/>
        <v>-3.3659045196276311E-3</v>
      </c>
      <c r="AK83" s="195">
        <f t="shared" si="154"/>
        <v>-3.377358308612884E-3</v>
      </c>
      <c r="AL83" s="196">
        <f t="shared" si="155"/>
        <v>-1.6348773841961876E-2</v>
      </c>
      <c r="AM83" s="196">
        <f t="shared" si="156"/>
        <v>-1.6348773841961869E-2</v>
      </c>
      <c r="AN83" s="197">
        <f t="shared" si="157"/>
        <v>9.9905980041196437E-3</v>
      </c>
      <c r="AO83" s="197">
        <f t="shared" si="158"/>
        <v>8.6025659700718297E-3</v>
      </c>
      <c r="AP83" s="203"/>
      <c r="AQ83" s="259">
        <v>84059843.040000007</v>
      </c>
      <c r="AR83" s="242">
        <v>7.19</v>
      </c>
      <c r="AS83" s="200" t="e">
        <f>(#REF!/AQ83)-1</f>
        <v>#REF!</v>
      </c>
      <c r="AT83" s="200" t="e">
        <f>(#REF!/AR83)-1</f>
        <v>#REF!</v>
      </c>
    </row>
    <row r="84" spans="1:46">
      <c r="A84" s="218" t="s">
        <v>87</v>
      </c>
      <c r="B84" s="258">
        <v>81199718.599999994</v>
      </c>
      <c r="C84" s="241">
        <v>18.2</v>
      </c>
      <c r="D84" s="258">
        <v>82225868.890000001</v>
      </c>
      <c r="E84" s="241">
        <v>18.43</v>
      </c>
      <c r="F84" s="194">
        <f t="shared" si="132"/>
        <v>1.2637362637362719E-2</v>
      </c>
      <c r="G84" s="194">
        <f t="shared" si="132"/>
        <v>1.2637362637362662E-2</v>
      </c>
      <c r="H84" s="258">
        <v>80976642.450000003</v>
      </c>
      <c r="I84" s="241">
        <v>18.149999999999999</v>
      </c>
      <c r="J84" s="194">
        <f t="shared" si="133"/>
        <v>-1.5192620727075392E-2</v>
      </c>
      <c r="K84" s="194">
        <f t="shared" si="134"/>
        <v>-1.5192620727075482E-2</v>
      </c>
      <c r="L84" s="258">
        <v>77496654.510000005</v>
      </c>
      <c r="M84" s="241">
        <v>17.37</v>
      </c>
      <c r="N84" s="194">
        <f t="shared" si="135"/>
        <v>-4.297520661157022E-2</v>
      </c>
      <c r="O84" s="194">
        <f t="shared" si="136"/>
        <v>-4.2975206611570116E-2</v>
      </c>
      <c r="P84" s="258">
        <v>76470504.219999999</v>
      </c>
      <c r="Q84" s="241">
        <v>17.14</v>
      </c>
      <c r="R84" s="194">
        <f t="shared" si="137"/>
        <v>-1.3241220495106589E-2</v>
      </c>
      <c r="S84" s="194">
        <f t="shared" si="138"/>
        <v>-1.3241220495106528E-2</v>
      </c>
      <c r="T84" s="258">
        <v>76470504.219999999</v>
      </c>
      <c r="U84" s="241">
        <v>17.14</v>
      </c>
      <c r="V84" s="194">
        <f t="shared" si="139"/>
        <v>0</v>
      </c>
      <c r="W84" s="194">
        <f t="shared" si="140"/>
        <v>0</v>
      </c>
      <c r="X84" s="258">
        <v>73793590.420000002</v>
      </c>
      <c r="Y84" s="241">
        <v>16.54</v>
      </c>
      <c r="Z84" s="194">
        <f t="shared" si="141"/>
        <v>-3.5005834305717583E-2</v>
      </c>
      <c r="AA84" s="194">
        <f t="shared" si="142"/>
        <v>-3.5005834305717701E-2</v>
      </c>
      <c r="AB84" s="321">
        <v>76381273.760000005</v>
      </c>
      <c r="AC84" s="315">
        <v>17.12</v>
      </c>
      <c r="AD84" s="194">
        <f t="shared" si="143"/>
        <v>3.506650544135434E-2</v>
      </c>
      <c r="AE84" s="194">
        <f t="shared" si="144"/>
        <v>3.5066505441354409E-2</v>
      </c>
      <c r="AF84" s="321">
        <v>73302822.890000001</v>
      </c>
      <c r="AG84" s="315">
        <v>16.43</v>
      </c>
      <c r="AH84" s="194">
        <f t="shared" si="145"/>
        <v>-4.0303738317757069E-2</v>
      </c>
      <c r="AI84" s="194">
        <f t="shared" si="146"/>
        <v>-4.0303738317757083E-2</v>
      </c>
      <c r="AJ84" s="195">
        <f t="shared" si="153"/>
        <v>-1.2376844047313724E-2</v>
      </c>
      <c r="AK84" s="195">
        <f t="shared" si="154"/>
        <v>-1.2376844047313731E-2</v>
      </c>
      <c r="AL84" s="196">
        <f t="shared" si="155"/>
        <v>-0.10851871947911014</v>
      </c>
      <c r="AM84" s="196">
        <f t="shared" si="156"/>
        <v>-0.10851871947911015</v>
      </c>
      <c r="AN84" s="197">
        <f t="shared" si="157"/>
        <v>2.7429614797602756E-2</v>
      </c>
      <c r="AO84" s="197">
        <f t="shared" si="158"/>
        <v>2.7429614797602767E-2</v>
      </c>
      <c r="AP84" s="203"/>
      <c r="AQ84" s="259">
        <v>82672021.189999998</v>
      </c>
      <c r="AR84" s="242">
        <v>18.53</v>
      </c>
      <c r="AS84" s="200" t="e">
        <f>(#REF!/AQ84)-1</f>
        <v>#REF!</v>
      </c>
      <c r="AT84" s="200" t="e">
        <f>(#REF!/AR84)-1</f>
        <v>#REF!</v>
      </c>
    </row>
    <row r="85" spans="1:46">
      <c r="A85" s="218" t="s">
        <v>61</v>
      </c>
      <c r="B85" s="258">
        <v>598500000</v>
      </c>
      <c r="C85" s="241">
        <v>3990</v>
      </c>
      <c r="D85" s="258">
        <v>598500000</v>
      </c>
      <c r="E85" s="241">
        <v>3990</v>
      </c>
      <c r="F85" s="194">
        <f t="shared" si="132"/>
        <v>0</v>
      </c>
      <c r="G85" s="194">
        <f t="shared" si="132"/>
        <v>0</v>
      </c>
      <c r="H85" s="258">
        <v>598500000</v>
      </c>
      <c r="I85" s="241">
        <v>3990</v>
      </c>
      <c r="J85" s="194">
        <f t="shared" si="133"/>
        <v>0</v>
      </c>
      <c r="K85" s="194">
        <f t="shared" si="134"/>
        <v>0</v>
      </c>
      <c r="L85" s="258">
        <v>598500000</v>
      </c>
      <c r="M85" s="241">
        <v>3990</v>
      </c>
      <c r="N85" s="194">
        <f t="shared" si="135"/>
        <v>0</v>
      </c>
      <c r="O85" s="194">
        <f t="shared" si="136"/>
        <v>0</v>
      </c>
      <c r="P85" s="258">
        <v>598500000</v>
      </c>
      <c r="Q85" s="241">
        <v>3990</v>
      </c>
      <c r="R85" s="194">
        <f t="shared" si="137"/>
        <v>0</v>
      </c>
      <c r="S85" s="194">
        <f t="shared" si="138"/>
        <v>0</v>
      </c>
      <c r="T85" s="258">
        <v>598500000</v>
      </c>
      <c r="U85" s="241">
        <v>3990</v>
      </c>
      <c r="V85" s="194">
        <f t="shared" si="139"/>
        <v>0</v>
      </c>
      <c r="W85" s="194">
        <f t="shared" si="140"/>
        <v>0</v>
      </c>
      <c r="X85" s="258">
        <v>598500000</v>
      </c>
      <c r="Y85" s="241">
        <v>3990</v>
      </c>
      <c r="Z85" s="194">
        <f t="shared" si="141"/>
        <v>0</v>
      </c>
      <c r="AA85" s="194">
        <f t="shared" si="142"/>
        <v>0</v>
      </c>
      <c r="AB85" s="321">
        <v>598500000</v>
      </c>
      <c r="AC85" s="315">
        <v>3990</v>
      </c>
      <c r="AD85" s="194">
        <f t="shared" si="143"/>
        <v>0</v>
      </c>
      <c r="AE85" s="194">
        <f t="shared" si="144"/>
        <v>0</v>
      </c>
      <c r="AF85" s="321">
        <v>598500000</v>
      </c>
      <c r="AG85" s="315">
        <v>3990</v>
      </c>
      <c r="AH85" s="194">
        <f t="shared" si="145"/>
        <v>0</v>
      </c>
      <c r="AI85" s="194">
        <f t="shared" si="146"/>
        <v>0</v>
      </c>
      <c r="AJ85" s="195">
        <f t="shared" si="153"/>
        <v>0</v>
      </c>
      <c r="AK85" s="195">
        <f t="shared" si="154"/>
        <v>0</v>
      </c>
      <c r="AL85" s="196">
        <f t="shared" si="155"/>
        <v>0</v>
      </c>
      <c r="AM85" s="196">
        <f t="shared" si="156"/>
        <v>0</v>
      </c>
      <c r="AN85" s="197">
        <f t="shared" si="157"/>
        <v>0</v>
      </c>
      <c r="AO85" s="197">
        <f t="shared" si="158"/>
        <v>0</v>
      </c>
      <c r="AP85" s="203"/>
      <c r="AQ85" s="259">
        <v>541500000</v>
      </c>
      <c r="AR85" s="242">
        <v>3610</v>
      </c>
      <c r="AS85" s="200" t="e">
        <f>(#REF!/AQ85)-1</f>
        <v>#REF!</v>
      </c>
      <c r="AT85" s="200" t="e">
        <f>(#REF!/AR85)-1</f>
        <v>#REF!</v>
      </c>
    </row>
    <row r="86" spans="1:46">
      <c r="A86" s="218" t="s">
        <v>80</v>
      </c>
      <c r="B86" s="258">
        <v>563532000</v>
      </c>
      <c r="C86" s="241">
        <v>9.06</v>
      </c>
      <c r="D86" s="258">
        <v>563532000</v>
      </c>
      <c r="E86" s="241">
        <v>9.06</v>
      </c>
      <c r="F86" s="194">
        <f t="shared" si="132"/>
        <v>0</v>
      </c>
      <c r="G86" s="194">
        <f t="shared" si="132"/>
        <v>0</v>
      </c>
      <c r="H86" s="258">
        <v>572862000</v>
      </c>
      <c r="I86" s="241">
        <v>9.2100000000000009</v>
      </c>
      <c r="J86" s="194">
        <f t="shared" si="133"/>
        <v>1.6556291390728478E-2</v>
      </c>
      <c r="K86" s="194">
        <f t="shared" si="134"/>
        <v>1.6556291390728516E-2</v>
      </c>
      <c r="L86" s="258">
        <v>564776000</v>
      </c>
      <c r="M86" s="241">
        <v>9.08</v>
      </c>
      <c r="N86" s="194">
        <f t="shared" si="135"/>
        <v>-1.4115092290988056E-2</v>
      </c>
      <c r="O86" s="194">
        <f t="shared" si="136"/>
        <v>-1.4115092290988141E-2</v>
      </c>
      <c r="P86" s="258">
        <v>554824000</v>
      </c>
      <c r="Q86" s="241">
        <v>8.92</v>
      </c>
      <c r="R86" s="194">
        <f t="shared" si="137"/>
        <v>-1.7621145374449341E-2</v>
      </c>
      <c r="S86" s="194">
        <f t="shared" si="138"/>
        <v>-1.7621145374449355E-2</v>
      </c>
      <c r="T86" s="258">
        <v>551714000</v>
      </c>
      <c r="U86" s="241">
        <v>8.8699999999999992</v>
      </c>
      <c r="V86" s="194">
        <f t="shared" si="139"/>
        <v>-5.6053811659192822E-3</v>
      </c>
      <c r="W86" s="194">
        <f t="shared" si="140"/>
        <v>-5.605381165919362E-3</v>
      </c>
      <c r="X86" s="258">
        <v>554824000</v>
      </c>
      <c r="Y86" s="241">
        <v>8.92</v>
      </c>
      <c r="Z86" s="194">
        <f t="shared" si="141"/>
        <v>5.6369785794813977E-3</v>
      </c>
      <c r="AA86" s="194">
        <f t="shared" si="142"/>
        <v>5.6369785794814784E-3</v>
      </c>
      <c r="AB86" s="321">
        <v>433318000</v>
      </c>
      <c r="AC86" s="315">
        <v>8.99</v>
      </c>
      <c r="AD86" s="194">
        <f t="shared" si="143"/>
        <v>-0.21899917811774544</v>
      </c>
      <c r="AE86" s="194">
        <f t="shared" si="144"/>
        <v>7.8475336322870268E-3</v>
      </c>
      <c r="AF86" s="321">
        <v>423678000</v>
      </c>
      <c r="AG86" s="315">
        <v>8.7899999999999991</v>
      </c>
      <c r="AH86" s="194">
        <f t="shared" si="145"/>
        <v>-2.224694104560623E-2</v>
      </c>
      <c r="AI86" s="194">
        <f t="shared" si="146"/>
        <v>-2.2246941045606348E-2</v>
      </c>
      <c r="AJ86" s="195">
        <f t="shared" si="153"/>
        <v>-3.2049308503062306E-2</v>
      </c>
      <c r="AK86" s="195">
        <f t="shared" si="154"/>
        <v>-3.6934695343082734E-3</v>
      </c>
      <c r="AL86" s="196">
        <f t="shared" si="155"/>
        <v>-0.24817401673729264</v>
      </c>
      <c r="AM86" s="196">
        <f t="shared" si="156"/>
        <v>-2.9801324503311407E-2</v>
      </c>
      <c r="AN86" s="197">
        <f t="shared" si="157"/>
        <v>7.6611588271865663E-2</v>
      </c>
      <c r="AO86" s="197">
        <f t="shared" si="158"/>
        <v>1.3598443383688822E-2</v>
      </c>
      <c r="AP86" s="203"/>
      <c r="AQ86" s="259">
        <v>551092000</v>
      </c>
      <c r="AR86" s="242">
        <v>8.86</v>
      </c>
      <c r="AS86" s="200" t="e">
        <f>(#REF!/AQ86)-1</f>
        <v>#REF!</v>
      </c>
      <c r="AT86" s="200" t="e">
        <f>(#REF!/AR86)-1</f>
        <v>#REF!</v>
      </c>
    </row>
    <row r="87" spans="1:46">
      <c r="A87" s="218" t="s">
        <v>70</v>
      </c>
      <c r="B87" s="193">
        <v>913647681</v>
      </c>
      <c r="C87" s="202">
        <v>81</v>
      </c>
      <c r="D87" s="193">
        <v>913647681</v>
      </c>
      <c r="E87" s="202">
        <v>81</v>
      </c>
      <c r="F87" s="194">
        <f t="shared" si="132"/>
        <v>0</v>
      </c>
      <c r="G87" s="194">
        <f t="shared" si="132"/>
        <v>0</v>
      </c>
      <c r="H87" s="193">
        <v>913647681</v>
      </c>
      <c r="I87" s="202">
        <v>81</v>
      </c>
      <c r="J87" s="194">
        <f t="shared" si="133"/>
        <v>0</v>
      </c>
      <c r="K87" s="194">
        <f t="shared" si="134"/>
        <v>0</v>
      </c>
      <c r="L87" s="193">
        <v>913647681</v>
      </c>
      <c r="M87" s="202">
        <v>81</v>
      </c>
      <c r="N87" s="194">
        <f t="shared" si="135"/>
        <v>0</v>
      </c>
      <c r="O87" s="194">
        <f t="shared" si="136"/>
        <v>0</v>
      </c>
      <c r="P87" s="193">
        <v>913647681</v>
      </c>
      <c r="Q87" s="202">
        <v>81</v>
      </c>
      <c r="R87" s="194">
        <f t="shared" si="137"/>
        <v>0</v>
      </c>
      <c r="S87" s="194">
        <f t="shared" si="138"/>
        <v>0</v>
      </c>
      <c r="T87" s="193">
        <v>913647681</v>
      </c>
      <c r="U87" s="202">
        <v>81</v>
      </c>
      <c r="V87" s="194">
        <f t="shared" si="139"/>
        <v>0</v>
      </c>
      <c r="W87" s="194">
        <f t="shared" si="140"/>
        <v>0</v>
      </c>
      <c r="X87" s="193">
        <v>891815975</v>
      </c>
      <c r="Y87" s="202">
        <v>81</v>
      </c>
      <c r="Z87" s="194">
        <f t="shared" si="141"/>
        <v>-2.3895103609418562E-2</v>
      </c>
      <c r="AA87" s="194">
        <f t="shared" si="142"/>
        <v>0</v>
      </c>
      <c r="AB87" s="297">
        <v>886922868.89999998</v>
      </c>
      <c r="AC87" s="299">
        <v>78.900000000000006</v>
      </c>
      <c r="AD87" s="194">
        <f t="shared" si="143"/>
        <v>-5.4866768898146545E-3</v>
      </c>
      <c r="AE87" s="194">
        <f t="shared" si="144"/>
        <v>-2.5925925925925856E-2</v>
      </c>
      <c r="AF87" s="297">
        <v>878941687.19000006</v>
      </c>
      <c r="AG87" s="299">
        <v>78.19</v>
      </c>
      <c r="AH87" s="194">
        <f t="shared" si="145"/>
        <v>-8.9987325728769687E-3</v>
      </c>
      <c r="AI87" s="194">
        <f t="shared" si="146"/>
        <v>-8.9987325728771595E-3</v>
      </c>
      <c r="AJ87" s="195">
        <f t="shared" si="153"/>
        <v>-4.797564134013773E-3</v>
      </c>
      <c r="AK87" s="195">
        <f t="shared" si="154"/>
        <v>-4.3655823123503771E-3</v>
      </c>
      <c r="AL87" s="196">
        <f t="shared" si="155"/>
        <v>-3.7986189350378202E-2</v>
      </c>
      <c r="AM87" s="196">
        <f t="shared" si="156"/>
        <v>-3.4691358024691386E-2</v>
      </c>
      <c r="AN87" s="197">
        <f t="shared" si="157"/>
        <v>8.4339773260682076E-3</v>
      </c>
      <c r="AO87" s="197">
        <f t="shared" si="158"/>
        <v>9.2633251637650772E-3</v>
      </c>
      <c r="AP87" s="203"/>
      <c r="AQ87" s="199">
        <v>913647681</v>
      </c>
      <c r="AR87" s="205">
        <v>81</v>
      </c>
      <c r="AS87" s="200" t="e">
        <f>(#REF!/AQ87)-1</f>
        <v>#REF!</v>
      </c>
      <c r="AT87" s="200" t="e">
        <f>(#REF!/AR87)-1</f>
        <v>#REF!</v>
      </c>
    </row>
    <row r="88" spans="1:46">
      <c r="A88" s="104" t="s">
        <v>62</v>
      </c>
      <c r="B88" s="278">
        <f>SUM(B81:B87)</f>
        <v>4243104088.5100002</v>
      </c>
      <c r="C88" s="157"/>
      <c r="D88" s="278">
        <f>SUM(D81:D87)</f>
        <v>4222644983.4499998</v>
      </c>
      <c r="E88" s="157"/>
      <c r="F88" s="194">
        <f>((D88-B88)/B88)</f>
        <v>-4.8217306559605981E-3</v>
      </c>
      <c r="G88" s="194"/>
      <c r="H88" s="278">
        <f>SUM(H81:H87)</f>
        <v>4279366668.96</v>
      </c>
      <c r="I88" s="157"/>
      <c r="J88" s="194">
        <f>((H88-D88)/D88)</f>
        <v>1.343273842160827E-2</v>
      </c>
      <c r="K88" s="194"/>
      <c r="L88" s="278">
        <f>SUM(L81:L87)</f>
        <v>4235682487.2900004</v>
      </c>
      <c r="M88" s="157"/>
      <c r="N88" s="194">
        <f>((L88-H88)/H88)</f>
        <v>-1.0208095040525242E-2</v>
      </c>
      <c r="O88" s="194"/>
      <c r="P88" s="278">
        <f>SUM(P81:P87)</f>
        <v>4226285416.8799996</v>
      </c>
      <c r="Q88" s="157"/>
      <c r="R88" s="194">
        <f>((P88-L88)/L88)</f>
        <v>-2.2185492983004657E-3</v>
      </c>
      <c r="S88" s="194"/>
      <c r="T88" s="278">
        <f>SUM(T81:T87)</f>
        <v>4199494688.5699997</v>
      </c>
      <c r="U88" s="157"/>
      <c r="V88" s="194">
        <f>((T88-P88)/P88)</f>
        <v>-6.3390721797908882E-3</v>
      </c>
      <c r="W88" s="194"/>
      <c r="X88" s="278">
        <f>SUM(X81:X87)</f>
        <v>4156081942.98</v>
      </c>
      <c r="Y88" s="157"/>
      <c r="Z88" s="194">
        <f>((X88-T88)/T88)</f>
        <v>-1.0337611738897677E-2</v>
      </c>
      <c r="AA88" s="194"/>
      <c r="AB88" s="324">
        <f>SUM(AB81:AB87)</f>
        <v>4035918051.0300002</v>
      </c>
      <c r="AC88" s="307"/>
      <c r="AD88" s="194">
        <f>((AB88-X88)/X88)</f>
        <v>-2.8912782182499444E-2</v>
      </c>
      <c r="AE88" s="194"/>
      <c r="AF88" s="324">
        <f>SUM(AF81:AF87)</f>
        <v>3946101739.8200002</v>
      </c>
      <c r="AG88" s="307"/>
      <c r="AH88" s="194">
        <f>((AF88-AB88)/AB88)</f>
        <v>-2.2254245520936224E-2</v>
      </c>
      <c r="AI88" s="194"/>
      <c r="AJ88" s="195">
        <f t="shared" si="153"/>
        <v>-8.9574185244127823E-3</v>
      </c>
      <c r="AK88" s="195"/>
      <c r="AL88" s="196">
        <f t="shared" si="155"/>
        <v>-6.5490526604502122E-2</v>
      </c>
      <c r="AM88" s="196"/>
      <c r="AN88" s="197">
        <f t="shared" si="157"/>
        <v>1.2812841829302027E-2</v>
      </c>
      <c r="AO88" s="197"/>
      <c r="AP88" s="203"/>
      <c r="AQ88" s="279">
        <f>SUM(AQ81:AQ87)</f>
        <v>4180911788.79</v>
      </c>
      <c r="AR88" s="280"/>
      <c r="AS88" s="200" t="e">
        <f>(#REF!/AQ88)-1</f>
        <v>#REF!</v>
      </c>
      <c r="AT88" s="200" t="e">
        <f>(#REF!/AR88)-1</f>
        <v>#REF!</v>
      </c>
    </row>
    <row r="89" spans="1:46" ht="15.75" thickBot="1">
      <c r="A89" s="281" t="s">
        <v>73</v>
      </c>
      <c r="B89" s="282">
        <f>SUM(B77,B88)</f>
        <v>220332469213.14319</v>
      </c>
      <c r="C89" s="283"/>
      <c r="D89" s="282">
        <f>SUM(D77,D88)</f>
        <v>209796264459.76794</v>
      </c>
      <c r="E89" s="283"/>
      <c r="F89" s="194">
        <f>((D89-B89)/B89)</f>
        <v>-4.7819573715133325E-2</v>
      </c>
      <c r="G89" s="194"/>
      <c r="H89" s="282">
        <f>SUM(H77,H88)</f>
        <v>221816367796.76767</v>
      </c>
      <c r="I89" s="283"/>
      <c r="J89" s="194">
        <f>((H89-D89)/D89)</f>
        <v>5.7294172362657998E-2</v>
      </c>
      <c r="K89" s="194"/>
      <c r="L89" s="282">
        <f>SUM(L77,L88)</f>
        <v>222945153991.03952</v>
      </c>
      <c r="M89" s="283"/>
      <c r="N89" s="194">
        <f>((L89-H89)/H89)</f>
        <v>5.0888318363686569E-3</v>
      </c>
      <c r="O89" s="194"/>
      <c r="P89" s="282">
        <f>SUM(P77,P88)</f>
        <v>221570673649.12741</v>
      </c>
      <c r="Q89" s="283"/>
      <c r="R89" s="194">
        <f>((P89-L89)/L89)</f>
        <v>-6.1651052615718741E-3</v>
      </c>
      <c r="S89" s="194"/>
      <c r="T89" s="282">
        <f>SUM(T77,T88)</f>
        <v>188200903217.51266</v>
      </c>
      <c r="U89" s="283"/>
      <c r="V89" s="194">
        <f>((T89-P89)/P89)</f>
        <v>-0.15060553764645812</v>
      </c>
      <c r="W89" s="194"/>
      <c r="X89" s="282">
        <f>SUM(X77,X88)</f>
        <v>216611976024.54272</v>
      </c>
      <c r="Y89" s="283"/>
      <c r="Z89" s="194">
        <f>((X89-T89)/T89)</f>
        <v>0.15096140518621232</v>
      </c>
      <c r="AA89" s="194"/>
      <c r="AB89" s="325">
        <f>SUM(AB77,AB88)</f>
        <v>220107405076.729</v>
      </c>
      <c r="AC89" s="326"/>
      <c r="AD89" s="194">
        <f>((AB89-X89)/X89)</f>
        <v>1.6136822701761595E-2</v>
      </c>
      <c r="AE89" s="194"/>
      <c r="AF89" s="325">
        <f>SUM(AF77,AF88)</f>
        <v>220729513419.46136</v>
      </c>
      <c r="AG89" s="326"/>
      <c r="AH89" s="194">
        <f>((AF89-AB89)/AB89)</f>
        <v>2.8263853390825045E-3</v>
      </c>
      <c r="AI89" s="194"/>
      <c r="AJ89" s="195">
        <f t="shared" si="153"/>
        <v>3.4646751003649685E-3</v>
      </c>
      <c r="AK89" s="195"/>
      <c r="AL89" s="196">
        <f t="shared" si="155"/>
        <v>5.2113649343790196E-2</v>
      </c>
      <c r="AM89" s="196"/>
      <c r="AN89" s="197">
        <f t="shared" si="157"/>
        <v>8.5587854685382422E-2</v>
      </c>
      <c r="AO89" s="197"/>
      <c r="AP89" s="203"/>
      <c r="AQ89" s="284">
        <f>SUM(AQ77,AQ88)</f>
        <v>254356072911.7952</v>
      </c>
      <c r="AR89" s="285"/>
      <c r="AS89" s="200" t="e">
        <f>(#REF!/AQ89)-1</f>
        <v>#REF!</v>
      </c>
      <c r="AT89" s="200" t="e">
        <f>(#REF!/AR89)-1</f>
        <v>#REF!</v>
      </c>
    </row>
  </sheetData>
  <mergeCells count="43">
    <mergeCell ref="A1:AO1"/>
    <mergeCell ref="B79:C79"/>
    <mergeCell ref="AN2:AO2"/>
    <mergeCell ref="AL79:AM79"/>
    <mergeCell ref="H79:I79"/>
    <mergeCell ref="R79:S79"/>
    <mergeCell ref="P79:Q79"/>
    <mergeCell ref="AN79:AO79"/>
    <mergeCell ref="AL2:AM2"/>
    <mergeCell ref="AJ2:AK2"/>
    <mergeCell ref="AJ79:AK79"/>
    <mergeCell ref="P2:Q2"/>
    <mergeCell ref="R2:S2"/>
    <mergeCell ref="AF79:AG79"/>
    <mergeCell ref="AF2:AG2"/>
    <mergeCell ref="AH2:AI2"/>
    <mergeCell ref="D2:E2"/>
    <mergeCell ref="D79:E79"/>
    <mergeCell ref="B2:C2"/>
    <mergeCell ref="N2:O2"/>
    <mergeCell ref="N79:O79"/>
    <mergeCell ref="H2:I2"/>
    <mergeCell ref="F2:G2"/>
    <mergeCell ref="F79:G79"/>
    <mergeCell ref="J2:K2"/>
    <mergeCell ref="J79:K79"/>
    <mergeCell ref="L79:M79"/>
    <mergeCell ref="L2:M2"/>
    <mergeCell ref="AQ2:AR2"/>
    <mergeCell ref="AQ79:AR79"/>
    <mergeCell ref="T79:U79"/>
    <mergeCell ref="T2:U2"/>
    <mergeCell ref="V2:W2"/>
    <mergeCell ref="V79:W79"/>
    <mergeCell ref="X79:Y79"/>
    <mergeCell ref="Z79:AA79"/>
    <mergeCell ref="X2:Y2"/>
    <mergeCell ref="Z2:AA2"/>
    <mergeCell ref="AB79:AC79"/>
    <mergeCell ref="AD2:AE2"/>
    <mergeCell ref="AD79:AE79"/>
    <mergeCell ref="AB2:AC2"/>
    <mergeCell ref="AH79:AI79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tisaac</cp:lastModifiedBy>
  <cp:lastPrinted>2016-06-07T09:57:17Z</cp:lastPrinted>
  <dcterms:created xsi:type="dcterms:W3CDTF">2014-07-02T14:15:07Z</dcterms:created>
  <dcterms:modified xsi:type="dcterms:W3CDTF">2016-11-16T09:49:10Z</dcterms:modified>
</cp:coreProperties>
</file>