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Data!$F$97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K21" i="11"/>
  <c r="K22"/>
  <c r="B17"/>
  <c r="AL82"/>
  <c r="AM82"/>
  <c r="AL83"/>
  <c r="AM83"/>
  <c r="AL84"/>
  <c r="AM84"/>
  <c r="AL85"/>
  <c r="AM85"/>
  <c r="AL86"/>
  <c r="AM86"/>
  <c r="AL87"/>
  <c r="AM87"/>
  <c r="AM81"/>
  <c r="AL81"/>
  <c r="AL6"/>
  <c r="AM6"/>
  <c r="AL7"/>
  <c r="AM7"/>
  <c r="AL8"/>
  <c r="AM8"/>
  <c r="AL9"/>
  <c r="AM9"/>
  <c r="AL10"/>
  <c r="AM10"/>
  <c r="AL11"/>
  <c r="AM11"/>
  <c r="AL12"/>
  <c r="AM12"/>
  <c r="AL13"/>
  <c r="AM13"/>
  <c r="AL14"/>
  <c r="AM14"/>
  <c r="AL15"/>
  <c r="AM15"/>
  <c r="AL16"/>
  <c r="AM16"/>
  <c r="AL19"/>
  <c r="AM19"/>
  <c r="AL20"/>
  <c r="AM20"/>
  <c r="AL21"/>
  <c r="AM21"/>
  <c r="AL22"/>
  <c r="AM22"/>
  <c r="AL23"/>
  <c r="AM23"/>
  <c r="AL24"/>
  <c r="AM24"/>
  <c r="AL25"/>
  <c r="AM25"/>
  <c r="AL26"/>
  <c r="AM26"/>
  <c r="AL29"/>
  <c r="AM29"/>
  <c r="AL30"/>
  <c r="AM30"/>
  <c r="AL31"/>
  <c r="AM31"/>
  <c r="AL32"/>
  <c r="AM32"/>
  <c r="AL33"/>
  <c r="AM33"/>
  <c r="AL34"/>
  <c r="AM34"/>
  <c r="AL37"/>
  <c r="AM37"/>
  <c r="AL38"/>
  <c r="AM38"/>
  <c r="AL39"/>
  <c r="AM39"/>
  <c r="AL40"/>
  <c r="AM40"/>
  <c r="AL41"/>
  <c r="AM41"/>
  <c r="AL42"/>
  <c r="AM42"/>
  <c r="AL43"/>
  <c r="AM43"/>
  <c r="AL44"/>
  <c r="AM44"/>
  <c r="AL45"/>
  <c r="AM45"/>
  <c r="AL46"/>
  <c r="AM46"/>
  <c r="AL49"/>
  <c r="AM49"/>
  <c r="AL50"/>
  <c r="AM50"/>
  <c r="AL51"/>
  <c r="AM51"/>
  <c r="AL54"/>
  <c r="AM54"/>
  <c r="AL55"/>
  <c r="AM55"/>
  <c r="AL56"/>
  <c r="AM56"/>
  <c r="AL57"/>
  <c r="AM57"/>
  <c r="AL58"/>
  <c r="AM58"/>
  <c r="AL59"/>
  <c r="AM59"/>
  <c r="AL60"/>
  <c r="AM60"/>
  <c r="AL61"/>
  <c r="AM61"/>
  <c r="AL62"/>
  <c r="AM62"/>
  <c r="AL63"/>
  <c r="AM63"/>
  <c r="AL64"/>
  <c r="AM64"/>
  <c r="AL65"/>
  <c r="AM65"/>
  <c r="AL66"/>
  <c r="AM66"/>
  <c r="AL67"/>
  <c r="AM67"/>
  <c r="AL68"/>
  <c r="AM68"/>
  <c r="AL71"/>
  <c r="AM71"/>
  <c r="AL72"/>
  <c r="AM72"/>
  <c r="AL73"/>
  <c r="AM73"/>
  <c r="AL74"/>
  <c r="AM74"/>
  <c r="AL75"/>
  <c r="AM75"/>
  <c r="AM5"/>
  <c r="AL5"/>
  <c r="AI87"/>
  <c r="AH87"/>
  <c r="AI86"/>
  <c r="AH86"/>
  <c r="AI85"/>
  <c r="AH85"/>
  <c r="AI84"/>
  <c r="AH84"/>
  <c r="AI83"/>
  <c r="AH83"/>
  <c r="AI82"/>
  <c r="AH82"/>
  <c r="AI81"/>
  <c r="AH81"/>
  <c r="AI75"/>
  <c r="AH75"/>
  <c r="AI74"/>
  <c r="AH74"/>
  <c r="AI73"/>
  <c r="AH73"/>
  <c r="AI72"/>
  <c r="AH72"/>
  <c r="AI71"/>
  <c r="AH71"/>
  <c r="AI68"/>
  <c r="AH68"/>
  <c r="AI67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1"/>
  <c r="AH51"/>
  <c r="AI50"/>
  <c r="AH50"/>
  <c r="AI49"/>
  <c r="AH49"/>
  <c r="AI46"/>
  <c r="AH46"/>
  <c r="AI45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I34"/>
  <c r="AH34"/>
  <c r="AI33"/>
  <c r="AH33"/>
  <c r="AI32"/>
  <c r="AH32"/>
  <c r="AI31"/>
  <c r="AH31"/>
  <c r="AI30"/>
  <c r="AH30"/>
  <c r="AI29"/>
  <c r="AH29"/>
  <c r="AI26"/>
  <c r="AH26"/>
  <c r="AI25"/>
  <c r="AH25"/>
  <c r="AI24"/>
  <c r="AH24"/>
  <c r="AI23"/>
  <c r="AH23"/>
  <c r="AI22"/>
  <c r="AH22"/>
  <c r="AI21"/>
  <c r="AH21"/>
  <c r="AI20"/>
  <c r="AH20"/>
  <c r="AI19"/>
  <c r="AH19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8"/>
  <c r="AF76"/>
  <c r="AF69"/>
  <c r="AF52"/>
  <c r="AF47"/>
  <c r="AF35"/>
  <c r="AF27"/>
  <c r="AF17"/>
  <c r="AE87"/>
  <c r="AD87"/>
  <c r="AE86"/>
  <c r="AD86"/>
  <c r="AE85"/>
  <c r="AD85"/>
  <c r="AE84"/>
  <c r="AD84"/>
  <c r="AE83"/>
  <c r="AD83"/>
  <c r="AE82"/>
  <c r="AD82"/>
  <c r="AE81"/>
  <c r="AD81"/>
  <c r="AE75"/>
  <c r="AD75"/>
  <c r="AE74"/>
  <c r="AD74"/>
  <c r="AE73"/>
  <c r="AD73"/>
  <c r="AE72"/>
  <c r="AD72"/>
  <c r="AE71"/>
  <c r="AD71"/>
  <c r="AE68"/>
  <c r="AD68"/>
  <c r="AE67"/>
  <c r="AD67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1"/>
  <c r="AD51"/>
  <c r="AE50"/>
  <c r="AD50"/>
  <c r="AE49"/>
  <c r="AD49"/>
  <c r="AE46"/>
  <c r="AD46"/>
  <c r="AE45"/>
  <c r="AD45"/>
  <c r="AE44"/>
  <c r="AD44"/>
  <c r="AE43"/>
  <c r="AD43"/>
  <c r="AE42"/>
  <c r="AD42"/>
  <c r="AE41"/>
  <c r="AD41"/>
  <c r="AE40"/>
  <c r="AD40"/>
  <c r="AE39"/>
  <c r="AD39"/>
  <c r="AE38"/>
  <c r="AD38"/>
  <c r="AE37"/>
  <c r="AD37"/>
  <c r="AE34"/>
  <c r="AD34"/>
  <c r="AE33"/>
  <c r="AD33"/>
  <c r="AE32"/>
  <c r="AD32"/>
  <c r="AE31"/>
  <c r="AD31"/>
  <c r="AE30"/>
  <c r="AD30"/>
  <c r="AE29"/>
  <c r="AD29"/>
  <c r="AE26"/>
  <c r="AD26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8"/>
  <c r="AB76"/>
  <c r="AB69"/>
  <c r="AB52"/>
  <c r="AB47"/>
  <c r="AB35"/>
  <c r="AB27"/>
  <c r="AB17"/>
  <c r="AA45"/>
  <c r="Z45"/>
  <c r="W45"/>
  <c r="V45"/>
  <c r="S45"/>
  <c r="R45"/>
  <c r="O45"/>
  <c r="N45"/>
  <c r="K45"/>
  <c r="J45"/>
  <c r="G45"/>
  <c r="AK45" s="1"/>
  <c r="F45"/>
  <c r="AJ45" s="1"/>
  <c r="AA25"/>
  <c r="Z25"/>
  <c r="W25"/>
  <c r="V25"/>
  <c r="S25"/>
  <c r="R25"/>
  <c r="O25"/>
  <c r="N25"/>
  <c r="K25"/>
  <c r="J25"/>
  <c r="G25"/>
  <c r="AK25" s="1"/>
  <c r="F25"/>
  <c r="AJ25" s="1"/>
  <c r="K25" i="9"/>
  <c r="J25"/>
  <c r="K45"/>
  <c r="J45"/>
  <c r="AF77" i="11" l="1"/>
  <c r="AF89" s="1"/>
  <c r="AH17"/>
  <c r="AH35"/>
  <c r="AH52"/>
  <c r="AH76"/>
  <c r="AH88"/>
  <c r="AH27"/>
  <c r="AH47"/>
  <c r="AH69"/>
  <c r="AO45"/>
  <c r="AN45"/>
  <c r="AO25"/>
  <c r="AN25"/>
  <c r="AB77"/>
  <c r="AH77" l="1"/>
  <c r="AB89"/>
  <c r="AH89" s="1"/>
  <c r="AA87"/>
  <c r="Z87"/>
  <c r="AA86"/>
  <c r="Z86"/>
  <c r="AA85"/>
  <c r="Z85"/>
  <c r="AA84"/>
  <c r="Z84"/>
  <c r="AA83"/>
  <c r="Z83"/>
  <c r="AA82"/>
  <c r="Z82"/>
  <c r="AA81"/>
  <c r="Z81"/>
  <c r="AA75"/>
  <c r="Z75"/>
  <c r="AA74"/>
  <c r="Z74"/>
  <c r="AA73"/>
  <c r="Z73"/>
  <c r="AA72"/>
  <c r="Z72"/>
  <c r="AA71"/>
  <c r="Z71"/>
  <c r="AA68"/>
  <c r="Z68"/>
  <c r="AA67"/>
  <c r="Z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1"/>
  <c r="Z51"/>
  <c r="AA50"/>
  <c r="Z50"/>
  <c r="AA49"/>
  <c r="Z49"/>
  <c r="AA46"/>
  <c r="Z46"/>
  <c r="AA44"/>
  <c r="Z44"/>
  <c r="AA43"/>
  <c r="Z43"/>
  <c r="AA42"/>
  <c r="Z42"/>
  <c r="AA41"/>
  <c r="Z41"/>
  <c r="AA40"/>
  <c r="Z40"/>
  <c r="AA39"/>
  <c r="Z39"/>
  <c r="AA38"/>
  <c r="Z38"/>
  <c r="AA37"/>
  <c r="Z37"/>
  <c r="AA34"/>
  <c r="Z34"/>
  <c r="AA33"/>
  <c r="Z33"/>
  <c r="AA32"/>
  <c r="Z32"/>
  <c r="AA31"/>
  <c r="Z31"/>
  <c r="AA30"/>
  <c r="Z30"/>
  <c r="AA29"/>
  <c r="Z29"/>
  <c r="AA26"/>
  <c r="Z26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X88"/>
  <c r="AD88" s="1"/>
  <c r="X76"/>
  <c r="AD76" s="1"/>
  <c r="X69"/>
  <c r="AD69" s="1"/>
  <c r="X52"/>
  <c r="AD52" s="1"/>
  <c r="X47"/>
  <c r="AD47" s="1"/>
  <c r="X35"/>
  <c r="AD35" s="1"/>
  <c r="X27"/>
  <c r="AD27" s="1"/>
  <c r="X17"/>
  <c r="AD17" s="1"/>
  <c r="X77" l="1"/>
  <c r="AD77" s="1"/>
  <c r="O20"/>
  <c r="O21"/>
  <c r="O22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S6"/>
  <c r="AS7"/>
  <c r="AS8"/>
  <c r="AS9"/>
  <c r="AS10"/>
  <c r="AS11"/>
  <c r="AS12"/>
  <c r="AS13"/>
  <c r="AS14"/>
  <c r="AS15"/>
  <c r="AS16"/>
  <c r="AS18"/>
  <c r="AS19"/>
  <c r="AS20"/>
  <c r="AS21"/>
  <c r="AS22"/>
  <c r="AS23"/>
  <c r="AS24"/>
  <c r="AS26"/>
  <c r="AS28"/>
  <c r="AS29"/>
  <c r="AS30"/>
  <c r="AS31"/>
  <c r="AS32"/>
  <c r="AS33"/>
  <c r="AS34"/>
  <c r="AS36"/>
  <c r="AS37"/>
  <c r="AS38"/>
  <c r="AS39"/>
  <c r="AS40"/>
  <c r="AS41"/>
  <c r="AS42"/>
  <c r="AS43"/>
  <c r="AS44"/>
  <c r="AS46"/>
  <c r="AS48"/>
  <c r="AS49"/>
  <c r="AS50"/>
  <c r="AS51"/>
  <c r="AS53"/>
  <c r="AS54"/>
  <c r="AS55"/>
  <c r="AS56"/>
  <c r="AS57"/>
  <c r="AS58"/>
  <c r="AS59"/>
  <c r="AS60"/>
  <c r="AS61"/>
  <c r="AS62"/>
  <c r="AS63"/>
  <c r="AS64"/>
  <c r="AS65"/>
  <c r="AS66"/>
  <c r="AS67"/>
  <c r="AS68"/>
  <c r="AS70"/>
  <c r="AS71"/>
  <c r="AS72"/>
  <c r="AS73"/>
  <c r="AS74"/>
  <c r="AS75"/>
  <c r="AS78"/>
  <c r="AS79"/>
  <c r="AS80"/>
  <c r="AS81"/>
  <c r="AS82"/>
  <c r="AS83"/>
  <c r="AS84"/>
  <c r="AS85"/>
  <c r="AS86"/>
  <c r="AS87"/>
  <c r="AT5"/>
  <c r="AS5"/>
  <c r="AQ88"/>
  <c r="AQ76"/>
  <c r="AQ69"/>
  <c r="AQ52"/>
  <c r="AQ47"/>
  <c r="AQ35"/>
  <c r="AQ27"/>
  <c r="AQ17"/>
  <c r="X89" l="1"/>
  <c r="AD89" s="1"/>
  <c r="AQ77"/>
  <c r="AQ89" s="1"/>
  <c r="T17"/>
  <c r="Z17" s="1"/>
  <c r="T27"/>
  <c r="Z27" s="1"/>
  <c r="T35"/>
  <c r="Z35" s="1"/>
  <c r="T47"/>
  <c r="Z47" s="1"/>
  <c r="T52"/>
  <c r="Z52" s="1"/>
  <c r="T69"/>
  <c r="Z69" s="1"/>
  <c r="T76"/>
  <c r="Z76" s="1"/>
  <c r="P88"/>
  <c r="P76"/>
  <c r="P69"/>
  <c r="P52"/>
  <c r="P47"/>
  <c r="P35"/>
  <c r="P27"/>
  <c r="P17"/>
  <c r="L88"/>
  <c r="L76"/>
  <c r="L69"/>
  <c r="L52"/>
  <c r="L47"/>
  <c r="L35"/>
  <c r="L27"/>
  <c r="L17"/>
  <c r="H88"/>
  <c r="H76"/>
  <c r="H69"/>
  <c r="H52"/>
  <c r="H47"/>
  <c r="H35"/>
  <c r="H27"/>
  <c r="H17"/>
  <c r="D88"/>
  <c r="AL88" s="1"/>
  <c r="D76"/>
  <c r="AL76" s="1"/>
  <c r="D69"/>
  <c r="AL69" s="1"/>
  <c r="D52"/>
  <c r="AL52" s="1"/>
  <c r="D47"/>
  <c r="AL47" s="1"/>
  <c r="D35"/>
  <c r="AL35" s="1"/>
  <c r="D27"/>
  <c r="AL27" s="1"/>
  <c r="D17"/>
  <c r="AL17" s="1"/>
  <c r="B88"/>
  <c r="B76"/>
  <c r="B69"/>
  <c r="B52"/>
  <c r="B47"/>
  <c r="B35"/>
  <c r="B27"/>
  <c r="AS88"/>
  <c r="AS76"/>
  <c r="AS69"/>
  <c r="AS52"/>
  <c r="AS47"/>
  <c r="AS35"/>
  <c r="AS27"/>
  <c r="AS17"/>
  <c r="W87"/>
  <c r="V87"/>
  <c r="W86"/>
  <c r="V86"/>
  <c r="W85"/>
  <c r="V85"/>
  <c r="W84"/>
  <c r="V84"/>
  <c r="W83"/>
  <c r="V83"/>
  <c r="W82"/>
  <c r="V82"/>
  <c r="W81"/>
  <c r="V81"/>
  <c r="W75"/>
  <c r="V75"/>
  <c r="W74"/>
  <c r="V74"/>
  <c r="W73"/>
  <c r="V73"/>
  <c r="W72"/>
  <c r="V72"/>
  <c r="W71"/>
  <c r="V71"/>
  <c r="W68"/>
  <c r="V68"/>
  <c r="W67"/>
  <c r="V67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1"/>
  <c r="V51"/>
  <c r="W50"/>
  <c r="V50"/>
  <c r="W49"/>
  <c r="V49"/>
  <c r="W46"/>
  <c r="V46"/>
  <c r="W44"/>
  <c r="V44"/>
  <c r="W43"/>
  <c r="V43"/>
  <c r="W42"/>
  <c r="V42"/>
  <c r="W41"/>
  <c r="V41"/>
  <c r="W40"/>
  <c r="V40"/>
  <c r="W39"/>
  <c r="V39"/>
  <c r="W38"/>
  <c r="V38"/>
  <c r="W37"/>
  <c r="V37"/>
  <c r="W34"/>
  <c r="V34"/>
  <c r="W33"/>
  <c r="V33"/>
  <c r="W32"/>
  <c r="V32"/>
  <c r="W31"/>
  <c r="V31"/>
  <c r="W30"/>
  <c r="V30"/>
  <c r="W29"/>
  <c r="V29"/>
  <c r="W26"/>
  <c r="V26"/>
  <c r="W24"/>
  <c r="V24"/>
  <c r="W23"/>
  <c r="V23"/>
  <c r="W22"/>
  <c r="V22"/>
  <c r="W21"/>
  <c r="V21"/>
  <c r="W20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8"/>
  <c r="Z88" s="1"/>
  <c r="S87"/>
  <c r="R87"/>
  <c r="S86"/>
  <c r="R86"/>
  <c r="S85"/>
  <c r="R85"/>
  <c r="S84"/>
  <c r="R84"/>
  <c r="S83"/>
  <c r="R83"/>
  <c r="S82"/>
  <c r="R82"/>
  <c r="S81"/>
  <c r="R81"/>
  <c r="S75"/>
  <c r="R75"/>
  <c r="S74"/>
  <c r="R74"/>
  <c r="S73"/>
  <c r="R73"/>
  <c r="S72"/>
  <c r="R72"/>
  <c r="S71"/>
  <c r="R71"/>
  <c r="S68"/>
  <c r="R68"/>
  <c r="S67"/>
  <c r="R67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1"/>
  <c r="R51"/>
  <c r="S50"/>
  <c r="R50"/>
  <c r="S49"/>
  <c r="R49"/>
  <c r="S46"/>
  <c r="R46"/>
  <c r="S44"/>
  <c r="R44"/>
  <c r="S43"/>
  <c r="R43"/>
  <c r="S42"/>
  <c r="R42"/>
  <c r="S41"/>
  <c r="R41"/>
  <c r="S40"/>
  <c r="R40"/>
  <c r="S39"/>
  <c r="R39"/>
  <c r="S38"/>
  <c r="R38"/>
  <c r="S37"/>
  <c r="R37"/>
  <c r="S34"/>
  <c r="R34"/>
  <c r="S33"/>
  <c r="R33"/>
  <c r="S32"/>
  <c r="R32"/>
  <c r="S31"/>
  <c r="R31"/>
  <c r="S30"/>
  <c r="R30"/>
  <c r="S29"/>
  <c r="R29"/>
  <c r="S26"/>
  <c r="R26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O87"/>
  <c r="N87"/>
  <c r="O86"/>
  <c r="N86"/>
  <c r="O85"/>
  <c r="N85"/>
  <c r="O84"/>
  <c r="N84"/>
  <c r="O83"/>
  <c r="N83"/>
  <c r="O82"/>
  <c r="N82"/>
  <c r="O81"/>
  <c r="N81"/>
  <c r="O75"/>
  <c r="N75"/>
  <c r="O74"/>
  <c r="N74"/>
  <c r="O73"/>
  <c r="N73"/>
  <c r="O72"/>
  <c r="N72"/>
  <c r="O71"/>
  <c r="N71"/>
  <c r="O68"/>
  <c r="N68"/>
  <c r="O67"/>
  <c r="N67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1"/>
  <c r="N51"/>
  <c r="O50"/>
  <c r="N50"/>
  <c r="O49"/>
  <c r="N49"/>
  <c r="O46"/>
  <c r="N46"/>
  <c r="O44"/>
  <c r="N44"/>
  <c r="O43"/>
  <c r="N43"/>
  <c r="O42"/>
  <c r="N42"/>
  <c r="O41"/>
  <c r="N41"/>
  <c r="O40"/>
  <c r="N40"/>
  <c r="O39"/>
  <c r="N39"/>
  <c r="O38"/>
  <c r="N38"/>
  <c r="O37"/>
  <c r="N37"/>
  <c r="O34"/>
  <c r="N34"/>
  <c r="O33"/>
  <c r="N33"/>
  <c r="O32"/>
  <c r="N32"/>
  <c r="O31"/>
  <c r="N31"/>
  <c r="O30"/>
  <c r="N30"/>
  <c r="O29"/>
  <c r="N29"/>
  <c r="O26"/>
  <c r="N26"/>
  <c r="O24"/>
  <c r="N24"/>
  <c r="O23"/>
  <c r="N23"/>
  <c r="N22"/>
  <c r="N21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K87"/>
  <c r="J87"/>
  <c r="K86"/>
  <c r="J86"/>
  <c r="K85"/>
  <c r="J85"/>
  <c r="K84"/>
  <c r="J84"/>
  <c r="K83"/>
  <c r="J83"/>
  <c r="K82"/>
  <c r="J82"/>
  <c r="K81"/>
  <c r="J81"/>
  <c r="K75"/>
  <c r="J75"/>
  <c r="K74"/>
  <c r="J74"/>
  <c r="K73"/>
  <c r="J73"/>
  <c r="K72"/>
  <c r="J72"/>
  <c r="K71"/>
  <c r="J71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1"/>
  <c r="J51"/>
  <c r="K50"/>
  <c r="J50"/>
  <c r="K49"/>
  <c r="J49"/>
  <c r="K46"/>
  <c r="J46"/>
  <c r="K44"/>
  <c r="J44"/>
  <c r="K43"/>
  <c r="J43"/>
  <c r="K42"/>
  <c r="J42"/>
  <c r="K41"/>
  <c r="J41"/>
  <c r="K40"/>
  <c r="J40"/>
  <c r="K39"/>
  <c r="J39"/>
  <c r="K38"/>
  <c r="J38"/>
  <c r="K37"/>
  <c r="J37"/>
  <c r="K34"/>
  <c r="J34"/>
  <c r="K33"/>
  <c r="J33"/>
  <c r="K32"/>
  <c r="J32"/>
  <c r="K31"/>
  <c r="J31"/>
  <c r="K30"/>
  <c r="J30"/>
  <c r="K29"/>
  <c r="J29"/>
  <c r="K26"/>
  <c r="J26"/>
  <c r="K24"/>
  <c r="J24"/>
  <c r="K23"/>
  <c r="J23"/>
  <c r="J22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G87"/>
  <c r="F87"/>
  <c r="G86"/>
  <c r="F86"/>
  <c r="G85"/>
  <c r="F85"/>
  <c r="G84"/>
  <c r="F84"/>
  <c r="G83"/>
  <c r="F83"/>
  <c r="G82"/>
  <c r="F82"/>
  <c r="G81"/>
  <c r="F81"/>
  <c r="G75"/>
  <c r="F75"/>
  <c r="G74"/>
  <c r="F74"/>
  <c r="G73"/>
  <c r="F73"/>
  <c r="G72"/>
  <c r="F72"/>
  <c r="G71"/>
  <c r="F71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1"/>
  <c r="F51"/>
  <c r="G50"/>
  <c r="F50"/>
  <c r="G49"/>
  <c r="F49"/>
  <c r="G46"/>
  <c r="F46"/>
  <c r="G44"/>
  <c r="F44"/>
  <c r="G43"/>
  <c r="F43"/>
  <c r="G42"/>
  <c r="F42"/>
  <c r="G41"/>
  <c r="F41"/>
  <c r="G40"/>
  <c r="F40"/>
  <c r="G39"/>
  <c r="F39"/>
  <c r="G38"/>
  <c r="F38"/>
  <c r="G37"/>
  <c r="F37"/>
  <c r="G34"/>
  <c r="F34"/>
  <c r="G33"/>
  <c r="F33"/>
  <c r="G32"/>
  <c r="F32"/>
  <c r="G31"/>
  <c r="F31"/>
  <c r="G30"/>
  <c r="F30"/>
  <c r="G29"/>
  <c r="F29"/>
  <c r="G26"/>
  <c r="F26"/>
  <c r="G24"/>
  <c r="F24"/>
  <c r="G23"/>
  <c r="F23"/>
  <c r="G22"/>
  <c r="F22"/>
  <c r="G21"/>
  <c r="F21"/>
  <c r="G20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AN81" l="1"/>
  <c r="AJ81"/>
  <c r="AJ82"/>
  <c r="AN82"/>
  <c r="AJ83"/>
  <c r="AN83"/>
  <c r="AJ84"/>
  <c r="AN84"/>
  <c r="AJ85"/>
  <c r="AN85"/>
  <c r="AJ86"/>
  <c r="AN86"/>
  <c r="AJ87"/>
  <c r="AN87"/>
  <c r="AO81"/>
  <c r="AK81"/>
  <c r="AK82"/>
  <c r="AO82"/>
  <c r="AK83"/>
  <c r="AO83"/>
  <c r="AK84"/>
  <c r="AO84"/>
  <c r="AK85"/>
  <c r="AO85"/>
  <c r="AK86"/>
  <c r="AO86"/>
  <c r="AK87"/>
  <c r="AO87"/>
  <c r="AK71"/>
  <c r="AO71"/>
  <c r="AJ71"/>
  <c r="AN71"/>
  <c r="AJ72"/>
  <c r="AN72"/>
  <c r="AJ73"/>
  <c r="AN73"/>
  <c r="AJ74"/>
  <c r="AN74"/>
  <c r="AJ75"/>
  <c r="AN75"/>
  <c r="AK72"/>
  <c r="AO72"/>
  <c r="AK73"/>
  <c r="AO73"/>
  <c r="AK74"/>
  <c r="AO74"/>
  <c r="AK75"/>
  <c r="AO75"/>
  <c r="AJ54"/>
  <c r="AN54"/>
  <c r="AJ55"/>
  <c r="AN55"/>
  <c r="AJ56"/>
  <c r="AN56"/>
  <c r="AJ57"/>
  <c r="AN57"/>
  <c r="AJ58"/>
  <c r="AN58"/>
  <c r="AJ59"/>
  <c r="AN59"/>
  <c r="AJ60"/>
  <c r="AN60"/>
  <c r="AJ61"/>
  <c r="AN61"/>
  <c r="AJ62"/>
  <c r="AN62"/>
  <c r="AJ63"/>
  <c r="AN63"/>
  <c r="AJ64"/>
  <c r="AN64"/>
  <c r="AJ65"/>
  <c r="AN65"/>
  <c r="AJ66"/>
  <c r="AN66"/>
  <c r="AJ67"/>
  <c r="AN67"/>
  <c r="AJ68"/>
  <c r="AN68"/>
  <c r="AK54"/>
  <c r="AO54"/>
  <c r="AK55"/>
  <c r="AO55"/>
  <c r="AK56"/>
  <c r="AO56"/>
  <c r="AK57"/>
  <c r="AO57"/>
  <c r="AK58"/>
  <c r="AO58"/>
  <c r="AK59"/>
  <c r="AO59"/>
  <c r="AK60"/>
  <c r="AO60"/>
  <c r="AK61"/>
  <c r="AO61"/>
  <c r="AK62"/>
  <c r="AO62"/>
  <c r="AK63"/>
  <c r="AO63"/>
  <c r="AK64"/>
  <c r="AO64"/>
  <c r="AK65"/>
  <c r="AO65"/>
  <c r="AK66"/>
  <c r="AO66"/>
  <c r="AK67"/>
  <c r="AO67"/>
  <c r="AK68"/>
  <c r="AO68"/>
  <c r="AK50"/>
  <c r="AO50"/>
  <c r="AJ49"/>
  <c r="AN49"/>
  <c r="AJ50"/>
  <c r="AN50"/>
  <c r="AJ51"/>
  <c r="AN51"/>
  <c r="AK49"/>
  <c r="AO49"/>
  <c r="AK51"/>
  <c r="AO51"/>
  <c r="AK37"/>
  <c r="AO37"/>
  <c r="AK39"/>
  <c r="AO39"/>
  <c r="AK41"/>
  <c r="AO41"/>
  <c r="AK43"/>
  <c r="AO43"/>
  <c r="AJ37"/>
  <c r="AN37"/>
  <c r="AJ38"/>
  <c r="AN38"/>
  <c r="AJ39"/>
  <c r="AN39"/>
  <c r="AJ40"/>
  <c r="AN40"/>
  <c r="AJ41"/>
  <c r="AN41"/>
  <c r="AJ42"/>
  <c r="AN42"/>
  <c r="AJ43"/>
  <c r="AN43"/>
  <c r="AJ44"/>
  <c r="AN44"/>
  <c r="AJ46"/>
  <c r="AN46"/>
  <c r="AK38"/>
  <c r="AO38"/>
  <c r="AK40"/>
  <c r="AO40"/>
  <c r="AK42"/>
  <c r="AO42"/>
  <c r="AK44"/>
  <c r="AO44"/>
  <c r="AK46"/>
  <c r="AO46"/>
  <c r="AK31"/>
  <c r="AO31"/>
  <c r="AK33"/>
  <c r="AO33"/>
  <c r="AJ29"/>
  <c r="AN29"/>
  <c r="AJ30"/>
  <c r="AN30"/>
  <c r="AJ31"/>
  <c r="AN31"/>
  <c r="AJ32"/>
  <c r="AN32"/>
  <c r="AJ33"/>
  <c r="AN33"/>
  <c r="AJ34"/>
  <c r="AN34"/>
  <c r="AK29"/>
  <c r="AO29"/>
  <c r="AK30"/>
  <c r="AO30"/>
  <c r="AK32"/>
  <c r="AO32"/>
  <c r="AK34"/>
  <c r="AO34"/>
  <c r="AK19"/>
  <c r="AO19"/>
  <c r="AK21"/>
  <c r="AO21"/>
  <c r="AK22"/>
  <c r="AO22"/>
  <c r="AK24"/>
  <c r="AO24"/>
  <c r="AJ19"/>
  <c r="AN19"/>
  <c r="AJ20"/>
  <c r="AN20"/>
  <c r="AJ21"/>
  <c r="AN21"/>
  <c r="AJ22"/>
  <c r="AN22"/>
  <c r="AJ23"/>
  <c r="AN23"/>
  <c r="AJ24"/>
  <c r="AN24"/>
  <c r="AJ26"/>
  <c r="AN26"/>
  <c r="AK20"/>
  <c r="AO20"/>
  <c r="AK23"/>
  <c r="AO23"/>
  <c r="AK26"/>
  <c r="AO26"/>
  <c r="AK6"/>
  <c r="AO6"/>
  <c r="AN5"/>
  <c r="AJ5"/>
  <c r="AJ6"/>
  <c r="AN6"/>
  <c r="AJ7"/>
  <c r="AN7"/>
  <c r="AJ8"/>
  <c r="AN8"/>
  <c r="AJ9"/>
  <c r="AN9"/>
  <c r="AJ10"/>
  <c r="AN10"/>
  <c r="AJ11"/>
  <c r="AN11"/>
  <c r="AJ12"/>
  <c r="AN12"/>
  <c r="AJ13"/>
  <c r="AN13"/>
  <c r="AJ14"/>
  <c r="AN14"/>
  <c r="AJ15"/>
  <c r="AN15"/>
  <c r="AJ16"/>
  <c r="AN16"/>
  <c r="AO5"/>
  <c r="AK5"/>
  <c r="AK7"/>
  <c r="AO7"/>
  <c r="AK8"/>
  <c r="AO8"/>
  <c r="AK9"/>
  <c r="AO9"/>
  <c r="AK10"/>
  <c r="AO10"/>
  <c r="AK11"/>
  <c r="AO11"/>
  <c r="AK12"/>
  <c r="AO12"/>
  <c r="AK13"/>
  <c r="AO13"/>
  <c r="AK14"/>
  <c r="AO14"/>
  <c r="AK15"/>
  <c r="AO15"/>
  <c r="AK16"/>
  <c r="AO16"/>
  <c r="D77"/>
  <c r="L77"/>
  <c r="L89" s="1"/>
  <c r="P77"/>
  <c r="P89" s="1"/>
  <c r="T77"/>
  <c r="B77"/>
  <c r="H77"/>
  <c r="H89" s="1"/>
  <c r="V88"/>
  <c r="V27"/>
  <c r="V47"/>
  <c r="V69"/>
  <c r="V17"/>
  <c r="V35"/>
  <c r="V52"/>
  <c r="V76"/>
  <c r="R88"/>
  <c r="F88"/>
  <c r="R27"/>
  <c r="R47"/>
  <c r="R69"/>
  <c r="R17"/>
  <c r="R35"/>
  <c r="R52"/>
  <c r="R76"/>
  <c r="N27"/>
  <c r="N47"/>
  <c r="N69"/>
  <c r="N17"/>
  <c r="N35"/>
  <c r="N52"/>
  <c r="N76"/>
  <c r="N88"/>
  <c r="J88"/>
  <c r="J35"/>
  <c r="J76"/>
  <c r="J17"/>
  <c r="J52"/>
  <c r="J27"/>
  <c r="J47"/>
  <c r="J69"/>
  <c r="F27"/>
  <c r="F47"/>
  <c r="F69"/>
  <c r="F17"/>
  <c r="F35"/>
  <c r="F52"/>
  <c r="F76"/>
  <c r="D89" l="1"/>
  <c r="AL89" s="1"/>
  <c r="AL77"/>
  <c r="AJ88"/>
  <c r="AN88"/>
  <c r="AJ76"/>
  <c r="AN76"/>
  <c r="AJ69"/>
  <c r="AN69"/>
  <c r="AJ52"/>
  <c r="AN52"/>
  <c r="AJ47"/>
  <c r="AN47"/>
  <c r="AJ35"/>
  <c r="AN35"/>
  <c r="AJ27"/>
  <c r="AN27"/>
  <c r="AJ17"/>
  <c r="AN17"/>
  <c r="B89"/>
  <c r="T89"/>
  <c r="Z89" s="1"/>
  <c r="Z77"/>
  <c r="AS89"/>
  <c r="AS77"/>
  <c r="V77"/>
  <c r="R77"/>
  <c r="N77"/>
  <c r="N89"/>
  <c r="J77"/>
  <c r="F77"/>
  <c r="K24" i="9"/>
  <c r="J24"/>
  <c r="K15"/>
  <c r="J15"/>
  <c r="AJ77" i="11" l="1"/>
  <c r="AN77"/>
  <c r="V89"/>
  <c r="R89"/>
  <c r="J89"/>
  <c r="F89"/>
  <c r="AJ89" l="1"/>
  <c r="AN89"/>
  <c r="G69" i="9"/>
  <c r="G88"/>
  <c r="H87" s="1"/>
  <c r="D88"/>
  <c r="E83" s="1"/>
  <c r="G76"/>
  <c r="H73" s="1"/>
  <c r="D76"/>
  <c r="E75" s="1"/>
  <c r="D69"/>
  <c r="E68" s="1"/>
  <c r="G52"/>
  <c r="H49" s="1"/>
  <c r="D52"/>
  <c r="E51" s="1"/>
  <c r="G47"/>
  <c r="D47"/>
  <c r="G35"/>
  <c r="D35"/>
  <c r="E34" s="1"/>
  <c r="G27"/>
  <c r="D27"/>
  <c r="E25" s="1"/>
  <c r="G17"/>
  <c r="D17"/>
  <c r="K87"/>
  <c r="K86"/>
  <c r="K85"/>
  <c r="K84"/>
  <c r="K83"/>
  <c r="K82"/>
  <c r="K81"/>
  <c r="J87"/>
  <c r="J86"/>
  <c r="J85"/>
  <c r="J84"/>
  <c r="J82"/>
  <c r="J81"/>
  <c r="K75"/>
  <c r="K73"/>
  <c r="K71"/>
  <c r="J75"/>
  <c r="J74"/>
  <c r="J73"/>
  <c r="J72"/>
  <c r="J71"/>
  <c r="K68"/>
  <c r="K67"/>
  <c r="K65"/>
  <c r="K63"/>
  <c r="K61"/>
  <c r="K59"/>
  <c r="K57"/>
  <c r="K55"/>
  <c r="K54"/>
  <c r="J68"/>
  <c r="J67"/>
  <c r="J66"/>
  <c r="J65"/>
  <c r="J63"/>
  <c r="J61"/>
  <c r="J59"/>
  <c r="J57"/>
  <c r="J55"/>
  <c r="J54"/>
  <c r="K51"/>
  <c r="K50"/>
  <c r="K49"/>
  <c r="J51"/>
  <c r="J50"/>
  <c r="J49"/>
  <c r="K46"/>
  <c r="K44"/>
  <c r="K43"/>
  <c r="K41"/>
  <c r="K39"/>
  <c r="K38"/>
  <c r="K37"/>
  <c r="J46"/>
  <c r="J44"/>
  <c r="J43"/>
  <c r="J42"/>
  <c r="J41"/>
  <c r="J40"/>
  <c r="J39"/>
  <c r="J38"/>
  <c r="J37"/>
  <c r="K34"/>
  <c r="K33"/>
  <c r="K32"/>
  <c r="K31"/>
  <c r="K30"/>
  <c r="K29"/>
  <c r="J34"/>
  <c r="J33"/>
  <c r="J32"/>
  <c r="J31"/>
  <c r="J30"/>
  <c r="J29"/>
  <c r="K26"/>
  <c r="K23"/>
  <c r="K22"/>
  <c r="K21"/>
  <c r="K20"/>
  <c r="K19"/>
  <c r="J26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24" l="1"/>
  <c r="H25"/>
  <c r="H64"/>
  <c r="H44"/>
  <c r="H45"/>
  <c r="E42"/>
  <c r="E45"/>
  <c r="H58"/>
  <c r="H66"/>
  <c r="H33"/>
  <c r="H32"/>
  <c r="E33"/>
  <c r="E26"/>
  <c r="E24"/>
  <c r="H26"/>
  <c r="E14"/>
  <c r="E15"/>
  <c r="H12"/>
  <c r="H15"/>
  <c r="H34"/>
  <c r="E10"/>
  <c r="J27"/>
  <c r="E49"/>
  <c r="E29"/>
  <c r="E6"/>
  <c r="E13"/>
  <c r="E40"/>
  <c r="E31"/>
  <c r="E19"/>
  <c r="E5"/>
  <c r="E8"/>
  <c r="E12"/>
  <c r="H16"/>
  <c r="D77"/>
  <c r="E35" s="1"/>
  <c r="E50"/>
  <c r="E30"/>
  <c r="E32"/>
  <c r="E21"/>
  <c r="E16"/>
  <c r="J35"/>
  <c r="E20"/>
  <c r="E22"/>
  <c r="E23"/>
  <c r="H19"/>
  <c r="H20"/>
  <c r="H31"/>
  <c r="H21"/>
  <c r="J17"/>
  <c r="H8"/>
  <c r="H23"/>
  <c r="J52"/>
  <c r="H37"/>
  <c r="H22"/>
  <c r="H5"/>
  <c r="H67"/>
  <c r="H50"/>
  <c r="H82"/>
  <c r="H86"/>
  <c r="H84"/>
  <c r="J69"/>
  <c r="G77"/>
  <c r="G89" s="1"/>
  <c r="H40"/>
  <c r="H29"/>
  <c r="H59"/>
  <c r="H63"/>
  <c r="H42"/>
  <c r="E56"/>
  <c r="E54"/>
  <c r="E59"/>
  <c r="E63"/>
  <c r="E67"/>
  <c r="E57"/>
  <c r="E61"/>
  <c r="E65"/>
  <c r="E38"/>
  <c r="E44"/>
  <c r="E73"/>
  <c r="H71"/>
  <c r="H75"/>
  <c r="E81"/>
  <c r="E85"/>
  <c r="E87"/>
  <c r="H55"/>
  <c r="H62"/>
  <c r="J47"/>
  <c r="J76"/>
  <c r="J88"/>
  <c r="H6"/>
  <c r="H10"/>
  <c r="H14"/>
  <c r="E37"/>
  <c r="E39"/>
  <c r="E41"/>
  <c r="E43"/>
  <c r="E46"/>
  <c r="H38"/>
  <c r="H41"/>
  <c r="H43"/>
  <c r="H46"/>
  <c r="H51"/>
  <c r="E55"/>
  <c r="E58"/>
  <c r="E60"/>
  <c r="E62"/>
  <c r="E64"/>
  <c r="E66"/>
  <c r="H57"/>
  <c r="H61"/>
  <c r="E72"/>
  <c r="E74"/>
  <c r="H72"/>
  <c r="H74"/>
  <c r="E82"/>
  <c r="E84"/>
  <c r="E86"/>
  <c r="H81"/>
  <c r="H83"/>
  <c r="H85"/>
  <c r="H54"/>
  <c r="H56"/>
  <c r="H60"/>
  <c r="H68"/>
  <c r="E71"/>
  <c r="E52" l="1"/>
  <c r="E69"/>
  <c r="E76"/>
  <c r="E47"/>
  <c r="E17"/>
  <c r="E27"/>
  <c r="D89"/>
  <c r="J89" s="1"/>
  <c r="H76"/>
  <c r="H69"/>
  <c r="H35"/>
  <c r="H47"/>
  <c r="H17"/>
  <c r="H27"/>
  <c r="H52"/>
  <c r="K40" l="1"/>
  <c r="K42"/>
  <c r="K56"/>
  <c r="K58"/>
  <c r="K60"/>
  <c r="K62"/>
  <c r="K64"/>
  <c r="K66"/>
  <c r="K72"/>
  <c r="K74"/>
  <c r="J56"/>
  <c r="J58"/>
  <c r="J60"/>
  <c r="J62"/>
  <c r="J64"/>
  <c r="J83"/>
  <c r="F9" i="1"/>
  <c r="E9"/>
  <c r="D9"/>
  <c r="C9"/>
  <c r="G9"/>
  <c r="H9"/>
  <c r="I9"/>
  <c r="H39" i="9"/>
  <c r="H30" l="1"/>
  <c r="H7" l="1"/>
  <c r="H9"/>
  <c r="H11"/>
  <c r="H13"/>
  <c r="E7"/>
  <c r="E9"/>
  <c r="E11"/>
  <c r="J77" l="1"/>
</calcChain>
</file>

<file path=xl/sharedStrings.xml><?xml version="1.0" encoding="utf-8"?>
<sst xmlns="http://schemas.openxmlformats.org/spreadsheetml/2006/main" count="450" uniqueCount="149">
  <si>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</si>
  <si>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</si>
  <si>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</si>
  <si>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</si>
  <si>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</si>
  <si>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</si>
  <si>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</si>
  <si>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</si>
  <si>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</si>
  <si>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</si>
  <si>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</si>
  <si>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</si>
  <si>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</si>
  <si>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</si>
  <si>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</si>
  <si>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</si>
  <si>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</si>
  <si>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</si>
  <si>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</si>
  <si>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</si>
  <si>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</si>
  <si>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</si>
  <si>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</si>
  <si>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</si>
  <si>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</si>
  <si>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</si>
  <si>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</si>
  <si>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</si>
  <si>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</si>
  <si>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</si>
  <si>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</si>
  <si>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</si>
  <si>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</si>
  <si>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</si>
  <si>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</si>
  <si>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</si>
  <si>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</si>
  <si>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</si>
  <si>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</si>
  <si>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</si>
  <si>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</si>
  <si>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</si>
  <si>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</si>
  <si>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</si>
  <si>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</si>
  <si>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</si>
  <si>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</si>
  <si>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</si>
  <si>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</si>
  <si>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</si>
  <si>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</si>
  <si>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</si>
  <si>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</si>
  <si>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</si>
  <si>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</si>
  <si>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</si>
  <si>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</si>
  <si>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</si>
  <si>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</si>
  <si>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</si>
  <si>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</si>
  <si>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</si>
  <si>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</si>
  <si>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</si>
  <si>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</si>
  <si>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</si>
  <si>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</si>
  <si>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</si>
  <si>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</si>
  <si>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</si>
  <si>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</si>
  <si>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</si>
  <si>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</si>
  <si>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</si>
  <si>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</si>
  <si>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</si>
  <si>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</si>
  <si>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</si>
  <si>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</si>
  <si>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</si>
  <si>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</si>
  <si>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</si>
  <si>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</si>
  <si>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</si>
  <si>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</si>
  <si>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</si>
  <si>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</si>
  <si>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</si>
  <si>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</si>
  <si>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</si>
  <si>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</si>
  <si>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</si>
  <si>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</si>
  <si>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</si>
  <si>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</si>
  <si>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</si>
  <si>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</si>
  <si>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</si>
  <si>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</si>
  <si>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</si>
  <si>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</si>
  <si>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</si>
  <si>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</si>
  <si>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</si>
  <si>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</si>
  <si>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</si>
  <si>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</si>
  <si>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</si>
  <si>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</si>
  <si>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</si>
  <si>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</si>
  <si>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</si>
  <si>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</si>
  <si>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</si>
  <si>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</si>
  <si>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</si>
  <si>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</si>
  <si>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</si>
  <si>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</si>
  <si>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</si>
  <si>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</si>
  <si>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</si>
  <si>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</si>
  <si>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</si>
  <si>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Nubian &amp; Sapphire Funds by BGL and Union Trustees Mixed Fund by CDL Capital  are not included in this compilation.</t>
  </si>
  <si>
    <t>AXA Mansard Investments Limited</t>
  </si>
  <si>
    <t>AXA Mansard Equity Income Fund</t>
  </si>
  <si>
    <t>AXA Mansard Money Market Fund</t>
  </si>
  <si>
    <t>NAV and Unit Price as at Week Ended August 26, 2016</t>
  </si>
  <si>
    <t>NAV and Unit Price as at Week Ended September 2, 2016</t>
  </si>
  <si>
    <t>NAV and Unit Price as at Week Ended September 9, 2016</t>
  </si>
  <si>
    <t>1.1174 </t>
  </si>
  <si>
    <t>NAV and Unit Price as at Week Ended September 16, 2016</t>
  </si>
  <si>
    <t>NAV and Unit Price as at Week Ended September 23, 2016</t>
  </si>
  <si>
    <t>NAV and Unit Price as at Week Ended July 29, 2016</t>
  </si>
  <si>
    <t>Market Capitalization as at July 29, 2016</t>
  </si>
  <si>
    <t>NAV and Unit Price as at Week Ended September 30, 2016</t>
  </si>
  <si>
    <t>NAV and Unit Price as at Week Ended October 7, 2016</t>
  </si>
  <si>
    <t>Lotus Capital Fixed Income Fund</t>
  </si>
  <si>
    <t>Greenwich Plus Money Market Fund</t>
  </si>
  <si>
    <t>Greenwich Asset Management Limited</t>
  </si>
  <si>
    <t>25a.</t>
  </si>
  <si>
    <t>25b.</t>
  </si>
  <si>
    <t>NAV and Unit Price as at Week Ended October 14, 2016</t>
  </si>
  <si>
    <t>Market Capitalization as at October 14, 2016</t>
  </si>
  <si>
    <t>NET ASSET VALUES AND UNIT PRICES OF FUND MANAGEMENT AND COLLECTIVE INVESTMENT SCHEMES AS AT WEEK ENDED OCTOBER 21, 2016</t>
  </si>
  <si>
    <t>NAV and Unit Price as at Week Ended October 21, 2016</t>
  </si>
  <si>
    <t>Market Capitalization as at October 21, 2016</t>
  </si>
  <si>
    <t>ACAP CANARYGROWTH FUND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</si>
</sst>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b/>
      <i/>
      <sz val="8"/>
      <color rgb="FFFF0000"/>
      <name val="Arial Narrow"/>
      <family val="2"/>
    </font>
    <font>
      <sz val="8"/>
      <color rgb="FFFF0000"/>
      <name val="Arial Narrow"/>
      <family val="2"/>
    </font>
    <font>
      <b/>
      <sz val="7"/>
      <color rgb="FF000000"/>
      <name val="Californian FB"/>
      <family val="1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42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8" fillId="0" borderId="0" xfId="0" applyFont="1" applyBorder="1" applyAlignment="1">
      <alignment horizontal="left"/>
    </xf>
    <xf numFmtId="0" fontId="28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3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3" fillId="5" borderId="9" xfId="2" applyFont="1" applyFill="1" applyBorder="1" applyAlignment="1">
      <alignment horizontal="right" vertical="top" wrapText="1"/>
    </xf>
    <xf numFmtId="43" fontId="33" fillId="5" borderId="9" xfId="2" applyFont="1" applyFill="1" applyBorder="1" applyAlignment="1"/>
    <xf numFmtId="10" fontId="11" fillId="16" borderId="1" xfId="1" applyNumberFormat="1" applyFont="1" applyFill="1" applyBorder="1" applyAlignment="1">
      <alignment horizontal="center" vertical="top" wrapText="1"/>
    </xf>
    <xf numFmtId="10" fontId="15" fillId="14" borderId="1" xfId="1" applyNumberFormat="1" applyFont="1" applyFill="1" applyBorder="1"/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29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0" fontId="15" fillId="5" borderId="1" xfId="0" applyFont="1" applyFill="1" applyBorder="1"/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3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right" vertical="center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center" wrapText="1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/>
    <xf numFmtId="43" fontId="27" fillId="7" borderId="1" xfId="2" applyFont="1" applyFill="1" applyBorder="1" applyAlignment="1">
      <alignment horizontal="right"/>
    </xf>
    <xf numFmtId="10" fontId="27" fillId="13" borderId="1" xfId="1" applyNumberFormat="1" applyFont="1" applyFill="1" applyBorder="1" applyAlignment="1">
      <alignment horizontal="center" wrapText="1"/>
    </xf>
    <xf numFmtId="4" fontId="27" fillId="7" borderId="1" xfId="2" applyNumberFormat="1" applyFont="1" applyFill="1" applyBorder="1" applyAlignment="1">
      <alignment horizontal="right"/>
    </xf>
    <xf numFmtId="10" fontId="37" fillId="14" borderId="19" xfId="1" applyNumberFormat="1" applyFont="1" applyFill="1" applyBorder="1" applyAlignment="1">
      <alignment horizontal="center" vertical="top" wrapText="1"/>
    </xf>
    <xf numFmtId="10" fontId="37" fillId="14" borderId="9" xfId="1" applyNumberFormat="1" applyFont="1" applyFill="1" applyBorder="1" applyAlignment="1">
      <alignment horizontal="center" vertical="top" wrapText="1"/>
    </xf>
    <xf numFmtId="4" fontId="36" fillId="0" borderId="0" xfId="0" applyNumberFormat="1" applyFont="1" applyBorder="1" applyAlignment="1">
      <alignment horizontal="right" wrapText="1"/>
    </xf>
    <xf numFmtId="0" fontId="36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0" fontId="31" fillId="9" borderId="1" xfId="0" applyFont="1" applyFill="1" applyBorder="1" applyAlignment="1">
      <alignment horizontal="center" wrapText="1"/>
    </xf>
    <xf numFmtId="43" fontId="7" fillId="5" borderId="1" xfId="2" applyFont="1" applyFill="1" applyBorder="1" applyAlignment="1">
      <alignment horizontal="right" vertical="center"/>
    </xf>
    <xf numFmtId="43" fontId="15" fillId="5" borderId="1" xfId="2" applyFont="1" applyFill="1" applyBorder="1" applyAlignment="1">
      <alignment horizontal="right" vertical="top" wrapText="1"/>
    </xf>
    <xf numFmtId="4" fontId="11" fillId="5" borderId="1" xfId="2" applyNumberFormat="1" applyFont="1" applyFill="1" applyBorder="1" applyAlignment="1">
      <alignment horizontal="right" vertical="top" wrapText="1"/>
    </xf>
    <xf numFmtId="43" fontId="11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31" fillId="14" borderId="1" xfId="0" applyFont="1" applyFill="1" applyBorder="1" applyAlignment="1">
      <alignment horizontal="center" wrapText="1"/>
    </xf>
    <xf numFmtId="0" fontId="31" fillId="14" borderId="9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0" fontId="39" fillId="19" borderId="1" xfId="0" applyFont="1" applyFill="1" applyBorder="1" applyAlignment="1">
      <alignment horizontal="center" vertical="top"/>
    </xf>
    <xf numFmtId="0" fontId="39" fillId="19" borderId="1" xfId="0" applyFont="1" applyFill="1" applyBorder="1" applyAlignment="1">
      <alignment horizontal="center" vertical="top" wrapText="1"/>
    </xf>
    <xf numFmtId="0" fontId="40" fillId="19" borderId="1" xfId="0" applyFont="1" applyFill="1" applyBorder="1" applyAlignment="1">
      <alignment horizontal="center" vertical="top" wrapText="1"/>
    </xf>
    <xf numFmtId="4" fontId="20" fillId="19" borderId="1" xfId="0" applyNumberFormat="1" applyFont="1" applyFill="1" applyBorder="1"/>
    <xf numFmtId="43" fontId="20" fillId="19" borderId="1" xfId="2" applyFont="1" applyFill="1" applyBorder="1" applyAlignment="1">
      <alignment horizontal="right"/>
    </xf>
    <xf numFmtId="0" fontId="20" fillId="19" borderId="1" xfId="0" applyFont="1" applyFill="1" applyBorder="1"/>
    <xf numFmtId="4" fontId="20" fillId="19" borderId="1" xfId="0" applyNumberFormat="1" applyFont="1" applyFill="1" applyBorder="1" applyAlignment="1">
      <alignment wrapText="1"/>
    </xf>
    <xf numFmtId="2" fontId="20" fillId="19" borderId="1" xfId="0" applyNumberFormat="1" applyFont="1" applyFill="1" applyBorder="1" applyAlignment="1">
      <alignment wrapText="1"/>
    </xf>
    <xf numFmtId="4" fontId="20" fillId="19" borderId="1" xfId="2" applyNumberFormat="1" applyFont="1" applyFill="1" applyBorder="1" applyAlignment="1">
      <alignment horizontal="right"/>
    </xf>
    <xf numFmtId="43" fontId="41" fillId="19" borderId="1" xfId="7" applyNumberFormat="1" applyFont="1" applyFill="1" applyBorder="1" applyAlignment="1">
      <alignment horizontal="right"/>
    </xf>
    <xf numFmtId="4" fontId="41" fillId="19" borderId="1" xfId="7" applyNumberFormat="1" applyFont="1" applyFill="1" applyBorder="1" applyAlignment="1">
      <alignment horizontal="right"/>
    </xf>
    <xf numFmtId="43" fontId="20" fillId="19" borderId="1" xfId="2" applyFont="1" applyFill="1" applyBorder="1" applyAlignment="1"/>
    <xf numFmtId="43" fontId="20" fillId="19" borderId="1" xfId="2" applyFont="1" applyFill="1" applyBorder="1" applyAlignment="1">
      <alignment wrapText="1"/>
    </xf>
    <xf numFmtId="43" fontId="39" fillId="19" borderId="1" xfId="2" applyFont="1" applyFill="1" applyBorder="1" applyAlignment="1">
      <alignment horizontal="right" vertical="top" wrapText="1"/>
    </xf>
    <xf numFmtId="4" fontId="39" fillId="19" borderId="1" xfId="2" applyNumberFormat="1" applyFont="1" applyFill="1" applyBorder="1" applyAlignment="1">
      <alignment vertical="top" wrapText="1"/>
    </xf>
    <xf numFmtId="4" fontId="39" fillId="19" borderId="1" xfId="2" applyNumberFormat="1" applyFont="1" applyFill="1" applyBorder="1" applyAlignment="1">
      <alignment horizontal="right" vertical="top" wrapText="1"/>
    </xf>
    <xf numFmtId="4" fontId="20" fillId="19" borderId="1" xfId="0" applyNumberFormat="1" applyFont="1" applyFill="1" applyBorder="1" applyAlignment="1">
      <alignment horizontal="right"/>
    </xf>
    <xf numFmtId="4" fontId="39" fillId="19" borderId="1" xfId="0" applyNumberFormat="1" applyFont="1" applyFill="1" applyBorder="1" applyAlignment="1">
      <alignment horizontal="right"/>
    </xf>
    <xf numFmtId="4" fontId="39" fillId="19" borderId="1" xfId="2" applyNumberFormat="1" applyFont="1" applyFill="1" applyBorder="1" applyAlignment="1">
      <alignment horizontal="right"/>
    </xf>
    <xf numFmtId="164" fontId="11" fillId="19" borderId="1" xfId="2" applyNumberFormat="1" applyFont="1" applyFill="1" applyBorder="1"/>
    <xf numFmtId="3" fontId="20" fillId="19" borderId="1" xfId="0" applyNumberFormat="1" applyFont="1" applyFill="1" applyBorder="1"/>
    <xf numFmtId="4" fontId="20" fillId="19" borderId="1" xfId="2" applyNumberFormat="1" applyFont="1" applyFill="1" applyBorder="1" applyAlignment="1">
      <alignment horizontal="right" vertical="top" wrapText="1"/>
    </xf>
    <xf numFmtId="0" fontId="11" fillId="19" borderId="1" xfId="0" applyFont="1" applyFill="1" applyBorder="1"/>
    <xf numFmtId="164" fontId="20" fillId="19" borderId="1" xfId="2" applyNumberFormat="1" applyFont="1" applyFill="1" applyBorder="1"/>
    <xf numFmtId="43" fontId="41" fillId="19" borderId="1" xfId="2" applyFont="1" applyFill="1" applyBorder="1" applyAlignment="1">
      <alignment horizontal="right"/>
    </xf>
    <xf numFmtId="4" fontId="41" fillId="19" borderId="1" xfId="2" applyNumberFormat="1" applyFont="1" applyFill="1" applyBorder="1" applyAlignment="1">
      <alignment horizontal="right"/>
    </xf>
    <xf numFmtId="43" fontId="20" fillId="19" borderId="1" xfId="2" applyFont="1" applyFill="1" applyBorder="1"/>
    <xf numFmtId="4" fontId="11" fillId="19" borderId="1" xfId="0" applyNumberFormat="1" applyFont="1" applyFill="1" applyBorder="1"/>
    <xf numFmtId="4" fontId="38" fillId="19" borderId="1" xfId="0" applyNumberFormat="1" applyFont="1" applyFill="1" applyBorder="1"/>
    <xf numFmtId="0" fontId="38" fillId="19" borderId="1" xfId="0" applyFont="1" applyFill="1" applyBorder="1"/>
    <xf numFmtId="43" fontId="20" fillId="19" borderId="1" xfId="2" applyFont="1" applyFill="1" applyBorder="1" applyAlignment="1">
      <alignment horizontal="right" vertical="top" wrapText="1"/>
    </xf>
    <xf numFmtId="4" fontId="15" fillId="19" borderId="1" xfId="0" applyNumberFormat="1" applyFont="1" applyFill="1" applyBorder="1"/>
    <xf numFmtId="0" fontId="15" fillId="19" borderId="1" xfId="0" applyFont="1" applyFill="1" applyBorder="1"/>
    <xf numFmtId="43" fontId="39" fillId="19" borderId="1" xfId="2" applyFont="1" applyFill="1" applyBorder="1" applyAlignment="1">
      <alignment horizontal="right"/>
    </xf>
    <xf numFmtId="43" fontId="15" fillId="19" borderId="1" xfId="2" applyNumberFormat="1" applyFont="1" applyFill="1" applyBorder="1" applyAlignment="1">
      <alignment horizontal="right" vertical="center" wrapText="1"/>
    </xf>
    <xf numFmtId="4" fontId="39" fillId="19" borderId="1" xfId="2" applyNumberFormat="1" applyFont="1" applyFill="1" applyBorder="1" applyAlignment="1">
      <alignment horizontal="right" vertical="center" wrapText="1"/>
    </xf>
    <xf numFmtId="43" fontId="39" fillId="0" borderId="1" xfId="2" applyFont="1" applyBorder="1" applyAlignment="1">
      <alignment horizontal="right" vertical="top" wrapText="1"/>
    </xf>
    <xf numFmtId="4" fontId="39" fillId="0" borderId="1" xfId="2" applyNumberFormat="1" applyFont="1" applyBorder="1" applyAlignment="1">
      <alignment horizontal="right" vertical="top" wrapText="1"/>
    </xf>
    <xf numFmtId="0" fontId="39" fillId="18" borderId="1" xfId="0" applyFont="1" applyFill="1" applyBorder="1" applyAlignment="1">
      <alignment horizontal="center" vertical="top"/>
    </xf>
    <xf numFmtId="0" fontId="39" fillId="18" borderId="1" xfId="0" applyFont="1" applyFill="1" applyBorder="1" applyAlignment="1">
      <alignment horizontal="center" vertical="top" wrapText="1"/>
    </xf>
    <xf numFmtId="43" fontId="26" fillId="19" borderId="1" xfId="2" applyFont="1" applyFill="1" applyBorder="1" applyAlignment="1">
      <alignment horizontal="right" vertical="top" wrapText="1"/>
    </xf>
    <xf numFmtId="4" fontId="15" fillId="19" borderId="1" xfId="2" applyNumberFormat="1" applyFont="1" applyFill="1" applyBorder="1" applyAlignment="1">
      <alignment horizontal="right" vertical="top" wrapText="1"/>
    </xf>
    <xf numFmtId="43" fontId="13" fillId="19" borderId="3" xfId="2" applyFont="1" applyFill="1" applyBorder="1" applyAlignment="1">
      <alignment horizontal="right" vertical="top" wrapText="1"/>
    </xf>
    <xf numFmtId="4" fontId="39" fillId="19" borderId="3" xfId="0" applyNumberFormat="1" applyFont="1" applyFill="1" applyBorder="1" applyAlignment="1">
      <alignment horizontal="right"/>
    </xf>
    <xf numFmtId="10" fontId="7" fillId="0" borderId="0" xfId="1" applyNumberFormat="1" applyFont="1"/>
    <xf numFmtId="0" fontId="15" fillId="9" borderId="1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5" fillId="9" borderId="1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vertical="top" wrapText="1"/>
    </xf>
    <xf numFmtId="43" fontId="11" fillId="7" borderId="1" xfId="2" applyFont="1" applyFill="1" applyBorder="1"/>
    <xf numFmtId="43" fontId="7" fillId="7" borderId="1" xfId="2" applyFont="1" applyFill="1" applyBorder="1"/>
    <xf numFmtId="0" fontId="15" fillId="9" borderId="1" xfId="0" applyFont="1" applyFill="1" applyBorder="1" applyAlignment="1">
      <alignment horizontal="center" vertical="top" wrapText="1"/>
    </xf>
    <xf numFmtId="0" fontId="42" fillId="7" borderId="1" xfId="7" applyFont="1" applyFill="1" applyBorder="1" applyAlignment="1">
      <alignment vertical="top" wrapText="1"/>
    </xf>
    <xf numFmtId="43" fontId="42" fillId="7" borderId="1" xfId="7" applyNumberFormat="1" applyFont="1" applyFill="1" applyBorder="1" applyAlignment="1">
      <alignment horizontal="right"/>
    </xf>
    <xf numFmtId="10" fontId="43" fillId="13" borderId="1" xfId="1" applyNumberFormat="1" applyFont="1" applyFill="1" applyBorder="1" applyAlignment="1">
      <alignment horizontal="center"/>
    </xf>
    <xf numFmtId="4" fontId="42" fillId="7" borderId="1" xfId="7" applyNumberFormat="1" applyFont="1" applyFill="1" applyBorder="1" applyAlignment="1">
      <alignment horizontal="right"/>
    </xf>
    <xf numFmtId="0" fontId="42" fillId="7" borderId="1" xfId="0" applyFont="1" applyFill="1" applyBorder="1" applyAlignment="1">
      <alignment horizontal="center" wrapText="1"/>
    </xf>
    <xf numFmtId="0" fontId="42" fillId="7" borderId="1" xfId="0" applyFont="1" applyFill="1" applyBorder="1" applyAlignment="1">
      <alignment wrapText="1"/>
    </xf>
    <xf numFmtId="0" fontId="15" fillId="9" borderId="17" xfId="0" applyFont="1" applyFill="1" applyBorder="1" applyAlignment="1">
      <alignment vertical="center"/>
    </xf>
    <xf numFmtId="0" fontId="15" fillId="8" borderId="18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/>
    </xf>
    <xf numFmtId="0" fontId="15" fillId="15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/>
    </xf>
    <xf numFmtId="0" fontId="15" fillId="14" borderId="9" xfId="0" applyFont="1" applyFill="1" applyBorder="1" applyAlignment="1">
      <alignment horizontal="center" vertical="center"/>
    </xf>
    <xf numFmtId="0" fontId="15" fillId="8" borderId="8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32" fillId="15" borderId="1" xfId="0" applyFont="1" applyFill="1" applyBorder="1" applyAlignment="1">
      <alignment horizontal="center" vertical="center" wrapText="1"/>
    </xf>
    <xf numFmtId="0" fontId="32" fillId="16" borderId="1" xfId="0" applyFont="1" applyFill="1" applyBorder="1" applyAlignment="1">
      <alignment horizontal="center" vertical="center" wrapText="1"/>
    </xf>
    <xf numFmtId="0" fontId="32" fillId="17" borderId="1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vertical="center"/>
    </xf>
    <xf numFmtId="10" fontId="11" fillId="15" borderId="1" xfId="1" applyNumberFormat="1" applyFont="1" applyFill="1" applyBorder="1" applyAlignment="1">
      <alignment horizontal="center" vertical="center" wrapText="1"/>
    </xf>
    <xf numFmtId="10" fontId="11" fillId="16" borderId="1" xfId="1" applyNumberFormat="1" applyFont="1" applyFill="1" applyBorder="1" applyAlignment="1">
      <alignment horizontal="center" vertical="center" wrapText="1"/>
    </xf>
    <xf numFmtId="10" fontId="11" fillId="17" borderId="1" xfId="1" applyNumberFormat="1" applyFont="1" applyFill="1" applyBorder="1" applyAlignment="1">
      <alignment horizontal="center" vertical="center" wrapText="1"/>
    </xf>
    <xf numFmtId="10" fontId="15" fillId="14" borderId="1" xfId="1" applyNumberFormat="1" applyFont="1" applyFill="1" applyBorder="1" applyAlignment="1">
      <alignment vertical="center"/>
    </xf>
    <xf numFmtId="43" fontId="11" fillId="5" borderId="1" xfId="2" applyFont="1" applyFill="1" applyBorder="1" applyAlignment="1">
      <alignment horizontal="right" vertical="center"/>
    </xf>
    <xf numFmtId="0" fontId="11" fillId="5" borderId="1" xfId="0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 wrapText="1"/>
    </xf>
    <xf numFmtId="2" fontId="11" fillId="5" borderId="1" xfId="0" applyNumberFormat="1" applyFont="1" applyFill="1" applyBorder="1" applyAlignment="1">
      <alignment vertical="center" wrapText="1"/>
    </xf>
    <xf numFmtId="4" fontId="11" fillId="5" borderId="1" xfId="2" applyNumberFormat="1" applyFont="1" applyFill="1" applyBorder="1" applyAlignment="1">
      <alignment horizontal="right" vertical="center"/>
    </xf>
    <xf numFmtId="0" fontId="35" fillId="8" borderId="8" xfId="7" applyFont="1" applyFill="1" applyBorder="1" applyAlignment="1">
      <alignment vertical="center" wrapText="1"/>
    </xf>
    <xf numFmtId="43" fontId="27" fillId="5" borderId="1" xfId="7" applyNumberFormat="1" applyFont="1" applyFill="1" applyBorder="1" applyAlignment="1">
      <alignment horizontal="right" vertical="center"/>
    </xf>
    <xf numFmtId="4" fontId="27" fillId="5" borderId="1" xfId="7" applyNumberFormat="1" applyFont="1" applyFill="1" applyBorder="1" applyAlignment="1">
      <alignment horizontal="right" vertical="center"/>
    </xf>
    <xf numFmtId="0" fontId="11" fillId="8" borderId="8" xfId="0" applyFont="1" applyFill="1" applyBorder="1" applyAlignment="1">
      <alignment vertical="center"/>
    </xf>
    <xf numFmtId="43" fontId="15" fillId="5" borderId="1" xfId="2" applyFont="1" applyFill="1" applyBorder="1" applyAlignment="1">
      <alignment horizontal="right" vertical="center" wrapText="1"/>
    </xf>
    <xf numFmtId="4" fontId="15" fillId="5" borderId="1" xfId="2" applyNumberFormat="1" applyFont="1" applyFill="1" applyBorder="1" applyAlignment="1">
      <alignment vertical="center" wrapText="1"/>
    </xf>
    <xf numFmtId="0" fontId="15" fillId="8" borderId="8" xfId="0" applyFont="1" applyFill="1" applyBorder="1" applyAlignment="1">
      <alignment vertical="center" wrapText="1"/>
    </xf>
    <xf numFmtId="4" fontId="11" fillId="5" borderId="1" xfId="0" applyNumberFormat="1" applyFont="1" applyFill="1" applyBorder="1" applyAlignment="1">
      <alignment horizontal="right" vertical="center"/>
    </xf>
    <xf numFmtId="4" fontId="7" fillId="5" borderId="1" xfId="0" applyNumberFormat="1" applyFont="1" applyFill="1" applyBorder="1" applyAlignment="1">
      <alignment vertical="center"/>
    </xf>
    <xf numFmtId="4" fontId="20" fillId="5" borderId="1" xfId="0" applyNumberFormat="1" applyFont="1" applyFill="1" applyBorder="1" applyAlignment="1">
      <alignment vertical="center"/>
    </xf>
    <xf numFmtId="0" fontId="11" fillId="8" borderId="1" xfId="0" applyFont="1" applyFill="1" applyBorder="1" applyAlignment="1">
      <alignment vertical="center" wrapText="1"/>
    </xf>
    <xf numFmtId="4" fontId="15" fillId="5" borderId="1" xfId="0" applyNumberFormat="1" applyFont="1" applyFill="1" applyBorder="1" applyAlignment="1">
      <alignment horizontal="right" vertical="center"/>
    </xf>
    <xf numFmtId="4" fontId="15" fillId="5" borderId="1" xfId="2" applyNumberFormat="1" applyFont="1" applyFill="1" applyBorder="1" applyAlignment="1">
      <alignment horizontal="right" vertical="center"/>
    </xf>
    <xf numFmtId="164" fontId="11" fillId="5" borderId="1" xfId="2" applyNumberFormat="1" applyFont="1" applyFill="1" applyBorder="1" applyAlignment="1">
      <alignment vertical="center"/>
    </xf>
    <xf numFmtId="43" fontId="11" fillId="5" borderId="0" xfId="2" applyFont="1" applyFill="1" applyAlignment="1">
      <alignment vertical="center"/>
    </xf>
    <xf numFmtId="43" fontId="11" fillId="5" borderId="1" xfId="2" applyFont="1" applyFill="1" applyBorder="1" applyAlignment="1">
      <alignment vertical="center"/>
    </xf>
    <xf numFmtId="2" fontId="11" fillId="5" borderId="1" xfId="0" applyNumberFormat="1" applyFont="1" applyFill="1" applyBorder="1" applyAlignment="1">
      <alignment vertical="center"/>
    </xf>
    <xf numFmtId="3" fontId="11" fillId="5" borderId="1" xfId="0" applyNumberFormat="1" applyFont="1" applyFill="1" applyBorder="1" applyAlignment="1">
      <alignment vertical="center"/>
    </xf>
    <xf numFmtId="4" fontId="11" fillId="5" borderId="1" xfId="2" applyNumberFormat="1" applyFont="1" applyFill="1" applyBorder="1" applyAlignment="1">
      <alignment horizontal="right" vertical="center" wrapText="1"/>
    </xf>
    <xf numFmtId="164" fontId="7" fillId="5" borderId="1" xfId="2" applyNumberFormat="1" applyFont="1" applyFill="1" applyBorder="1" applyAlignment="1">
      <alignment vertical="center"/>
    </xf>
    <xf numFmtId="164" fontId="7" fillId="5" borderId="0" xfId="2" applyNumberFormat="1" applyFont="1" applyFill="1" applyAlignment="1">
      <alignment vertical="center"/>
    </xf>
    <xf numFmtId="164" fontId="7" fillId="5" borderId="1" xfId="2" applyNumberFormat="1" applyFont="1" applyFill="1" applyBorder="1" applyAlignment="1">
      <alignment horizontal="right" vertical="center"/>
    </xf>
    <xf numFmtId="43" fontId="7" fillId="5" borderId="1" xfId="2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34" fillId="8" borderId="8" xfId="0" applyFont="1" applyFill="1" applyBorder="1" applyAlignment="1">
      <alignment vertical="center"/>
    </xf>
    <xf numFmtId="43" fontId="27" fillId="5" borderId="1" xfId="2" applyFont="1" applyFill="1" applyBorder="1" applyAlignment="1">
      <alignment horizontal="right" vertical="center"/>
    </xf>
    <xf numFmtId="4" fontId="27" fillId="5" borderId="1" xfId="2" applyNumberFormat="1" applyFont="1" applyFill="1" applyBorder="1" applyAlignment="1">
      <alignment horizontal="right" vertical="center"/>
    </xf>
    <xf numFmtId="164" fontId="11" fillId="5" borderId="0" xfId="2" applyNumberFormat="1" applyFont="1" applyFill="1" applyAlignment="1">
      <alignment vertical="center"/>
    </xf>
    <xf numFmtId="43" fontId="7" fillId="5" borderId="0" xfId="2" applyFont="1" applyFill="1" applyAlignment="1">
      <alignment vertical="center"/>
    </xf>
    <xf numFmtId="43" fontId="11" fillId="5" borderId="1" xfId="2" applyFont="1" applyFill="1" applyBorder="1" applyAlignment="1">
      <alignment horizontal="right" vertical="center" wrapText="1"/>
    </xf>
    <xf numFmtId="4" fontId="15" fillId="5" borderId="1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43" fontId="15" fillId="5" borderId="1" xfId="2" applyFont="1" applyFill="1" applyBorder="1" applyAlignment="1">
      <alignment horizontal="right" vertical="center"/>
    </xf>
    <xf numFmtId="0" fontId="7" fillId="0" borderId="0" xfId="0" applyFont="1" applyBorder="1"/>
    <xf numFmtId="0" fontId="44" fillId="0" borderId="0" xfId="0" applyFont="1" applyAlignment="1"/>
    <xf numFmtId="43" fontId="11" fillId="5" borderId="1" xfId="2" applyFont="1" applyFill="1" applyBorder="1"/>
    <xf numFmtId="43" fontId="8" fillId="0" borderId="0" xfId="2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18" borderId="21" xfId="0" applyFont="1" applyFill="1" applyBorder="1" applyAlignment="1">
      <alignment horizontal="center" vertical="top" wrapText="1"/>
    </xf>
    <xf numFmtId="0" fontId="15" fillId="18" borderId="5" xfId="0" applyFont="1" applyFill="1" applyBorder="1" applyAlignment="1">
      <alignment horizontal="center" vertical="top" wrapText="1"/>
    </xf>
    <xf numFmtId="43" fontId="39" fillId="18" borderId="1" xfId="2" applyFont="1" applyFill="1" applyBorder="1" applyAlignment="1">
      <alignment horizontal="center" vertical="top" wrapText="1"/>
    </xf>
    <xf numFmtId="0" fontId="30" fillId="13" borderId="6" xfId="0" applyFont="1" applyFill="1" applyBorder="1" applyAlignment="1">
      <alignment horizontal="center" vertical="center"/>
    </xf>
    <xf numFmtId="0" fontId="30" fillId="13" borderId="7" xfId="0" applyFont="1" applyFill="1" applyBorder="1" applyAlignment="1">
      <alignment horizontal="center" vertical="center"/>
    </xf>
    <xf numFmtId="0" fontId="30" fillId="13" borderId="5" xfId="0" applyFont="1" applyFill="1" applyBorder="1" applyAlignment="1">
      <alignment horizontal="center" vertical="center"/>
    </xf>
    <xf numFmtId="0" fontId="31" fillId="9" borderId="6" xfId="0" applyFont="1" applyFill="1" applyBorder="1" applyAlignment="1">
      <alignment horizontal="center" vertical="center" wrapText="1"/>
    </xf>
    <xf numFmtId="0" fontId="31" fillId="9" borderId="5" xfId="0" applyFont="1" applyFill="1" applyBorder="1" applyAlignment="1">
      <alignment horizontal="center" vertical="center" wrapText="1"/>
    </xf>
    <xf numFmtId="0" fontId="31" fillId="9" borderId="1" xfId="0" applyFont="1" applyFill="1" applyBorder="1" applyAlignment="1">
      <alignment horizontal="center" wrapText="1"/>
    </xf>
    <xf numFmtId="0" fontId="31" fillId="14" borderId="1" xfId="0" applyFont="1" applyFill="1" applyBorder="1" applyAlignment="1">
      <alignment horizontal="center" wrapText="1"/>
    </xf>
    <xf numFmtId="0" fontId="31" fillId="14" borderId="9" xfId="0" applyFont="1" applyFill="1" applyBorder="1" applyAlignment="1">
      <alignment horizontal="center" wrapText="1"/>
    </xf>
    <xf numFmtId="4" fontId="11" fillId="5" borderId="1" xfId="2" applyNumberFormat="1" applyFont="1" applyFill="1" applyBorder="1" applyAlignment="1">
      <alignment horizontal="right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October 21,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775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717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42650</c:v>
                </c:pt>
                <c:pt idx="6">
                  <c:v>42657</c:v>
                </c:pt>
                <c:pt idx="7">
                  <c:v>42664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42650</c:v>
                </c:pt>
                <c:pt idx="6">
                  <c:v>42657</c:v>
                </c:pt>
                <c:pt idx="7">
                  <c:v>42664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4932053314.3699999</c:v>
                </c:pt>
                <c:pt idx="1">
                  <c:v>4889400476.8999996</c:v>
                </c:pt>
                <c:pt idx="2">
                  <c:v>4878724019.1400003</c:v>
                </c:pt>
                <c:pt idx="3">
                  <c:v>4908547117.0299997</c:v>
                </c:pt>
                <c:pt idx="4">
                  <c:v>4955068575.4200001</c:v>
                </c:pt>
                <c:pt idx="5">
                  <c:v>4921243488.8399992</c:v>
                </c:pt>
                <c:pt idx="6">
                  <c:v>4853235601.9699993</c:v>
                </c:pt>
                <c:pt idx="7">
                  <c:v>4830505047.3999996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42650</c:v>
                </c:pt>
                <c:pt idx="6">
                  <c:v>42657</c:v>
                </c:pt>
                <c:pt idx="7">
                  <c:v>42664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24851525758.043652</c:v>
                </c:pt>
                <c:pt idx="1">
                  <c:v>24658339573.370785</c:v>
                </c:pt>
                <c:pt idx="2">
                  <c:v>24720501192.57486</c:v>
                </c:pt>
                <c:pt idx="3">
                  <c:v>24755115316.84428</c:v>
                </c:pt>
                <c:pt idx="4">
                  <c:v>24872510264.48</c:v>
                </c:pt>
                <c:pt idx="5">
                  <c:v>24960615402.740658</c:v>
                </c:pt>
                <c:pt idx="6">
                  <c:v>24734736318.93721</c:v>
                </c:pt>
                <c:pt idx="7">
                  <c:v>23393607351.75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42650</c:v>
                </c:pt>
                <c:pt idx="6">
                  <c:v>42657</c:v>
                </c:pt>
                <c:pt idx="7">
                  <c:v>42664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13526130602.380001</c:v>
                </c:pt>
                <c:pt idx="1">
                  <c:v>13690522280.889999</c:v>
                </c:pt>
                <c:pt idx="2">
                  <c:v>13701477839.590002</c:v>
                </c:pt>
                <c:pt idx="3">
                  <c:v>13765191208.550001</c:v>
                </c:pt>
                <c:pt idx="4">
                  <c:v>13966570146.709999</c:v>
                </c:pt>
                <c:pt idx="5">
                  <c:v>13937311918.570002</c:v>
                </c:pt>
                <c:pt idx="6">
                  <c:v>13600882386.389999</c:v>
                </c:pt>
                <c:pt idx="7">
                  <c:v>13247393922.690001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42650</c:v>
                </c:pt>
                <c:pt idx="6">
                  <c:v>42657</c:v>
                </c:pt>
                <c:pt idx="7">
                  <c:v>42664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45252266502.151199</c:v>
                </c:pt>
                <c:pt idx="1">
                  <c:v>45267882742.151199</c:v>
                </c:pt>
                <c:pt idx="2">
                  <c:v>45385534313.190002</c:v>
                </c:pt>
                <c:pt idx="3">
                  <c:v>45387007528.190002</c:v>
                </c:pt>
                <c:pt idx="4">
                  <c:v>33234834383.189999</c:v>
                </c:pt>
                <c:pt idx="5">
                  <c:v>45393650241.190002</c:v>
                </c:pt>
                <c:pt idx="6">
                  <c:v>45533317983.144791</c:v>
                </c:pt>
                <c:pt idx="7">
                  <c:v>45398911868.639999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42650</c:v>
                </c:pt>
                <c:pt idx="6">
                  <c:v>42657</c:v>
                </c:pt>
                <c:pt idx="7">
                  <c:v>42664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112159983210.63791</c:v>
                </c:pt>
                <c:pt idx="1">
                  <c:v>112920223731.94792</c:v>
                </c:pt>
                <c:pt idx="2">
                  <c:v>105796549374.00789</c:v>
                </c:pt>
                <c:pt idx="3">
                  <c:v>103270017663.17789</c:v>
                </c:pt>
                <c:pt idx="4">
                  <c:v>104724572692.63</c:v>
                </c:pt>
                <c:pt idx="5">
                  <c:v>104843251115.84789</c:v>
                </c:pt>
                <c:pt idx="6">
                  <c:v>104245226111.62251</c:v>
                </c:pt>
                <c:pt idx="7">
                  <c:v>104245226111.62251</c:v>
                </c:pt>
              </c:numCache>
            </c:numRef>
          </c:val>
        </c:ser>
        <c:marker val="1"/>
        <c:axId val="121321344"/>
        <c:axId val="121322880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42608</c:v>
                </c:pt>
                <c:pt idx="1">
                  <c:v>42615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18085791543.9869</c:v>
                </c:pt>
                <c:pt idx="1">
                  <c:v>17438164580.537361</c:v>
                </c:pt>
                <c:pt idx="2">
                  <c:v>16944368289.078442</c:v>
                </c:pt>
                <c:pt idx="3">
                  <c:v>16090146210.691013</c:v>
                </c:pt>
                <c:pt idx="4">
                  <c:v>15883012122.17</c:v>
                </c:pt>
                <c:pt idx="5">
                  <c:v>15563447362.289112</c:v>
                </c:pt>
                <c:pt idx="6">
                  <c:v>16515876716.312925</c:v>
                </c:pt>
                <c:pt idx="7">
                  <c:v>12749252752.57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7907067191.5099993</c:v>
                </c:pt>
                <c:pt idx="1">
                  <c:v>7899183695.9799995</c:v>
                </c:pt>
                <c:pt idx="2">
                  <c:v>7900902464.210001</c:v>
                </c:pt>
                <c:pt idx="3">
                  <c:v>7913340080.1499996</c:v>
                </c:pt>
                <c:pt idx="4">
                  <c:v>7937051291.7200003</c:v>
                </c:pt>
                <c:pt idx="5">
                  <c:v>7917481598.3299999</c:v>
                </c:pt>
                <c:pt idx="6">
                  <c:v>7861113113.8699999</c:v>
                </c:pt>
                <c:pt idx="7">
                  <c:v>81022065830.179993</c:v>
                </c:pt>
              </c:numCache>
            </c:numRef>
          </c:val>
        </c:ser>
        <c:marker val="1"/>
        <c:axId val="121346688"/>
        <c:axId val="121345152"/>
      </c:lineChart>
      <c:catAx>
        <c:axId val="12132134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21322880"/>
        <c:crosses val="autoZero"/>
        <c:lblAlgn val="ctr"/>
        <c:lblOffset val="100"/>
      </c:catAx>
      <c:valAx>
        <c:axId val="12132288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21321344"/>
        <c:crossesAt val="41880"/>
        <c:crossBetween val="midCat"/>
      </c:valAx>
      <c:valAx>
        <c:axId val="121345152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21346688"/>
        <c:crosses val="max"/>
        <c:crossBetween val="between"/>
      </c:valAx>
      <c:dateAx>
        <c:axId val="121346688"/>
        <c:scaling>
          <c:orientation val="minMax"/>
        </c:scaling>
        <c:delete val="1"/>
        <c:axPos val="b"/>
        <c:numFmt formatCode="d\-mmm" sourceLinked="1"/>
        <c:tickLblPos val="none"/>
        <c:crossAx val="121345152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5493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October 214, </a:t>
            </a:r>
            <a:r>
              <a:rPr lang="en-US" sz="1600" baseline="0"/>
              <a:t>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451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42608</c:v>
                </c:pt>
                <c:pt idx="1">
                  <c:v>42615</c:v>
                </c:pt>
                <c:pt idx="2">
                  <c:v>42622</c:v>
                </c:pt>
                <c:pt idx="3">
                  <c:v>42629</c:v>
                </c:pt>
                <c:pt idx="4">
                  <c:v>42636</c:v>
                </c:pt>
                <c:pt idx="5">
                  <c:v>42650</c:v>
                </c:pt>
                <c:pt idx="6">
                  <c:v>42657</c:v>
                </c:pt>
                <c:pt idx="7">
                  <c:v>42664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226714818123.07965</c:v>
                </c:pt>
                <c:pt idx="1">
                  <c:v>226763717081.77725</c:v>
                </c:pt>
                <c:pt idx="2">
                  <c:v>219328057491.79117</c:v>
                </c:pt>
                <c:pt idx="3">
                  <c:v>216089365124.63318</c:v>
                </c:pt>
                <c:pt idx="4">
                  <c:v>205573619476.32001</c:v>
                </c:pt>
                <c:pt idx="5">
                  <c:v>217537001127.80765</c:v>
                </c:pt>
                <c:pt idx="6">
                  <c:v>217344388232.24744</c:v>
                </c:pt>
                <c:pt idx="7">
                  <c:v>183839336696.88</c:v>
                </c:pt>
              </c:numCache>
            </c:numRef>
          </c:val>
        </c:ser>
        <c:marker val="1"/>
        <c:axId val="121367936"/>
        <c:axId val="121369728"/>
      </c:lineChart>
      <c:catAx>
        <c:axId val="121367936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1369728"/>
        <c:crosses val="autoZero"/>
        <c:lblAlgn val="ctr"/>
        <c:lblOffset val="100"/>
      </c:catAx>
      <c:valAx>
        <c:axId val="12136972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21367936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5"/>
  <sheetViews>
    <sheetView tabSelected="1" topLeftCell="C1" zoomScale="140" zoomScaleNormal="140" workbookViewId="0">
      <pane ySplit="2" topLeftCell="A19" activePane="bottomLeft" state="frozen"/>
      <selection pane="bottomLeft" activeCell="I33" sqref="I33:I34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8" style="5" customWidth="1"/>
    <col min="10" max="10" width="7.85546875" style="5" customWidth="1"/>
    <col min="11" max="11" width="10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316" t="s">
        <v>145</v>
      </c>
      <c r="B1" s="317"/>
      <c r="C1" s="317"/>
      <c r="D1" s="317"/>
      <c r="E1" s="317"/>
      <c r="F1" s="317"/>
      <c r="G1" s="317"/>
      <c r="H1" s="317"/>
      <c r="I1" s="317"/>
      <c r="J1" s="317"/>
      <c r="K1" s="318"/>
      <c r="M1" s="5"/>
    </row>
    <row r="2" spans="1:14" ht="24.75" customHeight="1">
      <c r="A2" s="60"/>
      <c r="B2" s="61"/>
      <c r="C2" s="61"/>
      <c r="D2" s="321" t="s">
        <v>143</v>
      </c>
      <c r="E2" s="322"/>
      <c r="F2" s="323"/>
      <c r="G2" s="321" t="s">
        <v>146</v>
      </c>
      <c r="H2" s="322"/>
      <c r="I2" s="323"/>
      <c r="J2" s="319" t="s">
        <v>101</v>
      </c>
      <c r="K2" s="320"/>
      <c r="M2" s="5"/>
    </row>
    <row r="3" spans="1:14" ht="26.25" customHeight="1">
      <c r="A3" s="39" t="s">
        <v>2</v>
      </c>
      <c r="B3" s="39" t="s">
        <v>3</v>
      </c>
      <c r="C3" s="39" t="s">
        <v>4</v>
      </c>
      <c r="D3" s="40" t="s">
        <v>96</v>
      </c>
      <c r="E3" s="41" t="s">
        <v>100</v>
      </c>
      <c r="F3" s="41" t="s">
        <v>5</v>
      </c>
      <c r="G3" s="40" t="s">
        <v>96</v>
      </c>
      <c r="H3" s="41" t="s">
        <v>100</v>
      </c>
      <c r="I3" s="41" t="s">
        <v>5</v>
      </c>
      <c r="J3" s="107" t="s">
        <v>96</v>
      </c>
      <c r="K3" s="67" t="s">
        <v>5</v>
      </c>
      <c r="L3" s="8"/>
      <c r="M3" s="5"/>
    </row>
    <row r="4" spans="1:14" ht="12.95" customHeight="1">
      <c r="A4" s="189"/>
      <c r="B4" s="42"/>
      <c r="C4" s="42" t="s">
        <v>0</v>
      </c>
      <c r="D4" s="43" t="s">
        <v>6</v>
      </c>
      <c r="E4" s="43"/>
      <c r="F4" s="43" t="s">
        <v>6</v>
      </c>
      <c r="G4" s="43" t="s">
        <v>6</v>
      </c>
      <c r="H4" s="43"/>
      <c r="I4" s="43" t="s">
        <v>6</v>
      </c>
      <c r="J4" s="108"/>
      <c r="K4" s="72"/>
      <c r="L4" s="9"/>
      <c r="M4" s="5"/>
    </row>
    <row r="5" spans="1:14" ht="13.5" customHeight="1">
      <c r="A5" s="237">
        <v>1</v>
      </c>
      <c r="B5" s="238" t="s">
        <v>7</v>
      </c>
      <c r="C5" s="238" t="s">
        <v>8</v>
      </c>
      <c r="D5" s="123">
        <v>7842639654.4399996</v>
      </c>
      <c r="E5" s="69">
        <f>(D5/$D$17)</f>
        <v>0.57662726811665521</v>
      </c>
      <c r="F5" s="123">
        <v>7815.96</v>
      </c>
      <c r="G5" s="123">
        <v>7790467292.6599998</v>
      </c>
      <c r="H5" s="69">
        <f>(G5/$G$17)</f>
        <v>0.58100490707039965</v>
      </c>
      <c r="I5" s="123">
        <v>7768.7</v>
      </c>
      <c r="J5" s="97">
        <f t="shared" ref="J5:J17" si="0">((G5-D5)/D5)</f>
        <v>-6.652398182092057E-3</v>
      </c>
      <c r="K5" s="98">
        <f t="shared" ref="K5:K16" si="1">((I5-F5)/F5)</f>
        <v>-6.0466020808704517E-3</v>
      </c>
      <c r="L5" s="10"/>
      <c r="M5" s="5"/>
      <c r="N5" s="11"/>
    </row>
    <row r="6" spans="1:14" ht="12.75" customHeight="1">
      <c r="A6" s="237">
        <v>2</v>
      </c>
      <c r="B6" s="68" t="s">
        <v>13</v>
      </c>
      <c r="C6" s="238" t="s">
        <v>77</v>
      </c>
      <c r="D6" s="125">
        <v>484476748.30000001</v>
      </c>
      <c r="E6" s="69">
        <f>(D6/$D$17)</f>
        <v>3.5620979178880449E-2</v>
      </c>
      <c r="F6" s="68">
        <v>0.94</v>
      </c>
      <c r="G6" s="125">
        <v>482595935.35000002</v>
      </c>
      <c r="H6" s="69">
        <f>(G6/$G$17)</f>
        <v>3.5991500385959774E-2</v>
      </c>
      <c r="I6" s="68">
        <v>0.94</v>
      </c>
      <c r="J6" s="97">
        <f t="shared" si="0"/>
        <v>-3.8821531819631149E-3</v>
      </c>
      <c r="K6" s="98">
        <f t="shared" si="1"/>
        <v>0</v>
      </c>
      <c r="L6" s="10"/>
      <c r="M6" s="5"/>
      <c r="N6" s="11"/>
    </row>
    <row r="7" spans="1:14" ht="12.95" customHeight="1">
      <c r="A7" s="237">
        <v>3</v>
      </c>
      <c r="B7" s="68" t="s">
        <v>93</v>
      </c>
      <c r="C7" s="238" t="s">
        <v>14</v>
      </c>
      <c r="D7" s="125">
        <v>208978745.47</v>
      </c>
      <c r="E7" s="69">
        <f t="shared" ref="E7:E11" si="2">(D7/$D$17)</f>
        <v>1.5365087318093336E-2</v>
      </c>
      <c r="F7" s="68">
        <v>107.2</v>
      </c>
      <c r="G7" s="125">
        <v>208319460.59</v>
      </c>
      <c r="H7" s="69">
        <f t="shared" ref="H7:H13" si="3">(G7/$G$17)</f>
        <v>1.5536247608033063E-2</v>
      </c>
      <c r="I7" s="68">
        <v>106.86</v>
      </c>
      <c r="J7" s="97">
        <f t="shared" si="0"/>
        <v>-3.1547939409686957E-3</v>
      </c>
      <c r="K7" s="98">
        <f t="shared" si="1"/>
        <v>-3.171641791044808E-3</v>
      </c>
      <c r="L7" s="10"/>
      <c r="M7" s="30"/>
      <c r="N7" s="11"/>
    </row>
    <row r="8" spans="1:14" ht="12.95" customHeight="1">
      <c r="A8" s="237">
        <v>4</v>
      </c>
      <c r="B8" s="238" t="s">
        <v>15</v>
      </c>
      <c r="C8" s="238" t="s">
        <v>16</v>
      </c>
      <c r="D8" s="126">
        <v>169954441</v>
      </c>
      <c r="E8" s="69">
        <f>(D8/$D$17)</f>
        <v>1.2495839326576956E-2</v>
      </c>
      <c r="F8" s="127">
        <v>9.59</v>
      </c>
      <c r="G8" s="126">
        <v>168901438</v>
      </c>
      <c r="H8" s="69">
        <f>(G8/$G$17)</f>
        <v>1.2596492688147876E-2</v>
      </c>
      <c r="I8" s="127">
        <v>9.5299999999999994</v>
      </c>
      <c r="J8" s="97">
        <f t="shared" si="0"/>
        <v>-6.1957957309276782E-3</v>
      </c>
      <c r="K8" s="98">
        <f t="shared" si="1"/>
        <v>-6.2565172054223671E-3</v>
      </c>
      <c r="L8" s="58"/>
      <c r="M8" s="5"/>
      <c r="N8" s="11"/>
    </row>
    <row r="9" spans="1:14" ht="12.95" customHeight="1">
      <c r="A9" s="237">
        <v>5</v>
      </c>
      <c r="B9" s="238" t="s">
        <v>71</v>
      </c>
      <c r="C9" s="238" t="s">
        <v>119</v>
      </c>
      <c r="D9" s="126">
        <v>1239463116.4400001</v>
      </c>
      <c r="E9" s="69">
        <f t="shared" si="2"/>
        <v>9.1131081148109486E-2</v>
      </c>
      <c r="F9" s="127">
        <v>0.75360000000000005</v>
      </c>
      <c r="G9" s="126">
        <v>1139961288.4400001</v>
      </c>
      <c r="H9" s="69">
        <f t="shared" si="3"/>
        <v>8.5017121255096084E-2</v>
      </c>
      <c r="I9" s="127">
        <v>0.68</v>
      </c>
      <c r="J9" s="97">
        <f t="shared" si="0"/>
        <v>-8.0278167764919278E-2</v>
      </c>
      <c r="K9" s="98">
        <f t="shared" si="1"/>
        <v>-9.7664543524416128E-2</v>
      </c>
      <c r="L9" s="10"/>
      <c r="M9" s="5"/>
      <c r="N9" s="11"/>
    </row>
    <row r="10" spans="1:14" ht="12.95" customHeight="1">
      <c r="A10" s="237">
        <v>6</v>
      </c>
      <c r="B10" s="238" t="s">
        <v>9</v>
      </c>
      <c r="C10" s="238" t="s">
        <v>18</v>
      </c>
      <c r="D10" s="126">
        <v>2800958458.6199999</v>
      </c>
      <c r="E10" s="69">
        <f>(D10/$D$17)</f>
        <v>0.20593946620866571</v>
      </c>
      <c r="F10" s="127">
        <v>13.0482</v>
      </c>
      <c r="G10" s="126">
        <v>2783013076.0100002</v>
      </c>
      <c r="H10" s="69">
        <f>(G10/$G$17)</f>
        <v>0.20755420603926356</v>
      </c>
      <c r="I10" s="127">
        <v>12.966200000000001</v>
      </c>
      <c r="J10" s="97">
        <f t="shared" si="0"/>
        <v>-6.406872102930488E-3</v>
      </c>
      <c r="K10" s="98">
        <f t="shared" si="1"/>
        <v>-6.2843917168650823E-3</v>
      </c>
      <c r="L10" s="59"/>
      <c r="M10" s="5"/>
      <c r="N10" s="11"/>
    </row>
    <row r="11" spans="1:14" ht="12.95" customHeight="1">
      <c r="A11" s="237">
        <v>7</v>
      </c>
      <c r="B11" s="238" t="s">
        <v>15</v>
      </c>
      <c r="C11" s="238" t="s">
        <v>49</v>
      </c>
      <c r="D11" s="126">
        <v>125667502</v>
      </c>
      <c r="E11" s="69">
        <f t="shared" si="2"/>
        <v>9.2396580184938414E-3</v>
      </c>
      <c r="F11" s="128">
        <v>2.14</v>
      </c>
      <c r="G11" s="126">
        <v>114902225</v>
      </c>
      <c r="H11" s="69">
        <f t="shared" si="3"/>
        <v>8.5692878296537781E-3</v>
      </c>
      <c r="I11" s="128">
        <v>2.13</v>
      </c>
      <c r="J11" s="97">
        <f t="shared" si="0"/>
        <v>-8.5664764785409672E-2</v>
      </c>
      <c r="K11" s="98">
        <f t="shared" si="1"/>
        <v>-4.6728971962617903E-3</v>
      </c>
      <c r="L11" s="10"/>
      <c r="M11" s="5"/>
      <c r="N11" s="11"/>
    </row>
    <row r="12" spans="1:14" ht="12.95" customHeight="1">
      <c r="A12" s="248">
        <v>8</v>
      </c>
      <c r="B12" s="249" t="s">
        <v>24</v>
      </c>
      <c r="C12" s="244" t="s">
        <v>25</v>
      </c>
      <c r="D12" s="245">
        <v>0</v>
      </c>
      <c r="E12" s="246">
        <f>(D12/$D$17)</f>
        <v>0</v>
      </c>
      <c r="F12" s="247">
        <v>0</v>
      </c>
      <c r="G12" s="245">
        <v>0</v>
      </c>
      <c r="H12" s="246">
        <f>(G12/$G$17)</f>
        <v>0</v>
      </c>
      <c r="I12" s="247">
        <v>0</v>
      </c>
      <c r="J12" s="170" t="e">
        <f t="shared" si="0"/>
        <v>#DIV/0!</v>
      </c>
      <c r="K12" s="171" t="e">
        <f t="shared" si="1"/>
        <v>#DIV/0!</v>
      </c>
      <c r="L12" s="10"/>
      <c r="M12" s="5"/>
      <c r="N12" s="11"/>
    </row>
    <row r="13" spans="1:14" ht="12.95" customHeight="1">
      <c r="A13" s="237">
        <v>9</v>
      </c>
      <c r="B13" s="126" t="s">
        <v>20</v>
      </c>
      <c r="C13" s="126" t="s">
        <v>89</v>
      </c>
      <c r="D13" s="126">
        <v>157425550.65000001</v>
      </c>
      <c r="E13" s="69">
        <f>(D13/$D$17)</f>
        <v>1.1574657156621771E-2</v>
      </c>
      <c r="F13" s="128">
        <v>113.59</v>
      </c>
      <c r="G13" s="126">
        <v>156568222.19</v>
      </c>
      <c r="H13" s="69">
        <f t="shared" si="3"/>
        <v>1.1676694345329653E-2</v>
      </c>
      <c r="I13" s="128">
        <v>102.38</v>
      </c>
      <c r="J13" s="97">
        <f t="shared" si="0"/>
        <v>-5.4459295613714168E-3</v>
      </c>
      <c r="K13" s="98">
        <f t="shared" si="1"/>
        <v>-9.8688264812043375E-2</v>
      </c>
      <c r="L13" s="10"/>
      <c r="M13" s="5"/>
      <c r="N13" s="11"/>
    </row>
    <row r="14" spans="1:14" ht="12.95" customHeight="1">
      <c r="A14" s="237">
        <v>10</v>
      </c>
      <c r="B14" s="238" t="s">
        <v>91</v>
      </c>
      <c r="C14" s="238" t="s">
        <v>90</v>
      </c>
      <c r="D14" s="126">
        <v>211623716.49000001</v>
      </c>
      <c r="E14" s="69">
        <f>(D14/$D$17)</f>
        <v>1.5559557863816659E-2</v>
      </c>
      <c r="F14" s="128">
        <v>9.8796999999999997</v>
      </c>
      <c r="G14" s="126">
        <v>208429393.59999999</v>
      </c>
      <c r="H14" s="69">
        <f>(G14/$G$17)</f>
        <v>1.554444629700249E-2</v>
      </c>
      <c r="I14" s="128">
        <v>9.7322000000000006</v>
      </c>
      <c r="J14" s="97">
        <f t="shared" si="0"/>
        <v>-1.5094352102785034E-2</v>
      </c>
      <c r="K14" s="98">
        <f t="shared" si="1"/>
        <v>-1.4929603125600887E-2</v>
      </c>
      <c r="L14" s="58"/>
      <c r="M14" s="59"/>
      <c r="N14" s="11"/>
    </row>
    <row r="15" spans="1:14" ht="12.95" customHeight="1">
      <c r="A15" s="237">
        <v>11</v>
      </c>
      <c r="B15" s="238" t="s">
        <v>7</v>
      </c>
      <c r="C15" s="68" t="s">
        <v>109</v>
      </c>
      <c r="D15" s="123">
        <v>257100202.24000001</v>
      </c>
      <c r="E15" s="129">
        <f>(D15/$D$17)</f>
        <v>1.8903200170106063E-2</v>
      </c>
      <c r="F15" s="123">
        <v>1469.88</v>
      </c>
      <c r="G15" s="123">
        <v>252404080.74000001</v>
      </c>
      <c r="H15" s="129">
        <f>(G15/$G$17)</f>
        <v>1.8824032495804426E-2</v>
      </c>
      <c r="I15" s="123">
        <v>1442.97</v>
      </c>
      <c r="J15" s="97">
        <f t="shared" ref="J15" si="4">((G15-D15)/D15)</f>
        <v>-1.8265724643873386E-2</v>
      </c>
      <c r="K15" s="98">
        <f t="shared" ref="K15" si="5">((I15-F15)/F15)</f>
        <v>-1.8307616948322367E-2</v>
      </c>
      <c r="L15" s="58"/>
      <c r="M15" s="59"/>
      <c r="N15" s="11"/>
    </row>
    <row r="16" spans="1:14" ht="12.95" customHeight="1">
      <c r="A16" s="237">
        <v>12</v>
      </c>
      <c r="B16" s="238" t="s">
        <v>125</v>
      </c>
      <c r="C16" s="238" t="s">
        <v>126</v>
      </c>
      <c r="D16" s="123">
        <v>102594250.73999999</v>
      </c>
      <c r="E16" s="129">
        <f>(D16/$D$17)</f>
        <v>7.5432054939805248E-3</v>
      </c>
      <c r="F16" s="123">
        <v>102.44</v>
      </c>
      <c r="G16" s="123">
        <v>103046013.70999999</v>
      </c>
      <c r="H16" s="129">
        <f>(G16/$G$17)</f>
        <v>7.6850639853095907E-3</v>
      </c>
      <c r="I16" s="123">
        <v>102.72</v>
      </c>
      <c r="J16" s="97">
        <f t="shared" si="0"/>
        <v>4.4033946029283979E-3</v>
      </c>
      <c r="K16" s="98">
        <f t="shared" si="1"/>
        <v>2.7333073018352316E-3</v>
      </c>
      <c r="L16" s="58"/>
      <c r="M16" s="59"/>
      <c r="N16" s="11"/>
    </row>
    <row r="17" spans="1:18" ht="12.95" customHeight="1">
      <c r="A17" s="130"/>
      <c r="B17" s="131"/>
      <c r="C17" s="132" t="s">
        <v>72</v>
      </c>
      <c r="D17" s="133">
        <f>SUM(D5:D16)</f>
        <v>13600882386.389999</v>
      </c>
      <c r="E17" s="90">
        <f>(D17/$D$77)</f>
        <v>6.2577564100051775E-2</v>
      </c>
      <c r="F17" s="133"/>
      <c r="G17" s="133">
        <f>SUM(G5:G16)</f>
        <v>13408608426.290001</v>
      </c>
      <c r="H17" s="90">
        <f>(G17/$G$77)</f>
        <v>6.2085308370850287E-2</v>
      </c>
      <c r="I17" s="134"/>
      <c r="J17" s="97">
        <f t="shared" si="0"/>
        <v>-1.4136873964324649E-2</v>
      </c>
      <c r="K17" s="98"/>
      <c r="L17" s="10"/>
      <c r="M17" s="59"/>
      <c r="Q17" s="62"/>
      <c r="R17" s="62"/>
    </row>
    <row r="18" spans="1:18" ht="12.95" customHeight="1">
      <c r="A18" s="135"/>
      <c r="B18" s="136"/>
      <c r="C18" s="136" t="s">
        <v>75</v>
      </c>
      <c r="D18" s="137"/>
      <c r="E18" s="138"/>
      <c r="F18" s="139"/>
      <c r="G18" s="137"/>
      <c r="H18" s="138"/>
      <c r="I18" s="139"/>
      <c r="J18" s="97"/>
      <c r="K18" s="98"/>
      <c r="L18" s="10"/>
      <c r="M18" s="5"/>
    </row>
    <row r="19" spans="1:18" ht="12.95" customHeight="1">
      <c r="A19" s="237">
        <v>13</v>
      </c>
      <c r="B19" s="238" t="s">
        <v>7</v>
      </c>
      <c r="C19" s="238" t="s">
        <v>63</v>
      </c>
      <c r="D19" s="123">
        <v>63114170909.980003</v>
      </c>
      <c r="E19" s="69">
        <f t="shared" ref="E19:E26" si="6">(D19/$D$27)</f>
        <v>0.60543943606970863</v>
      </c>
      <c r="F19" s="140">
        <v>100</v>
      </c>
      <c r="G19" s="123">
        <v>63683180788.879997</v>
      </c>
      <c r="H19" s="69">
        <f t="shared" ref="H19:H26" si="7">(G19/$G$27)</f>
        <v>0.61608000299248245</v>
      </c>
      <c r="I19" s="140">
        <v>100</v>
      </c>
      <c r="J19" s="97">
        <f t="shared" ref="J19:J27" si="8">((G19-D19)/D19)</f>
        <v>9.0155645031220477E-3</v>
      </c>
      <c r="K19" s="98">
        <f t="shared" ref="K19:K26" si="9">((I19-F19)/F19)</f>
        <v>0</v>
      </c>
      <c r="L19" s="10"/>
      <c r="M19" s="5"/>
      <c r="N19" s="11"/>
    </row>
    <row r="20" spans="1:18" ht="12.95" customHeight="1">
      <c r="A20" s="237">
        <v>14</v>
      </c>
      <c r="B20" s="238" t="s">
        <v>28</v>
      </c>
      <c r="C20" s="238" t="s">
        <v>29</v>
      </c>
      <c r="D20" s="123">
        <v>23569921500</v>
      </c>
      <c r="E20" s="69">
        <f t="shared" si="6"/>
        <v>0.22610072786222429</v>
      </c>
      <c r="F20" s="140">
        <v>100</v>
      </c>
      <c r="G20" s="123">
        <v>22346296200</v>
      </c>
      <c r="H20" s="69">
        <f t="shared" si="7"/>
        <v>0.21618119665547286</v>
      </c>
      <c r="I20" s="140">
        <v>100</v>
      </c>
      <c r="J20" s="97">
        <f t="shared" si="8"/>
        <v>-5.1914695600492347E-2</v>
      </c>
      <c r="K20" s="98">
        <f t="shared" si="9"/>
        <v>0</v>
      </c>
      <c r="L20" s="10"/>
      <c r="M20" s="5"/>
      <c r="N20" s="11"/>
    </row>
    <row r="21" spans="1:18" ht="12.95" customHeight="1">
      <c r="A21" s="237">
        <v>15</v>
      </c>
      <c r="B21" s="238" t="s">
        <v>71</v>
      </c>
      <c r="C21" s="238" t="s">
        <v>120</v>
      </c>
      <c r="D21" s="123">
        <v>364651206.17000002</v>
      </c>
      <c r="E21" s="69">
        <f t="shared" si="6"/>
        <v>3.4980134800565634E-3</v>
      </c>
      <c r="F21" s="140">
        <v>1.1081000000000001</v>
      </c>
      <c r="G21" s="123">
        <v>362022047.13999999</v>
      </c>
      <c r="H21" s="69">
        <f t="shared" si="7"/>
        <v>3.5022519466285963E-3</v>
      </c>
      <c r="I21" s="140">
        <v>1.0435000000000001</v>
      </c>
      <c r="J21" s="97">
        <f t="shared" si="8"/>
        <v>-7.2100653597572907E-3</v>
      </c>
      <c r="K21" s="98">
        <f t="shared" si="9"/>
        <v>-5.8297987546250325E-2</v>
      </c>
      <c r="L21" s="10"/>
      <c r="M21" s="5"/>
      <c r="N21" s="11"/>
    </row>
    <row r="22" spans="1:18" ht="12.95" customHeight="1">
      <c r="A22" s="237">
        <v>16</v>
      </c>
      <c r="B22" s="238" t="s">
        <v>65</v>
      </c>
      <c r="C22" s="238" t="s">
        <v>66</v>
      </c>
      <c r="D22" s="123">
        <v>668486778.75</v>
      </c>
      <c r="E22" s="69">
        <f t="shared" si="6"/>
        <v>6.4126368533577293E-3</v>
      </c>
      <c r="F22" s="140">
        <v>100</v>
      </c>
      <c r="G22" s="123">
        <v>673372095.02999997</v>
      </c>
      <c r="H22" s="69">
        <f t="shared" si="7"/>
        <v>6.5142958813008212E-3</v>
      </c>
      <c r="I22" s="140">
        <v>100</v>
      </c>
      <c r="J22" s="97">
        <f t="shared" si="8"/>
        <v>7.3080222904856832E-3</v>
      </c>
      <c r="K22" s="98">
        <f t="shared" si="9"/>
        <v>0</v>
      </c>
      <c r="L22" s="10"/>
      <c r="M22" s="62"/>
      <c r="N22" s="62"/>
    </row>
    <row r="23" spans="1:18" ht="12.95" customHeight="1">
      <c r="A23" s="237">
        <v>17</v>
      </c>
      <c r="B23" s="238" t="s">
        <v>9</v>
      </c>
      <c r="C23" s="238" t="s">
        <v>31</v>
      </c>
      <c r="D23" s="123">
        <v>13188105694.9779</v>
      </c>
      <c r="E23" s="69">
        <f t="shared" si="6"/>
        <v>0.12651040423526436</v>
      </c>
      <c r="F23" s="128">
        <v>1</v>
      </c>
      <c r="G23" s="123">
        <v>13066820908.637899</v>
      </c>
      <c r="H23" s="69">
        <f t="shared" si="7"/>
        <v>0.12641025408551124</v>
      </c>
      <c r="I23" s="128">
        <v>1</v>
      </c>
      <c r="J23" s="97">
        <f t="shared" si="8"/>
        <v>-9.1965282312065511E-3</v>
      </c>
      <c r="K23" s="98">
        <f t="shared" si="9"/>
        <v>0</v>
      </c>
      <c r="L23" s="10"/>
      <c r="M23" s="5"/>
      <c r="N23" s="11"/>
    </row>
    <row r="24" spans="1:18" ht="12.95" customHeight="1">
      <c r="A24" s="237">
        <v>18</v>
      </c>
      <c r="B24" s="238" t="s">
        <v>91</v>
      </c>
      <c r="C24" s="238" t="s">
        <v>92</v>
      </c>
      <c r="D24" s="123">
        <v>353002871.51999998</v>
      </c>
      <c r="E24" s="69">
        <f t="shared" ref="E24:E25" si="10">(D24/$D$27)</f>
        <v>3.3862737382526812E-3</v>
      </c>
      <c r="F24" s="128">
        <v>10</v>
      </c>
      <c r="G24" s="123">
        <v>287602326.91000003</v>
      </c>
      <c r="H24" s="69">
        <f t="shared" ref="H24:H25" si="11">(G24/$G$27)</f>
        <v>2.7823051585748834E-3</v>
      </c>
      <c r="I24" s="128">
        <v>10</v>
      </c>
      <c r="J24" s="97">
        <f t="shared" ref="J24:J25" si="12">((G24-D24)/D24)</f>
        <v>-0.18526915752382081</v>
      </c>
      <c r="K24" s="98">
        <f t="shared" ref="K24:K25" si="13">((I24-F24)/F24)</f>
        <v>0</v>
      </c>
      <c r="L24" s="10"/>
      <c r="M24" s="5"/>
      <c r="N24" s="11"/>
    </row>
    <row r="25" spans="1:18" ht="12.95" customHeight="1">
      <c r="A25" s="237">
        <v>19</v>
      </c>
      <c r="B25" s="238" t="s">
        <v>125</v>
      </c>
      <c r="C25" s="238" t="s">
        <v>127</v>
      </c>
      <c r="D25" s="123">
        <v>1609880139.26</v>
      </c>
      <c r="E25" s="69">
        <f t="shared" si="10"/>
        <v>1.5443202526475321E-2</v>
      </c>
      <c r="F25" s="128">
        <v>1</v>
      </c>
      <c r="G25" s="123">
        <v>1558440485.6500001</v>
      </c>
      <c r="H25" s="69">
        <f t="shared" si="11"/>
        <v>1.5076571351638725E-2</v>
      </c>
      <c r="I25" s="128">
        <v>1</v>
      </c>
      <c r="J25" s="97">
        <f t="shared" si="12"/>
        <v>-3.1952474197019867E-2</v>
      </c>
      <c r="K25" s="98">
        <f t="shared" si="13"/>
        <v>0</v>
      </c>
      <c r="L25" s="10"/>
      <c r="M25" s="5"/>
      <c r="N25" s="11"/>
    </row>
    <row r="26" spans="1:18" ht="12.95" customHeight="1">
      <c r="A26" s="237">
        <v>20</v>
      </c>
      <c r="B26" s="238" t="s">
        <v>140</v>
      </c>
      <c r="C26" s="238" t="s">
        <v>139</v>
      </c>
      <c r="D26" s="123">
        <v>1377007010.9645934</v>
      </c>
      <c r="E26" s="69">
        <f t="shared" si="6"/>
        <v>1.3209305234660219E-2</v>
      </c>
      <c r="F26" s="128">
        <v>100</v>
      </c>
      <c r="G26" s="123">
        <v>1390627177.9300001</v>
      </c>
      <c r="H26" s="69">
        <f t="shared" si="7"/>
        <v>1.3453121928390557E-2</v>
      </c>
      <c r="I26" s="128">
        <v>100</v>
      </c>
      <c r="J26" s="97">
        <f t="shared" si="8"/>
        <v>9.8911384306356789E-3</v>
      </c>
      <c r="K26" s="98">
        <f t="shared" si="9"/>
        <v>0</v>
      </c>
      <c r="L26" s="10"/>
      <c r="M26" s="5"/>
      <c r="N26" s="11"/>
    </row>
    <row r="27" spans="1:18" ht="12.95" customHeight="1">
      <c r="A27" s="130"/>
      <c r="B27" s="141"/>
      <c r="C27" s="132" t="s">
        <v>72</v>
      </c>
      <c r="D27" s="142">
        <f>SUM(D19:D26)</f>
        <v>104245226111.62251</v>
      </c>
      <c r="E27" s="90">
        <f>(D27/$D$77)</f>
        <v>0.47963155138024233</v>
      </c>
      <c r="F27" s="143"/>
      <c r="G27" s="142">
        <f>SUM(G19:G26)</f>
        <v>103368362030.17789</v>
      </c>
      <c r="H27" s="90">
        <f>(G27/$G$77)</f>
        <v>0.47862212307209379</v>
      </c>
      <c r="I27" s="143"/>
      <c r="J27" s="97">
        <f t="shared" si="8"/>
        <v>-8.4115514364725662E-3</v>
      </c>
      <c r="K27" s="98"/>
      <c r="L27" s="10"/>
      <c r="M27" s="5"/>
    </row>
    <row r="28" spans="1:18" ht="12.95" customHeight="1">
      <c r="A28" s="135"/>
      <c r="B28" s="136"/>
      <c r="C28" s="136" t="s">
        <v>98</v>
      </c>
      <c r="D28" s="137"/>
      <c r="E28" s="138"/>
      <c r="F28" s="139"/>
      <c r="G28" s="137"/>
      <c r="H28" s="138"/>
      <c r="I28" s="139"/>
      <c r="J28" s="97"/>
      <c r="K28" s="98"/>
      <c r="L28" s="10"/>
      <c r="M28" s="5"/>
      <c r="O28" s="81"/>
      <c r="P28" s="82"/>
    </row>
    <row r="29" spans="1:18" ht="12.95" customHeight="1">
      <c r="A29" s="237">
        <v>21</v>
      </c>
      <c r="B29" s="238" t="s">
        <v>7</v>
      </c>
      <c r="C29" s="238" t="s">
        <v>32</v>
      </c>
      <c r="D29" s="123">
        <v>1024641874.5599999</v>
      </c>
      <c r="E29" s="69">
        <f t="shared" ref="E29:E34" si="14">(D29/$D$35)</f>
        <v>0.13034310277919053</v>
      </c>
      <c r="F29" s="68">
        <v>151.16</v>
      </c>
      <c r="G29" s="123">
        <v>1022376432.6</v>
      </c>
      <c r="H29" s="69">
        <f>(G29/$G$35)</f>
        <v>0.1298151225669569</v>
      </c>
      <c r="I29" s="68">
        <v>154.07</v>
      </c>
      <c r="J29" s="97">
        <f t="shared" ref="J29:J35" si="15">((G29-D29)/D29)</f>
        <v>-2.2109597667699667E-3</v>
      </c>
      <c r="K29" s="98">
        <f t="shared" ref="K29:K34" si="16">((I29-F29)/F29)</f>
        <v>1.9251124636147105E-2</v>
      </c>
      <c r="L29" s="10"/>
      <c r="M29" s="5"/>
    </row>
    <row r="30" spans="1:18" ht="12.95" customHeight="1">
      <c r="A30" s="237">
        <v>22</v>
      </c>
      <c r="B30" s="238" t="s">
        <v>71</v>
      </c>
      <c r="C30" s="238" t="s">
        <v>118</v>
      </c>
      <c r="D30" s="123">
        <v>658364811.98000002</v>
      </c>
      <c r="E30" s="69">
        <f t="shared" si="14"/>
        <v>8.3749566052979646E-2</v>
      </c>
      <c r="F30" s="68">
        <v>1.2529999999999999</v>
      </c>
      <c r="G30" s="123">
        <v>659509925.37</v>
      </c>
      <c r="H30" s="69">
        <f t="shared" ref="H30:H32" si="17">(G30/$G$35)</f>
        <v>8.3740547088224371E-2</v>
      </c>
      <c r="I30" s="68">
        <v>1.2552000000000001</v>
      </c>
      <c r="J30" s="97">
        <f t="shared" si="15"/>
        <v>1.7393295771019612E-3</v>
      </c>
      <c r="K30" s="98">
        <f t="shared" si="16"/>
        <v>1.755786113328174E-3</v>
      </c>
      <c r="L30" s="10"/>
      <c r="M30" s="5"/>
    </row>
    <row r="31" spans="1:18" ht="12.95" customHeight="1">
      <c r="A31" s="237">
        <v>23</v>
      </c>
      <c r="B31" s="238" t="s">
        <v>95</v>
      </c>
      <c r="C31" s="238" t="s">
        <v>34</v>
      </c>
      <c r="D31" s="125">
        <v>1210720724.1199999</v>
      </c>
      <c r="E31" s="69">
        <f t="shared" si="14"/>
        <v>0.15401390446650959</v>
      </c>
      <c r="F31" s="128">
        <v>217.83</v>
      </c>
      <c r="G31" s="125">
        <v>1211305434.9000001</v>
      </c>
      <c r="H31" s="69">
        <f>(G31/$G$35)</f>
        <v>0.15380417474772348</v>
      </c>
      <c r="I31" s="128">
        <v>217.98</v>
      </c>
      <c r="J31" s="97">
        <f t="shared" si="15"/>
        <v>4.8294438870301895E-4</v>
      </c>
      <c r="K31" s="98">
        <f t="shared" si="16"/>
        <v>6.8861038424448994E-4</v>
      </c>
      <c r="L31" s="10"/>
      <c r="M31" s="5"/>
    </row>
    <row r="32" spans="1:18" ht="12.95" customHeight="1">
      <c r="A32" s="237">
        <v>24</v>
      </c>
      <c r="B32" s="238" t="s">
        <v>28</v>
      </c>
      <c r="C32" s="238" t="s">
        <v>38</v>
      </c>
      <c r="D32" s="125">
        <v>4671840612.5200005</v>
      </c>
      <c r="E32" s="69">
        <f t="shared" si="14"/>
        <v>0.59429759435430241</v>
      </c>
      <c r="F32" s="128">
        <v>1065.96</v>
      </c>
      <c r="G32" s="125">
        <v>4678034381.3800001</v>
      </c>
      <c r="H32" s="69">
        <f t="shared" si="17"/>
        <v>0.59398826814396888</v>
      </c>
      <c r="I32" s="128">
        <v>1070.01</v>
      </c>
      <c r="J32" s="97">
        <f t="shared" si="15"/>
        <v>1.3257663036279667E-3</v>
      </c>
      <c r="K32" s="98">
        <f t="shared" si="16"/>
        <v>3.7993920972643948E-3</v>
      </c>
      <c r="L32" s="10"/>
      <c r="M32" s="5"/>
      <c r="N32" s="172"/>
      <c r="O32" s="173"/>
    </row>
    <row r="33" spans="1:14" ht="12.95" customHeight="1">
      <c r="A33" s="237" t="s">
        <v>141</v>
      </c>
      <c r="B33" s="238" t="s">
        <v>28</v>
      </c>
      <c r="C33" s="238" t="s">
        <v>103</v>
      </c>
      <c r="D33" s="125">
        <v>133160391.11</v>
      </c>
      <c r="E33" s="69">
        <f t="shared" si="14"/>
        <v>1.6939126709047642E-2</v>
      </c>
      <c r="F33" s="128">
        <v>31609.24</v>
      </c>
      <c r="G33" s="125">
        <v>137770550.56</v>
      </c>
      <c r="H33" s="69">
        <f>(G33/$G$35)</f>
        <v>1.7493264062808107E-2</v>
      </c>
      <c r="I33" s="128">
        <v>32598.560000000001</v>
      </c>
      <c r="J33" s="97">
        <f t="shared" si="15"/>
        <v>3.4621101752334758E-2</v>
      </c>
      <c r="K33" s="98">
        <f t="shared" si="16"/>
        <v>3.129844311346934E-2</v>
      </c>
      <c r="L33" s="10"/>
      <c r="M33" s="5"/>
    </row>
    <row r="34" spans="1:14" ht="12.95" customHeight="1">
      <c r="A34" s="237" t="s">
        <v>142</v>
      </c>
      <c r="B34" s="238" t="s">
        <v>28</v>
      </c>
      <c r="C34" s="238" t="s">
        <v>102</v>
      </c>
      <c r="D34" s="125">
        <v>162384699.58000001</v>
      </c>
      <c r="E34" s="69">
        <f t="shared" si="14"/>
        <v>2.0656705637970216E-2</v>
      </c>
      <c r="F34" s="128">
        <v>31643.279999999999</v>
      </c>
      <c r="G34" s="125">
        <v>166637580.22</v>
      </c>
      <c r="H34" s="69">
        <f>(G34/$G$35)</f>
        <v>2.1158623390318175E-2</v>
      </c>
      <c r="I34" s="128">
        <v>32440.13</v>
      </c>
      <c r="J34" s="97">
        <f t="shared" si="15"/>
        <v>2.61901561600314E-2</v>
      </c>
      <c r="K34" s="98">
        <f t="shared" si="16"/>
        <v>2.51822819884665E-2</v>
      </c>
      <c r="L34" s="10"/>
      <c r="M34" s="5"/>
    </row>
    <row r="35" spans="1:14" ht="12.95" customHeight="1">
      <c r="A35" s="130"/>
      <c r="B35" s="141"/>
      <c r="C35" s="132" t="s">
        <v>72</v>
      </c>
      <c r="D35" s="142">
        <f>SUM(D29:D34)</f>
        <v>7861113113.8699999</v>
      </c>
      <c r="E35" s="90">
        <f>(D35/$D$77)</f>
        <v>3.6168926089179078E-2</v>
      </c>
      <c r="F35" s="143"/>
      <c r="G35" s="142">
        <f>SUM(G29:G34)</f>
        <v>7875634305.0300007</v>
      </c>
      <c r="H35" s="90">
        <f>(G35/$G$77)</f>
        <v>3.6466214009586412E-2</v>
      </c>
      <c r="I35" s="143"/>
      <c r="J35" s="97">
        <f t="shared" si="15"/>
        <v>1.8472181928510716E-3</v>
      </c>
      <c r="K35" s="98"/>
      <c r="L35" s="10"/>
      <c r="M35" s="5"/>
      <c r="N35" s="11"/>
    </row>
    <row r="36" spans="1:14" ht="12.95" customHeight="1">
      <c r="A36" s="135"/>
      <c r="B36" s="136"/>
      <c r="C36" s="136" t="s">
        <v>78</v>
      </c>
      <c r="D36" s="137"/>
      <c r="E36" s="138"/>
      <c r="F36" s="144"/>
      <c r="G36" s="137"/>
      <c r="H36" s="138"/>
      <c r="I36" s="144"/>
      <c r="J36" s="97"/>
      <c r="K36" s="98"/>
      <c r="L36" s="10"/>
      <c r="M36" s="5"/>
      <c r="N36" s="11"/>
    </row>
    <row r="37" spans="1:14" ht="12.95" customHeight="1">
      <c r="A37" s="237">
        <v>26</v>
      </c>
      <c r="B37" s="238" t="s">
        <v>11</v>
      </c>
      <c r="C37" s="68" t="s">
        <v>36</v>
      </c>
      <c r="D37" s="241">
        <v>946335144.30292296</v>
      </c>
      <c r="E37" s="69">
        <f t="shared" ref="E37:E46" si="18">(D37/$D$47)</f>
        <v>5.7298511036245302E-2</v>
      </c>
      <c r="F37" s="241">
        <v>2041.35574087697</v>
      </c>
      <c r="G37" s="241">
        <v>974065532.83000004</v>
      </c>
      <c r="H37" s="69">
        <f>(G37/$G$47)</f>
        <v>5.8952924045411019E-2</v>
      </c>
      <c r="I37" s="241">
        <v>2046.62</v>
      </c>
      <c r="J37" s="97">
        <f t="shared" ref="J37:J47" si="19">((G37-D37)/D37)</f>
        <v>2.9302925812296102E-2</v>
      </c>
      <c r="K37" s="98">
        <f>((I37-F37)/F37)</f>
        <v>2.578805358427313E-3</v>
      </c>
      <c r="L37" s="10"/>
      <c r="M37" s="5"/>
      <c r="N37" s="11"/>
    </row>
    <row r="38" spans="1:14" ht="12.95" customHeight="1">
      <c r="A38" s="237">
        <v>27</v>
      </c>
      <c r="B38" s="238" t="s">
        <v>81</v>
      </c>
      <c r="C38" s="238" t="s">
        <v>85</v>
      </c>
      <c r="D38" s="241">
        <v>3842150376.21</v>
      </c>
      <c r="E38" s="69">
        <f t="shared" si="18"/>
        <v>0.23263375249193177</v>
      </c>
      <c r="F38" s="128">
        <v>1</v>
      </c>
      <c r="G38" s="241">
        <v>3773516026.1199999</v>
      </c>
      <c r="H38" s="69">
        <f>(G38/$G$47)</f>
        <v>0.22838278963189496</v>
      </c>
      <c r="I38" s="128">
        <v>1</v>
      </c>
      <c r="J38" s="97">
        <f t="shared" si="19"/>
        <v>-1.7863525205825733E-2</v>
      </c>
      <c r="K38" s="98">
        <f>((I38-F38)/F38)</f>
        <v>0</v>
      </c>
      <c r="L38" s="10"/>
      <c r="M38" s="5"/>
      <c r="N38" s="11"/>
    </row>
    <row r="39" spans="1:14" ht="12.95" customHeight="1">
      <c r="A39" s="237">
        <v>28</v>
      </c>
      <c r="B39" s="238" t="s">
        <v>21</v>
      </c>
      <c r="C39" s="238" t="s">
        <v>37</v>
      </c>
      <c r="D39" s="241">
        <v>722718273.72000003</v>
      </c>
      <c r="E39" s="69">
        <f t="shared" si="18"/>
        <v>4.3759001482867856E-2</v>
      </c>
      <c r="F39" s="128">
        <v>16.553000000000001</v>
      </c>
      <c r="G39" s="241">
        <v>725047190.84000003</v>
      </c>
      <c r="H39" s="69">
        <f t="shared" ref="H39" si="20">(G39/$G$47)</f>
        <v>4.3881700491694778E-2</v>
      </c>
      <c r="I39" s="128">
        <v>16.606300000000001</v>
      </c>
      <c r="J39" s="97">
        <f t="shared" si="19"/>
        <v>3.2224411706272813E-3</v>
      </c>
      <c r="K39" s="98">
        <f>((I39-F39)/F39)</f>
        <v>3.2199601280734685E-3</v>
      </c>
      <c r="L39" s="10"/>
      <c r="M39" s="5"/>
      <c r="N39" s="11"/>
    </row>
    <row r="40" spans="1:14" ht="12.95" customHeight="1">
      <c r="A40" s="248">
        <v>29</v>
      </c>
      <c r="B40" s="249" t="s">
        <v>24</v>
      </c>
      <c r="C40" s="244" t="s">
        <v>35</v>
      </c>
      <c r="D40" s="245">
        <v>0</v>
      </c>
      <c r="E40" s="246">
        <f t="shared" si="18"/>
        <v>0</v>
      </c>
      <c r="F40" s="247">
        <v>0</v>
      </c>
      <c r="G40" s="245">
        <v>0</v>
      </c>
      <c r="H40" s="246">
        <f t="shared" ref="H40:H46" si="21">(G40/$G$47)</f>
        <v>0</v>
      </c>
      <c r="I40" s="247">
        <v>0</v>
      </c>
      <c r="J40" s="170" t="e">
        <f t="shared" si="19"/>
        <v>#DIV/0!</v>
      </c>
      <c r="K40" s="171" t="e">
        <f t="shared" ref="K40:K74" si="22">((I40-F40)/F40)</f>
        <v>#DIV/0!</v>
      </c>
      <c r="L40" s="10"/>
      <c r="M40" s="5"/>
      <c r="N40" s="11"/>
    </row>
    <row r="41" spans="1:14" ht="12.95" customHeight="1">
      <c r="A41" s="237">
        <v>30</v>
      </c>
      <c r="B41" s="238" t="s">
        <v>7</v>
      </c>
      <c r="C41" s="238" t="s">
        <v>104</v>
      </c>
      <c r="D41" s="123">
        <v>2718620961.0100002</v>
      </c>
      <c r="E41" s="69">
        <f t="shared" si="18"/>
        <v>0.16460651818288197</v>
      </c>
      <c r="F41" s="68">
        <v>179.94</v>
      </c>
      <c r="G41" s="123">
        <v>2742446676.3800001</v>
      </c>
      <c r="H41" s="69">
        <f t="shared" si="21"/>
        <v>0.16597984957079537</v>
      </c>
      <c r="I41" s="68">
        <v>180.51</v>
      </c>
      <c r="J41" s="97">
        <f t="shared" si="19"/>
        <v>8.7638974729115412E-3</v>
      </c>
      <c r="K41" s="98">
        <f>((I41-F41)/F41)</f>
        <v>3.1677225741913594E-3</v>
      </c>
      <c r="L41" s="10"/>
      <c r="M41" s="5"/>
      <c r="N41" s="11"/>
    </row>
    <row r="42" spans="1:14" ht="12.95" customHeight="1">
      <c r="A42" s="237">
        <v>31</v>
      </c>
      <c r="B42" s="238" t="s">
        <v>39</v>
      </c>
      <c r="C42" s="238" t="s">
        <v>64</v>
      </c>
      <c r="D42" s="123">
        <v>1170039632</v>
      </c>
      <c r="E42" s="69">
        <f t="shared" si="18"/>
        <v>7.0843325613125827E-2</v>
      </c>
      <c r="F42" s="174">
        <v>1.22</v>
      </c>
      <c r="G42" s="123">
        <v>1173469653</v>
      </c>
      <c r="H42" s="69">
        <f t="shared" si="21"/>
        <v>7.1021368677231952E-2</v>
      </c>
      <c r="I42" s="174">
        <v>988.83</v>
      </c>
      <c r="J42" s="97">
        <f t="shared" si="19"/>
        <v>2.9315425787218119E-3</v>
      </c>
      <c r="K42" s="98">
        <f t="shared" si="22"/>
        <v>809.51639344262298</v>
      </c>
      <c r="L42" s="10"/>
      <c r="M42" s="5"/>
    </row>
    <row r="43" spans="1:14" ht="12.95" customHeight="1">
      <c r="A43" s="237">
        <v>32</v>
      </c>
      <c r="B43" s="68" t="s">
        <v>13</v>
      </c>
      <c r="C43" s="238" t="s">
        <v>82</v>
      </c>
      <c r="D43" s="125">
        <v>784322501.67999995</v>
      </c>
      <c r="E43" s="69">
        <f t="shared" si="18"/>
        <v>4.7489001955634325E-2</v>
      </c>
      <c r="F43" s="128">
        <v>2.5</v>
      </c>
      <c r="G43" s="125">
        <v>786218038.88</v>
      </c>
      <c r="H43" s="69">
        <f t="shared" si="21"/>
        <v>4.7583915832194741E-2</v>
      </c>
      <c r="I43" s="128">
        <v>2.5099999999999998</v>
      </c>
      <c r="J43" s="97">
        <f t="shared" si="19"/>
        <v>2.4167828870647629E-3</v>
      </c>
      <c r="K43" s="98">
        <f>((I43-F43)/F43)</f>
        <v>3.9999999999999151E-3</v>
      </c>
      <c r="L43" s="10"/>
      <c r="M43" s="5"/>
    </row>
    <row r="44" spans="1:14" ht="12.95" customHeight="1">
      <c r="A44" s="237">
        <v>33</v>
      </c>
      <c r="B44" s="238" t="s">
        <v>7</v>
      </c>
      <c r="C44" s="68" t="s">
        <v>110</v>
      </c>
      <c r="D44" s="123">
        <v>4942913057.2200003</v>
      </c>
      <c r="E44" s="129">
        <f t="shared" si="18"/>
        <v>0.29928251113292864</v>
      </c>
      <c r="F44" s="123">
        <v>2317.41</v>
      </c>
      <c r="G44" s="123">
        <v>4952984247.0699997</v>
      </c>
      <c r="H44" s="129">
        <f t="shared" si="21"/>
        <v>0.29976720690166886</v>
      </c>
      <c r="I44" s="123">
        <v>2317.41</v>
      </c>
      <c r="J44" s="97">
        <f t="shared" si="19"/>
        <v>2.0375009095676224E-3</v>
      </c>
      <c r="K44" s="98">
        <f>((I44-F44)/F44)</f>
        <v>0</v>
      </c>
      <c r="L44" s="10"/>
      <c r="M44" s="5"/>
    </row>
    <row r="45" spans="1:14" ht="12.95" customHeight="1">
      <c r="A45" s="237">
        <v>34</v>
      </c>
      <c r="B45" s="238" t="s">
        <v>7</v>
      </c>
      <c r="C45" s="68" t="s">
        <v>111</v>
      </c>
      <c r="D45" s="123">
        <v>432131954.22000003</v>
      </c>
      <c r="E45" s="129">
        <f t="shared" ref="E45" si="23">(D45/$D$47)</f>
        <v>2.6164639131338284E-2</v>
      </c>
      <c r="F45" s="123">
        <v>2053.6799999999998</v>
      </c>
      <c r="G45" s="123">
        <v>433109884.94</v>
      </c>
      <c r="H45" s="129">
        <f t="shared" ref="H45" si="24">(G45/$G$47)</f>
        <v>2.6212912057366391E-2</v>
      </c>
      <c r="I45" s="123">
        <v>2325.2399999999998</v>
      </c>
      <c r="J45" s="97">
        <f t="shared" ref="J45" si="25">((G45-D45)/D45)</f>
        <v>2.263037274725814E-3</v>
      </c>
      <c r="K45" s="98">
        <f>((I45-F45)/F45)</f>
        <v>0.13223092205212106</v>
      </c>
      <c r="L45" s="10"/>
      <c r="M45" s="5"/>
    </row>
    <row r="46" spans="1:14" ht="12.95" customHeight="1">
      <c r="A46" s="237">
        <v>35</v>
      </c>
      <c r="B46" s="238" t="s">
        <v>52</v>
      </c>
      <c r="C46" s="238" t="s">
        <v>138</v>
      </c>
      <c r="D46" s="123">
        <v>956644815.95000005</v>
      </c>
      <c r="E46" s="129">
        <f t="shared" si="18"/>
        <v>5.7922738973045902E-2</v>
      </c>
      <c r="F46" s="123">
        <v>986.92</v>
      </c>
      <c r="G46" s="123">
        <v>961911528.63</v>
      </c>
      <c r="H46" s="129">
        <f t="shared" si="21"/>
        <v>5.8217332791741988E-2</v>
      </c>
      <c r="I46" s="174">
        <v>988.83</v>
      </c>
      <c r="J46" s="97">
        <f t="shared" si="19"/>
        <v>5.5054003243302134E-3</v>
      </c>
      <c r="K46" s="98">
        <f>((I46-F46)/F46)</f>
        <v>1.9353139058891115E-3</v>
      </c>
      <c r="L46" s="10"/>
      <c r="M46" s="5"/>
    </row>
    <row r="47" spans="1:14" ht="12.95" customHeight="1">
      <c r="A47" s="130"/>
      <c r="B47" s="131"/>
      <c r="C47" s="132" t="s">
        <v>72</v>
      </c>
      <c r="D47" s="133">
        <f>SUM(D37:D46)</f>
        <v>16515876716.312925</v>
      </c>
      <c r="E47" s="90">
        <f>(D47/$D$77)</f>
        <v>7.5989432488427433E-2</v>
      </c>
      <c r="F47" s="133"/>
      <c r="G47" s="133">
        <f>SUM(G37:G46)</f>
        <v>16522768778.689999</v>
      </c>
      <c r="H47" s="90">
        <f>(G47/$G$77)</f>
        <v>7.6504672382998226E-2</v>
      </c>
      <c r="I47" s="146"/>
      <c r="J47" s="97">
        <f t="shared" si="19"/>
        <v>4.1729921429274879E-4</v>
      </c>
      <c r="K47" s="98"/>
      <c r="L47" s="10"/>
      <c r="M47" s="5"/>
    </row>
    <row r="48" spans="1:14" ht="12.95" customHeight="1">
      <c r="A48" s="135"/>
      <c r="B48" s="136"/>
      <c r="C48" s="136" t="s">
        <v>74</v>
      </c>
      <c r="D48" s="137"/>
      <c r="E48" s="138"/>
      <c r="F48" s="139"/>
      <c r="G48" s="137"/>
      <c r="H48" s="138"/>
      <c r="I48" s="139"/>
      <c r="J48" s="97"/>
      <c r="K48" s="98"/>
      <c r="L48" s="10"/>
      <c r="M48" s="5"/>
      <c r="N48" s="11"/>
    </row>
    <row r="49" spans="1:14" ht="12.95" customHeight="1">
      <c r="A49" s="237">
        <v>36</v>
      </c>
      <c r="B49" s="238" t="s">
        <v>39</v>
      </c>
      <c r="C49" s="238" t="s">
        <v>40</v>
      </c>
      <c r="D49" s="145">
        <v>2446479213</v>
      </c>
      <c r="E49" s="69">
        <f>(D49/$D$52)</f>
        <v>5.3729429818965113E-2</v>
      </c>
      <c r="F49" s="147">
        <v>100</v>
      </c>
      <c r="G49" s="145">
        <v>2304013755</v>
      </c>
      <c r="H49" s="69">
        <f>(G49/$G$52)</f>
        <v>5.075041802028938E-2</v>
      </c>
      <c r="I49" s="147">
        <v>100</v>
      </c>
      <c r="J49" s="97">
        <f>((G49-D49)/D49)</f>
        <v>-5.8232850392912781E-2</v>
      </c>
      <c r="K49" s="98">
        <f>((I49-F49)/F49)</f>
        <v>0</v>
      </c>
      <c r="L49" s="10"/>
      <c r="M49" s="5"/>
      <c r="N49" s="11"/>
    </row>
    <row r="50" spans="1:14" ht="12.95" customHeight="1">
      <c r="A50" s="237">
        <v>37</v>
      </c>
      <c r="B50" s="68" t="s">
        <v>39</v>
      </c>
      <c r="C50" s="238" t="s">
        <v>41</v>
      </c>
      <c r="D50" s="145">
        <v>12261759062</v>
      </c>
      <c r="E50" s="69">
        <f>(D50/$D$52)</f>
        <v>0.26929201747474174</v>
      </c>
      <c r="F50" s="68">
        <v>45.22</v>
      </c>
      <c r="G50" s="145">
        <v>12269818405.5</v>
      </c>
      <c r="H50" s="69">
        <f>(G50/$G$52)</f>
        <v>0.27026679496197953</v>
      </c>
      <c r="I50" s="68">
        <v>45.22</v>
      </c>
      <c r="J50" s="97">
        <f>((G50-D50)/D50)</f>
        <v>6.5727465849304092E-4</v>
      </c>
      <c r="K50" s="98">
        <f>((I50-F50)/F50)</f>
        <v>0</v>
      </c>
      <c r="L50" s="10"/>
      <c r="M50" s="5"/>
      <c r="N50" s="11"/>
    </row>
    <row r="51" spans="1:14" ht="12.95" customHeight="1">
      <c r="A51" s="237">
        <v>38</v>
      </c>
      <c r="B51" s="68" t="s">
        <v>11</v>
      </c>
      <c r="C51" s="238" t="s">
        <v>42</v>
      </c>
      <c r="D51" s="242">
        <v>30825079708.144787</v>
      </c>
      <c r="E51" s="69">
        <f>(D51/$D$52)</f>
        <v>0.67697855270629304</v>
      </c>
      <c r="F51" s="242">
        <v>11.552461139380705</v>
      </c>
      <c r="G51" s="242">
        <v>30825079708.144787</v>
      </c>
      <c r="H51" s="69">
        <f>(G51/$G$52)</f>
        <v>0.67898278701773107</v>
      </c>
      <c r="I51" s="242">
        <v>11.552461139380705</v>
      </c>
      <c r="J51" s="97">
        <f>((G51-D51)/D51)</f>
        <v>0</v>
      </c>
      <c r="K51" s="98">
        <f>((I51-F51)/F51)</f>
        <v>0</v>
      </c>
      <c r="L51" s="10"/>
      <c r="M51" s="5"/>
    </row>
    <row r="52" spans="1:14" ht="12.95" customHeight="1">
      <c r="A52" s="130"/>
      <c r="B52" s="141"/>
      <c r="C52" s="132" t="s">
        <v>72</v>
      </c>
      <c r="D52" s="133">
        <f>SUM(D49:D51)</f>
        <v>45533317983.144791</v>
      </c>
      <c r="E52" s="90">
        <f>(D52/$D$77)</f>
        <v>0.20949847545403064</v>
      </c>
      <c r="F52" s="146"/>
      <c r="G52" s="133">
        <f>SUM(G49:G51)</f>
        <v>45398911868.644791</v>
      </c>
      <c r="H52" s="90">
        <f>(G52/$G$77)</f>
        <v>0.21020864756848903</v>
      </c>
      <c r="I52" s="146"/>
      <c r="J52" s="97">
        <f>((G52-D52)/D52)</f>
        <v>-2.9518190295236891E-3</v>
      </c>
      <c r="K52" s="98"/>
      <c r="L52" s="10"/>
      <c r="M52" s="5"/>
    </row>
    <row r="53" spans="1:14" ht="12.95" customHeight="1">
      <c r="A53" s="135"/>
      <c r="B53" s="136"/>
      <c r="C53" s="136" t="s">
        <v>99</v>
      </c>
      <c r="D53" s="137"/>
      <c r="E53" s="138"/>
      <c r="F53" s="139"/>
      <c r="G53" s="137"/>
      <c r="H53" s="138"/>
      <c r="I53" s="139"/>
      <c r="J53" s="97"/>
      <c r="K53" s="98"/>
      <c r="L53" s="10"/>
      <c r="M53" s="5"/>
      <c r="N53" s="11"/>
    </row>
    <row r="54" spans="1:14" ht="12.95" customHeight="1">
      <c r="A54" s="237">
        <v>39</v>
      </c>
      <c r="B54" s="238" t="s">
        <v>7</v>
      </c>
      <c r="C54" s="238" t="s">
        <v>50</v>
      </c>
      <c r="D54" s="123">
        <v>868144990.58000004</v>
      </c>
      <c r="E54" s="69">
        <f t="shared" ref="E54:E68" si="26">(D54/$D$69)</f>
        <v>3.5098210847525305E-2</v>
      </c>
      <c r="F54" s="123">
        <v>1815.92</v>
      </c>
      <c r="G54" s="123">
        <v>868768945.82000005</v>
      </c>
      <c r="H54" s="69">
        <f t="shared" ref="H54:H68" si="27">(G54/$G$69)</f>
        <v>3.5364797770792114E-2</v>
      </c>
      <c r="I54" s="123">
        <v>1815.98</v>
      </c>
      <c r="J54" s="97">
        <f>((G54-D54)/D54)</f>
        <v>7.1872238712470196E-4</v>
      </c>
      <c r="K54" s="98">
        <f>((I54-F54)/F54)</f>
        <v>3.3041103132266525E-5</v>
      </c>
      <c r="L54" s="10"/>
      <c r="M54" s="5"/>
      <c r="N54" s="11"/>
    </row>
    <row r="55" spans="1:14" ht="12.95" customHeight="1">
      <c r="A55" s="237">
        <v>40</v>
      </c>
      <c r="B55" s="238" t="s">
        <v>15</v>
      </c>
      <c r="C55" s="238" t="s">
        <v>43</v>
      </c>
      <c r="D55" s="126">
        <v>118059162</v>
      </c>
      <c r="E55" s="89">
        <f t="shared" si="26"/>
        <v>4.7730107359023064E-3</v>
      </c>
      <c r="F55" s="174">
        <v>84.8</v>
      </c>
      <c r="G55" s="126">
        <v>118090149</v>
      </c>
      <c r="H55" s="89">
        <f t="shared" si="27"/>
        <v>4.8070712681447308E-3</v>
      </c>
      <c r="I55" s="174">
        <v>84.87</v>
      </c>
      <c r="J55" s="97">
        <f>((G55-D55)/D55)</f>
        <v>2.6247009952518551E-4</v>
      </c>
      <c r="K55" s="98">
        <f>((I55-F55)/F55)</f>
        <v>8.2547169811329475E-4</v>
      </c>
      <c r="L55" s="10"/>
      <c r="M55" s="5"/>
      <c r="N55" s="11"/>
    </row>
    <row r="56" spans="1:14" ht="12.95" customHeight="1">
      <c r="A56" s="237">
        <v>41</v>
      </c>
      <c r="B56" s="238" t="s">
        <v>71</v>
      </c>
      <c r="C56" s="238" t="s">
        <v>117</v>
      </c>
      <c r="D56" s="126">
        <v>991639065.39999998</v>
      </c>
      <c r="E56" s="89">
        <f t="shared" si="26"/>
        <v>4.0090949529985057E-2</v>
      </c>
      <c r="F56" s="174">
        <v>1.1631</v>
      </c>
      <c r="G56" s="126">
        <v>983035159.49000001</v>
      </c>
      <c r="H56" s="89">
        <f t="shared" si="27"/>
        <v>4.0016208894447687E-2</v>
      </c>
      <c r="I56" s="174">
        <v>1.1397999999999999</v>
      </c>
      <c r="J56" s="97">
        <f t="shared" ref="J56:J64" si="28">((G56-D56)/D56)</f>
        <v>-8.6764491337676247E-3</v>
      </c>
      <c r="K56" s="98">
        <f t="shared" si="22"/>
        <v>-2.0032671309431774E-2</v>
      </c>
      <c r="L56" s="10"/>
      <c r="M56" s="5"/>
      <c r="N56" s="11"/>
    </row>
    <row r="57" spans="1:14" ht="12.95" customHeight="1">
      <c r="A57" s="237">
        <v>42</v>
      </c>
      <c r="B57" s="238" t="s">
        <v>9</v>
      </c>
      <c r="C57" s="238" t="s">
        <v>10</v>
      </c>
      <c r="D57" s="126">
        <v>4127656143.5500002</v>
      </c>
      <c r="E57" s="89">
        <f t="shared" si="26"/>
        <v>0.16687690098357011</v>
      </c>
      <c r="F57" s="174">
        <v>300.4787</v>
      </c>
      <c r="G57" s="126">
        <v>4103272414.1999998</v>
      </c>
      <c r="H57" s="89">
        <f t="shared" si="27"/>
        <v>0.16703106139422083</v>
      </c>
      <c r="I57" s="174">
        <v>299.56650000000002</v>
      </c>
      <c r="J57" s="97">
        <f>((G57-D57)/D57)</f>
        <v>-5.9074032579247504E-3</v>
      </c>
      <c r="K57" s="98">
        <f>((I57-F57)/F57)</f>
        <v>-3.0358225058880525E-3</v>
      </c>
      <c r="L57" s="10"/>
      <c r="M57" s="5"/>
      <c r="N57" s="11"/>
    </row>
    <row r="58" spans="1:14" ht="12.95" customHeight="1">
      <c r="A58" s="237">
        <v>43</v>
      </c>
      <c r="B58" s="238" t="s">
        <v>21</v>
      </c>
      <c r="C58" s="238" t="s">
        <v>22</v>
      </c>
      <c r="D58" s="126">
        <v>2353959808.5</v>
      </c>
      <c r="E58" s="89">
        <f t="shared" si="26"/>
        <v>9.5168178797110536E-2</v>
      </c>
      <c r="F58" s="174">
        <v>9.8976000000000006</v>
      </c>
      <c r="G58" s="126">
        <v>2339263510.9400001</v>
      </c>
      <c r="H58" s="89">
        <f t="shared" si="27"/>
        <v>9.5223915858206276E-2</v>
      </c>
      <c r="I58" s="174">
        <v>9.8352000000000004</v>
      </c>
      <c r="J58" s="97">
        <f t="shared" si="28"/>
        <v>-6.2432236552776056E-3</v>
      </c>
      <c r="K58" s="98">
        <f t="shared" si="22"/>
        <v>-6.3045586808923608E-3</v>
      </c>
      <c r="L58" s="10"/>
      <c r="M58" s="5"/>
      <c r="N58" s="11"/>
    </row>
    <row r="59" spans="1:14" ht="12.95" customHeight="1">
      <c r="A59" s="164">
        <v>44</v>
      </c>
      <c r="B59" s="165" t="s">
        <v>45</v>
      </c>
      <c r="C59" s="166" t="s">
        <v>46</v>
      </c>
      <c r="D59" s="167">
        <v>0</v>
      </c>
      <c r="E59" s="168">
        <f t="shared" si="26"/>
        <v>0</v>
      </c>
      <c r="F59" s="169">
        <v>0</v>
      </c>
      <c r="G59" s="167">
        <v>0</v>
      </c>
      <c r="H59" s="168">
        <f t="shared" si="27"/>
        <v>0</v>
      </c>
      <c r="I59" s="169">
        <v>0</v>
      </c>
      <c r="J59" s="170" t="e">
        <f>((G59-D59)/D59)</f>
        <v>#DIV/0!</v>
      </c>
      <c r="K59" s="171" t="e">
        <f>((I59-F59)/F59)</f>
        <v>#DIV/0!</v>
      </c>
      <c r="L59" s="10"/>
      <c r="M59" s="5"/>
      <c r="N59" s="11"/>
    </row>
    <row r="60" spans="1:14" ht="12.95" customHeight="1">
      <c r="A60" s="237">
        <v>45</v>
      </c>
      <c r="B60" s="238" t="s">
        <v>47</v>
      </c>
      <c r="C60" s="68" t="s">
        <v>48</v>
      </c>
      <c r="D60" s="109">
        <v>4667579385.1300001</v>
      </c>
      <c r="E60" s="89">
        <f t="shared" si="26"/>
        <v>0.18870544342760773</v>
      </c>
      <c r="F60" s="68">
        <v>114.92</v>
      </c>
      <c r="G60" s="109">
        <v>4547775098.25</v>
      </c>
      <c r="H60" s="89">
        <f t="shared" si="27"/>
        <v>0.18512534020751939</v>
      </c>
      <c r="I60" s="68">
        <v>111.02</v>
      </c>
      <c r="J60" s="97">
        <f t="shared" si="28"/>
        <v>-2.5667327107852363E-2</v>
      </c>
      <c r="K60" s="98">
        <f t="shared" si="22"/>
        <v>-3.3936651583710453E-2</v>
      </c>
      <c r="L60" s="10"/>
      <c r="M60" s="5"/>
      <c r="N60" s="11"/>
    </row>
    <row r="61" spans="1:14" ht="12.95" customHeight="1">
      <c r="A61" s="237">
        <v>46</v>
      </c>
      <c r="B61" s="238" t="s">
        <v>26</v>
      </c>
      <c r="C61" s="240" t="s">
        <v>27</v>
      </c>
      <c r="D61" s="109">
        <v>4091520423.5700002</v>
      </c>
      <c r="E61" s="89">
        <f t="shared" si="26"/>
        <v>0.16541597091687948</v>
      </c>
      <c r="F61" s="68">
        <v>103.24</v>
      </c>
      <c r="G61" s="109">
        <v>4087169089.48</v>
      </c>
      <c r="H61" s="89">
        <f t="shared" si="27"/>
        <v>0.16637554668585072</v>
      </c>
      <c r="I61" s="68">
        <v>103.24</v>
      </c>
      <c r="J61" s="97">
        <f>((G61-D61)/D61)</f>
        <v>-1.0635005180307656E-3</v>
      </c>
      <c r="K61" s="98">
        <f>((I61-F61)/F61)</f>
        <v>0</v>
      </c>
      <c r="L61" s="10"/>
      <c r="M61" s="5"/>
      <c r="N61" s="11"/>
    </row>
    <row r="62" spans="1:14" ht="12.95" customHeight="1">
      <c r="A62" s="237">
        <v>47</v>
      </c>
      <c r="B62" s="238" t="s">
        <v>11</v>
      </c>
      <c r="C62" s="238" t="s">
        <v>12</v>
      </c>
      <c r="D62" s="241">
        <v>2887959595.6572099</v>
      </c>
      <c r="E62" s="89">
        <f t="shared" si="26"/>
        <v>0.11675724205906143</v>
      </c>
      <c r="F62" s="242">
        <v>2238.0121625386901</v>
      </c>
      <c r="G62" s="241">
        <v>2879481503.8600001</v>
      </c>
      <c r="H62" s="89">
        <f t="shared" si="27"/>
        <v>0.11721445795076089</v>
      </c>
      <c r="I62" s="241">
        <v>2231.29</v>
      </c>
      <c r="J62" s="97">
        <f t="shared" si="28"/>
        <v>-2.9356684248487172E-3</v>
      </c>
      <c r="K62" s="98">
        <f t="shared" si="22"/>
        <v>-3.0036309235535216E-3</v>
      </c>
      <c r="L62" s="10"/>
      <c r="M62" s="5"/>
      <c r="N62" s="11"/>
    </row>
    <row r="63" spans="1:14" ht="12.95" customHeight="1">
      <c r="A63" s="237">
        <v>48</v>
      </c>
      <c r="B63" s="68" t="s">
        <v>76</v>
      </c>
      <c r="C63" s="238" t="s">
        <v>19</v>
      </c>
      <c r="D63" s="241">
        <v>1163218028.1900001</v>
      </c>
      <c r="E63" s="89">
        <f t="shared" si="26"/>
        <v>4.7027710875552228E-2</v>
      </c>
      <c r="F63" s="242">
        <v>0.68110000000000004</v>
      </c>
      <c r="G63" s="241">
        <v>1172316973.6400001</v>
      </c>
      <c r="H63" s="89">
        <f t="shared" si="27"/>
        <v>4.7721264549706245E-2</v>
      </c>
      <c r="I63" s="241">
        <v>0.68840000000000001</v>
      </c>
      <c r="J63" s="97">
        <f>((G63-D63)/D63)</f>
        <v>7.8222183885494467E-3</v>
      </c>
      <c r="K63" s="98">
        <f>((I63-F63)/F63)</f>
        <v>1.071795624724706E-2</v>
      </c>
      <c r="L63" s="10"/>
      <c r="M63" s="5"/>
      <c r="N63" s="11"/>
    </row>
    <row r="64" spans="1:14" ht="12.95" customHeight="1">
      <c r="A64" s="237">
        <v>49</v>
      </c>
      <c r="B64" s="238" t="s">
        <v>94</v>
      </c>
      <c r="C64" s="238" t="s">
        <v>23</v>
      </c>
      <c r="D64" s="123">
        <v>320135868.07999998</v>
      </c>
      <c r="E64" s="89">
        <f t="shared" si="26"/>
        <v>1.2942764537776784E-2</v>
      </c>
      <c r="F64" s="128">
        <v>125.16</v>
      </c>
      <c r="G64" s="123">
        <v>320524103.29000002</v>
      </c>
      <c r="H64" s="89">
        <f t="shared" si="27"/>
        <v>1.3047508371534133E-2</v>
      </c>
      <c r="I64" s="128">
        <v>125.37</v>
      </c>
      <c r="J64" s="97">
        <f t="shared" si="28"/>
        <v>1.212720125140806E-3</v>
      </c>
      <c r="K64" s="98">
        <f t="shared" si="22"/>
        <v>1.6778523489933523E-3</v>
      </c>
      <c r="L64" s="10"/>
      <c r="M64" s="5"/>
      <c r="N64" s="11"/>
    </row>
    <row r="65" spans="1:14" ht="12.95" customHeight="1">
      <c r="A65" s="237">
        <v>50</v>
      </c>
      <c r="B65" s="68" t="s">
        <v>68</v>
      </c>
      <c r="C65" s="238" t="s">
        <v>67</v>
      </c>
      <c r="D65" s="148">
        <v>108332379.3</v>
      </c>
      <c r="E65" s="89">
        <f t="shared" si="26"/>
        <v>4.3797668955564903E-3</v>
      </c>
      <c r="F65" s="147">
        <v>100.59</v>
      </c>
      <c r="G65" s="148">
        <v>108332379.3</v>
      </c>
      <c r="H65" s="89" t="s">
        <v>121</v>
      </c>
      <c r="I65" s="147">
        <v>100.73</v>
      </c>
      <c r="J65" s="97">
        <f>((G65-D65)/D65)</f>
        <v>0</v>
      </c>
      <c r="K65" s="98">
        <f>((I65-F65)/F65)</f>
        <v>1.3917884481558858E-3</v>
      </c>
      <c r="L65" s="10"/>
      <c r="M65" s="5"/>
    </row>
    <row r="66" spans="1:14" ht="12.95" customHeight="1">
      <c r="A66" s="237">
        <v>51</v>
      </c>
      <c r="B66" s="68" t="s">
        <v>93</v>
      </c>
      <c r="C66" s="238" t="s">
        <v>56</v>
      </c>
      <c r="D66" s="148">
        <v>1051485984.23</v>
      </c>
      <c r="E66" s="89">
        <f t="shared" si="26"/>
        <v>4.2510499027433327E-2</v>
      </c>
      <c r="F66" s="125">
        <v>552.20000000000005</v>
      </c>
      <c r="G66" s="148">
        <v>1051333299.28</v>
      </c>
      <c r="H66" s="89">
        <f t="shared" si="27"/>
        <v>4.2796407143263861E-2</v>
      </c>
      <c r="I66" s="125">
        <v>552.20000000000005</v>
      </c>
      <c r="J66" s="97">
        <f>((G66-D66)/D66)</f>
        <v>-1.4520873534216284E-4</v>
      </c>
      <c r="K66" s="98">
        <f t="shared" si="22"/>
        <v>0</v>
      </c>
      <c r="L66" s="10"/>
      <c r="M66" s="5"/>
    </row>
    <row r="67" spans="1:14" ht="12.95" customHeight="1">
      <c r="A67" s="237">
        <v>52</v>
      </c>
      <c r="B67" s="68" t="s">
        <v>81</v>
      </c>
      <c r="C67" s="238" t="s">
        <v>88</v>
      </c>
      <c r="D67" s="148">
        <v>1840027790.9300001</v>
      </c>
      <c r="E67" s="89">
        <f t="shared" si="26"/>
        <v>7.4390434860680227E-2</v>
      </c>
      <c r="F67" s="125">
        <v>1.6564000000000001</v>
      </c>
      <c r="G67" s="148">
        <v>1841684467.0899999</v>
      </c>
      <c r="H67" s="89">
        <f t="shared" si="27"/>
        <v>7.4969068645486928E-2</v>
      </c>
      <c r="I67" s="125">
        <v>1.6597999999999999</v>
      </c>
      <c r="J67" s="97">
        <f>((G67-D67)/D67)</f>
        <v>9.0035387952619905E-4</v>
      </c>
      <c r="K67" s="98">
        <f>((I67-F67)/F67)</f>
        <v>2.0526442888190335E-3</v>
      </c>
      <c r="L67" s="10"/>
      <c r="M67" s="5"/>
    </row>
    <row r="68" spans="1:14" ht="12.95" customHeight="1">
      <c r="A68" s="237">
        <v>53</v>
      </c>
      <c r="B68" s="68" t="s">
        <v>106</v>
      </c>
      <c r="C68" s="68" t="s">
        <v>84</v>
      </c>
      <c r="D68" s="148">
        <v>145017693.81999999</v>
      </c>
      <c r="E68" s="89">
        <f t="shared" si="26"/>
        <v>5.8629165053590126E-3</v>
      </c>
      <c r="F68" s="125">
        <v>1.0408120000000001</v>
      </c>
      <c r="G68" s="148">
        <v>144877231.75</v>
      </c>
      <c r="H68" s="89">
        <f t="shared" si="27"/>
        <v>5.8974875046839898E-3</v>
      </c>
      <c r="I68" s="125">
        <v>1.044135</v>
      </c>
      <c r="J68" s="97">
        <f>((G68-D68)/D68)</f>
        <v>-9.6858573805716627E-4</v>
      </c>
      <c r="K68" s="98">
        <f>((I68-F68)/F68)</f>
        <v>3.1926995461235693E-3</v>
      </c>
      <c r="L68" s="10"/>
      <c r="M68" s="5"/>
    </row>
    <row r="69" spans="1:14" ht="12.95" customHeight="1">
      <c r="A69" s="124"/>
      <c r="B69" s="105"/>
      <c r="C69" s="50" t="s">
        <v>72</v>
      </c>
      <c r="D69" s="106">
        <f>SUM(D54:D68)</f>
        <v>24734736318.93721</v>
      </c>
      <c r="E69" s="90">
        <f>(D69/$D$77)</f>
        <v>0.11380434765357937</v>
      </c>
      <c r="F69" s="105"/>
      <c r="G69" s="106">
        <f>SUM(G54:G68)</f>
        <v>24565924325.389999</v>
      </c>
      <c r="H69" s="90">
        <f>(G69/$G$77)</f>
        <v>0.11374655286125095</v>
      </c>
      <c r="I69" s="105"/>
      <c r="J69" s="97">
        <f>((G69-D69)/D69)</f>
        <v>-6.8248956192820303E-3</v>
      </c>
      <c r="K69" s="99"/>
      <c r="L69" s="10"/>
      <c r="M69" s="5"/>
      <c r="N69" s="11"/>
    </row>
    <row r="70" spans="1:14" s="14" customFormat="1" ht="12.95" customHeight="1">
      <c r="A70" s="149"/>
      <c r="B70" s="149"/>
      <c r="C70" s="136" t="s">
        <v>108</v>
      </c>
      <c r="D70" s="137"/>
      <c r="E70" s="138"/>
      <c r="F70" s="139"/>
      <c r="G70" s="137"/>
      <c r="H70" s="138"/>
      <c r="I70" s="139"/>
      <c r="J70" s="97"/>
      <c r="K70" s="98"/>
      <c r="L70" s="10"/>
      <c r="M70" s="5"/>
      <c r="N70" s="11"/>
    </row>
    <row r="71" spans="1:14" ht="12.95" customHeight="1">
      <c r="A71" s="237">
        <v>54</v>
      </c>
      <c r="B71" s="238" t="s">
        <v>21</v>
      </c>
      <c r="C71" s="68" t="s">
        <v>51</v>
      </c>
      <c r="D71" s="123">
        <v>628120422.35000002</v>
      </c>
      <c r="E71" s="69">
        <f>(D71/$D$76)</f>
        <v>0.12942302287880619</v>
      </c>
      <c r="F71" s="128">
        <v>11.3521</v>
      </c>
      <c r="G71" s="123">
        <v>625571922.44000006</v>
      </c>
      <c r="H71" s="69">
        <f>(G71/$G$76)</f>
        <v>0.12950445477263536</v>
      </c>
      <c r="I71" s="128">
        <v>11.3047</v>
      </c>
      <c r="J71" s="97">
        <f t="shared" ref="J71:J76" si="29">((G71-D71)/D71)</f>
        <v>-4.0573428586595083E-3</v>
      </c>
      <c r="K71" s="98">
        <f>((I71-F71)/F71)</f>
        <v>-4.1754389055769121E-3</v>
      </c>
      <c r="L71" s="10"/>
      <c r="M71" s="14"/>
      <c r="N71" s="11"/>
    </row>
    <row r="72" spans="1:14" ht="12" customHeight="1">
      <c r="A72" s="237">
        <v>55</v>
      </c>
      <c r="B72" s="238" t="s">
        <v>52</v>
      </c>
      <c r="C72" s="68" t="s">
        <v>53</v>
      </c>
      <c r="D72" s="123">
        <v>2073252604.8199999</v>
      </c>
      <c r="E72" s="69">
        <f>(D72/$D$76)</f>
        <v>0.4271897708774815</v>
      </c>
      <c r="F72" s="128">
        <v>1.01</v>
      </c>
      <c r="G72" s="123">
        <v>2068182744.8199999</v>
      </c>
      <c r="H72" s="69">
        <f>(G72/$G$76)</f>
        <v>0.42815041585210456</v>
      </c>
      <c r="I72" s="128">
        <v>1.01</v>
      </c>
      <c r="J72" s="97">
        <f t="shared" si="29"/>
        <v>-2.4453653106299442E-3</v>
      </c>
      <c r="K72" s="98">
        <f t="shared" si="22"/>
        <v>0</v>
      </c>
      <c r="L72" s="10"/>
      <c r="M72" s="5"/>
      <c r="N72" s="11"/>
    </row>
    <row r="73" spans="1:14" ht="12" customHeight="1">
      <c r="A73" s="237">
        <v>56</v>
      </c>
      <c r="B73" s="238" t="s">
        <v>7</v>
      </c>
      <c r="C73" s="68" t="s">
        <v>54</v>
      </c>
      <c r="D73" s="123">
        <v>1797735658.7</v>
      </c>
      <c r="E73" s="69">
        <f>(D73/$D$76)</f>
        <v>0.37042002617187447</v>
      </c>
      <c r="F73" s="68">
        <v>0.8</v>
      </c>
      <c r="G73" s="123">
        <v>1787078569.78</v>
      </c>
      <c r="H73" s="69">
        <f>(G73/$G$76)</f>
        <v>0.36995687867915344</v>
      </c>
      <c r="I73" s="68">
        <v>0.8</v>
      </c>
      <c r="J73" s="97">
        <f t="shared" si="29"/>
        <v>-5.9280622645637221E-3</v>
      </c>
      <c r="K73" s="98">
        <f>((I73-F73)/F73)</f>
        <v>0</v>
      </c>
      <c r="L73" s="10"/>
      <c r="M73" s="5"/>
      <c r="N73" s="15"/>
    </row>
    <row r="74" spans="1:14" ht="12" customHeight="1">
      <c r="A74" s="237">
        <v>57</v>
      </c>
      <c r="B74" s="238" t="s">
        <v>9</v>
      </c>
      <c r="C74" s="68" t="s">
        <v>55</v>
      </c>
      <c r="D74" s="123">
        <v>196950416.74000001</v>
      </c>
      <c r="E74" s="69">
        <f>(D74/$D$76)</f>
        <v>4.0581260192695971E-2</v>
      </c>
      <c r="F74" s="68">
        <v>23.37</v>
      </c>
      <c r="G74" s="123">
        <v>194163416.83000001</v>
      </c>
      <c r="H74" s="69">
        <f>(G74/$G$76)</f>
        <v>4.0195262177504132E-2</v>
      </c>
      <c r="I74" s="68">
        <v>23.144500000000001</v>
      </c>
      <c r="J74" s="97">
        <f t="shared" si="29"/>
        <v>-1.4150769295802995E-2</v>
      </c>
      <c r="K74" s="98">
        <f t="shared" si="22"/>
        <v>-9.6491228070175548E-3</v>
      </c>
      <c r="L74" s="10"/>
      <c r="M74" s="5"/>
      <c r="N74" s="11"/>
    </row>
    <row r="75" spans="1:14" ht="12" customHeight="1">
      <c r="A75" s="237">
        <v>58</v>
      </c>
      <c r="B75" s="238" t="s">
        <v>7</v>
      </c>
      <c r="C75" s="238" t="s">
        <v>107</v>
      </c>
      <c r="D75" s="123">
        <v>157176499.36000001</v>
      </c>
      <c r="E75" s="69">
        <f>(D75/$D$76)</f>
        <v>3.2385919879142022E-2</v>
      </c>
      <c r="F75" s="68">
        <v>136.66</v>
      </c>
      <c r="G75" s="123">
        <v>155508393.53</v>
      </c>
      <c r="H75" s="69">
        <f>(G75/$G$76)</f>
        <v>3.2192988518602583E-2</v>
      </c>
      <c r="I75" s="68">
        <v>135.54</v>
      </c>
      <c r="J75" s="97">
        <f t="shared" si="29"/>
        <v>-1.0612946825971433E-2</v>
      </c>
      <c r="K75" s="98">
        <f>((I75-F75)/F75)</f>
        <v>-8.1955217327674863E-3</v>
      </c>
      <c r="L75" s="10"/>
      <c r="M75" s="5"/>
      <c r="N75" s="11"/>
    </row>
    <row r="76" spans="1:14" ht="12" customHeight="1">
      <c r="A76" s="150"/>
      <c r="B76" s="151"/>
      <c r="C76" s="132" t="s">
        <v>72</v>
      </c>
      <c r="D76" s="152">
        <f>SUM(D71:D75)</f>
        <v>4853235601.9699993</v>
      </c>
      <c r="E76" s="90">
        <f>(D76/$D$77)</f>
        <v>2.2329702834489491E-2</v>
      </c>
      <c r="F76" s="146"/>
      <c r="G76" s="152">
        <f>SUM(G71:G75)</f>
        <v>4830505047.3999996</v>
      </c>
      <c r="H76" s="90">
        <f>(G76/$G$77)</f>
        <v>2.2366481734731172E-2</v>
      </c>
      <c r="I76" s="146"/>
      <c r="J76" s="97">
        <f t="shared" si="29"/>
        <v>-4.6835876998786189E-3</v>
      </c>
      <c r="K76" s="98"/>
      <c r="L76" s="10"/>
      <c r="M76" s="5"/>
      <c r="N76" s="11"/>
    </row>
    <row r="77" spans="1:14" ht="15" customHeight="1">
      <c r="A77" s="153"/>
      <c r="B77" s="154"/>
      <c r="C77" s="44" t="s">
        <v>57</v>
      </c>
      <c r="D77" s="45">
        <f>SUM(D17,D27,D35,D47,D52,D69,D76)</f>
        <v>217344388232.24741</v>
      </c>
      <c r="E77" s="70"/>
      <c r="F77" s="46"/>
      <c r="G77" s="47">
        <f>SUM(G17,G27,G35,G47,G52,G69,G76)</f>
        <v>215970714781.62271</v>
      </c>
      <c r="H77" s="70"/>
      <c r="I77" s="46"/>
      <c r="J77" s="97">
        <f t="shared" ref="J77:J83" si="30">((G77-D77)/D77)</f>
        <v>-6.3202618747019608E-3</v>
      </c>
      <c r="K77" s="98"/>
      <c r="L77" s="10"/>
      <c r="M77" s="5"/>
    </row>
    <row r="78" spans="1:14" ht="12" customHeight="1">
      <c r="A78" s="155"/>
      <c r="B78" s="113"/>
      <c r="C78" s="156"/>
      <c r="D78" s="157"/>
      <c r="E78" s="138"/>
      <c r="F78" s="158"/>
      <c r="G78" s="157"/>
      <c r="H78" s="138"/>
      <c r="I78" s="158"/>
      <c r="J78" s="97"/>
      <c r="K78" s="98"/>
      <c r="L78" s="10"/>
      <c r="M78" s="5"/>
    </row>
    <row r="79" spans="1:14" ht="27" customHeight="1">
      <c r="A79" s="159"/>
      <c r="B79" s="105"/>
      <c r="C79" s="105" t="s">
        <v>79</v>
      </c>
      <c r="D79" s="324" t="s">
        <v>144</v>
      </c>
      <c r="E79" s="324"/>
      <c r="F79" s="324"/>
      <c r="G79" s="324" t="s">
        <v>147</v>
      </c>
      <c r="H79" s="324"/>
      <c r="I79" s="324"/>
      <c r="J79" s="325" t="s">
        <v>101</v>
      </c>
      <c r="K79" s="326"/>
      <c r="M79" s="5"/>
    </row>
    <row r="80" spans="1:14" ht="27" customHeight="1">
      <c r="A80" s="160"/>
      <c r="B80" s="161"/>
      <c r="C80" s="161"/>
      <c r="D80" s="162" t="s">
        <v>115</v>
      </c>
      <c r="E80" s="163" t="s">
        <v>100</v>
      </c>
      <c r="F80" s="163" t="s">
        <v>116</v>
      </c>
      <c r="G80" s="162" t="s">
        <v>115</v>
      </c>
      <c r="H80" s="163" t="s">
        <v>100</v>
      </c>
      <c r="I80" s="163" t="s">
        <v>116</v>
      </c>
      <c r="J80" s="100" t="s">
        <v>114</v>
      </c>
      <c r="K80" s="101" t="s">
        <v>5</v>
      </c>
      <c r="M80" s="5"/>
    </row>
    <row r="81" spans="1:14" ht="12" customHeight="1">
      <c r="A81" s="237">
        <v>1</v>
      </c>
      <c r="B81" s="68" t="s">
        <v>58</v>
      </c>
      <c r="C81" s="68" t="s">
        <v>59</v>
      </c>
      <c r="D81" s="148">
        <v>1897380000</v>
      </c>
      <c r="E81" s="129">
        <f t="shared" ref="E81:E87" si="31">(D81/$D$88)</f>
        <v>0.44894743559480565</v>
      </c>
      <c r="F81" s="147">
        <v>12.7</v>
      </c>
      <c r="G81" s="148">
        <v>1874970000</v>
      </c>
      <c r="H81" s="129">
        <f t="shared" ref="H81:H87" si="32">(G81/$G$88)</f>
        <v>0.44647514499856639</v>
      </c>
      <c r="I81" s="147">
        <v>12.55</v>
      </c>
      <c r="J81" s="97">
        <f>((G81-D81)/D81)</f>
        <v>-1.1811023622047244E-2</v>
      </c>
      <c r="K81" s="98">
        <f t="shared" ref="K81:K87" si="33">((I81-F81)/F81)</f>
        <v>-1.1811023622047133E-2</v>
      </c>
      <c r="M81" s="5"/>
    </row>
    <row r="82" spans="1:14" ht="12" customHeight="1">
      <c r="A82" s="237">
        <v>2</v>
      </c>
      <c r="B82" s="68" t="s">
        <v>58</v>
      </c>
      <c r="C82" s="68" t="s">
        <v>97</v>
      </c>
      <c r="D82" s="148">
        <v>98831321.099999994</v>
      </c>
      <c r="E82" s="129">
        <f t="shared" si="31"/>
        <v>2.3384914020539799E-2</v>
      </c>
      <c r="F82" s="147">
        <v>2.66</v>
      </c>
      <c r="G82" s="148">
        <v>99197363.030000001</v>
      </c>
      <c r="H82" s="129">
        <f t="shared" si="32"/>
        <v>2.3621261696077634E-2</v>
      </c>
      <c r="I82" s="147">
        <v>2.71</v>
      </c>
      <c r="J82" s="97">
        <f>((G82-D82)/D82)</f>
        <v>3.7037037037037763E-3</v>
      </c>
      <c r="K82" s="98">
        <f t="shared" si="33"/>
        <v>1.8796992481202941E-2</v>
      </c>
      <c r="M82" s="5"/>
    </row>
    <row r="83" spans="1:14" ht="12" customHeight="1">
      <c r="A83" s="237">
        <v>3</v>
      </c>
      <c r="B83" s="68" t="s">
        <v>58</v>
      </c>
      <c r="C83" s="68" t="s">
        <v>86</v>
      </c>
      <c r="D83" s="148">
        <v>86631910.560000002</v>
      </c>
      <c r="E83" s="129">
        <f t="shared" si="31"/>
        <v>2.049835778104047E-2</v>
      </c>
      <c r="F83" s="147">
        <v>7.4</v>
      </c>
      <c r="G83" s="148">
        <v>84995140.319999993</v>
      </c>
      <c r="H83" s="129">
        <f t="shared" si="32"/>
        <v>2.0239373215862385E-2</v>
      </c>
      <c r="I83" s="147">
        <v>7.27</v>
      </c>
      <c r="J83" s="97">
        <f t="shared" si="30"/>
        <v>-1.8893387314440055E-2</v>
      </c>
      <c r="K83" s="98">
        <f t="shared" si="33"/>
        <v>-1.7567567567567673E-2</v>
      </c>
      <c r="M83" s="5"/>
    </row>
    <row r="84" spans="1:14" ht="12" customHeight="1">
      <c r="A84" s="237">
        <v>4</v>
      </c>
      <c r="B84" s="68" t="s">
        <v>58</v>
      </c>
      <c r="C84" s="68" t="s">
        <v>87</v>
      </c>
      <c r="D84" s="148">
        <v>76470504.219999999</v>
      </c>
      <c r="E84" s="129">
        <f t="shared" si="31"/>
        <v>1.8094022688238922E-2</v>
      </c>
      <c r="F84" s="147">
        <v>17.37</v>
      </c>
      <c r="G84" s="148">
        <v>76470504.219999999</v>
      </c>
      <c r="H84" s="129">
        <f t="shared" si="32"/>
        <v>1.82094537297866E-2</v>
      </c>
      <c r="I84" s="147">
        <v>17.14</v>
      </c>
      <c r="J84" s="97">
        <f t="shared" ref="J84:J89" si="34">((G84-D84)/D84)</f>
        <v>0</v>
      </c>
      <c r="K84" s="98">
        <f t="shared" si="33"/>
        <v>-1.3241220495106528E-2</v>
      </c>
      <c r="M84" s="5"/>
    </row>
    <row r="85" spans="1:14" ht="12" customHeight="1">
      <c r="A85" s="237">
        <v>5</v>
      </c>
      <c r="B85" s="68" t="s">
        <v>60</v>
      </c>
      <c r="C85" s="68" t="s">
        <v>61</v>
      </c>
      <c r="D85" s="148">
        <v>598500000</v>
      </c>
      <c r="E85" s="129">
        <f t="shared" si="31"/>
        <v>0.14161372007899903</v>
      </c>
      <c r="F85" s="147">
        <v>3990</v>
      </c>
      <c r="G85" s="148">
        <v>598500000</v>
      </c>
      <c r="H85" s="129">
        <f t="shared" si="32"/>
        <v>0.1425171465578873</v>
      </c>
      <c r="I85" s="147">
        <v>3990</v>
      </c>
      <c r="J85" s="97">
        <f t="shared" si="34"/>
        <v>0</v>
      </c>
      <c r="K85" s="98">
        <f t="shared" si="33"/>
        <v>0</v>
      </c>
      <c r="M85" s="5"/>
    </row>
    <row r="86" spans="1:14" ht="12" customHeight="1">
      <c r="A86" s="237">
        <v>6</v>
      </c>
      <c r="B86" s="68" t="s">
        <v>52</v>
      </c>
      <c r="C86" s="68" t="s">
        <v>80</v>
      </c>
      <c r="D86" s="148">
        <v>554824000</v>
      </c>
      <c r="E86" s="129">
        <f t="shared" si="31"/>
        <v>0.13127934942207278</v>
      </c>
      <c r="F86" s="147">
        <v>9.08</v>
      </c>
      <c r="G86" s="148">
        <v>551714000</v>
      </c>
      <c r="H86" s="129">
        <f t="shared" si="32"/>
        <v>0.13137628236597867</v>
      </c>
      <c r="I86" s="147">
        <v>8.8699999999999992</v>
      </c>
      <c r="J86" s="97">
        <f t="shared" si="34"/>
        <v>-5.6053811659192822E-3</v>
      </c>
      <c r="K86" s="98">
        <f t="shared" si="33"/>
        <v>-2.3127753303964851E-2</v>
      </c>
      <c r="M86" s="5"/>
    </row>
    <row r="87" spans="1:14" ht="12" customHeight="1">
      <c r="A87" s="237">
        <v>7</v>
      </c>
      <c r="B87" s="68" t="s">
        <v>69</v>
      </c>
      <c r="C87" s="68" t="s">
        <v>70</v>
      </c>
      <c r="D87" s="123">
        <v>913647681</v>
      </c>
      <c r="E87" s="129">
        <f t="shared" si="31"/>
        <v>0.21618220041430342</v>
      </c>
      <c r="F87" s="68">
        <v>81</v>
      </c>
      <c r="G87" s="123">
        <v>913647681</v>
      </c>
      <c r="H87" s="129">
        <f t="shared" si="32"/>
        <v>0.21756133743584108</v>
      </c>
      <c r="I87" s="68">
        <v>81</v>
      </c>
      <c r="J87" s="97">
        <f t="shared" si="34"/>
        <v>0</v>
      </c>
      <c r="K87" s="98">
        <f t="shared" si="33"/>
        <v>0</v>
      </c>
      <c r="L87" s="10"/>
      <c r="M87" s="5"/>
      <c r="N87" s="11"/>
    </row>
    <row r="88" spans="1:14" ht="12" customHeight="1">
      <c r="A88" s="48"/>
      <c r="B88" s="49"/>
      <c r="C88" s="50" t="s">
        <v>62</v>
      </c>
      <c r="D88" s="51">
        <f>SUM(D81:D87)</f>
        <v>4226285416.8799996</v>
      </c>
      <c r="E88" s="51"/>
      <c r="F88" s="52"/>
      <c r="G88" s="51">
        <f>SUM(G81:G87)</f>
        <v>4199494688.5699997</v>
      </c>
      <c r="H88" s="51"/>
      <c r="I88" s="52"/>
      <c r="J88" s="97">
        <f t="shared" si="34"/>
        <v>-6.3390721797908882E-3</v>
      </c>
      <c r="K88" s="95"/>
      <c r="M88" s="5"/>
    </row>
    <row r="89" spans="1:14" ht="12" customHeight="1" thickBot="1">
      <c r="A89" s="53"/>
      <c r="B89" s="54"/>
      <c r="C89" s="55" t="s">
        <v>73</v>
      </c>
      <c r="D89" s="56">
        <f>SUM(D77,D88)</f>
        <v>221570673649.12741</v>
      </c>
      <c r="E89" s="66"/>
      <c r="F89" s="57"/>
      <c r="G89" s="56">
        <f>SUM(G77,G88)</f>
        <v>220170209470.19272</v>
      </c>
      <c r="H89" s="66"/>
      <c r="I89" s="71"/>
      <c r="J89" s="97">
        <f t="shared" si="34"/>
        <v>-6.3206206663993132E-3</v>
      </c>
      <c r="K89" s="96"/>
      <c r="L89" s="10"/>
      <c r="M89" s="5"/>
      <c r="N89" s="11"/>
    </row>
    <row r="90" spans="1:14" ht="12" customHeight="1">
      <c r="A90" s="21"/>
      <c r="B90" s="13"/>
      <c r="C90" s="24"/>
      <c r="D90" s="314"/>
      <c r="E90" s="314"/>
      <c r="F90" s="314"/>
      <c r="G90" s="25"/>
      <c r="H90" s="25"/>
      <c r="I90" s="26"/>
      <c r="K90" s="10"/>
      <c r="L90" s="10"/>
      <c r="M90" s="5"/>
      <c r="N90" s="11"/>
    </row>
    <row r="91" spans="1:14" ht="12.75" customHeight="1">
      <c r="A91" s="21"/>
      <c r="B91" s="13" t="s">
        <v>83</v>
      </c>
      <c r="C91" s="25"/>
      <c r="D91" s="314"/>
      <c r="E91" s="314"/>
      <c r="F91" s="314"/>
      <c r="G91" s="25"/>
      <c r="H91" s="25"/>
      <c r="I91" s="26"/>
      <c r="M91" s="5"/>
    </row>
    <row r="92" spans="1:14" ht="12" customHeight="1">
      <c r="A92" s="21"/>
      <c r="B92" s="64" t="s">
        <v>124</v>
      </c>
      <c r="C92" s="65"/>
      <c r="D92" s="24"/>
      <c r="E92" s="24"/>
      <c r="F92" s="24"/>
      <c r="G92" s="24"/>
      <c r="H92" s="24"/>
      <c r="I92" s="13"/>
      <c r="M92" s="5"/>
    </row>
    <row r="93" spans="1:14" ht="12.75" customHeight="1">
      <c r="A93" s="21"/>
      <c r="B93" s="315"/>
      <c r="C93" s="315"/>
      <c r="D93" s="314"/>
      <c r="E93" s="314"/>
      <c r="F93" s="314"/>
      <c r="I93" s="6"/>
      <c r="M93" s="5"/>
    </row>
    <row r="94" spans="1:14" ht="12" customHeight="1">
      <c r="A94" s="22"/>
      <c r="B94" s="312"/>
      <c r="C94" s="38"/>
      <c r="D94"/>
      <c r="E94"/>
      <c r="F94" s="30"/>
      <c r="G94"/>
      <c r="H94"/>
      <c r="I94" s="13"/>
      <c r="M94" s="5"/>
    </row>
    <row r="95" spans="1:14" ht="12" customHeight="1">
      <c r="A95" s="23"/>
      <c r="B95" s="311"/>
      <c r="C95" s="30"/>
      <c r="D95"/>
      <c r="E95"/>
      <c r="F95" s="30"/>
      <c r="G95"/>
      <c r="H95"/>
      <c r="I95" s="13"/>
      <c r="M95" s="5"/>
    </row>
    <row r="96" spans="1:14" ht="12" customHeight="1">
      <c r="A96" s="23"/>
      <c r="B96" s="311"/>
      <c r="C96" s="30"/>
      <c r="D96"/>
      <c r="E96"/>
      <c r="F96" s="30"/>
      <c r="G96" s="31"/>
      <c r="H96" s="31"/>
      <c r="I96" s="32"/>
      <c r="J96" s="33"/>
      <c r="K96" s="33"/>
      <c r="L96" s="34"/>
      <c r="M96" s="35"/>
    </row>
    <row r="97" spans="1:13" ht="12" customHeight="1">
      <c r="A97" s="23"/>
      <c r="B97" s="311"/>
      <c r="C97" s="30"/>
      <c r="D97"/>
      <c r="E97"/>
      <c r="F97" s="31"/>
      <c r="G97" s="31"/>
      <c r="H97" s="31"/>
      <c r="I97" s="32"/>
      <c r="J97" s="36"/>
      <c r="K97" s="36"/>
      <c r="L97" s="37"/>
      <c r="M97" s="36"/>
    </row>
    <row r="98" spans="1:13" ht="12" customHeight="1">
      <c r="A98" s="23"/>
      <c r="B98" s="311" t="s">
        <v>148</v>
      </c>
      <c r="C98" s="13"/>
      <c r="D98" s="27"/>
      <c r="E98" s="27"/>
      <c r="F98" s="13"/>
      <c r="G98" s="13"/>
      <c r="H98" s="13"/>
      <c r="I98" s="13"/>
      <c r="J98" s="14"/>
      <c r="M98" s="16"/>
    </row>
    <row r="99" spans="1:13" ht="12" customHeight="1">
      <c r="A99" s="23"/>
      <c r="B99" s="13"/>
      <c r="C99" s="13"/>
      <c r="D99" s="27"/>
      <c r="E99" s="27"/>
      <c r="F99" s="13"/>
      <c r="G99" s="13"/>
      <c r="H99" s="13"/>
      <c r="I99" s="13"/>
      <c r="J99" s="14"/>
      <c r="M99" s="16"/>
    </row>
    <row r="100" spans="1:13" ht="12" customHeight="1">
      <c r="A100" s="23"/>
      <c r="B100" s="13"/>
      <c r="C100" s="13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3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28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23"/>
      <c r="B104" s="12"/>
      <c r="C104" s="12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A105" s="23"/>
      <c r="B105" s="12"/>
      <c r="C105" s="12"/>
      <c r="D105" s="13"/>
      <c r="E105" s="13"/>
      <c r="F105" s="13"/>
      <c r="G105" s="13"/>
      <c r="H105" s="13"/>
      <c r="I105" s="13"/>
      <c r="J105" s="14"/>
      <c r="M105" s="16"/>
    </row>
    <row r="106" spans="1:13" ht="12" customHeight="1">
      <c r="A106" s="7"/>
      <c r="B106" s="12"/>
      <c r="C106" s="28"/>
      <c r="D106" s="13"/>
      <c r="E106" s="13"/>
      <c r="F106" s="13"/>
      <c r="G106" s="13"/>
      <c r="H106" s="13"/>
      <c r="I106" s="13"/>
      <c r="J106" s="14"/>
      <c r="M106" s="16"/>
    </row>
    <row r="107" spans="1:13" ht="12" customHeight="1">
      <c r="B107" s="18"/>
      <c r="C107" s="12"/>
      <c r="D107" s="13"/>
      <c r="E107" s="13"/>
      <c r="F107" s="13"/>
      <c r="G107" s="13"/>
      <c r="H107" s="13"/>
      <c r="I107" s="13"/>
      <c r="M107" s="16"/>
    </row>
    <row r="108" spans="1:13" ht="12" customHeight="1">
      <c r="B108" s="19"/>
      <c r="C108" s="18"/>
      <c r="D108" s="14"/>
      <c r="E108" s="14"/>
      <c r="F108" s="14"/>
      <c r="G108" s="14"/>
      <c r="H108" s="14"/>
      <c r="I108" s="14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2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6"/>
    </row>
    <row r="137" spans="2:13" ht="12" customHeight="1">
      <c r="B137" s="19"/>
      <c r="C137" s="19"/>
      <c r="M137" s="16"/>
    </row>
    <row r="138" spans="2:13" ht="12" customHeight="1">
      <c r="B138" s="19"/>
      <c r="C138" s="19"/>
      <c r="M138" s="17"/>
    </row>
    <row r="139" spans="2:13" ht="12" customHeight="1">
      <c r="B139" s="19"/>
      <c r="C139" s="19"/>
      <c r="M139" s="17"/>
    </row>
    <row r="140" spans="2:13" ht="12" customHeight="1">
      <c r="B140" s="19"/>
      <c r="C140" s="19"/>
      <c r="M140" s="17"/>
    </row>
    <row r="141" spans="2:13" ht="12" customHeight="1">
      <c r="B141" s="19"/>
      <c r="C141" s="19"/>
    </row>
    <row r="142" spans="2:13" ht="12" customHeight="1">
      <c r="B142" s="20"/>
      <c r="C142" s="19"/>
    </row>
    <row r="143" spans="2:13" ht="12" customHeight="1">
      <c r="B143" s="20"/>
      <c r="C143" s="20"/>
    </row>
    <row r="144" spans="2:13" ht="12" customHeight="1">
      <c r="B144" s="20"/>
      <c r="C144" s="20"/>
    </row>
    <row r="145" spans="3:3" ht="12" customHeight="1">
      <c r="C145" s="20"/>
    </row>
  </sheetData>
  <mergeCells count="10">
    <mergeCell ref="D93:F93"/>
    <mergeCell ref="B93:C93"/>
    <mergeCell ref="A1:K1"/>
    <mergeCell ref="J2:K2"/>
    <mergeCell ref="G2:I2"/>
    <mergeCell ref="D2:F2"/>
    <mergeCell ref="D90:F91"/>
    <mergeCell ref="D79:F79"/>
    <mergeCell ref="G79:I79"/>
    <mergeCell ref="J79:K79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10" sqref="J10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76" t="s">
        <v>105</v>
      </c>
      <c r="C1" s="73">
        <v>42608</v>
      </c>
      <c r="D1" s="73">
        <v>42615</v>
      </c>
      <c r="E1" s="73">
        <v>42622</v>
      </c>
      <c r="F1" s="73">
        <v>42629</v>
      </c>
      <c r="G1" s="73">
        <v>42636</v>
      </c>
      <c r="H1" s="73">
        <v>42650</v>
      </c>
      <c r="I1" s="73">
        <v>42657</v>
      </c>
      <c r="J1" s="73">
        <v>42664</v>
      </c>
    </row>
    <row r="2" spans="2:10">
      <c r="B2" s="77" t="s">
        <v>108</v>
      </c>
      <c r="C2" s="74">
        <v>4932053314.3699999</v>
      </c>
      <c r="D2" s="74">
        <v>4889400476.8999996</v>
      </c>
      <c r="E2" s="74">
        <v>4878724019.1400003</v>
      </c>
      <c r="F2" s="74">
        <v>4908547117.0299997</v>
      </c>
      <c r="G2" s="74">
        <v>4955068575.4200001</v>
      </c>
      <c r="H2" s="74">
        <v>4921243488.8399992</v>
      </c>
      <c r="I2" s="74">
        <v>4853235601.9699993</v>
      </c>
      <c r="J2" s="74">
        <v>4830505047.3999996</v>
      </c>
    </row>
    <row r="3" spans="2:10">
      <c r="B3" s="77" t="s">
        <v>99</v>
      </c>
      <c r="C3" s="91">
        <v>24851525758.043652</v>
      </c>
      <c r="D3" s="91">
        <v>24658339573.370785</v>
      </c>
      <c r="E3" s="91">
        <v>24720501192.57486</v>
      </c>
      <c r="F3" s="91">
        <v>24755115316.84428</v>
      </c>
      <c r="G3" s="91">
        <v>24872510264.48</v>
      </c>
      <c r="H3" s="91">
        <v>24960615402.740658</v>
      </c>
      <c r="I3" s="91">
        <v>24734736318.93721</v>
      </c>
      <c r="J3" s="91">
        <v>23393607351.75</v>
      </c>
    </row>
    <row r="4" spans="2:10">
      <c r="B4" s="77" t="s">
        <v>78</v>
      </c>
      <c r="C4" s="74">
        <v>18085791543.9869</v>
      </c>
      <c r="D4" s="74">
        <v>17438164580.537361</v>
      </c>
      <c r="E4" s="74">
        <v>16944368289.078442</v>
      </c>
      <c r="F4" s="74">
        <v>16090146210.691013</v>
      </c>
      <c r="G4" s="74">
        <v>15883012122.17</v>
      </c>
      <c r="H4" s="74">
        <v>15563447362.289112</v>
      </c>
      <c r="I4" s="74">
        <v>16515876716.312925</v>
      </c>
      <c r="J4" s="74">
        <v>12749252752.57</v>
      </c>
    </row>
    <row r="5" spans="2:10">
      <c r="B5" s="77" t="s">
        <v>0</v>
      </c>
      <c r="C5" s="74">
        <v>13526130602.380001</v>
      </c>
      <c r="D5" s="74">
        <v>13690522280.889999</v>
      </c>
      <c r="E5" s="74">
        <v>13701477839.590002</v>
      </c>
      <c r="F5" s="74">
        <v>13765191208.550001</v>
      </c>
      <c r="G5" s="74">
        <v>13966570146.709999</v>
      </c>
      <c r="H5" s="74">
        <v>13937311918.570002</v>
      </c>
      <c r="I5" s="74">
        <v>13600882386.389999</v>
      </c>
      <c r="J5" s="74">
        <v>13247393922.690001</v>
      </c>
    </row>
    <row r="6" spans="2:10">
      <c r="B6" s="77" t="s">
        <v>74</v>
      </c>
      <c r="C6" s="74">
        <v>45252266502.151199</v>
      </c>
      <c r="D6" s="74">
        <v>45267882742.151199</v>
      </c>
      <c r="E6" s="74">
        <v>45385534313.190002</v>
      </c>
      <c r="F6" s="74">
        <v>45387007528.190002</v>
      </c>
      <c r="G6" s="74">
        <v>33234834383.189999</v>
      </c>
      <c r="H6" s="74">
        <v>45393650241.190002</v>
      </c>
      <c r="I6" s="74">
        <v>45533317983.144791</v>
      </c>
      <c r="J6" s="74">
        <v>45398911868.639999</v>
      </c>
    </row>
    <row r="7" spans="2:10">
      <c r="B7" s="77" t="s">
        <v>75</v>
      </c>
      <c r="C7" s="75">
        <v>112159983210.63791</v>
      </c>
      <c r="D7" s="75">
        <v>112920223731.94792</v>
      </c>
      <c r="E7" s="75">
        <v>105796549374.00789</v>
      </c>
      <c r="F7" s="75">
        <v>103270017663.17789</v>
      </c>
      <c r="G7" s="75">
        <v>104724572692.63</v>
      </c>
      <c r="H7" s="75">
        <v>104843251115.84789</v>
      </c>
      <c r="I7" s="75">
        <v>104245226111.62251</v>
      </c>
      <c r="J7" s="75">
        <v>104245226111.62251</v>
      </c>
    </row>
    <row r="8" spans="2:10">
      <c r="B8" s="77" t="s">
        <v>98</v>
      </c>
      <c r="C8" s="92">
        <v>7907067191.5099993</v>
      </c>
      <c r="D8" s="92">
        <v>7899183695.9799995</v>
      </c>
      <c r="E8" s="92">
        <v>7900902464.210001</v>
      </c>
      <c r="F8" s="92">
        <v>7913340080.1499996</v>
      </c>
      <c r="G8" s="92">
        <v>7937051291.7200003</v>
      </c>
      <c r="H8" s="92">
        <v>7917481598.3299999</v>
      </c>
      <c r="I8" s="92">
        <v>7861113113.8699999</v>
      </c>
      <c r="J8" s="92">
        <v>81022065830.179993</v>
      </c>
    </row>
    <row r="9" spans="2:10" s="3" customFormat="1" ht="15.75" thickBot="1">
      <c r="B9" s="78" t="s">
        <v>1</v>
      </c>
      <c r="C9" s="79">
        <f t="shared" ref="C9:I9" si="0">SUM(C2:C8)</f>
        <v>226714818123.07965</v>
      </c>
      <c r="D9" s="79">
        <f t="shared" si="0"/>
        <v>226763717081.77725</v>
      </c>
      <c r="E9" s="79">
        <f t="shared" si="0"/>
        <v>219328057491.79117</v>
      </c>
      <c r="F9" s="79">
        <f t="shared" si="0"/>
        <v>216089365124.63318</v>
      </c>
      <c r="G9" s="79">
        <f t="shared" si="0"/>
        <v>205573619476.32001</v>
      </c>
      <c r="H9" s="79">
        <f t="shared" si="0"/>
        <v>217537001127.80765</v>
      </c>
      <c r="I9" s="79">
        <f t="shared" si="0"/>
        <v>217344388232.24744</v>
      </c>
      <c r="J9" s="80">
        <v>183839336696.88</v>
      </c>
    </row>
    <row r="10" spans="2:10">
      <c r="C10" s="63"/>
      <c r="D10" s="63"/>
      <c r="E10" s="63"/>
      <c r="F10" s="63"/>
      <c r="G10" s="63"/>
      <c r="H10" s="63"/>
      <c r="I10" s="63"/>
    </row>
    <row r="11" spans="2:10">
      <c r="C11" s="1"/>
      <c r="D11" s="1"/>
      <c r="J11" s="63"/>
    </row>
    <row r="12" spans="2:10">
      <c r="B12" s="83"/>
      <c r="C12" s="86"/>
      <c r="D12" s="86"/>
      <c r="E12" s="86"/>
      <c r="F12" s="86"/>
      <c r="G12" s="86"/>
      <c r="H12" s="86"/>
      <c r="I12" s="86"/>
    </row>
    <row r="13" spans="2:10">
      <c r="B13" s="83"/>
      <c r="C13" s="86"/>
      <c r="D13" s="86"/>
      <c r="E13" s="86"/>
      <c r="F13" s="86"/>
      <c r="G13" s="86"/>
      <c r="H13" s="86"/>
      <c r="I13" s="86"/>
    </row>
    <row r="14" spans="2:10">
      <c r="B14" s="83"/>
      <c r="C14" s="86"/>
      <c r="D14" s="86"/>
      <c r="E14" s="86"/>
      <c r="F14" s="86"/>
      <c r="G14" s="86"/>
      <c r="H14" s="86"/>
      <c r="I14" s="86"/>
    </row>
    <row r="15" spans="2:10">
      <c r="B15" s="83"/>
      <c r="C15" s="86"/>
      <c r="D15" s="86"/>
      <c r="E15" s="86"/>
      <c r="F15" s="86"/>
      <c r="G15" s="86"/>
      <c r="H15" s="86"/>
      <c r="I15" s="86"/>
    </row>
    <row r="16" spans="2:10">
      <c r="B16" s="83"/>
      <c r="C16" s="86"/>
      <c r="D16" s="86"/>
      <c r="E16" s="86"/>
      <c r="F16" s="86"/>
      <c r="G16" s="86"/>
      <c r="H16" s="86"/>
      <c r="I16" s="86"/>
    </row>
    <row r="17" spans="2:9">
      <c r="B17" s="83"/>
      <c r="C17" s="84"/>
      <c r="D17" s="84"/>
      <c r="E17" s="84"/>
      <c r="F17" s="84"/>
      <c r="G17" s="84"/>
      <c r="H17" s="84"/>
      <c r="I17" s="84"/>
    </row>
    <row r="18" spans="2:9">
      <c r="B18" s="83"/>
      <c r="C18" s="85"/>
      <c r="D18" s="85"/>
      <c r="E18" s="83"/>
      <c r="F18" s="83"/>
      <c r="G18" s="83"/>
      <c r="H18" s="83"/>
      <c r="I18" s="83"/>
    </row>
    <row r="19" spans="2:9">
      <c r="B19" s="83"/>
      <c r="C19" s="85"/>
      <c r="D19" s="85"/>
      <c r="E19" s="83"/>
      <c r="F19" s="83"/>
      <c r="G19" s="83"/>
      <c r="H19" s="83"/>
      <c r="I19" s="83"/>
    </row>
    <row r="20" spans="2:9">
      <c r="B20" s="83"/>
      <c r="C20" s="85"/>
      <c r="D20" s="85"/>
      <c r="E20" s="83"/>
      <c r="F20" s="83"/>
      <c r="G20" s="83"/>
      <c r="H20" s="83"/>
      <c r="I20" s="83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T89"/>
  <sheetViews>
    <sheetView topLeftCell="A22" zoomScale="120" zoomScaleNormal="120" workbookViewId="0">
      <pane xSplit="1" topLeftCell="AB1" activePane="topRight" state="frozen"/>
      <selection pane="topRight" activeCell="AG41" sqref="AG41"/>
    </sheetView>
  </sheetViews>
  <sheetFormatPr defaultRowHeight="15"/>
  <cols>
    <col min="1" max="1" width="31.5703125" customWidth="1"/>
    <col min="2" max="2" width="12.7109375" customWidth="1"/>
    <col min="3" max="3" width="7.85546875" customWidth="1"/>
    <col min="4" max="4" width="14" customWidth="1"/>
    <col min="5" max="5" width="8" customWidth="1"/>
    <col min="6" max="7" width="7.28515625" customWidth="1"/>
    <col min="8" max="8" width="13" customWidth="1"/>
    <col min="9" max="9" width="8.42578125" customWidth="1"/>
    <col min="10" max="11" width="7.28515625" customWidth="1"/>
    <col min="12" max="12" width="13" customWidth="1"/>
    <col min="13" max="13" width="8.85546875" customWidth="1"/>
    <col min="14" max="15" width="7.28515625" customWidth="1"/>
    <col min="16" max="16" width="12.7109375" customWidth="1"/>
    <col min="17" max="17" width="8.140625" customWidth="1"/>
    <col min="18" max="19" width="7.28515625" customWidth="1"/>
    <col min="20" max="20" width="13" customWidth="1"/>
    <col min="21" max="21" width="8.85546875" customWidth="1"/>
    <col min="22" max="23" width="7.28515625" customWidth="1"/>
    <col min="24" max="24" width="13.140625" customWidth="1"/>
    <col min="25" max="25" width="9" customWidth="1"/>
    <col min="26" max="27" width="7.28515625" customWidth="1"/>
    <col min="28" max="28" width="13.85546875" customWidth="1"/>
    <col min="29" max="29" width="8.42578125" customWidth="1"/>
    <col min="30" max="31" width="7.28515625" customWidth="1"/>
    <col min="32" max="32" width="13.85546875" customWidth="1"/>
    <col min="33" max="33" width="8.42578125" customWidth="1"/>
    <col min="34" max="35" width="7.28515625" customWidth="1"/>
    <col min="36" max="36" width="7.7109375" customWidth="1"/>
    <col min="37" max="37" width="7.5703125" bestFit="1" customWidth="1"/>
    <col min="38" max="38" width="6.42578125" customWidth="1"/>
    <col min="39" max="39" width="7.5703125" bestFit="1" customWidth="1"/>
    <col min="40" max="40" width="8.140625" customWidth="1"/>
    <col min="41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33" t="s">
        <v>113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5"/>
    </row>
    <row r="2" spans="1:46" ht="30.75" customHeight="1" thickBot="1">
      <c r="A2" s="250"/>
      <c r="B2" s="329" t="s">
        <v>128</v>
      </c>
      <c r="C2" s="328"/>
      <c r="D2" s="329" t="s">
        <v>129</v>
      </c>
      <c r="E2" s="328"/>
      <c r="F2" s="327" t="s">
        <v>101</v>
      </c>
      <c r="G2" s="328"/>
      <c r="H2" s="329" t="s">
        <v>130</v>
      </c>
      <c r="I2" s="328"/>
      <c r="J2" s="327" t="s">
        <v>101</v>
      </c>
      <c r="K2" s="328"/>
      <c r="L2" s="329" t="s">
        <v>132</v>
      </c>
      <c r="M2" s="328"/>
      <c r="N2" s="327" t="s">
        <v>101</v>
      </c>
      <c r="O2" s="328"/>
      <c r="P2" s="329" t="s">
        <v>133</v>
      </c>
      <c r="Q2" s="328"/>
      <c r="R2" s="327" t="s">
        <v>101</v>
      </c>
      <c r="S2" s="328"/>
      <c r="T2" s="329" t="s">
        <v>136</v>
      </c>
      <c r="U2" s="328"/>
      <c r="V2" s="327" t="s">
        <v>101</v>
      </c>
      <c r="W2" s="328"/>
      <c r="X2" s="329" t="s">
        <v>137</v>
      </c>
      <c r="Y2" s="328"/>
      <c r="Z2" s="327" t="s">
        <v>101</v>
      </c>
      <c r="AA2" s="328"/>
      <c r="AB2" s="329" t="s">
        <v>143</v>
      </c>
      <c r="AC2" s="328"/>
      <c r="AD2" s="327" t="s">
        <v>101</v>
      </c>
      <c r="AE2" s="328"/>
      <c r="AF2" s="329" t="s">
        <v>146</v>
      </c>
      <c r="AG2" s="328"/>
      <c r="AH2" s="327" t="s">
        <v>101</v>
      </c>
      <c r="AI2" s="328"/>
      <c r="AJ2" s="336" t="s">
        <v>122</v>
      </c>
      <c r="AK2" s="337"/>
      <c r="AL2" s="336" t="s">
        <v>123</v>
      </c>
      <c r="AM2" s="337"/>
      <c r="AN2" s="336" t="s">
        <v>112</v>
      </c>
      <c r="AO2" s="337"/>
      <c r="AQ2" s="330" t="s">
        <v>134</v>
      </c>
      <c r="AR2" s="331"/>
    </row>
    <row r="3" spans="1:46" ht="14.25" customHeight="1">
      <c r="A3" s="251" t="s">
        <v>4</v>
      </c>
      <c r="B3" s="252" t="s">
        <v>96</v>
      </c>
      <c r="C3" s="253" t="s">
        <v>5</v>
      </c>
      <c r="D3" s="252" t="s">
        <v>96</v>
      </c>
      <c r="E3" s="253" t="s">
        <v>5</v>
      </c>
      <c r="F3" s="254" t="s">
        <v>96</v>
      </c>
      <c r="G3" s="255" t="s">
        <v>5</v>
      </c>
      <c r="H3" s="252" t="s">
        <v>96</v>
      </c>
      <c r="I3" s="253" t="s">
        <v>5</v>
      </c>
      <c r="J3" s="254" t="s">
        <v>96</v>
      </c>
      <c r="K3" s="255" t="s">
        <v>5</v>
      </c>
      <c r="L3" s="252" t="s">
        <v>96</v>
      </c>
      <c r="M3" s="253" t="s">
        <v>5</v>
      </c>
      <c r="N3" s="254" t="s">
        <v>96</v>
      </c>
      <c r="O3" s="255" t="s">
        <v>5</v>
      </c>
      <c r="P3" s="252" t="s">
        <v>96</v>
      </c>
      <c r="Q3" s="253" t="s">
        <v>5</v>
      </c>
      <c r="R3" s="254" t="s">
        <v>96</v>
      </c>
      <c r="S3" s="255" t="s">
        <v>5</v>
      </c>
      <c r="T3" s="252" t="s">
        <v>96</v>
      </c>
      <c r="U3" s="253" t="s">
        <v>5</v>
      </c>
      <c r="V3" s="254" t="s">
        <v>96</v>
      </c>
      <c r="W3" s="255" t="s">
        <v>5</v>
      </c>
      <c r="X3" s="252" t="s">
        <v>96</v>
      </c>
      <c r="Y3" s="253" t="s">
        <v>5</v>
      </c>
      <c r="Z3" s="254" t="s">
        <v>96</v>
      </c>
      <c r="AA3" s="255" t="s">
        <v>5</v>
      </c>
      <c r="AB3" s="252" t="s">
        <v>96</v>
      </c>
      <c r="AC3" s="253" t="s">
        <v>5</v>
      </c>
      <c r="AD3" s="254" t="s">
        <v>96</v>
      </c>
      <c r="AE3" s="255" t="s">
        <v>5</v>
      </c>
      <c r="AF3" s="252" t="s">
        <v>96</v>
      </c>
      <c r="AG3" s="253" t="s">
        <v>5</v>
      </c>
      <c r="AH3" s="254" t="s">
        <v>96</v>
      </c>
      <c r="AI3" s="255" t="s">
        <v>5</v>
      </c>
      <c r="AJ3" s="256" t="s">
        <v>96</v>
      </c>
      <c r="AK3" s="257" t="s">
        <v>5</v>
      </c>
      <c r="AL3" s="258" t="s">
        <v>96</v>
      </c>
      <c r="AM3" s="259" t="s">
        <v>5</v>
      </c>
      <c r="AN3" s="260" t="s">
        <v>96</v>
      </c>
      <c r="AO3" s="261" t="s">
        <v>5</v>
      </c>
      <c r="AQ3" s="191" t="s">
        <v>96</v>
      </c>
      <c r="AR3" s="192" t="s">
        <v>5</v>
      </c>
    </row>
    <row r="4" spans="1:46">
      <c r="A4" s="262" t="s">
        <v>0</v>
      </c>
      <c r="B4" s="263" t="s">
        <v>6</v>
      </c>
      <c r="C4" s="263" t="s">
        <v>6</v>
      </c>
      <c r="D4" s="263" t="s">
        <v>6</v>
      </c>
      <c r="E4" s="263" t="s">
        <v>6</v>
      </c>
      <c r="F4" s="264" t="s">
        <v>121</v>
      </c>
      <c r="G4" s="264" t="s">
        <v>121</v>
      </c>
      <c r="H4" s="263" t="s">
        <v>6</v>
      </c>
      <c r="I4" s="263" t="s">
        <v>6</v>
      </c>
      <c r="J4" s="264" t="s">
        <v>121</v>
      </c>
      <c r="K4" s="264" t="s">
        <v>121</v>
      </c>
      <c r="L4" s="263" t="s">
        <v>6</v>
      </c>
      <c r="M4" s="263" t="s">
        <v>6</v>
      </c>
      <c r="N4" s="264" t="s">
        <v>121</v>
      </c>
      <c r="O4" s="264" t="s">
        <v>121</v>
      </c>
      <c r="P4" s="263" t="s">
        <v>6</v>
      </c>
      <c r="Q4" s="263" t="s">
        <v>6</v>
      </c>
      <c r="R4" s="264" t="s">
        <v>121</v>
      </c>
      <c r="S4" s="264" t="s">
        <v>121</v>
      </c>
      <c r="T4" s="263" t="s">
        <v>6</v>
      </c>
      <c r="U4" s="263" t="s">
        <v>6</v>
      </c>
      <c r="V4" s="264" t="s">
        <v>121</v>
      </c>
      <c r="W4" s="264" t="s">
        <v>121</v>
      </c>
      <c r="X4" s="263" t="s">
        <v>6</v>
      </c>
      <c r="Y4" s="263" t="s">
        <v>6</v>
      </c>
      <c r="Z4" s="264" t="s">
        <v>121</v>
      </c>
      <c r="AA4" s="264" t="s">
        <v>121</v>
      </c>
      <c r="AB4" s="263" t="s">
        <v>6</v>
      </c>
      <c r="AC4" s="263" t="s">
        <v>6</v>
      </c>
      <c r="AD4" s="264" t="s">
        <v>121</v>
      </c>
      <c r="AE4" s="264" t="s">
        <v>121</v>
      </c>
      <c r="AF4" s="263" t="s">
        <v>6</v>
      </c>
      <c r="AG4" s="263" t="s">
        <v>6</v>
      </c>
      <c r="AH4" s="264" t="s">
        <v>121</v>
      </c>
      <c r="AI4" s="264" t="s">
        <v>121</v>
      </c>
      <c r="AJ4" s="265" t="s">
        <v>121</v>
      </c>
      <c r="AK4" s="265" t="s">
        <v>121</v>
      </c>
      <c r="AL4" s="266" t="s">
        <v>121</v>
      </c>
      <c r="AM4" s="266" t="s">
        <v>121</v>
      </c>
      <c r="AN4" s="260" t="s">
        <v>121</v>
      </c>
      <c r="AO4" s="261" t="s">
        <v>121</v>
      </c>
      <c r="AQ4" s="193" t="s">
        <v>6</v>
      </c>
      <c r="AR4" s="193" t="s">
        <v>6</v>
      </c>
    </row>
    <row r="5" spans="1:46">
      <c r="A5" s="267" t="s">
        <v>8</v>
      </c>
      <c r="B5" s="268">
        <v>7827499816.7299995</v>
      </c>
      <c r="C5" s="268">
        <v>7713.13</v>
      </c>
      <c r="D5" s="268">
        <v>7956213453.21</v>
      </c>
      <c r="E5" s="268">
        <v>7846.23</v>
      </c>
      <c r="F5" s="269">
        <f t="shared" ref="F5:F16" si="0">((D5-B5)/B5)</f>
        <v>1.6443773809473129E-2</v>
      </c>
      <c r="G5" s="269">
        <f t="shared" ref="G5:G16" si="1">((E5-C5)/C5)</f>
        <v>1.7256288951437285E-2</v>
      </c>
      <c r="H5" s="268">
        <v>7900615979.0200005</v>
      </c>
      <c r="I5" s="268">
        <v>7832.51</v>
      </c>
      <c r="J5" s="269">
        <f t="shared" ref="J5:J16" si="2">((H5-D5)/D5)</f>
        <v>-6.9879314471594928E-3</v>
      </c>
      <c r="K5" s="269">
        <f t="shared" ref="K5:K16" si="3">((I5-E5)/E5)</f>
        <v>-1.7486104791727167E-3</v>
      </c>
      <c r="L5" s="268">
        <v>7958734844.7600002</v>
      </c>
      <c r="M5" s="268">
        <v>7889.72</v>
      </c>
      <c r="N5" s="269">
        <f t="shared" ref="N5:N16" si="4">((L5-H5)/H5)</f>
        <v>7.3562448667716272E-3</v>
      </c>
      <c r="O5" s="269">
        <f t="shared" ref="O5:O16" si="5">((M5-I5)/I5)</f>
        <v>7.3041719704156184E-3</v>
      </c>
      <c r="P5" s="268">
        <v>8038450706.0200005</v>
      </c>
      <c r="Q5" s="268">
        <v>7979.72</v>
      </c>
      <c r="R5" s="269">
        <f t="shared" ref="R5:R16" si="6">((P5-L5)/L5)</f>
        <v>1.0016147392130401E-2</v>
      </c>
      <c r="S5" s="269">
        <f t="shared" ref="S5:S16" si="7">((Q5-M5)/M5)</f>
        <v>1.1407248926451128E-2</v>
      </c>
      <c r="T5" s="268">
        <v>8034749507.6000004</v>
      </c>
      <c r="U5" s="268">
        <v>7982.42</v>
      </c>
      <c r="V5" s="269">
        <f t="shared" ref="V5:V16" si="8">((T5-P5)/P5)</f>
        <v>-4.6043678755512511E-4</v>
      </c>
      <c r="W5" s="269">
        <f t="shared" ref="W5:W16" si="9">((U5-Q5)/Q5)</f>
        <v>3.3835773686292475E-4</v>
      </c>
      <c r="X5" s="268">
        <v>7840964075.7200003</v>
      </c>
      <c r="Y5" s="268">
        <v>7791.89</v>
      </c>
      <c r="Z5" s="269">
        <f t="shared" ref="Z5:Z16" si="10">((X5-T5)/T5)</f>
        <v>-2.4118416099556079E-2</v>
      </c>
      <c r="AA5" s="269">
        <f t="shared" ref="AA5:AA16" si="11">((Y5-U5)/U5)</f>
        <v>-2.3868701471483553E-2</v>
      </c>
      <c r="AB5" s="268">
        <v>7842639654.4399996</v>
      </c>
      <c r="AC5" s="268">
        <v>7815.96</v>
      </c>
      <c r="AD5" s="269">
        <f t="shared" ref="AD5:AD16" si="12">((AB5-X5)/X5)</f>
        <v>2.1369549762226815E-4</v>
      </c>
      <c r="AE5" s="269">
        <f t="shared" ref="AE5:AE16" si="13">((AC5-Y5)/Y5)</f>
        <v>3.0891093175082949E-3</v>
      </c>
      <c r="AF5" s="268">
        <v>7790467292.6599998</v>
      </c>
      <c r="AG5" s="268">
        <v>7768.7</v>
      </c>
      <c r="AH5" s="269">
        <f t="shared" ref="AH5:AH16" si="14">((AF5-AB5)/AB5)</f>
        <v>-6.652398182092057E-3</v>
      </c>
      <c r="AI5" s="269">
        <f t="shared" ref="AI5:AI16" si="15">((AG5-AC5)/AC5)</f>
        <v>-6.0466020808704517E-3</v>
      </c>
      <c r="AJ5" s="270">
        <f>AVERAGE(F5,J5,N5,R5,V5,Z5,AD5,AH5)</f>
        <v>-5.2366511879566578E-4</v>
      </c>
      <c r="AK5" s="270">
        <f>AVERAGE(G5,K5,O5,S5,W5,AA5,AE5,AI5)</f>
        <v>9.6640785889356561E-4</v>
      </c>
      <c r="AL5" s="271">
        <f t="shared" ref="AL5:AL16" si="16">((AF5-D5)/D5)</f>
        <v>-2.0832291833890973E-2</v>
      </c>
      <c r="AM5" s="271">
        <f t="shared" ref="AM5:AM16" si="17">((AG5-E5)/E5)</f>
        <v>-9.8811786042468479E-3</v>
      </c>
      <c r="AN5" s="272">
        <f>STDEV(F5,J5,N5,R5,V5,Z5,AD5,AH5)</f>
        <v>1.2522452369361083E-2</v>
      </c>
      <c r="AO5" s="272">
        <f>STDEV(G5,K5,O5,S5,W5,AA5,AE5,AI5)</f>
        <v>1.2494428695689843E-2</v>
      </c>
      <c r="AP5" s="103"/>
      <c r="AQ5" s="194">
        <v>7877662528.1199999</v>
      </c>
      <c r="AR5" s="194">
        <v>7704.04</v>
      </c>
      <c r="AS5" s="235" t="e">
        <f>(#REF!/AQ5)-1</f>
        <v>#REF!</v>
      </c>
      <c r="AT5" s="235" t="e">
        <f>(#REF!/AR5)-1</f>
        <v>#REF!</v>
      </c>
    </row>
    <row r="6" spans="1:46">
      <c r="A6" s="267" t="s">
        <v>77</v>
      </c>
      <c r="B6" s="273">
        <v>485297421.83999997</v>
      </c>
      <c r="C6" s="274">
        <v>0.95</v>
      </c>
      <c r="D6" s="273">
        <v>494532066.19999999</v>
      </c>
      <c r="E6" s="274">
        <v>0.96</v>
      </c>
      <c r="F6" s="269">
        <f t="shared" si="0"/>
        <v>1.9028834575273365E-2</v>
      </c>
      <c r="G6" s="269">
        <f t="shared" si="1"/>
        <v>1.0526315789473694E-2</v>
      </c>
      <c r="H6" s="273">
        <v>493133334.68000001</v>
      </c>
      <c r="I6" s="274">
        <v>0.96</v>
      </c>
      <c r="J6" s="269">
        <f t="shared" si="2"/>
        <v>-2.8283939821089421E-3</v>
      </c>
      <c r="K6" s="269">
        <f t="shared" si="3"/>
        <v>0</v>
      </c>
      <c r="L6" s="273">
        <v>493092577.14999998</v>
      </c>
      <c r="M6" s="274">
        <v>0.96</v>
      </c>
      <c r="N6" s="269">
        <f t="shared" si="4"/>
        <v>-8.2650121445306533E-5</v>
      </c>
      <c r="O6" s="269">
        <f t="shared" si="5"/>
        <v>0</v>
      </c>
      <c r="P6" s="273">
        <v>498046586.60000002</v>
      </c>
      <c r="Q6" s="274">
        <v>0.96</v>
      </c>
      <c r="R6" s="269">
        <f t="shared" si="6"/>
        <v>1.0046814086380022E-2</v>
      </c>
      <c r="S6" s="269">
        <f t="shared" si="7"/>
        <v>0</v>
      </c>
      <c r="T6" s="273">
        <v>490084718.95999998</v>
      </c>
      <c r="U6" s="274">
        <v>0.95</v>
      </c>
      <c r="V6" s="269">
        <f t="shared" si="8"/>
        <v>-1.5986190557700824E-2</v>
      </c>
      <c r="W6" s="269">
        <f t="shared" si="9"/>
        <v>-1.0416666666666676E-2</v>
      </c>
      <c r="X6" s="273">
        <v>487233809.08999997</v>
      </c>
      <c r="Y6" s="274">
        <v>0.95</v>
      </c>
      <c r="Z6" s="269">
        <f t="shared" si="10"/>
        <v>-5.8171776423673639E-3</v>
      </c>
      <c r="AA6" s="269">
        <f t="shared" si="11"/>
        <v>0</v>
      </c>
      <c r="AB6" s="273">
        <v>484476748.30000001</v>
      </c>
      <c r="AC6" s="274">
        <v>0.94</v>
      </c>
      <c r="AD6" s="269">
        <f t="shared" si="12"/>
        <v>-5.6585990925984535E-3</v>
      </c>
      <c r="AE6" s="269">
        <f t="shared" si="13"/>
        <v>-1.0526315789473694E-2</v>
      </c>
      <c r="AF6" s="273">
        <v>482595935.35000002</v>
      </c>
      <c r="AG6" s="274">
        <v>0.94</v>
      </c>
      <c r="AH6" s="269">
        <f t="shared" si="14"/>
        <v>-3.8821531819631149E-3</v>
      </c>
      <c r="AI6" s="269">
        <f t="shared" si="15"/>
        <v>0</v>
      </c>
      <c r="AJ6" s="270">
        <f t="shared" ref="AJ6:AJ69" si="18">AVERAGE(F6,J6,N6,R6,V6,Z6,AD6,AH6)</f>
        <v>-6.4743948956632691E-4</v>
      </c>
      <c r="AK6" s="270">
        <f t="shared" ref="AK6:AK68" si="19">AVERAGE(G6,K6,O6,S6,W6,AA6,AE6,AI6)</f>
        <v>-1.3020833333333346E-3</v>
      </c>
      <c r="AL6" s="271">
        <f t="shared" si="16"/>
        <v>-2.4136212120110977E-2</v>
      </c>
      <c r="AM6" s="271">
        <f t="shared" si="17"/>
        <v>-2.0833333333333353E-2</v>
      </c>
      <c r="AN6" s="272">
        <f t="shared" ref="AN6:AN69" si="20">STDEV(F6,J6,N6,R6,V6,Z6,AD6,AH6)</f>
        <v>1.0718321698899991E-2</v>
      </c>
      <c r="AO6" s="272">
        <f t="shared" ref="AO6:AO68" si="21">STDEV(G6,K6,O6,S6,W6,AA6,AE6,AI6)</f>
        <v>6.7246903761791522E-3</v>
      </c>
      <c r="AP6" s="102"/>
      <c r="AQ6" s="195">
        <v>486981928.81999999</v>
      </c>
      <c r="AR6" s="196">
        <v>0.95</v>
      </c>
      <c r="AS6" s="235" t="e">
        <f>(#REF!/AQ6)-1</f>
        <v>#REF!</v>
      </c>
      <c r="AT6" s="235" t="e">
        <f>(#REF!/AR6)-1</f>
        <v>#REF!</v>
      </c>
    </row>
    <row r="7" spans="1:46">
      <c r="A7" s="267" t="s">
        <v>14</v>
      </c>
      <c r="B7" s="273">
        <v>209390298.03999999</v>
      </c>
      <c r="C7" s="274">
        <v>107.68</v>
      </c>
      <c r="D7" s="273">
        <v>209189781.56</v>
      </c>
      <c r="E7" s="274">
        <v>107.58</v>
      </c>
      <c r="F7" s="269">
        <f t="shared" si="0"/>
        <v>-9.5762068193667906E-4</v>
      </c>
      <c r="G7" s="269">
        <f t="shared" si="1"/>
        <v>-9.2867756315015339E-4</v>
      </c>
      <c r="H7" s="273">
        <v>209575736.69999999</v>
      </c>
      <c r="I7" s="274">
        <v>107.76</v>
      </c>
      <c r="J7" s="269">
        <f t="shared" si="2"/>
        <v>1.8449999666417056E-3</v>
      </c>
      <c r="K7" s="269">
        <f t="shared" si="3"/>
        <v>1.67317345231462E-3</v>
      </c>
      <c r="L7" s="273">
        <v>210425982.50999999</v>
      </c>
      <c r="M7" s="274">
        <v>108.16</v>
      </c>
      <c r="N7" s="269">
        <f t="shared" si="4"/>
        <v>4.0569859058498655E-3</v>
      </c>
      <c r="O7" s="269">
        <f t="shared" si="5"/>
        <v>3.7119524870080872E-3</v>
      </c>
      <c r="P7" s="273">
        <v>211151450.72</v>
      </c>
      <c r="Q7" s="274">
        <v>108.57</v>
      </c>
      <c r="R7" s="269">
        <f t="shared" si="6"/>
        <v>3.4476170734549483E-3</v>
      </c>
      <c r="S7" s="269">
        <f t="shared" si="7"/>
        <v>3.7906804733727497E-3</v>
      </c>
      <c r="T7" s="273">
        <v>210092781.28999999</v>
      </c>
      <c r="U7" s="274">
        <v>107.9</v>
      </c>
      <c r="V7" s="269">
        <f t="shared" si="8"/>
        <v>-5.0137918844037161E-3</v>
      </c>
      <c r="W7" s="269">
        <f t="shared" si="9"/>
        <v>-6.1711338307081842E-3</v>
      </c>
      <c r="X7" s="273">
        <v>208144771.68000001</v>
      </c>
      <c r="Y7" s="274">
        <v>106.77</v>
      </c>
      <c r="Z7" s="269">
        <f t="shared" si="10"/>
        <v>-9.2721396615291791E-3</v>
      </c>
      <c r="AA7" s="269">
        <f t="shared" si="11"/>
        <v>-1.047265987025032E-2</v>
      </c>
      <c r="AB7" s="273">
        <v>208978745.47</v>
      </c>
      <c r="AC7" s="274">
        <v>107.2</v>
      </c>
      <c r="AD7" s="269">
        <f t="shared" si="12"/>
        <v>4.0067006404664145E-3</v>
      </c>
      <c r="AE7" s="269">
        <f t="shared" si="13"/>
        <v>4.0273485061347461E-3</v>
      </c>
      <c r="AF7" s="273">
        <v>208319460.59</v>
      </c>
      <c r="AG7" s="274">
        <v>106.86</v>
      </c>
      <c r="AH7" s="269">
        <f t="shared" si="14"/>
        <v>-3.1547939409686957E-3</v>
      </c>
      <c r="AI7" s="269">
        <f t="shared" si="15"/>
        <v>-3.171641791044808E-3</v>
      </c>
      <c r="AJ7" s="270">
        <f t="shared" si="18"/>
        <v>-6.3025532280316693E-4</v>
      </c>
      <c r="AK7" s="270">
        <f t="shared" si="19"/>
        <v>-9.4261976704040798E-4</v>
      </c>
      <c r="AL7" s="271">
        <f t="shared" si="16"/>
        <v>-4.1604373000904563E-3</v>
      </c>
      <c r="AM7" s="271">
        <f t="shared" si="17"/>
        <v>-6.6926938092582156E-3</v>
      </c>
      <c r="AN7" s="272">
        <f t="shared" si="20"/>
        <v>4.8786055383648781E-3</v>
      </c>
      <c r="AO7" s="272">
        <f t="shared" si="21"/>
        <v>5.328359303738435E-3</v>
      </c>
      <c r="AP7" s="102"/>
      <c r="AQ7" s="194">
        <v>204065067.03999999</v>
      </c>
      <c r="AR7" s="196">
        <v>105.02</v>
      </c>
      <c r="AS7" s="235" t="e">
        <f>(#REF!/AQ7)-1</f>
        <v>#REF!</v>
      </c>
      <c r="AT7" s="235" t="e">
        <f>(#REF!/AR7)-1</f>
        <v>#REF!</v>
      </c>
    </row>
    <row r="8" spans="1:46">
      <c r="A8" s="267" t="s">
        <v>16</v>
      </c>
      <c r="B8" s="275">
        <v>166730896</v>
      </c>
      <c r="C8" s="276">
        <v>9.41</v>
      </c>
      <c r="D8" s="275">
        <v>168918529</v>
      </c>
      <c r="E8" s="276">
        <v>9.5299999999999994</v>
      </c>
      <c r="F8" s="269">
        <f t="shared" si="0"/>
        <v>1.3120741581092445E-2</v>
      </c>
      <c r="G8" s="269">
        <f t="shared" si="1"/>
        <v>1.2752391073326165E-2</v>
      </c>
      <c r="H8" s="275">
        <v>168207802</v>
      </c>
      <c r="I8" s="276">
        <v>9.49</v>
      </c>
      <c r="J8" s="269">
        <f t="shared" si="2"/>
        <v>-4.207513552287683E-3</v>
      </c>
      <c r="K8" s="269">
        <f t="shared" si="3"/>
        <v>-4.197271773347235E-3</v>
      </c>
      <c r="L8" s="275">
        <v>168505874</v>
      </c>
      <c r="M8" s="276">
        <v>9.51</v>
      </c>
      <c r="N8" s="269">
        <f t="shared" si="4"/>
        <v>1.7720462217323308E-3</v>
      </c>
      <c r="O8" s="269">
        <f t="shared" si="5"/>
        <v>2.1074815595363092E-3</v>
      </c>
      <c r="P8" s="275">
        <v>171081669</v>
      </c>
      <c r="Q8" s="276">
        <v>9.66</v>
      </c>
      <c r="R8" s="269">
        <f t="shared" si="6"/>
        <v>1.5286084329618088E-2</v>
      </c>
      <c r="S8" s="269">
        <f t="shared" si="7"/>
        <v>1.5772870662460605E-2</v>
      </c>
      <c r="T8" s="275">
        <v>174099616.81</v>
      </c>
      <c r="U8" s="276">
        <v>9.73</v>
      </c>
      <c r="V8" s="269">
        <f t="shared" si="8"/>
        <v>1.7640392612723474E-2</v>
      </c>
      <c r="W8" s="269">
        <f t="shared" si="9"/>
        <v>7.2463768115942325E-3</v>
      </c>
      <c r="X8" s="275">
        <v>169446259</v>
      </c>
      <c r="Y8" s="276">
        <v>9.56</v>
      </c>
      <c r="Z8" s="269">
        <f t="shared" si="10"/>
        <v>-2.6728133555160825E-2</v>
      </c>
      <c r="AA8" s="269">
        <f t="shared" si="11"/>
        <v>-1.7471736896197319E-2</v>
      </c>
      <c r="AB8" s="275">
        <v>169954441</v>
      </c>
      <c r="AC8" s="276">
        <v>9.59</v>
      </c>
      <c r="AD8" s="269">
        <f t="shared" si="12"/>
        <v>2.9990747685966911E-3</v>
      </c>
      <c r="AE8" s="269">
        <f t="shared" si="13"/>
        <v>3.1380753138074645E-3</v>
      </c>
      <c r="AF8" s="275">
        <v>168901438</v>
      </c>
      <c r="AG8" s="276">
        <v>9.5299999999999994</v>
      </c>
      <c r="AH8" s="269">
        <f t="shared" si="14"/>
        <v>-6.1957957309276782E-3</v>
      </c>
      <c r="AI8" s="269">
        <f t="shared" si="15"/>
        <v>-6.2565172054223671E-3</v>
      </c>
      <c r="AJ8" s="270">
        <f t="shared" si="18"/>
        <v>1.7108620844233553E-3</v>
      </c>
      <c r="AK8" s="270">
        <f t="shared" si="19"/>
        <v>1.6364586932197324E-3</v>
      </c>
      <c r="AL8" s="271">
        <f t="shared" si="16"/>
        <v>-1.0117895355340206E-4</v>
      </c>
      <c r="AM8" s="271">
        <f t="shared" si="17"/>
        <v>0</v>
      </c>
      <c r="AN8" s="272">
        <f t="shared" si="20"/>
        <v>1.4521924648022298E-2</v>
      </c>
      <c r="AO8" s="272">
        <f t="shared" si="21"/>
        <v>1.0815363481973185E-2</v>
      </c>
      <c r="AP8" s="102"/>
      <c r="AQ8" s="197">
        <v>166618649</v>
      </c>
      <c r="AR8" s="198">
        <v>9.4</v>
      </c>
      <c r="AS8" s="235" t="e">
        <f>(#REF!/AQ8)-1</f>
        <v>#REF!</v>
      </c>
      <c r="AT8" s="235" t="e">
        <f>(#REF!/AR8)-1</f>
        <v>#REF!</v>
      </c>
    </row>
    <row r="9" spans="1:46">
      <c r="A9" s="267" t="s">
        <v>17</v>
      </c>
      <c r="B9" s="275">
        <v>1155675634.2</v>
      </c>
      <c r="C9" s="276">
        <v>0.70299999999999996</v>
      </c>
      <c r="D9" s="275">
        <v>1159250156.26</v>
      </c>
      <c r="E9" s="276">
        <v>0.70520000000000005</v>
      </c>
      <c r="F9" s="269">
        <f t="shared" si="0"/>
        <v>3.093014989862925E-3</v>
      </c>
      <c r="G9" s="269">
        <f t="shared" si="1"/>
        <v>3.1294452347085219E-3</v>
      </c>
      <c r="H9" s="275">
        <v>1249704348.01</v>
      </c>
      <c r="I9" s="276">
        <v>0.76060000000000005</v>
      </c>
      <c r="J9" s="269">
        <f t="shared" si="2"/>
        <v>7.8028190258628422E-2</v>
      </c>
      <c r="K9" s="269">
        <f t="shared" si="3"/>
        <v>7.8559273964832671E-2</v>
      </c>
      <c r="L9" s="275">
        <v>1252642502.3699999</v>
      </c>
      <c r="M9" s="276">
        <v>0.76249999999999996</v>
      </c>
      <c r="N9" s="269">
        <f t="shared" si="4"/>
        <v>2.351079569082514E-3</v>
      </c>
      <c r="O9" s="269">
        <f t="shared" si="5"/>
        <v>2.4980278727319244E-3</v>
      </c>
      <c r="P9" s="275">
        <v>1296253865.54</v>
      </c>
      <c r="Q9" s="276">
        <v>0.78849999999999998</v>
      </c>
      <c r="R9" s="269">
        <f t="shared" si="6"/>
        <v>3.4815490523024219E-2</v>
      </c>
      <c r="S9" s="269">
        <f t="shared" si="7"/>
        <v>3.4098360655737736E-2</v>
      </c>
      <c r="T9" s="275">
        <v>1270281171.0899999</v>
      </c>
      <c r="U9" s="276">
        <v>0.7732</v>
      </c>
      <c r="V9" s="269">
        <f t="shared" si="8"/>
        <v>-2.0036734424070713E-2</v>
      </c>
      <c r="W9" s="269">
        <f t="shared" si="9"/>
        <v>-1.9403931515535804E-2</v>
      </c>
      <c r="X9" s="275">
        <v>1178513639.74</v>
      </c>
      <c r="Y9" s="276">
        <v>0.71709999999999996</v>
      </c>
      <c r="Z9" s="269">
        <f t="shared" si="10"/>
        <v>-7.2241904736142976E-2</v>
      </c>
      <c r="AA9" s="269">
        <f t="shared" si="11"/>
        <v>-7.2555613036730526E-2</v>
      </c>
      <c r="AB9" s="275">
        <v>1239463116.4400001</v>
      </c>
      <c r="AC9" s="276">
        <v>0.75360000000000005</v>
      </c>
      <c r="AD9" s="269">
        <f t="shared" si="12"/>
        <v>5.1717243351928052E-2</v>
      </c>
      <c r="AE9" s="269">
        <f t="shared" si="13"/>
        <v>5.0899456142797506E-2</v>
      </c>
      <c r="AF9" s="275">
        <v>1139961288.4400001</v>
      </c>
      <c r="AG9" s="276">
        <v>0.68</v>
      </c>
      <c r="AH9" s="269">
        <f t="shared" si="14"/>
        <v>-8.0278167764919278E-2</v>
      </c>
      <c r="AI9" s="269">
        <f t="shared" si="15"/>
        <v>-9.7664543524416128E-2</v>
      </c>
      <c r="AJ9" s="270">
        <f t="shared" si="18"/>
        <v>-3.1897352907585622E-4</v>
      </c>
      <c r="AK9" s="270">
        <f t="shared" si="19"/>
        <v>-2.554940525734262E-3</v>
      </c>
      <c r="AL9" s="271">
        <f t="shared" si="16"/>
        <v>-1.663909011859022E-2</v>
      </c>
      <c r="AM9" s="271">
        <f t="shared" si="17"/>
        <v>-3.5734543391945546E-2</v>
      </c>
      <c r="AN9" s="272">
        <f t="shared" si="20"/>
        <v>5.6130483474117109E-2</v>
      </c>
      <c r="AO9" s="272">
        <f t="shared" si="21"/>
        <v>5.9842670832012973E-2</v>
      </c>
      <c r="AP9" s="102"/>
      <c r="AQ9" s="194">
        <v>1147996444.8800001</v>
      </c>
      <c r="AR9" s="196">
        <v>0.69840000000000002</v>
      </c>
      <c r="AS9" s="235" t="e">
        <f>(#REF!/AQ9)-1</f>
        <v>#REF!</v>
      </c>
      <c r="AT9" s="235" t="e">
        <f>(#REF!/AR9)-1</f>
        <v>#REF!</v>
      </c>
    </row>
    <row r="10" spans="1:46">
      <c r="A10" s="267" t="s">
        <v>18</v>
      </c>
      <c r="B10" s="275">
        <v>2804123858.3800001</v>
      </c>
      <c r="C10" s="276">
        <v>12.9252</v>
      </c>
      <c r="D10" s="275">
        <v>2823956072.1799998</v>
      </c>
      <c r="E10" s="276">
        <v>13.0585</v>
      </c>
      <c r="F10" s="269">
        <f t="shared" si="0"/>
        <v>7.0725170504619544E-3</v>
      </c>
      <c r="G10" s="269">
        <f t="shared" si="1"/>
        <v>1.0313186643146736E-2</v>
      </c>
      <c r="H10" s="275">
        <v>2801950242.9299998</v>
      </c>
      <c r="I10" s="276">
        <v>12.956</v>
      </c>
      <c r="J10" s="269">
        <f t="shared" si="2"/>
        <v>-7.7925536685180211E-3</v>
      </c>
      <c r="K10" s="269">
        <f t="shared" si="3"/>
        <v>-7.8492935635793484E-3</v>
      </c>
      <c r="L10" s="275">
        <v>2802094180.1399999</v>
      </c>
      <c r="M10" s="276">
        <v>12.966200000000001</v>
      </c>
      <c r="N10" s="269">
        <f t="shared" si="4"/>
        <v>5.1370366180922252E-5</v>
      </c>
      <c r="O10" s="269">
        <f t="shared" si="5"/>
        <v>7.8728002469906583E-4</v>
      </c>
      <c r="P10" s="275">
        <v>2867204735.1500001</v>
      </c>
      <c r="Q10" s="276">
        <v>12.966200000000001</v>
      </c>
      <c r="R10" s="269">
        <f t="shared" si="6"/>
        <v>2.3236390650776463E-2</v>
      </c>
      <c r="S10" s="269">
        <f t="shared" si="7"/>
        <v>0</v>
      </c>
      <c r="T10" s="275">
        <v>2876222325.7600002</v>
      </c>
      <c r="U10" s="276">
        <v>13.345499999999999</v>
      </c>
      <c r="V10" s="269">
        <f t="shared" si="8"/>
        <v>3.1450808166750503E-3</v>
      </c>
      <c r="W10" s="269">
        <f t="shared" si="9"/>
        <v>2.925298082707338E-2</v>
      </c>
      <c r="X10" s="275">
        <v>2836770403.0500002</v>
      </c>
      <c r="Y10" s="276">
        <v>13.1815</v>
      </c>
      <c r="Z10" s="269">
        <f t="shared" si="10"/>
        <v>-1.3716576203675576E-2</v>
      </c>
      <c r="AA10" s="269">
        <f t="shared" si="11"/>
        <v>-1.2288786482334847E-2</v>
      </c>
      <c r="AB10" s="275">
        <v>2800958458.6199999</v>
      </c>
      <c r="AC10" s="276">
        <v>13.0482</v>
      </c>
      <c r="AD10" s="269">
        <f t="shared" si="12"/>
        <v>-1.2624195596336069E-2</v>
      </c>
      <c r="AE10" s="269">
        <f t="shared" si="13"/>
        <v>-1.0112657891742229E-2</v>
      </c>
      <c r="AF10" s="275">
        <v>2783013076.0100002</v>
      </c>
      <c r="AG10" s="276">
        <v>12.966200000000001</v>
      </c>
      <c r="AH10" s="269">
        <f t="shared" si="14"/>
        <v>-6.406872102930488E-3</v>
      </c>
      <c r="AI10" s="269">
        <f t="shared" si="15"/>
        <v>-6.2843917168650823E-3</v>
      </c>
      <c r="AJ10" s="270">
        <f t="shared" si="18"/>
        <v>-8.7935483592072061E-4</v>
      </c>
      <c r="AK10" s="270">
        <f t="shared" si="19"/>
        <v>4.7728973004970904E-4</v>
      </c>
      <c r="AL10" s="271">
        <f t="shared" si="16"/>
        <v>-1.4498453631537183E-2</v>
      </c>
      <c r="AM10" s="271">
        <f t="shared" si="17"/>
        <v>-7.0681931309108876E-3</v>
      </c>
      <c r="AN10" s="272">
        <f t="shared" si="20"/>
        <v>1.2206234243022123E-2</v>
      </c>
      <c r="AO10" s="272">
        <f t="shared" si="21"/>
        <v>1.3707564040618431E-2</v>
      </c>
      <c r="AP10" s="102"/>
      <c r="AQ10" s="194">
        <v>2845469436.1399999</v>
      </c>
      <c r="AR10" s="196">
        <v>13.0688</v>
      </c>
      <c r="AS10" s="235" t="e">
        <f>(#REF!/AQ10)-1</f>
        <v>#REF!</v>
      </c>
      <c r="AT10" s="235" t="e">
        <f>(#REF!/AR10)-1</f>
        <v>#REF!</v>
      </c>
    </row>
    <row r="11" spans="1:46">
      <c r="A11" s="267" t="s">
        <v>49</v>
      </c>
      <c r="B11" s="275">
        <v>124422636</v>
      </c>
      <c r="C11" s="277">
        <v>2.12</v>
      </c>
      <c r="D11" s="275">
        <v>124798040</v>
      </c>
      <c r="E11" s="277">
        <v>2.13</v>
      </c>
      <c r="F11" s="269">
        <f t="shared" si="0"/>
        <v>3.0171680336365803E-3</v>
      </c>
      <c r="G11" s="269">
        <f t="shared" si="1"/>
        <v>4.7169811320753709E-3</v>
      </c>
      <c r="H11" s="275">
        <v>125838711</v>
      </c>
      <c r="I11" s="277">
        <v>2.15</v>
      </c>
      <c r="J11" s="269">
        <f t="shared" si="2"/>
        <v>8.3388408984628286E-3</v>
      </c>
      <c r="K11" s="269">
        <f t="shared" si="3"/>
        <v>9.3896713615023563E-3</v>
      </c>
      <c r="L11" s="275">
        <v>126368929</v>
      </c>
      <c r="M11" s="277">
        <v>2.16</v>
      </c>
      <c r="N11" s="269">
        <f t="shared" si="4"/>
        <v>4.2134729113682675E-3</v>
      </c>
      <c r="O11" s="269">
        <f t="shared" si="5"/>
        <v>4.6511627906977819E-3</v>
      </c>
      <c r="P11" s="275">
        <v>124911882</v>
      </c>
      <c r="Q11" s="277">
        <v>2.13</v>
      </c>
      <c r="R11" s="269">
        <f t="shared" si="6"/>
        <v>-1.1530104840882207E-2</v>
      </c>
      <c r="S11" s="269">
        <f t="shared" si="7"/>
        <v>-1.3888888888889003E-2</v>
      </c>
      <c r="T11" s="275">
        <v>126508890.08</v>
      </c>
      <c r="U11" s="277">
        <v>2.16</v>
      </c>
      <c r="V11" s="269">
        <f t="shared" si="8"/>
        <v>1.2785077403605193E-2</v>
      </c>
      <c r="W11" s="269">
        <f t="shared" si="9"/>
        <v>1.4084507042253639E-2</v>
      </c>
      <c r="X11" s="275">
        <v>125458763</v>
      </c>
      <c r="Y11" s="277">
        <v>2.14</v>
      </c>
      <c r="Z11" s="269">
        <f t="shared" si="10"/>
        <v>-8.3008164828253014E-3</v>
      </c>
      <c r="AA11" s="269">
        <f t="shared" si="11"/>
        <v>-9.2592592592592674E-3</v>
      </c>
      <c r="AB11" s="275">
        <v>125667502</v>
      </c>
      <c r="AC11" s="277">
        <v>2.14</v>
      </c>
      <c r="AD11" s="269">
        <f t="shared" si="12"/>
        <v>1.6638056601913091E-3</v>
      </c>
      <c r="AE11" s="269">
        <f t="shared" si="13"/>
        <v>0</v>
      </c>
      <c r="AF11" s="275">
        <v>114902225</v>
      </c>
      <c r="AG11" s="277">
        <v>2.13</v>
      </c>
      <c r="AH11" s="269">
        <f t="shared" si="14"/>
        <v>-8.5664764785409672E-2</v>
      </c>
      <c r="AI11" s="269">
        <f t="shared" si="15"/>
        <v>-4.6728971962617903E-3</v>
      </c>
      <c r="AJ11" s="270">
        <f t="shared" si="18"/>
        <v>-9.4346651502316258E-3</v>
      </c>
      <c r="AK11" s="270">
        <f t="shared" si="19"/>
        <v>6.2765962276488591E-4</v>
      </c>
      <c r="AL11" s="271">
        <f t="shared" si="16"/>
        <v>-7.9294634755481735E-2</v>
      </c>
      <c r="AM11" s="271">
        <f t="shared" si="17"/>
        <v>0</v>
      </c>
      <c r="AN11" s="272">
        <f t="shared" si="20"/>
        <v>3.1827245569134299E-2</v>
      </c>
      <c r="AO11" s="272">
        <f t="shared" si="21"/>
        <v>9.4698161484246951E-3</v>
      </c>
      <c r="AP11" s="102"/>
      <c r="AQ11" s="197">
        <v>123119745</v>
      </c>
      <c r="AR11" s="199">
        <v>2.1</v>
      </c>
      <c r="AS11" s="235" t="e">
        <f>(#REF!/AQ11)-1</f>
        <v>#REF!</v>
      </c>
      <c r="AT11" s="235" t="e">
        <f>(#REF!/AR11)-1</f>
        <v>#REF!</v>
      </c>
    </row>
    <row r="12" spans="1:46">
      <c r="A12" s="278" t="s">
        <v>25</v>
      </c>
      <c r="B12" s="279">
        <v>0</v>
      </c>
      <c r="C12" s="280">
        <v>0</v>
      </c>
      <c r="D12" s="279">
        <v>0</v>
      </c>
      <c r="E12" s="280">
        <v>0</v>
      </c>
      <c r="F12" s="269" t="e">
        <f t="shared" si="0"/>
        <v>#DIV/0!</v>
      </c>
      <c r="G12" s="269" t="e">
        <f t="shared" si="1"/>
        <v>#DIV/0!</v>
      </c>
      <c r="H12" s="279">
        <v>0</v>
      </c>
      <c r="I12" s="280">
        <v>0</v>
      </c>
      <c r="J12" s="269" t="e">
        <f t="shared" si="2"/>
        <v>#DIV/0!</v>
      </c>
      <c r="K12" s="269" t="e">
        <f t="shared" si="3"/>
        <v>#DIV/0!</v>
      </c>
      <c r="L12" s="279">
        <v>0</v>
      </c>
      <c r="M12" s="280">
        <v>0</v>
      </c>
      <c r="N12" s="269" t="e">
        <f t="shared" si="4"/>
        <v>#DIV/0!</v>
      </c>
      <c r="O12" s="269" t="e">
        <f t="shared" si="5"/>
        <v>#DIV/0!</v>
      </c>
      <c r="P12" s="279">
        <v>0</v>
      </c>
      <c r="Q12" s="280">
        <v>0</v>
      </c>
      <c r="R12" s="269" t="e">
        <f t="shared" si="6"/>
        <v>#DIV/0!</v>
      </c>
      <c r="S12" s="269" t="e">
        <f t="shared" si="7"/>
        <v>#DIV/0!</v>
      </c>
      <c r="T12" s="279">
        <v>0</v>
      </c>
      <c r="U12" s="280">
        <v>0</v>
      </c>
      <c r="V12" s="269" t="e">
        <f t="shared" si="8"/>
        <v>#DIV/0!</v>
      </c>
      <c r="W12" s="269" t="e">
        <f t="shared" si="9"/>
        <v>#DIV/0!</v>
      </c>
      <c r="X12" s="279">
        <v>0</v>
      </c>
      <c r="Y12" s="280">
        <v>0</v>
      </c>
      <c r="Z12" s="269" t="e">
        <f t="shared" si="10"/>
        <v>#DIV/0!</v>
      </c>
      <c r="AA12" s="269" t="e">
        <f t="shared" si="11"/>
        <v>#DIV/0!</v>
      </c>
      <c r="AB12" s="279">
        <v>0</v>
      </c>
      <c r="AC12" s="280">
        <v>0</v>
      </c>
      <c r="AD12" s="269" t="e">
        <f t="shared" si="12"/>
        <v>#DIV/0!</v>
      </c>
      <c r="AE12" s="269" t="e">
        <f t="shared" si="13"/>
        <v>#DIV/0!</v>
      </c>
      <c r="AF12" s="279">
        <v>0</v>
      </c>
      <c r="AG12" s="280">
        <v>0</v>
      </c>
      <c r="AH12" s="269" t="e">
        <f t="shared" si="14"/>
        <v>#DIV/0!</v>
      </c>
      <c r="AI12" s="269" t="e">
        <f t="shared" si="15"/>
        <v>#DIV/0!</v>
      </c>
      <c r="AJ12" s="270" t="e">
        <f t="shared" si="18"/>
        <v>#DIV/0!</v>
      </c>
      <c r="AK12" s="270" t="e">
        <f t="shared" si="19"/>
        <v>#DIV/0!</v>
      </c>
      <c r="AL12" s="271" t="e">
        <f t="shared" si="16"/>
        <v>#DIV/0!</v>
      </c>
      <c r="AM12" s="271" t="e">
        <f t="shared" si="17"/>
        <v>#DIV/0!</v>
      </c>
      <c r="AN12" s="272" t="e">
        <f t="shared" si="20"/>
        <v>#DIV/0!</v>
      </c>
      <c r="AO12" s="272" t="e">
        <f t="shared" si="21"/>
        <v>#DIV/0!</v>
      </c>
      <c r="AP12" s="102"/>
      <c r="AQ12" s="200">
        <v>0</v>
      </c>
      <c r="AR12" s="201">
        <v>0</v>
      </c>
      <c r="AS12" s="235" t="e">
        <f>(#REF!/AQ12)-1</f>
        <v>#REF!</v>
      </c>
      <c r="AT12" s="235" t="e">
        <f>(#REF!/AR12)-1</f>
        <v>#REF!</v>
      </c>
    </row>
    <row r="13" spans="1:46" ht="12.75" customHeight="1">
      <c r="A13" s="267" t="s">
        <v>89</v>
      </c>
      <c r="B13" s="176">
        <v>155584239.15000001</v>
      </c>
      <c r="C13" s="118">
        <v>112.01</v>
      </c>
      <c r="D13" s="275">
        <v>156464336.18000001</v>
      </c>
      <c r="E13" s="277">
        <v>112.94</v>
      </c>
      <c r="F13" s="269">
        <f t="shared" si="0"/>
        <v>5.656723552515449E-3</v>
      </c>
      <c r="G13" s="269">
        <f t="shared" si="1"/>
        <v>8.3028301044548933E-3</v>
      </c>
      <c r="H13" s="275">
        <v>155736113.62</v>
      </c>
      <c r="I13" s="277">
        <v>112.41</v>
      </c>
      <c r="J13" s="269">
        <f t="shared" si="2"/>
        <v>-4.6542399231620374E-3</v>
      </c>
      <c r="K13" s="269">
        <f t="shared" si="3"/>
        <v>-4.6927572162210121E-3</v>
      </c>
      <c r="L13" s="275">
        <v>156445016.68000001</v>
      </c>
      <c r="M13" s="277">
        <v>112.93</v>
      </c>
      <c r="N13" s="269">
        <f t="shared" si="4"/>
        <v>4.5519503699042053E-3</v>
      </c>
      <c r="O13" s="269">
        <f t="shared" si="5"/>
        <v>4.6259229605907859E-3</v>
      </c>
      <c r="P13" s="275">
        <v>158733193.06</v>
      </c>
      <c r="Q13" s="277">
        <v>112.93</v>
      </c>
      <c r="R13" s="269">
        <f t="shared" si="6"/>
        <v>1.462607393037222E-2</v>
      </c>
      <c r="S13" s="269">
        <f t="shared" si="7"/>
        <v>0</v>
      </c>
      <c r="T13" s="275">
        <v>157470804.93000001</v>
      </c>
      <c r="U13" s="277">
        <v>114.47</v>
      </c>
      <c r="V13" s="269">
        <f t="shared" si="8"/>
        <v>-7.9528931892828593E-3</v>
      </c>
      <c r="W13" s="269">
        <f t="shared" si="9"/>
        <v>1.3636766138315699E-2</v>
      </c>
      <c r="X13" s="275">
        <v>155863306.47999999</v>
      </c>
      <c r="Y13" s="277">
        <v>113.29</v>
      </c>
      <c r="Z13" s="269">
        <f t="shared" si="10"/>
        <v>-1.0208231619280755E-2</v>
      </c>
      <c r="AA13" s="269">
        <f t="shared" si="11"/>
        <v>-1.0308377740892745E-2</v>
      </c>
      <c r="AB13" s="275">
        <v>157425550.65000001</v>
      </c>
      <c r="AC13" s="277">
        <v>113.59</v>
      </c>
      <c r="AD13" s="269">
        <f t="shared" si="12"/>
        <v>1.0023168411357166E-2</v>
      </c>
      <c r="AE13" s="269">
        <f t="shared" si="13"/>
        <v>2.6480713213875642E-3</v>
      </c>
      <c r="AF13" s="275">
        <v>157425550.65000001</v>
      </c>
      <c r="AG13" s="277">
        <v>113.59</v>
      </c>
      <c r="AH13" s="269">
        <f t="shared" si="14"/>
        <v>0</v>
      </c>
      <c r="AI13" s="269">
        <f t="shared" si="15"/>
        <v>0</v>
      </c>
      <c r="AJ13" s="270">
        <f t="shared" si="18"/>
        <v>1.5053189415529238E-3</v>
      </c>
      <c r="AK13" s="270">
        <f t="shared" si="19"/>
        <v>1.7765569459543982E-3</v>
      </c>
      <c r="AL13" s="271">
        <f t="shared" si="16"/>
        <v>6.1433454643248326E-3</v>
      </c>
      <c r="AM13" s="271">
        <f t="shared" si="17"/>
        <v>5.7552682840446758E-3</v>
      </c>
      <c r="AN13" s="272">
        <f t="shared" si="20"/>
        <v>8.7675969044120668E-3</v>
      </c>
      <c r="AO13" s="272">
        <f t="shared" si="21"/>
        <v>7.4291434681895991E-3</v>
      </c>
      <c r="AP13" s="102"/>
      <c r="AQ13" s="197">
        <v>155057555.75</v>
      </c>
      <c r="AR13" s="197">
        <v>111.51</v>
      </c>
      <c r="AS13" s="235" t="e">
        <f>(#REF!/AQ13)-1</f>
        <v>#REF!</v>
      </c>
      <c r="AT13" s="235" t="e">
        <f>(#REF!/AR13)-1</f>
        <v>#REF!</v>
      </c>
    </row>
    <row r="14" spans="1:46" ht="12.75" customHeight="1">
      <c r="A14" s="267" t="s">
        <v>90</v>
      </c>
      <c r="B14" s="176">
        <v>212345269.46000001</v>
      </c>
      <c r="C14" s="118">
        <v>9.9154999999999998</v>
      </c>
      <c r="D14" s="176">
        <v>213434821.78999999</v>
      </c>
      <c r="E14" s="118">
        <v>9.9647000000000006</v>
      </c>
      <c r="F14" s="269">
        <f t="shared" si="0"/>
        <v>5.1310412177805777E-3</v>
      </c>
      <c r="G14" s="269">
        <f t="shared" si="1"/>
        <v>4.9619282940850992E-3</v>
      </c>
      <c r="H14" s="275">
        <v>212629237.88</v>
      </c>
      <c r="I14" s="277">
        <v>9.9262999999999995</v>
      </c>
      <c r="J14" s="269">
        <f t="shared" si="2"/>
        <v>-3.7743790035939685E-3</v>
      </c>
      <c r="K14" s="269">
        <f t="shared" si="3"/>
        <v>-3.8536032193644664E-3</v>
      </c>
      <c r="L14" s="275">
        <v>212299880.59</v>
      </c>
      <c r="M14" s="277">
        <v>9.9101999999999997</v>
      </c>
      <c r="N14" s="269">
        <f t="shared" si="4"/>
        <v>-1.5489746061445634E-3</v>
      </c>
      <c r="O14" s="269">
        <f t="shared" si="5"/>
        <v>-1.6219537995023103E-3</v>
      </c>
      <c r="P14" s="275">
        <v>217057671.87</v>
      </c>
      <c r="Q14" s="277">
        <v>10.130000000000001</v>
      </c>
      <c r="R14" s="269">
        <f t="shared" si="6"/>
        <v>2.2410711050697162E-2</v>
      </c>
      <c r="S14" s="269">
        <f t="shared" si="7"/>
        <v>2.2179168937054863E-2</v>
      </c>
      <c r="T14" s="275">
        <v>216935109.53</v>
      </c>
      <c r="U14" s="277">
        <v>10.127800000000001</v>
      </c>
      <c r="V14" s="269">
        <f t="shared" si="8"/>
        <v>-5.6465334279181113E-4</v>
      </c>
      <c r="W14" s="269">
        <f t="shared" si="9"/>
        <v>-2.1717670286280371E-4</v>
      </c>
      <c r="X14" s="275">
        <v>212493741.22999999</v>
      </c>
      <c r="Y14" s="277">
        <v>9.9206000000000003</v>
      </c>
      <c r="Z14" s="269">
        <f t="shared" si="10"/>
        <v>-2.0473257231724468E-2</v>
      </c>
      <c r="AA14" s="269">
        <f t="shared" si="11"/>
        <v>-2.0458539860581791E-2</v>
      </c>
      <c r="AB14" s="275">
        <v>211623716.49000001</v>
      </c>
      <c r="AC14" s="277">
        <v>9.8796999999999997</v>
      </c>
      <c r="AD14" s="269">
        <f t="shared" si="12"/>
        <v>-4.0943546617604994E-3</v>
      </c>
      <c r="AE14" s="269">
        <f t="shared" si="13"/>
        <v>-4.1227345120255429E-3</v>
      </c>
      <c r="AF14" s="275">
        <v>208429393.59999999</v>
      </c>
      <c r="AG14" s="277">
        <v>9.7322000000000006</v>
      </c>
      <c r="AH14" s="269">
        <f t="shared" si="14"/>
        <v>-1.5094352102785034E-2</v>
      </c>
      <c r="AI14" s="269">
        <f t="shared" si="15"/>
        <v>-1.4929603125600887E-2</v>
      </c>
      <c r="AJ14" s="270">
        <f t="shared" si="18"/>
        <v>-2.2510273350403258E-3</v>
      </c>
      <c r="AK14" s="270">
        <f t="shared" si="19"/>
        <v>-2.2578142485997297E-3</v>
      </c>
      <c r="AL14" s="271">
        <f t="shared" si="16"/>
        <v>-2.3451787988582638E-2</v>
      </c>
      <c r="AM14" s="271">
        <f t="shared" si="17"/>
        <v>-2.3332363242245118E-2</v>
      </c>
      <c r="AN14" s="272">
        <f t="shared" si="20"/>
        <v>1.2921477807112353E-2</v>
      </c>
      <c r="AO14" s="272">
        <f t="shared" si="21"/>
        <v>1.2827005361883501E-2</v>
      </c>
      <c r="AP14" s="102"/>
      <c r="AQ14" s="202">
        <v>212579164.06</v>
      </c>
      <c r="AR14" s="202">
        <v>9.9</v>
      </c>
      <c r="AS14" s="235" t="e">
        <f>(#REF!/AQ14)-1</f>
        <v>#REF!</v>
      </c>
      <c r="AT14" s="235" t="e">
        <f>(#REF!/AR14)-1</f>
        <v>#REF!</v>
      </c>
    </row>
    <row r="15" spans="1:46" ht="12.75" customHeight="1">
      <c r="A15" s="281" t="s">
        <v>109</v>
      </c>
      <c r="B15" s="268">
        <v>284601416.02999997</v>
      </c>
      <c r="C15" s="268">
        <v>1481.81</v>
      </c>
      <c r="D15" s="268">
        <v>283062920.30000001</v>
      </c>
      <c r="E15" s="268">
        <v>1482.21</v>
      </c>
      <c r="F15" s="269">
        <f t="shared" si="0"/>
        <v>-5.4057908476386005E-3</v>
      </c>
      <c r="G15" s="269">
        <f t="shared" si="1"/>
        <v>2.6994014077384482E-4</v>
      </c>
      <c r="H15" s="268">
        <v>282907555.52999997</v>
      </c>
      <c r="I15" s="268">
        <v>1499.94</v>
      </c>
      <c r="J15" s="269">
        <f t="shared" si="2"/>
        <v>-5.4887008808988296E-4</v>
      </c>
      <c r="K15" s="269">
        <f t="shared" si="3"/>
        <v>1.1961867751533196E-2</v>
      </c>
      <c r="L15" s="268">
        <v>283133712.42000002</v>
      </c>
      <c r="M15" s="268">
        <v>1503.78</v>
      </c>
      <c r="N15" s="269">
        <f t="shared" si="4"/>
        <v>7.9940208587346573E-4</v>
      </c>
      <c r="O15" s="269">
        <f t="shared" si="5"/>
        <v>2.5601024040961093E-3</v>
      </c>
      <c r="P15" s="268">
        <v>281802228.68000001</v>
      </c>
      <c r="Q15" s="268">
        <v>1494.94</v>
      </c>
      <c r="R15" s="269">
        <f t="shared" si="6"/>
        <v>-4.7026676146035519E-3</v>
      </c>
      <c r="S15" s="269">
        <f t="shared" si="7"/>
        <v>-5.878519464283285E-3</v>
      </c>
      <c r="T15" s="268">
        <v>278662534.79000002</v>
      </c>
      <c r="U15" s="268">
        <v>1479.62</v>
      </c>
      <c r="V15" s="269">
        <f t="shared" si="8"/>
        <v>-1.1141479982989273E-2</v>
      </c>
      <c r="W15" s="269">
        <f t="shared" si="9"/>
        <v>-1.0247902925870044E-2</v>
      </c>
      <c r="X15" s="268">
        <v>278862564.98000002</v>
      </c>
      <c r="Y15" s="268">
        <v>1480.68</v>
      </c>
      <c r="Z15" s="269">
        <f t="shared" si="10"/>
        <v>7.1782232997607762E-4</v>
      </c>
      <c r="AA15" s="269">
        <f t="shared" si="11"/>
        <v>7.1640015679713231E-4</v>
      </c>
      <c r="AB15" s="268">
        <v>257100202.24000001</v>
      </c>
      <c r="AC15" s="268">
        <v>1469.88</v>
      </c>
      <c r="AD15" s="269">
        <f t="shared" si="12"/>
        <v>-7.8039742414191746E-2</v>
      </c>
      <c r="AE15" s="269">
        <f t="shared" si="13"/>
        <v>-7.2939460247993856E-3</v>
      </c>
      <c r="AF15" s="268">
        <v>252404080.74000001</v>
      </c>
      <c r="AG15" s="268">
        <v>1442.97</v>
      </c>
      <c r="AH15" s="269">
        <f t="shared" si="14"/>
        <v>-1.8265724643873386E-2</v>
      </c>
      <c r="AI15" s="269">
        <f t="shared" si="15"/>
        <v>-1.8307616948322367E-2</v>
      </c>
      <c r="AJ15" s="270">
        <f t="shared" si="18"/>
        <v>-1.4573381396942111E-2</v>
      </c>
      <c r="AK15" s="270">
        <f t="shared" si="19"/>
        <v>-3.2774593637593498E-3</v>
      </c>
      <c r="AL15" s="271">
        <f t="shared" si="16"/>
        <v>-0.10831104097812136</v>
      </c>
      <c r="AM15" s="271">
        <f t="shared" si="17"/>
        <v>-2.6473981419636899E-2</v>
      </c>
      <c r="AN15" s="272">
        <f t="shared" si="20"/>
        <v>2.6462092387500843E-2</v>
      </c>
      <c r="AO15" s="272">
        <f t="shared" si="21"/>
        <v>9.1981331541424217E-3</v>
      </c>
      <c r="AP15" s="102"/>
      <c r="AQ15" s="194">
        <v>305162610.31</v>
      </c>
      <c r="AR15" s="194">
        <v>1481.86</v>
      </c>
      <c r="AS15" s="235" t="e">
        <f>(#REF!/AQ15)-1</f>
        <v>#REF!</v>
      </c>
      <c r="AT15" s="235" t="e">
        <f>(#REF!/AR15)-1</f>
        <v>#REF!</v>
      </c>
    </row>
    <row r="16" spans="1:46">
      <c r="A16" s="267" t="s">
        <v>126</v>
      </c>
      <c r="B16" s="268">
        <v>100459116.55</v>
      </c>
      <c r="C16" s="268">
        <v>100.2358</v>
      </c>
      <c r="D16" s="268">
        <v>100702104.20999999</v>
      </c>
      <c r="E16" s="268">
        <v>100.59</v>
      </c>
      <c r="F16" s="269">
        <f t="shared" si="0"/>
        <v>2.4187716191895622E-3</v>
      </c>
      <c r="G16" s="269">
        <f t="shared" si="1"/>
        <v>3.5336676117715014E-3</v>
      </c>
      <c r="H16" s="268">
        <v>101178778.22</v>
      </c>
      <c r="I16" s="268">
        <v>100.98560000000001</v>
      </c>
      <c r="J16" s="269">
        <f t="shared" si="2"/>
        <v>4.7335059554065436E-3</v>
      </c>
      <c r="K16" s="269">
        <f t="shared" si="3"/>
        <v>3.9327965006462047E-3</v>
      </c>
      <c r="L16" s="268">
        <v>101447708.93000001</v>
      </c>
      <c r="M16" s="268">
        <v>101.23</v>
      </c>
      <c r="N16" s="269">
        <f t="shared" si="4"/>
        <v>2.6579754641359054E-3</v>
      </c>
      <c r="O16" s="269">
        <f t="shared" si="5"/>
        <v>2.4201470308637947E-3</v>
      </c>
      <c r="P16" s="268">
        <v>101876158.06999999</v>
      </c>
      <c r="Q16" s="268">
        <v>101.67</v>
      </c>
      <c r="R16" s="269">
        <f t="shared" si="6"/>
        <v>4.2233495908283163E-3</v>
      </c>
      <c r="S16" s="269">
        <f t="shared" si="7"/>
        <v>4.3465375876716164E-3</v>
      </c>
      <c r="T16" s="268">
        <v>102204457.73</v>
      </c>
      <c r="U16" s="268">
        <v>101.3</v>
      </c>
      <c r="V16" s="269">
        <f t="shared" si="8"/>
        <v>3.2225367173194124E-3</v>
      </c>
      <c r="W16" s="269">
        <f t="shared" si="9"/>
        <v>-3.6392249434445221E-3</v>
      </c>
      <c r="X16" s="268">
        <v>101388250.52</v>
      </c>
      <c r="Y16" s="268">
        <v>101.11</v>
      </c>
      <c r="Z16" s="269">
        <f t="shared" si="10"/>
        <v>-7.9860235857445155E-3</v>
      </c>
      <c r="AA16" s="269">
        <f t="shared" si="11"/>
        <v>-1.8756169792694742E-3</v>
      </c>
      <c r="AB16" s="268">
        <v>102594250.73999999</v>
      </c>
      <c r="AC16" s="268">
        <v>102.44</v>
      </c>
      <c r="AD16" s="269">
        <f t="shared" si="12"/>
        <v>1.1894871583390242E-2</v>
      </c>
      <c r="AE16" s="269">
        <f t="shared" si="13"/>
        <v>1.3153990703194524E-2</v>
      </c>
      <c r="AF16" s="268">
        <v>103046013.70999999</v>
      </c>
      <c r="AG16" s="268">
        <v>102.72</v>
      </c>
      <c r="AH16" s="269">
        <f t="shared" si="14"/>
        <v>4.4033946029283979E-3</v>
      </c>
      <c r="AI16" s="269">
        <f t="shared" si="15"/>
        <v>2.7333073018352316E-3</v>
      </c>
      <c r="AJ16" s="270">
        <f t="shared" si="18"/>
        <v>3.1960477434317333E-3</v>
      </c>
      <c r="AK16" s="270">
        <f t="shared" si="19"/>
        <v>3.0757006016586094E-3</v>
      </c>
      <c r="AL16" s="271">
        <f t="shared" si="16"/>
        <v>2.327567550239177E-2</v>
      </c>
      <c r="AM16" s="271">
        <f t="shared" si="17"/>
        <v>2.1175067104085846E-2</v>
      </c>
      <c r="AN16" s="272">
        <f t="shared" si="20"/>
        <v>5.4311199884762885E-3</v>
      </c>
      <c r="AO16" s="272">
        <f t="shared" si="21"/>
        <v>4.9897617993186864E-3</v>
      </c>
      <c r="AP16" s="102"/>
      <c r="AQ16" s="203">
        <v>100020653.31</v>
      </c>
      <c r="AR16" s="194">
        <v>100</v>
      </c>
      <c r="AS16" s="235" t="e">
        <f>(#REF!/AQ16)-1</f>
        <v>#REF!</v>
      </c>
      <c r="AT16" s="235" t="e">
        <f>(#REF!/AR16)-1</f>
        <v>#REF!</v>
      </c>
    </row>
    <row r="17" spans="1:46">
      <c r="A17" s="121" t="s">
        <v>72</v>
      </c>
      <c r="B17" s="282">
        <f>SUM(B5:B16)</f>
        <v>13526130602.380001</v>
      </c>
      <c r="C17" s="283"/>
      <c r="D17" s="282">
        <f>SUM(D5:D16)</f>
        <v>13690522280.889999</v>
      </c>
      <c r="E17" s="283"/>
      <c r="F17" s="269">
        <f>((D17-B17)/B17)</f>
        <v>1.2153636789598398E-2</v>
      </c>
      <c r="G17" s="269"/>
      <c r="H17" s="282">
        <f>SUM(H5:H16)</f>
        <v>13701477839.590002</v>
      </c>
      <c r="I17" s="283"/>
      <c r="J17" s="269">
        <f>((H17-D17)/D17)</f>
        <v>8.0022941968364901E-4</v>
      </c>
      <c r="K17" s="269"/>
      <c r="L17" s="282">
        <f>SUM(L5:L16)</f>
        <v>13765191208.550001</v>
      </c>
      <c r="M17" s="283"/>
      <c r="N17" s="269">
        <f>((L17-H17)/H17)</f>
        <v>4.650109258718154E-3</v>
      </c>
      <c r="O17" s="269"/>
      <c r="P17" s="282">
        <f>SUM(P5:P16)</f>
        <v>13966570146.710001</v>
      </c>
      <c r="Q17" s="283"/>
      <c r="R17" s="269">
        <f>((P17-L17)/L17)</f>
        <v>1.462957797745061E-2</v>
      </c>
      <c r="S17" s="269"/>
      <c r="T17" s="282">
        <f>SUM(T5:T16)</f>
        <v>13937311918.570002</v>
      </c>
      <c r="U17" s="283"/>
      <c r="V17" s="269">
        <f>((T17-P17)/P17)</f>
        <v>-2.0948756804756055E-3</v>
      </c>
      <c r="W17" s="269"/>
      <c r="X17" s="282">
        <f>SUM(X5:X16)</f>
        <v>13595139584.490002</v>
      </c>
      <c r="Y17" s="283"/>
      <c r="Z17" s="269">
        <f>((X17-T17)/T17)</f>
        <v>-2.455081267314476E-2</v>
      </c>
      <c r="AA17" s="269"/>
      <c r="AB17" s="282">
        <f>SUM(AB5:AB16)</f>
        <v>13600882386.389999</v>
      </c>
      <c r="AC17" s="283"/>
      <c r="AD17" s="269">
        <f>((AB17-X17)/X17)</f>
        <v>4.2241581002591395E-4</v>
      </c>
      <c r="AE17" s="269"/>
      <c r="AF17" s="282">
        <f>SUM(AF5:AF16)</f>
        <v>13409465754.75</v>
      </c>
      <c r="AG17" s="283"/>
      <c r="AH17" s="269">
        <f>((AF17-AB17)/AB17)</f>
        <v>-1.407383919675273E-2</v>
      </c>
      <c r="AI17" s="269"/>
      <c r="AJ17" s="270">
        <f t="shared" si="18"/>
        <v>-1.0079447868620462E-3</v>
      </c>
      <c r="AK17" s="270"/>
      <c r="AL17" s="271">
        <f t="shared" ref="AL17:AL69" si="22">((AF17-D17)/D17)</f>
        <v>-2.052927714323316E-2</v>
      </c>
      <c r="AM17" s="271"/>
      <c r="AN17" s="272">
        <f t="shared" si="20"/>
        <v>1.2990403010289333E-2</v>
      </c>
      <c r="AO17" s="272"/>
      <c r="AP17" s="102"/>
      <c r="AQ17" s="204">
        <f>SUM(AQ5:AQ16)</f>
        <v>13624733782.429998</v>
      </c>
      <c r="AR17" s="205"/>
      <c r="AS17" s="235" t="e">
        <f>(#REF!/AQ17)-1</f>
        <v>#REF!</v>
      </c>
      <c r="AT17" s="235" t="e">
        <f>(#REF!/AR17)-1</f>
        <v>#REF!</v>
      </c>
    </row>
    <row r="18" spans="1:46">
      <c r="A18" s="284" t="s">
        <v>75</v>
      </c>
      <c r="B18" s="282"/>
      <c r="C18" s="180"/>
      <c r="D18" s="282"/>
      <c r="E18" s="180"/>
      <c r="F18" s="269"/>
      <c r="G18" s="269"/>
      <c r="H18" s="282"/>
      <c r="I18" s="180"/>
      <c r="J18" s="269"/>
      <c r="K18" s="269"/>
      <c r="L18" s="282"/>
      <c r="M18" s="180"/>
      <c r="N18" s="269"/>
      <c r="O18" s="269"/>
      <c r="P18" s="282"/>
      <c r="Q18" s="180"/>
      <c r="R18" s="269"/>
      <c r="S18" s="269"/>
      <c r="T18" s="282"/>
      <c r="U18" s="180"/>
      <c r="V18" s="269"/>
      <c r="W18" s="269"/>
      <c r="X18" s="282"/>
      <c r="Y18" s="180"/>
      <c r="Z18" s="269"/>
      <c r="AA18" s="269"/>
      <c r="AB18" s="282"/>
      <c r="AC18" s="180"/>
      <c r="AD18" s="269"/>
      <c r="AE18" s="269"/>
      <c r="AF18" s="282"/>
      <c r="AG18" s="180"/>
      <c r="AH18" s="269"/>
      <c r="AI18" s="269"/>
      <c r="AJ18" s="270"/>
      <c r="AK18" s="270"/>
      <c r="AL18" s="271"/>
      <c r="AM18" s="271"/>
      <c r="AN18" s="272"/>
      <c r="AO18" s="272"/>
      <c r="AP18" s="102"/>
      <c r="AQ18" s="204"/>
      <c r="AR18" s="206"/>
      <c r="AS18" s="235" t="e">
        <f>(#REF!/AQ18)-1</f>
        <v>#REF!</v>
      </c>
      <c r="AT18" s="235" t="e">
        <f>(#REF!/AR18)-1</f>
        <v>#REF!</v>
      </c>
    </row>
    <row r="19" spans="1:46">
      <c r="A19" s="267" t="s">
        <v>63</v>
      </c>
      <c r="B19" s="268">
        <v>60135837226.089996</v>
      </c>
      <c r="C19" s="285">
        <v>100</v>
      </c>
      <c r="D19" s="268">
        <v>59976828868.360001</v>
      </c>
      <c r="E19" s="285">
        <v>100</v>
      </c>
      <c r="F19" s="269">
        <f t="shared" ref="F19:G26" si="23">((D19-B19)/B19)</f>
        <v>-2.6441530552269387E-3</v>
      </c>
      <c r="G19" s="269">
        <f t="shared" si="23"/>
        <v>0</v>
      </c>
      <c r="H19" s="268">
        <v>60043063677.150002</v>
      </c>
      <c r="I19" s="285">
        <v>100</v>
      </c>
      <c r="J19" s="269">
        <f t="shared" ref="J19:J26" si="24">((H19-D19)/D19)</f>
        <v>1.1043399599431345E-3</v>
      </c>
      <c r="K19" s="269">
        <f t="shared" ref="K19:K26" si="25">((I19-E19)/E19)</f>
        <v>0</v>
      </c>
      <c r="L19" s="268">
        <v>59874309652.739998</v>
      </c>
      <c r="M19" s="285">
        <v>100</v>
      </c>
      <c r="N19" s="269">
        <f t="shared" ref="N19:N26" si="26">((L19-H19)/H19)</f>
        <v>-2.8105498633012745E-3</v>
      </c>
      <c r="O19" s="269">
        <f t="shared" ref="O19:O26" si="27">((M19-I19)/I19)</f>
        <v>0</v>
      </c>
      <c r="P19" s="268">
        <v>62952712853.949997</v>
      </c>
      <c r="Q19" s="285">
        <v>100</v>
      </c>
      <c r="R19" s="269">
        <f t="shared" ref="R19:R26" si="28">((P19-L19)/L19)</f>
        <v>5.1414424968975379E-2</v>
      </c>
      <c r="S19" s="269">
        <f t="shared" ref="S19:S26" si="29">((Q19-M19)/M19)</f>
        <v>0</v>
      </c>
      <c r="T19" s="268">
        <v>63853725367.860001</v>
      </c>
      <c r="U19" s="285">
        <v>100</v>
      </c>
      <c r="V19" s="269">
        <f t="shared" ref="V19:V26" si="30">((T19-P19)/P19)</f>
        <v>1.4312528770608322E-2</v>
      </c>
      <c r="W19" s="269">
        <f t="shared" ref="W19:W26" si="31">((U19-Q19)/Q19)</f>
        <v>0</v>
      </c>
      <c r="X19" s="268">
        <v>63623133081.610001</v>
      </c>
      <c r="Y19" s="285">
        <v>100</v>
      </c>
      <c r="Z19" s="269">
        <f t="shared" ref="Z19:Z26" si="32">((X19-T19)/T19)</f>
        <v>-3.6112581516828121E-3</v>
      </c>
      <c r="AA19" s="269">
        <f t="shared" ref="AA19:AA26" si="33">((Y19-U19)/U19)</f>
        <v>0</v>
      </c>
      <c r="AB19" s="268">
        <v>63114170909.980003</v>
      </c>
      <c r="AC19" s="285">
        <v>100</v>
      </c>
      <c r="AD19" s="269">
        <f t="shared" ref="AD19:AD26" si="34">((AB19-X19)/X19)</f>
        <v>-7.9996401776873619E-3</v>
      </c>
      <c r="AE19" s="269">
        <f t="shared" ref="AE19:AE26" si="35">((AC19-Y19)/Y19)</f>
        <v>0</v>
      </c>
      <c r="AF19" s="268">
        <v>63683180788.879997</v>
      </c>
      <c r="AG19" s="285">
        <v>100</v>
      </c>
      <c r="AH19" s="269">
        <f t="shared" ref="AH19:AH26" si="36">((AF19-AB19)/AB19)</f>
        <v>9.0155645031220477E-3</v>
      </c>
      <c r="AI19" s="269">
        <f t="shared" ref="AI19:AI26" si="37">((AG19-AC19)/AC19)</f>
        <v>0</v>
      </c>
      <c r="AJ19" s="270">
        <f t="shared" si="18"/>
        <v>7.3476571193438122E-3</v>
      </c>
      <c r="AK19" s="270">
        <f t="shared" si="19"/>
        <v>0</v>
      </c>
      <c r="AL19" s="271">
        <f t="shared" si="22"/>
        <v>6.1796396882784085E-2</v>
      </c>
      <c r="AM19" s="271">
        <f t="shared" ref="AM19:AM68" si="38">((AG19-E19)/E19)</f>
        <v>0</v>
      </c>
      <c r="AN19" s="272">
        <f t="shared" si="20"/>
        <v>1.9238403512370605E-2</v>
      </c>
      <c r="AO19" s="272">
        <f t="shared" si="21"/>
        <v>0</v>
      </c>
      <c r="AP19" s="102"/>
      <c r="AQ19" s="194">
        <v>58847545464.410004</v>
      </c>
      <c r="AR19" s="207">
        <v>100</v>
      </c>
      <c r="AS19" s="235" t="e">
        <f>(#REF!/AQ19)-1</f>
        <v>#REF!</v>
      </c>
      <c r="AT19" s="235" t="e">
        <f>(#REF!/AR19)-1</f>
        <v>#REF!</v>
      </c>
    </row>
    <row r="20" spans="1:46">
      <c r="A20" s="267" t="s">
        <v>29</v>
      </c>
      <c r="B20" s="268">
        <v>35591272200</v>
      </c>
      <c r="C20" s="285">
        <v>100</v>
      </c>
      <c r="D20" s="268">
        <v>36630827700</v>
      </c>
      <c r="E20" s="285">
        <v>100</v>
      </c>
      <c r="F20" s="269">
        <f t="shared" si="23"/>
        <v>2.9208157948341053E-2</v>
      </c>
      <c r="G20" s="269">
        <f t="shared" si="23"/>
        <v>0</v>
      </c>
      <c r="H20" s="268">
        <v>29554623100</v>
      </c>
      <c r="I20" s="285">
        <v>100</v>
      </c>
      <c r="J20" s="269">
        <f t="shared" si="24"/>
        <v>-0.19317621370592181</v>
      </c>
      <c r="K20" s="269">
        <f t="shared" si="25"/>
        <v>0</v>
      </c>
      <c r="L20" s="268">
        <v>27368862500</v>
      </c>
      <c r="M20" s="285">
        <v>100</v>
      </c>
      <c r="N20" s="269">
        <f t="shared" si="26"/>
        <v>-7.3956639291400741E-2</v>
      </c>
      <c r="O20" s="269">
        <f t="shared" si="27"/>
        <v>0</v>
      </c>
      <c r="P20" s="268">
        <v>25892946600</v>
      </c>
      <c r="Q20" s="285">
        <v>100</v>
      </c>
      <c r="R20" s="269">
        <f t="shared" si="28"/>
        <v>-5.3926826516812673E-2</v>
      </c>
      <c r="S20" s="269">
        <f t="shared" si="29"/>
        <v>0</v>
      </c>
      <c r="T20" s="268">
        <v>25021167100</v>
      </c>
      <c r="U20" s="285">
        <v>100</v>
      </c>
      <c r="V20" s="269">
        <f t="shared" si="30"/>
        <v>-3.3668609195679565E-2</v>
      </c>
      <c r="W20" s="269">
        <f t="shared" si="31"/>
        <v>0</v>
      </c>
      <c r="X20" s="268">
        <v>24652631000</v>
      </c>
      <c r="Y20" s="285">
        <v>100</v>
      </c>
      <c r="Z20" s="269">
        <f t="shared" si="32"/>
        <v>-1.4728973214043241E-2</v>
      </c>
      <c r="AA20" s="269">
        <f t="shared" si="33"/>
        <v>0</v>
      </c>
      <c r="AB20" s="268">
        <v>23569921500</v>
      </c>
      <c r="AC20" s="285">
        <v>100</v>
      </c>
      <c r="AD20" s="269">
        <f t="shared" si="34"/>
        <v>-4.3918618665894117E-2</v>
      </c>
      <c r="AE20" s="269">
        <f t="shared" si="35"/>
        <v>0</v>
      </c>
      <c r="AF20" s="268">
        <v>0</v>
      </c>
      <c r="AG20" s="285">
        <v>100</v>
      </c>
      <c r="AH20" s="269">
        <f t="shared" si="36"/>
        <v>-1</v>
      </c>
      <c r="AI20" s="269">
        <f t="shared" si="37"/>
        <v>0</v>
      </c>
      <c r="AJ20" s="270">
        <f t="shared" si="18"/>
        <v>-0.17302096533017639</v>
      </c>
      <c r="AK20" s="270">
        <f t="shared" si="19"/>
        <v>0</v>
      </c>
      <c r="AL20" s="271">
        <f t="shared" si="22"/>
        <v>-1</v>
      </c>
      <c r="AM20" s="271">
        <f t="shared" si="38"/>
        <v>0</v>
      </c>
      <c r="AN20" s="272">
        <f t="shared" si="20"/>
        <v>0.34023881960392105</v>
      </c>
      <c r="AO20" s="272">
        <f t="shared" si="21"/>
        <v>0</v>
      </c>
      <c r="AP20" s="102"/>
      <c r="AQ20" s="194">
        <v>56630718400</v>
      </c>
      <c r="AR20" s="207">
        <v>100</v>
      </c>
      <c r="AS20" s="235" t="e">
        <f>(#REF!/AQ20)-1</f>
        <v>#REF!</v>
      </c>
      <c r="AT20" s="235" t="e">
        <f>(#REF!/AR20)-1</f>
        <v>#REF!</v>
      </c>
    </row>
    <row r="21" spans="1:46">
      <c r="A21" s="267" t="s">
        <v>30</v>
      </c>
      <c r="B21" s="268">
        <v>357288008.57999998</v>
      </c>
      <c r="C21" s="285">
        <v>1.1124000000000001</v>
      </c>
      <c r="D21" s="268">
        <v>355360207.66000003</v>
      </c>
      <c r="E21" s="285">
        <v>1.1101000000000001</v>
      </c>
      <c r="F21" s="269">
        <f t="shared" si="23"/>
        <v>-5.3956496543552624E-3</v>
      </c>
      <c r="G21" s="269">
        <f t="shared" si="23"/>
        <v>-2.0676015821646607E-3</v>
      </c>
      <c r="H21" s="268">
        <v>357628487.38</v>
      </c>
      <c r="I21" s="285" t="s">
        <v>131</v>
      </c>
      <c r="J21" s="269">
        <f t="shared" si="24"/>
        <v>6.3830436585353518E-3</v>
      </c>
      <c r="K21" s="269" t="e">
        <f t="shared" si="25"/>
        <v>#VALUE!</v>
      </c>
      <c r="L21" s="268">
        <v>359071222.43000001</v>
      </c>
      <c r="M21" s="285">
        <v>1.1223000000000001</v>
      </c>
      <c r="N21" s="269">
        <f t="shared" si="26"/>
        <v>4.0341726146301826E-3</v>
      </c>
      <c r="O21" s="269" t="e">
        <f t="shared" si="27"/>
        <v>#VALUE!</v>
      </c>
      <c r="P21" s="268">
        <v>361381558.88</v>
      </c>
      <c r="Q21" s="285">
        <v>1.1294999999999999</v>
      </c>
      <c r="R21" s="269">
        <f t="shared" si="28"/>
        <v>6.4342010879203278E-3</v>
      </c>
      <c r="S21" s="269">
        <f t="shared" si="29"/>
        <v>6.4153969526863338E-3</v>
      </c>
      <c r="T21" s="268">
        <v>363584669.02999997</v>
      </c>
      <c r="U21" s="285">
        <v>1.1357999999999999</v>
      </c>
      <c r="V21" s="269">
        <f t="shared" si="30"/>
        <v>6.096354658571659E-3</v>
      </c>
      <c r="W21" s="269">
        <f t="shared" si="31"/>
        <v>5.5776892430278646E-3</v>
      </c>
      <c r="X21" s="268">
        <v>363873321.32999998</v>
      </c>
      <c r="Y21" s="285">
        <v>1.1387</v>
      </c>
      <c r="Z21" s="269">
        <f t="shared" si="32"/>
        <v>7.9390668690762305E-4</v>
      </c>
      <c r="AA21" s="269">
        <f t="shared" si="33"/>
        <v>2.5532664201445014E-3</v>
      </c>
      <c r="AB21" s="268">
        <v>364651206.17000002</v>
      </c>
      <c r="AC21" s="285">
        <v>1.1081000000000001</v>
      </c>
      <c r="AD21" s="269">
        <f t="shared" si="34"/>
        <v>2.1377902539179636E-3</v>
      </c>
      <c r="AE21" s="269">
        <f t="shared" si="35"/>
        <v>-2.687274962676733E-2</v>
      </c>
      <c r="AF21" s="268">
        <v>362022047.13999999</v>
      </c>
      <c r="AG21" s="285">
        <v>1.0435000000000001</v>
      </c>
      <c r="AH21" s="269">
        <f t="shared" si="36"/>
        <v>-7.2100653597572907E-3</v>
      </c>
      <c r="AI21" s="269">
        <f t="shared" si="37"/>
        <v>-5.8297987546250325E-2</v>
      </c>
      <c r="AJ21" s="270">
        <f t="shared" si="18"/>
        <v>1.6592192432963188E-3</v>
      </c>
      <c r="AK21" s="270" t="e">
        <f t="shared" si="19"/>
        <v>#VALUE!</v>
      </c>
      <c r="AL21" s="271">
        <f t="shared" si="22"/>
        <v>1.8746723286400837E-2</v>
      </c>
      <c r="AM21" s="271">
        <f t="shared" si="38"/>
        <v>-5.9994595081524174E-2</v>
      </c>
      <c r="AN21" s="272">
        <f t="shared" si="20"/>
        <v>5.3433098824266067E-3</v>
      </c>
      <c r="AO21" s="272" t="e">
        <f t="shared" si="21"/>
        <v>#VALUE!</v>
      </c>
      <c r="AP21" s="102"/>
      <c r="AQ21" s="194">
        <v>366113097.69999999</v>
      </c>
      <c r="AR21" s="196">
        <v>1.1357999999999999</v>
      </c>
      <c r="AS21" s="235" t="e">
        <f>(#REF!/AQ21)-1</f>
        <v>#REF!</v>
      </c>
      <c r="AT21" s="235" t="e">
        <f>(#REF!/AR21)-1</f>
        <v>#REF!</v>
      </c>
    </row>
    <row r="22" spans="1:46">
      <c r="A22" s="267" t="s">
        <v>66</v>
      </c>
      <c r="B22" s="268">
        <v>681424150.94000006</v>
      </c>
      <c r="C22" s="285">
        <v>100</v>
      </c>
      <c r="D22" s="268">
        <v>675433745.88</v>
      </c>
      <c r="E22" s="285">
        <v>100</v>
      </c>
      <c r="F22" s="269">
        <f t="shared" si="23"/>
        <v>-8.7910078498634279E-3</v>
      </c>
      <c r="G22" s="269">
        <f t="shared" si="23"/>
        <v>0</v>
      </c>
      <c r="H22" s="268">
        <v>671503238.37</v>
      </c>
      <c r="I22" s="285">
        <v>100</v>
      </c>
      <c r="J22" s="269">
        <f t="shared" si="24"/>
        <v>-5.8192347272774531E-3</v>
      </c>
      <c r="K22" s="269">
        <f t="shared" si="25"/>
        <v>0</v>
      </c>
      <c r="L22" s="268">
        <v>671329110.41999996</v>
      </c>
      <c r="M22" s="285">
        <v>100</v>
      </c>
      <c r="N22" s="269">
        <f t="shared" si="26"/>
        <v>-2.593106630769556E-4</v>
      </c>
      <c r="O22" s="269">
        <f t="shared" si="27"/>
        <v>0</v>
      </c>
      <c r="P22" s="268">
        <v>671694454.23000002</v>
      </c>
      <c r="Q22" s="285">
        <v>100</v>
      </c>
      <c r="R22" s="269">
        <f t="shared" si="28"/>
        <v>5.4420969436509898E-4</v>
      </c>
      <c r="S22" s="269">
        <f t="shared" si="29"/>
        <v>0</v>
      </c>
      <c r="T22" s="268">
        <v>670734735.92999995</v>
      </c>
      <c r="U22" s="285">
        <v>100</v>
      </c>
      <c r="V22" s="269">
        <f t="shared" si="30"/>
        <v>-1.4288018815046626E-3</v>
      </c>
      <c r="W22" s="269">
        <f t="shared" si="31"/>
        <v>0</v>
      </c>
      <c r="X22" s="268">
        <v>670909219.36000001</v>
      </c>
      <c r="Y22" s="285">
        <v>100</v>
      </c>
      <c r="Z22" s="269">
        <f t="shared" si="32"/>
        <v>2.6013775737756991E-4</v>
      </c>
      <c r="AA22" s="269">
        <f t="shared" si="33"/>
        <v>0</v>
      </c>
      <c r="AB22" s="268">
        <v>668486778.75</v>
      </c>
      <c r="AC22" s="285">
        <v>100</v>
      </c>
      <c r="AD22" s="269">
        <f t="shared" si="34"/>
        <v>-3.6106831447492277E-3</v>
      </c>
      <c r="AE22" s="269">
        <f t="shared" si="35"/>
        <v>0</v>
      </c>
      <c r="AF22" s="268">
        <v>673372095.02999997</v>
      </c>
      <c r="AG22" s="285">
        <v>100</v>
      </c>
      <c r="AH22" s="269">
        <f t="shared" si="36"/>
        <v>7.3080222904856832E-3</v>
      </c>
      <c r="AI22" s="269">
        <f t="shared" si="37"/>
        <v>0</v>
      </c>
      <c r="AJ22" s="270">
        <f t="shared" si="18"/>
        <v>-1.474583565530422E-3</v>
      </c>
      <c r="AK22" s="270">
        <f t="shared" si="19"/>
        <v>0</v>
      </c>
      <c r="AL22" s="271">
        <f t="shared" si="22"/>
        <v>-3.0523361655760447E-3</v>
      </c>
      <c r="AM22" s="271">
        <f t="shared" si="38"/>
        <v>0</v>
      </c>
      <c r="AN22" s="272">
        <f t="shared" si="20"/>
        <v>4.8205944142145534E-3</v>
      </c>
      <c r="AO22" s="272">
        <f t="shared" si="21"/>
        <v>0</v>
      </c>
      <c r="AP22" s="102"/>
      <c r="AQ22" s="194">
        <v>691810420.35000002</v>
      </c>
      <c r="AR22" s="207">
        <v>100</v>
      </c>
      <c r="AS22" s="235" t="e">
        <f>(#REF!/AQ22)-1</f>
        <v>#REF!</v>
      </c>
      <c r="AT22" s="235" t="e">
        <f>(#REF!/AR22)-1</f>
        <v>#REF!</v>
      </c>
    </row>
    <row r="23" spans="1:46">
      <c r="A23" s="267" t="s">
        <v>31</v>
      </c>
      <c r="B23" s="286">
        <v>13316718371.437901</v>
      </c>
      <c r="C23" s="277">
        <v>1</v>
      </c>
      <c r="D23" s="268">
        <v>13195278804.2279</v>
      </c>
      <c r="E23" s="277">
        <v>1</v>
      </c>
      <c r="F23" s="269">
        <f t="shared" si="23"/>
        <v>-9.1193313414563333E-3</v>
      </c>
      <c r="G23" s="269">
        <f t="shared" si="23"/>
        <v>0</v>
      </c>
      <c r="H23" s="268">
        <v>13120074465.047899</v>
      </c>
      <c r="I23" s="277">
        <v>1</v>
      </c>
      <c r="J23" s="269">
        <f t="shared" si="24"/>
        <v>-5.6993368837272374E-3</v>
      </c>
      <c r="K23" s="269">
        <f t="shared" si="25"/>
        <v>0</v>
      </c>
      <c r="L23" s="268">
        <v>12997566990.4279</v>
      </c>
      <c r="M23" s="277">
        <v>1</v>
      </c>
      <c r="N23" s="269">
        <f t="shared" si="26"/>
        <v>-9.3374069595687833E-3</v>
      </c>
      <c r="O23" s="269">
        <f t="shared" si="27"/>
        <v>0</v>
      </c>
      <c r="P23" s="268">
        <v>12877023289.8479</v>
      </c>
      <c r="Q23" s="277">
        <v>1</v>
      </c>
      <c r="R23" s="269">
        <f t="shared" si="28"/>
        <v>-9.2743280853081755E-3</v>
      </c>
      <c r="S23" s="269">
        <f t="shared" si="29"/>
        <v>0</v>
      </c>
      <c r="T23" s="268">
        <v>12926440465.217899</v>
      </c>
      <c r="U23" s="277">
        <v>1</v>
      </c>
      <c r="V23" s="269">
        <f t="shared" si="30"/>
        <v>3.8376241354598525E-3</v>
      </c>
      <c r="W23" s="269">
        <f t="shared" si="31"/>
        <v>0</v>
      </c>
      <c r="X23" s="268">
        <v>12977367795.7579</v>
      </c>
      <c r="Y23" s="277">
        <v>1</v>
      </c>
      <c r="Z23" s="269">
        <f t="shared" si="32"/>
        <v>3.9397799167554858E-3</v>
      </c>
      <c r="AA23" s="269">
        <f t="shared" si="33"/>
        <v>0</v>
      </c>
      <c r="AB23" s="268">
        <v>13188105694.9779</v>
      </c>
      <c r="AC23" s="277">
        <v>1</v>
      </c>
      <c r="AD23" s="269">
        <f t="shared" si="34"/>
        <v>1.6238878525804461E-2</v>
      </c>
      <c r="AE23" s="269">
        <f t="shared" si="35"/>
        <v>0</v>
      </c>
      <c r="AF23" s="268">
        <v>13066820908.637899</v>
      </c>
      <c r="AG23" s="277">
        <v>1</v>
      </c>
      <c r="AH23" s="269">
        <f t="shared" si="36"/>
        <v>-9.1965282312065511E-3</v>
      </c>
      <c r="AI23" s="269">
        <f t="shared" si="37"/>
        <v>0</v>
      </c>
      <c r="AJ23" s="270">
        <f t="shared" si="18"/>
        <v>-2.3263311154059097E-3</v>
      </c>
      <c r="AK23" s="270">
        <f t="shared" si="19"/>
        <v>0</v>
      </c>
      <c r="AL23" s="271">
        <f t="shared" si="22"/>
        <v>-9.7351406890198444E-3</v>
      </c>
      <c r="AM23" s="271">
        <f t="shared" si="38"/>
        <v>0</v>
      </c>
      <c r="AN23" s="272">
        <f t="shared" si="20"/>
        <v>9.4421318386166027E-3</v>
      </c>
      <c r="AO23" s="272">
        <f t="shared" si="21"/>
        <v>0</v>
      </c>
      <c r="AP23" s="102"/>
      <c r="AQ23" s="194">
        <v>13880602273.7041</v>
      </c>
      <c r="AR23" s="199">
        <v>1</v>
      </c>
      <c r="AS23" s="235" t="e">
        <f>(#REF!/AQ23)-1</f>
        <v>#REF!</v>
      </c>
      <c r="AT23" s="235" t="e">
        <f>(#REF!/AR23)-1</f>
        <v>#REF!</v>
      </c>
    </row>
    <row r="24" spans="1:46">
      <c r="A24" s="267" t="s">
        <v>92</v>
      </c>
      <c r="B24" s="286">
        <v>346565477.49000001</v>
      </c>
      <c r="C24" s="277">
        <v>10</v>
      </c>
      <c r="D24" s="286">
        <v>347233516</v>
      </c>
      <c r="E24" s="277">
        <v>10</v>
      </c>
      <c r="F24" s="269">
        <f t="shared" si="23"/>
        <v>1.9275968132725118E-3</v>
      </c>
      <c r="G24" s="269">
        <f t="shared" si="23"/>
        <v>0</v>
      </c>
      <c r="H24" s="268">
        <v>347780532.42000002</v>
      </c>
      <c r="I24" s="277">
        <v>10</v>
      </c>
      <c r="J24" s="269">
        <f t="shared" si="24"/>
        <v>1.5753560494431555E-3</v>
      </c>
      <c r="K24" s="269">
        <f t="shared" si="25"/>
        <v>0</v>
      </c>
      <c r="L24" s="268">
        <v>348425023.61000001</v>
      </c>
      <c r="M24" s="277">
        <v>10</v>
      </c>
      <c r="N24" s="269">
        <f t="shared" si="26"/>
        <v>1.8531548776332097E-3</v>
      </c>
      <c r="O24" s="269">
        <f t="shared" si="27"/>
        <v>0</v>
      </c>
      <c r="P24" s="268">
        <v>348425023.61000001</v>
      </c>
      <c r="Q24" s="277">
        <v>10</v>
      </c>
      <c r="R24" s="269">
        <f t="shared" si="28"/>
        <v>0</v>
      </c>
      <c r="S24" s="269">
        <f t="shared" si="29"/>
        <v>0</v>
      </c>
      <c r="T24" s="268">
        <v>350429817.19999999</v>
      </c>
      <c r="U24" s="277">
        <v>10</v>
      </c>
      <c r="V24" s="269">
        <f t="shared" si="30"/>
        <v>5.7538737293564325E-3</v>
      </c>
      <c r="W24" s="269">
        <f t="shared" si="31"/>
        <v>0</v>
      </c>
      <c r="X24" s="268">
        <v>351031683.63999999</v>
      </c>
      <c r="Y24" s="277">
        <v>10</v>
      </c>
      <c r="Z24" s="269">
        <f t="shared" si="32"/>
        <v>1.7175092142815455E-3</v>
      </c>
      <c r="AA24" s="269">
        <f t="shared" si="33"/>
        <v>0</v>
      </c>
      <c r="AB24" s="268">
        <v>353002871.51999998</v>
      </c>
      <c r="AC24" s="277">
        <v>10</v>
      </c>
      <c r="AD24" s="269">
        <f t="shared" si="34"/>
        <v>5.6154130007864018E-3</v>
      </c>
      <c r="AE24" s="269">
        <f t="shared" si="35"/>
        <v>0</v>
      </c>
      <c r="AF24" s="268">
        <v>287602326.91000003</v>
      </c>
      <c r="AG24" s="277">
        <v>10</v>
      </c>
      <c r="AH24" s="269">
        <f t="shared" si="36"/>
        <v>-0.18526915752382081</v>
      </c>
      <c r="AI24" s="269">
        <f t="shared" si="37"/>
        <v>0</v>
      </c>
      <c r="AJ24" s="270">
        <f t="shared" si="18"/>
        <v>-2.0853281729880945E-2</v>
      </c>
      <c r="AK24" s="270">
        <f t="shared" si="19"/>
        <v>0</v>
      </c>
      <c r="AL24" s="271">
        <f t="shared" si="22"/>
        <v>-0.17173223880266206</v>
      </c>
      <c r="AM24" s="271">
        <f t="shared" si="38"/>
        <v>0</v>
      </c>
      <c r="AN24" s="272">
        <f t="shared" si="20"/>
        <v>6.6464821180038547E-2</v>
      </c>
      <c r="AO24" s="272">
        <f t="shared" si="21"/>
        <v>0</v>
      </c>
      <c r="AP24" s="102"/>
      <c r="AQ24" s="202">
        <v>246915130.99000001</v>
      </c>
      <c r="AR24" s="199">
        <v>10</v>
      </c>
      <c r="AS24" s="235" t="e">
        <f>(#REF!/AQ24)-1</f>
        <v>#REF!</v>
      </c>
      <c r="AT24" s="235" t="e">
        <f>(#REF!/AR24)-1</f>
        <v>#REF!</v>
      </c>
    </row>
    <row r="25" spans="1:46">
      <c r="A25" s="267" t="s">
        <v>127</v>
      </c>
      <c r="B25" s="287">
        <v>1730877776.0999999</v>
      </c>
      <c r="C25" s="277">
        <v>1</v>
      </c>
      <c r="D25" s="286">
        <v>1739260889.8199999</v>
      </c>
      <c r="E25" s="277">
        <v>1</v>
      </c>
      <c r="F25" s="269">
        <f t="shared" si="23"/>
        <v>4.843273069741986E-3</v>
      </c>
      <c r="G25" s="269">
        <f t="shared" si="23"/>
        <v>0</v>
      </c>
      <c r="H25" s="286">
        <v>1701875873.6400001</v>
      </c>
      <c r="I25" s="277">
        <v>1</v>
      </c>
      <c r="J25" s="269">
        <f t="shared" ref="J25" si="39">((H25-D25)/D25)</f>
        <v>-2.1494771945265147E-2</v>
      </c>
      <c r="K25" s="269">
        <f t="shared" ref="K25" si="40">((I25-E25)/E25)</f>
        <v>0</v>
      </c>
      <c r="L25" s="268">
        <v>1650453163.55</v>
      </c>
      <c r="M25" s="277">
        <v>1</v>
      </c>
      <c r="N25" s="269">
        <f t="shared" ref="N25" si="41">((L25-H25)/H25)</f>
        <v>-3.0215311754797025E-2</v>
      </c>
      <c r="O25" s="269">
        <f t="shared" ref="O25" si="42">((M25-I25)/I25)</f>
        <v>0</v>
      </c>
      <c r="P25" s="268">
        <v>1620388912.1099999</v>
      </c>
      <c r="Q25" s="277">
        <v>1</v>
      </c>
      <c r="R25" s="269">
        <f t="shared" ref="R25" si="43">((P25-L25)/L25)</f>
        <v>-1.821575559001876E-2</v>
      </c>
      <c r="S25" s="269">
        <f t="shared" ref="S25" si="44">((Q25-M25)/M25)</f>
        <v>0</v>
      </c>
      <c r="T25" s="268">
        <v>1657168960.6099999</v>
      </c>
      <c r="U25" s="277">
        <v>1</v>
      </c>
      <c r="V25" s="269">
        <f t="shared" ref="V25" si="45">((T25-P25)/P25)</f>
        <v>2.2698284482894061E-2</v>
      </c>
      <c r="W25" s="269">
        <f t="shared" ref="W25" si="46">((U25-Q25)/Q25)</f>
        <v>0</v>
      </c>
      <c r="X25" s="268">
        <v>1601322848.8699999</v>
      </c>
      <c r="Y25" s="277">
        <v>1</v>
      </c>
      <c r="Z25" s="269">
        <f t="shared" ref="Z25" si="47">((X25-T25)/T25)</f>
        <v>-3.3699709002178745E-2</v>
      </c>
      <c r="AA25" s="269">
        <f t="shared" ref="AA25" si="48">((Y25-U25)/U25)</f>
        <v>0</v>
      </c>
      <c r="AB25" s="268">
        <v>1609880139.26</v>
      </c>
      <c r="AC25" s="277">
        <v>1</v>
      </c>
      <c r="AD25" s="269">
        <f t="shared" si="34"/>
        <v>5.3438882708997121E-3</v>
      </c>
      <c r="AE25" s="269">
        <f t="shared" si="35"/>
        <v>0</v>
      </c>
      <c r="AF25" s="268">
        <v>1558440485.6500001</v>
      </c>
      <c r="AG25" s="277">
        <v>1</v>
      </c>
      <c r="AH25" s="269">
        <f t="shared" si="36"/>
        <v>-3.1952474197019867E-2</v>
      </c>
      <c r="AI25" s="269">
        <f t="shared" si="37"/>
        <v>0</v>
      </c>
      <c r="AJ25" s="270">
        <f t="shared" si="18"/>
        <v>-1.2836572083217973E-2</v>
      </c>
      <c r="AK25" s="270">
        <f t="shared" si="19"/>
        <v>0</v>
      </c>
      <c r="AL25" s="271">
        <f t="shared" si="22"/>
        <v>-0.10396393389189207</v>
      </c>
      <c r="AM25" s="271">
        <f t="shared" si="38"/>
        <v>0</v>
      </c>
      <c r="AN25" s="272">
        <f t="shared" si="20"/>
        <v>2.1086356194203293E-2</v>
      </c>
      <c r="AO25" s="272">
        <f t="shared" si="21"/>
        <v>0</v>
      </c>
      <c r="AP25" s="102"/>
      <c r="AQ25" s="202"/>
      <c r="AR25" s="199"/>
      <c r="AS25" s="235"/>
      <c r="AT25" s="235"/>
    </row>
    <row r="26" spans="1:46">
      <c r="A26" s="288" t="s">
        <v>139</v>
      </c>
      <c r="B26" s="287">
        <v>0</v>
      </c>
      <c r="C26" s="277">
        <v>0</v>
      </c>
      <c r="D26" s="286">
        <v>0</v>
      </c>
      <c r="E26" s="277">
        <v>0</v>
      </c>
      <c r="F26" s="269" t="e">
        <f t="shared" si="23"/>
        <v>#DIV/0!</v>
      </c>
      <c r="G26" s="269" t="e">
        <f t="shared" si="23"/>
        <v>#DIV/0!</v>
      </c>
      <c r="H26" s="286">
        <v>0</v>
      </c>
      <c r="I26" s="277">
        <v>0</v>
      </c>
      <c r="J26" s="269" t="e">
        <f t="shared" si="24"/>
        <v>#DIV/0!</v>
      </c>
      <c r="K26" s="269" t="e">
        <f t="shared" si="25"/>
        <v>#DIV/0!</v>
      </c>
      <c r="L26" s="268">
        <v>0</v>
      </c>
      <c r="M26" s="277">
        <v>0</v>
      </c>
      <c r="N26" s="269" t="e">
        <f t="shared" si="26"/>
        <v>#DIV/0!</v>
      </c>
      <c r="O26" s="269" t="e">
        <f t="shared" si="27"/>
        <v>#DIV/0!</v>
      </c>
      <c r="P26" s="268">
        <v>0</v>
      </c>
      <c r="Q26" s="277">
        <v>0</v>
      </c>
      <c r="R26" s="269" t="e">
        <f t="shared" si="28"/>
        <v>#DIV/0!</v>
      </c>
      <c r="S26" s="269" t="e">
        <f t="shared" si="29"/>
        <v>#DIV/0!</v>
      </c>
      <c r="T26" s="268">
        <v>0</v>
      </c>
      <c r="U26" s="277">
        <v>0</v>
      </c>
      <c r="V26" s="269" t="e">
        <f t="shared" si="30"/>
        <v>#DIV/0!</v>
      </c>
      <c r="W26" s="269" t="e">
        <f t="shared" si="31"/>
        <v>#DIV/0!</v>
      </c>
      <c r="X26" s="268">
        <v>1372459298.1800001</v>
      </c>
      <c r="Y26" s="277">
        <v>100</v>
      </c>
      <c r="Z26" s="269" t="e">
        <f t="shared" si="32"/>
        <v>#DIV/0!</v>
      </c>
      <c r="AA26" s="269" t="e">
        <f t="shared" si="33"/>
        <v>#DIV/0!</v>
      </c>
      <c r="AB26" s="268">
        <v>1377007010.9645934</v>
      </c>
      <c r="AC26" s="277">
        <v>100</v>
      </c>
      <c r="AD26" s="269">
        <f t="shared" si="34"/>
        <v>3.3135502019069015E-3</v>
      </c>
      <c r="AE26" s="269">
        <f t="shared" si="35"/>
        <v>0</v>
      </c>
      <c r="AF26" s="268">
        <v>1390627177.9300001</v>
      </c>
      <c r="AG26" s="277">
        <v>100</v>
      </c>
      <c r="AH26" s="269">
        <f t="shared" si="36"/>
        <v>9.8911384306356789E-3</v>
      </c>
      <c r="AI26" s="269">
        <f t="shared" si="37"/>
        <v>0</v>
      </c>
      <c r="AJ26" s="270" t="e">
        <f t="shared" si="18"/>
        <v>#DIV/0!</v>
      </c>
      <c r="AK26" s="270" t="e">
        <f t="shared" si="19"/>
        <v>#DIV/0!</v>
      </c>
      <c r="AL26" s="271" t="e">
        <f t="shared" si="22"/>
        <v>#DIV/0!</v>
      </c>
      <c r="AM26" s="271" t="e">
        <f t="shared" si="38"/>
        <v>#DIV/0!</v>
      </c>
      <c r="AN26" s="272" t="e">
        <f t="shared" si="20"/>
        <v>#DIV/0!</v>
      </c>
      <c r="AO26" s="272" t="e">
        <f t="shared" si="21"/>
        <v>#DIV/0!</v>
      </c>
      <c r="AP26" s="102"/>
      <c r="AQ26" s="203">
        <v>2266908745.4000001</v>
      </c>
      <c r="AR26" s="199">
        <v>1</v>
      </c>
      <c r="AS26" s="235" t="e">
        <f>(#REF!/AQ26)-1</f>
        <v>#REF!</v>
      </c>
      <c r="AT26" s="235" t="e">
        <f>(#REF!/AR26)-1</f>
        <v>#REF!</v>
      </c>
    </row>
    <row r="27" spans="1:46">
      <c r="A27" s="121" t="s">
        <v>72</v>
      </c>
      <c r="B27" s="289">
        <f>SUM(B19:B26)</f>
        <v>112159983210.63791</v>
      </c>
      <c r="C27" s="290"/>
      <c r="D27" s="289">
        <f>SUM(D19:D26)</f>
        <v>112920223731.94792</v>
      </c>
      <c r="E27" s="290"/>
      <c r="F27" s="269">
        <f>((D27-B27)/B27)</f>
        <v>6.7781796996373581E-3</v>
      </c>
      <c r="G27" s="269"/>
      <c r="H27" s="289">
        <f>SUM(H19:H26)</f>
        <v>105796549374.00789</v>
      </c>
      <c r="I27" s="290"/>
      <c r="J27" s="269">
        <f>((H27-D27)/D27)</f>
        <v>-6.3085903680551864E-2</v>
      </c>
      <c r="K27" s="269"/>
      <c r="L27" s="289">
        <f>SUM(L19:L26)</f>
        <v>103270017663.17789</v>
      </c>
      <c r="M27" s="290"/>
      <c r="N27" s="269">
        <f>((L27-H27)/H27)</f>
        <v>-2.388104078799682E-2</v>
      </c>
      <c r="O27" s="269"/>
      <c r="P27" s="289">
        <f>SUM(P19:P26)</f>
        <v>104724572692.6279</v>
      </c>
      <c r="Q27" s="290"/>
      <c r="R27" s="269">
        <f>((P27-L27)/L27)</f>
        <v>1.4084969310203289E-2</v>
      </c>
      <c r="S27" s="269"/>
      <c r="T27" s="289">
        <f>SUM(T19:T26)</f>
        <v>104843251115.84789</v>
      </c>
      <c r="U27" s="290"/>
      <c r="V27" s="269">
        <f>((T27-P27)/P27)</f>
        <v>1.133243327411928E-3</v>
      </c>
      <c r="W27" s="269"/>
      <c r="X27" s="289">
        <f>SUM(X19:X26)</f>
        <v>105612728248.74789</v>
      </c>
      <c r="Y27" s="290"/>
      <c r="Z27" s="269">
        <f>((X27-T27)/T27)</f>
        <v>7.3393101101926492E-3</v>
      </c>
      <c r="AA27" s="269"/>
      <c r="AB27" s="289">
        <f>SUM(AB19:AB26)</f>
        <v>104245226111.62251</v>
      </c>
      <c r="AC27" s="290"/>
      <c r="AD27" s="269">
        <f>((AB27-X27)/X27)</f>
        <v>-1.2948270154564387E-2</v>
      </c>
      <c r="AE27" s="269"/>
      <c r="AF27" s="289">
        <f>SUM(AF19:AF26)</f>
        <v>81022065830.177887</v>
      </c>
      <c r="AG27" s="290"/>
      <c r="AH27" s="269">
        <f>((AF27-AB27)/AB27)</f>
        <v>-0.22277432883667972</v>
      </c>
      <c r="AI27" s="269"/>
      <c r="AJ27" s="270">
        <f t="shared" si="18"/>
        <v>-3.6669230126543446E-2</v>
      </c>
      <c r="AK27" s="270"/>
      <c r="AL27" s="271">
        <f t="shared" si="22"/>
        <v>-0.2824840125847648</v>
      </c>
      <c r="AM27" s="271"/>
      <c r="AN27" s="272">
        <f t="shared" si="20"/>
        <v>7.9182082145425117E-2</v>
      </c>
      <c r="AO27" s="272"/>
      <c r="AP27" s="102"/>
      <c r="AQ27" s="208">
        <f>SUM(AQ19:AQ26)</f>
        <v>132930613532.55411</v>
      </c>
      <c r="AR27" s="209"/>
      <c r="AS27" s="235" t="e">
        <f>(#REF!/AQ27)-1</f>
        <v>#REF!</v>
      </c>
      <c r="AT27" s="235" t="e">
        <f>(#REF!/AR27)-1</f>
        <v>#REF!</v>
      </c>
    </row>
    <row r="28" spans="1:46">
      <c r="A28" s="284" t="s">
        <v>98</v>
      </c>
      <c r="B28" s="282"/>
      <c r="C28" s="180"/>
      <c r="D28" s="282"/>
      <c r="E28" s="180"/>
      <c r="F28" s="269"/>
      <c r="G28" s="269"/>
      <c r="H28" s="282"/>
      <c r="I28" s="180"/>
      <c r="J28" s="269"/>
      <c r="K28" s="269"/>
      <c r="L28" s="282"/>
      <c r="M28" s="180"/>
      <c r="N28" s="269"/>
      <c r="O28" s="269"/>
      <c r="P28" s="282"/>
      <c r="Q28" s="180"/>
      <c r="R28" s="269"/>
      <c r="S28" s="269"/>
      <c r="T28" s="282"/>
      <c r="U28" s="180"/>
      <c r="V28" s="269"/>
      <c r="W28" s="269"/>
      <c r="X28" s="282"/>
      <c r="Y28" s="180"/>
      <c r="Z28" s="269"/>
      <c r="AA28" s="269"/>
      <c r="AB28" s="282"/>
      <c r="AC28" s="180"/>
      <c r="AD28" s="269"/>
      <c r="AE28" s="269"/>
      <c r="AF28" s="282"/>
      <c r="AG28" s="180"/>
      <c r="AH28" s="269"/>
      <c r="AI28" s="269"/>
      <c r="AJ28" s="270"/>
      <c r="AK28" s="270"/>
      <c r="AL28" s="271"/>
      <c r="AM28" s="271"/>
      <c r="AN28" s="272"/>
      <c r="AO28" s="272"/>
      <c r="AP28" s="102"/>
      <c r="AQ28" s="204"/>
      <c r="AR28" s="206"/>
      <c r="AS28" s="235" t="e">
        <f>(#REF!/AQ28)-1</f>
        <v>#REF!</v>
      </c>
      <c r="AT28" s="235" t="e">
        <f>(#REF!/AR28)-1</f>
        <v>#REF!</v>
      </c>
    </row>
    <row r="29" spans="1:46">
      <c r="A29" s="267" t="s">
        <v>32</v>
      </c>
      <c r="B29" s="268">
        <v>1045877757.63</v>
      </c>
      <c r="C29" s="274">
        <v>145.19</v>
      </c>
      <c r="D29" s="268">
        <v>1040833638.61</v>
      </c>
      <c r="E29" s="274">
        <v>148.52000000000001</v>
      </c>
      <c r="F29" s="269">
        <f t="shared" ref="F29:G34" si="49">((D29-B29)/B29)</f>
        <v>-4.822857148650099E-3</v>
      </c>
      <c r="G29" s="269">
        <f t="shared" si="49"/>
        <v>2.2935463874922603E-2</v>
      </c>
      <c r="H29" s="268">
        <v>1019544306.35</v>
      </c>
      <c r="I29" s="274">
        <v>148.97999999999999</v>
      </c>
      <c r="J29" s="269">
        <f t="shared" ref="J29:J34" si="50">((H29-D29)/D29)</f>
        <v>-2.0454116268216707E-2</v>
      </c>
      <c r="K29" s="269">
        <f t="shared" ref="K29:K34" si="51">((I29-E29)/E29)</f>
        <v>3.0972259628331503E-3</v>
      </c>
      <c r="L29" s="268">
        <v>1024620630.76</v>
      </c>
      <c r="M29" s="274">
        <v>149.62</v>
      </c>
      <c r="N29" s="269">
        <f t="shared" ref="N29:N34" si="52">((L29-H29)/H29)</f>
        <v>4.9790130535605302E-3</v>
      </c>
      <c r="O29" s="269">
        <f t="shared" ref="O29:O34" si="53">((M29-I29)/I29)</f>
        <v>4.2958786414284793E-3</v>
      </c>
      <c r="P29" s="268">
        <v>1031281255.9</v>
      </c>
      <c r="Q29" s="274">
        <v>150.83000000000001</v>
      </c>
      <c r="R29" s="269">
        <f t="shared" ref="R29:R34" si="54">((P29-L29)/L29)</f>
        <v>6.5005768379459115E-3</v>
      </c>
      <c r="S29" s="269">
        <f t="shared" ref="S29:S34" si="55">((Q29-M29)/M29)</f>
        <v>8.087154123780296E-3</v>
      </c>
      <c r="T29" s="268">
        <v>1024766748.59</v>
      </c>
      <c r="U29" s="274">
        <v>150.13</v>
      </c>
      <c r="V29" s="269">
        <f t="shared" ref="V29:V34" si="56">((T29-P29)/P29)</f>
        <v>-6.3169065400250366E-3</v>
      </c>
      <c r="W29" s="269">
        <f t="shared" ref="W29:W34" si="57">((U29-Q29)/Q29)</f>
        <v>-4.6409865411391436E-3</v>
      </c>
      <c r="X29" s="268">
        <v>1027650796.73</v>
      </c>
      <c r="Y29" s="274">
        <v>150.69</v>
      </c>
      <c r="Z29" s="269">
        <f t="shared" ref="Z29:Z34" si="58">((X29-T29)/T29)</f>
        <v>2.8143459416186301E-3</v>
      </c>
      <c r="AA29" s="269">
        <f t="shared" ref="AA29:AA34" si="59">((Y29-U29)/U29)</f>
        <v>3.730100579497784E-3</v>
      </c>
      <c r="AB29" s="268">
        <v>1024641874.5599999</v>
      </c>
      <c r="AC29" s="274">
        <v>151.16</v>
      </c>
      <c r="AD29" s="269">
        <f t="shared" ref="AD29:AD34" si="60">((AB29-X29)/X29)</f>
        <v>-2.9279616963023927E-3</v>
      </c>
      <c r="AE29" s="269">
        <f t="shared" ref="AE29:AE34" si="61">((AC29-Y29)/Y29)</f>
        <v>3.1189859977437048E-3</v>
      </c>
      <c r="AF29" s="268">
        <v>1022376432.6</v>
      </c>
      <c r="AG29" s="274">
        <v>154.07</v>
      </c>
      <c r="AH29" s="269">
        <f t="shared" ref="AH29:AH34" si="62">((AF29-AB29)/AB29)</f>
        <v>-2.2109597667699667E-3</v>
      </c>
      <c r="AI29" s="269">
        <f t="shared" ref="AI29:AI34" si="63">((AG29-AC29)/AC29)</f>
        <v>1.9251124636147105E-2</v>
      </c>
      <c r="AJ29" s="270">
        <f t="shared" si="18"/>
        <v>-2.8048581983548915E-3</v>
      </c>
      <c r="AK29" s="270">
        <f t="shared" si="19"/>
        <v>7.4843684094017468E-3</v>
      </c>
      <c r="AL29" s="271">
        <f t="shared" si="22"/>
        <v>-1.7733099051880183E-2</v>
      </c>
      <c r="AM29" s="271">
        <f t="shared" si="38"/>
        <v>3.7368704551575427E-2</v>
      </c>
      <c r="AN29" s="272">
        <f t="shared" si="20"/>
        <v>8.5107177102115052E-3</v>
      </c>
      <c r="AO29" s="272">
        <f t="shared" si="21"/>
        <v>9.1584860169912873E-3</v>
      </c>
      <c r="AP29" s="102"/>
      <c r="AQ29" s="194">
        <v>1092437778.4100001</v>
      </c>
      <c r="AR29" s="196">
        <v>143.21</v>
      </c>
      <c r="AS29" s="235" t="e">
        <f>(#REF!/AQ29)-1</f>
        <v>#REF!</v>
      </c>
      <c r="AT29" s="235" t="e">
        <f>(#REF!/AR29)-1</f>
        <v>#REF!</v>
      </c>
    </row>
    <row r="30" spans="1:46">
      <c r="A30" s="267" t="s">
        <v>33</v>
      </c>
      <c r="B30" s="268">
        <v>652782787.14999998</v>
      </c>
      <c r="C30" s="274">
        <v>1.2443</v>
      </c>
      <c r="D30" s="268">
        <v>650226041.38</v>
      </c>
      <c r="E30" s="274">
        <v>1.2394000000000001</v>
      </c>
      <c r="F30" s="269">
        <f t="shared" si="49"/>
        <v>-3.9166868678669345E-3</v>
      </c>
      <c r="G30" s="269">
        <f t="shared" si="49"/>
        <v>-3.9379570843043514E-3</v>
      </c>
      <c r="H30" s="268">
        <v>653024669.76999998</v>
      </c>
      <c r="I30" s="274">
        <v>1.2447999999999999</v>
      </c>
      <c r="J30" s="269">
        <f t="shared" si="50"/>
        <v>4.3040853670830341E-3</v>
      </c>
      <c r="K30" s="269">
        <f t="shared" si="51"/>
        <v>4.3569469097949403E-3</v>
      </c>
      <c r="L30" s="268">
        <v>653376343.88999999</v>
      </c>
      <c r="M30" s="274">
        <v>1.2454000000000001</v>
      </c>
      <c r="N30" s="269">
        <f t="shared" si="52"/>
        <v>5.3853114021537184E-4</v>
      </c>
      <c r="O30" s="269">
        <f t="shared" si="53"/>
        <v>4.8200514138830013E-4</v>
      </c>
      <c r="P30" s="268">
        <v>660765741.49000001</v>
      </c>
      <c r="Q30" s="274">
        <v>1.2576000000000001</v>
      </c>
      <c r="R30" s="269">
        <f t="shared" si="54"/>
        <v>1.1309557912681447E-2</v>
      </c>
      <c r="S30" s="269">
        <f t="shared" si="55"/>
        <v>9.7960494620202253E-3</v>
      </c>
      <c r="T30" s="268">
        <v>656793520.46000004</v>
      </c>
      <c r="U30" s="274">
        <v>1.2485999999999999</v>
      </c>
      <c r="V30" s="269">
        <f t="shared" si="56"/>
        <v>-6.0115420346139219E-3</v>
      </c>
      <c r="W30" s="269">
        <f t="shared" si="57"/>
        <v>-7.1564885496184149E-3</v>
      </c>
      <c r="X30" s="268">
        <v>657327605.57000005</v>
      </c>
      <c r="Y30" s="274">
        <v>1.2491000000000001</v>
      </c>
      <c r="Z30" s="269">
        <f t="shared" si="58"/>
        <v>8.1317049173377327E-4</v>
      </c>
      <c r="AA30" s="269">
        <f t="shared" si="59"/>
        <v>4.0044850232273508E-4</v>
      </c>
      <c r="AB30" s="268">
        <v>658364811.98000002</v>
      </c>
      <c r="AC30" s="274">
        <v>1.2529999999999999</v>
      </c>
      <c r="AD30" s="269">
        <f t="shared" si="60"/>
        <v>1.5779139674204853E-3</v>
      </c>
      <c r="AE30" s="269">
        <f t="shared" si="61"/>
        <v>3.1222480185732066E-3</v>
      </c>
      <c r="AF30" s="268">
        <v>659509925.37</v>
      </c>
      <c r="AG30" s="274">
        <v>1.2552000000000001</v>
      </c>
      <c r="AH30" s="269">
        <f t="shared" si="62"/>
        <v>1.7393295771019612E-3</v>
      </c>
      <c r="AI30" s="269">
        <f t="shared" si="63"/>
        <v>1.755786113328174E-3</v>
      </c>
      <c r="AJ30" s="270">
        <f t="shared" si="18"/>
        <v>1.2942949442194022E-3</v>
      </c>
      <c r="AK30" s="270">
        <f t="shared" si="19"/>
        <v>1.1023798141881018E-3</v>
      </c>
      <c r="AL30" s="271">
        <f t="shared" si="22"/>
        <v>1.4277933209651926E-2</v>
      </c>
      <c r="AM30" s="271">
        <f t="shared" si="38"/>
        <v>1.2748103921252248E-2</v>
      </c>
      <c r="AN30" s="272">
        <f t="shared" si="20"/>
        <v>5.2232320503852311E-3</v>
      </c>
      <c r="AO30" s="272">
        <f t="shared" si="21"/>
        <v>5.1432394083676652E-3</v>
      </c>
      <c r="AP30" s="102"/>
      <c r="AQ30" s="194">
        <v>609639394.97000003</v>
      </c>
      <c r="AR30" s="196">
        <v>1.1629</v>
      </c>
      <c r="AS30" s="235" t="e">
        <f>(#REF!/AQ30)-1</f>
        <v>#REF!</v>
      </c>
      <c r="AT30" s="235" t="e">
        <f>(#REF!/AR30)-1</f>
        <v>#REF!</v>
      </c>
    </row>
    <row r="31" spans="1:46">
      <c r="A31" s="267" t="s">
        <v>34</v>
      </c>
      <c r="B31" s="273">
        <v>1195608934.1800001</v>
      </c>
      <c r="C31" s="277">
        <v>213.54</v>
      </c>
      <c r="D31" s="273">
        <v>1197123716.3699999</v>
      </c>
      <c r="E31" s="277">
        <v>214.03</v>
      </c>
      <c r="F31" s="269">
        <f t="shared" si="49"/>
        <v>1.2669545590496289E-3</v>
      </c>
      <c r="G31" s="269">
        <f t="shared" si="49"/>
        <v>2.2946520558209662E-3</v>
      </c>
      <c r="H31" s="273">
        <v>1202366280.3</v>
      </c>
      <c r="I31" s="277">
        <v>215.11</v>
      </c>
      <c r="J31" s="269">
        <f t="shared" si="50"/>
        <v>4.3793000324953268E-3</v>
      </c>
      <c r="K31" s="269">
        <f t="shared" si="51"/>
        <v>5.046021585759064E-3</v>
      </c>
      <c r="L31" s="273">
        <v>1204909872.3900001</v>
      </c>
      <c r="M31" s="277">
        <v>215.62</v>
      </c>
      <c r="N31" s="269">
        <f t="shared" si="52"/>
        <v>2.1154885426140743E-3</v>
      </c>
      <c r="O31" s="269">
        <f t="shared" si="53"/>
        <v>2.3708800148760675E-3</v>
      </c>
      <c r="P31" s="273">
        <v>1207705055.6600001</v>
      </c>
      <c r="Q31" s="277">
        <v>216.11</v>
      </c>
      <c r="R31" s="269">
        <f t="shared" si="54"/>
        <v>2.3198276767834865E-3</v>
      </c>
      <c r="S31" s="269">
        <f t="shared" si="55"/>
        <v>2.2725164641499355E-3</v>
      </c>
      <c r="T31" s="273">
        <v>1204840492.97</v>
      </c>
      <c r="U31" s="277">
        <v>216.66</v>
      </c>
      <c r="V31" s="269">
        <f t="shared" si="56"/>
        <v>-2.3719058528198335E-3</v>
      </c>
      <c r="W31" s="269">
        <f t="shared" si="57"/>
        <v>2.5450002313635784E-3</v>
      </c>
      <c r="X31" s="273">
        <v>1207952943.97</v>
      </c>
      <c r="Y31" s="277">
        <v>217.29</v>
      </c>
      <c r="Z31" s="269">
        <f t="shared" si="58"/>
        <v>2.5832888404403076E-3</v>
      </c>
      <c r="AA31" s="269">
        <f t="shared" si="59"/>
        <v>2.9077817779008374E-3</v>
      </c>
      <c r="AB31" s="273">
        <v>1210720724.1199999</v>
      </c>
      <c r="AC31" s="277">
        <v>217.83</v>
      </c>
      <c r="AD31" s="269">
        <f t="shared" si="60"/>
        <v>2.2912979879029095E-3</v>
      </c>
      <c r="AE31" s="269">
        <f t="shared" si="61"/>
        <v>2.4851580836670831E-3</v>
      </c>
      <c r="AF31" s="273">
        <v>1211305434.9000001</v>
      </c>
      <c r="AG31" s="277">
        <v>217.98</v>
      </c>
      <c r="AH31" s="269">
        <f t="shared" si="62"/>
        <v>4.8294438870301895E-4</v>
      </c>
      <c r="AI31" s="269">
        <f t="shared" si="63"/>
        <v>6.8861038424448994E-4</v>
      </c>
      <c r="AJ31" s="270">
        <f t="shared" si="18"/>
        <v>1.6333995218961149E-3</v>
      </c>
      <c r="AK31" s="270">
        <f t="shared" si="19"/>
        <v>2.5763275747227527E-3</v>
      </c>
      <c r="AL31" s="271">
        <f t="shared" si="22"/>
        <v>1.1846493671517079E-2</v>
      </c>
      <c r="AM31" s="271">
        <f t="shared" si="38"/>
        <v>1.8455356725692606E-2</v>
      </c>
      <c r="AN31" s="272">
        <f t="shared" si="20"/>
        <v>1.9668315066152433E-3</v>
      </c>
      <c r="AO31" s="272">
        <f t="shared" si="21"/>
        <v>1.1949818202696353E-3</v>
      </c>
      <c r="AP31" s="102"/>
      <c r="AQ31" s="195">
        <v>1186217562.8099999</v>
      </c>
      <c r="AR31" s="199">
        <v>212.98</v>
      </c>
      <c r="AS31" s="235" t="e">
        <f>(#REF!/AQ31)-1</f>
        <v>#REF!</v>
      </c>
      <c r="AT31" s="235" t="e">
        <f>(#REF!/AR31)-1</f>
        <v>#REF!</v>
      </c>
    </row>
    <row r="32" spans="1:46">
      <c r="A32" s="267" t="s">
        <v>38</v>
      </c>
      <c r="B32" s="273">
        <v>4711699215.6899996</v>
      </c>
      <c r="C32" s="277">
        <v>1088.75</v>
      </c>
      <c r="D32" s="273">
        <v>4710646745.7299995</v>
      </c>
      <c r="E32" s="277">
        <v>1092.19</v>
      </c>
      <c r="F32" s="269">
        <f t="shared" si="49"/>
        <v>-2.2337375792056164E-4</v>
      </c>
      <c r="G32" s="269">
        <f t="shared" si="49"/>
        <v>3.159586681974792E-3</v>
      </c>
      <c r="H32" s="273">
        <v>4714662096.6300001</v>
      </c>
      <c r="I32" s="277">
        <v>1094.81</v>
      </c>
      <c r="J32" s="269">
        <f t="shared" si="50"/>
        <v>8.5239906890498989E-4</v>
      </c>
      <c r="K32" s="269">
        <f t="shared" si="51"/>
        <v>2.3988500169383449E-3</v>
      </c>
      <c r="L32" s="273">
        <v>4728215525.5600004</v>
      </c>
      <c r="M32" s="277">
        <v>1098.54</v>
      </c>
      <c r="N32" s="269">
        <f t="shared" si="52"/>
        <v>2.8747402575654744E-3</v>
      </c>
      <c r="O32" s="269">
        <f t="shared" si="53"/>
        <v>3.4069838602132046E-3</v>
      </c>
      <c r="P32" s="273">
        <v>4733197698.6899996</v>
      </c>
      <c r="Q32" s="277">
        <v>1104.52</v>
      </c>
      <c r="R32" s="269">
        <f t="shared" si="54"/>
        <v>1.053711088901575E-3</v>
      </c>
      <c r="S32" s="269">
        <f t="shared" si="55"/>
        <v>5.4435887632676263E-3</v>
      </c>
      <c r="T32" s="273">
        <v>4727305095.8599997</v>
      </c>
      <c r="U32" s="277">
        <v>1102.08</v>
      </c>
      <c r="V32" s="269">
        <f t="shared" si="56"/>
        <v>-1.2449517651947669E-3</v>
      </c>
      <c r="W32" s="269">
        <f t="shared" si="57"/>
        <v>-2.2091044073444164E-3</v>
      </c>
      <c r="X32" s="273">
        <v>4669819572</v>
      </c>
      <c r="Y32" s="277">
        <v>1063.71</v>
      </c>
      <c r="Z32" s="269">
        <f t="shared" si="58"/>
        <v>-1.2160316013947009E-2</v>
      </c>
      <c r="AA32" s="269">
        <f t="shared" si="59"/>
        <v>-3.4815984320557394E-2</v>
      </c>
      <c r="AB32" s="273">
        <v>4671840612.5200005</v>
      </c>
      <c r="AC32" s="277">
        <v>1065.96</v>
      </c>
      <c r="AD32" s="269">
        <f t="shared" si="60"/>
        <v>4.3278771028296543E-4</v>
      </c>
      <c r="AE32" s="269">
        <f t="shared" si="61"/>
        <v>2.1152381758185973E-3</v>
      </c>
      <c r="AF32" s="273">
        <v>0</v>
      </c>
      <c r="AG32" s="277">
        <v>1065.96</v>
      </c>
      <c r="AH32" s="269">
        <f t="shared" si="62"/>
        <v>-1</v>
      </c>
      <c r="AI32" s="269">
        <f t="shared" si="63"/>
        <v>0</v>
      </c>
      <c r="AJ32" s="270">
        <f t="shared" si="18"/>
        <v>-0.12605187542642593</v>
      </c>
      <c r="AK32" s="270">
        <f t="shared" si="19"/>
        <v>-2.5626051537111553E-3</v>
      </c>
      <c r="AL32" s="271">
        <f t="shared" si="22"/>
        <v>-1</v>
      </c>
      <c r="AM32" s="271">
        <f t="shared" si="38"/>
        <v>-2.4015967917670019E-2</v>
      </c>
      <c r="AN32" s="272">
        <f t="shared" si="20"/>
        <v>0.35315863675976733</v>
      </c>
      <c r="AO32" s="272">
        <f t="shared" si="21"/>
        <v>1.3233881002367023E-2</v>
      </c>
      <c r="AP32" s="102"/>
      <c r="AQ32" s="195">
        <v>4662655514.79</v>
      </c>
      <c r="AR32" s="199">
        <v>1067.58</v>
      </c>
      <c r="AS32" s="235" t="e">
        <f>(#REF!/AQ32)-1</f>
        <v>#REF!</v>
      </c>
      <c r="AT32" s="235" t="e">
        <f>(#REF!/AR32)-1</f>
        <v>#REF!</v>
      </c>
    </row>
    <row r="33" spans="1:46">
      <c r="A33" s="267" t="s">
        <v>103</v>
      </c>
      <c r="B33" s="273">
        <v>136489501.94999999</v>
      </c>
      <c r="C33" s="277">
        <v>33315.620000000003</v>
      </c>
      <c r="D33" s="273">
        <v>136151807.30000001</v>
      </c>
      <c r="E33" s="277">
        <v>33191.089999999997</v>
      </c>
      <c r="F33" s="269">
        <f t="shared" si="49"/>
        <v>-2.4741437632594143E-3</v>
      </c>
      <c r="G33" s="269">
        <f t="shared" si="49"/>
        <v>-3.7378863127867979E-3</v>
      </c>
      <c r="H33" s="273">
        <v>141072386.81</v>
      </c>
      <c r="I33" s="277">
        <v>34372.42</v>
      </c>
      <c r="J33" s="269">
        <f t="shared" si="50"/>
        <v>3.6140390697553301E-2</v>
      </c>
      <c r="K33" s="269">
        <f t="shared" si="51"/>
        <v>3.5591780806234499E-2</v>
      </c>
      <c r="L33" s="273">
        <v>136946800.56999999</v>
      </c>
      <c r="M33" s="277">
        <v>33052.71</v>
      </c>
      <c r="N33" s="269">
        <f t="shared" si="52"/>
        <v>-2.9244463309155304E-2</v>
      </c>
      <c r="O33" s="269">
        <f t="shared" si="53"/>
        <v>-3.8394445314004634E-2</v>
      </c>
      <c r="P33" s="273">
        <v>138595970.91999999</v>
      </c>
      <c r="Q33" s="277">
        <v>33375.519999999997</v>
      </c>
      <c r="R33" s="269">
        <f t="shared" si="54"/>
        <v>1.2042416055985368E-2</v>
      </c>
      <c r="S33" s="269">
        <f t="shared" si="55"/>
        <v>9.7665214138265115E-3</v>
      </c>
      <c r="T33" s="273">
        <v>138603030.30000001</v>
      </c>
      <c r="U33" s="277">
        <v>33248.25</v>
      </c>
      <c r="V33" s="269">
        <f t="shared" si="56"/>
        <v>5.0934958304811268E-5</v>
      </c>
      <c r="W33" s="269">
        <f t="shared" si="57"/>
        <v>-3.8132739205260866E-3</v>
      </c>
      <c r="X33" s="273">
        <v>138603030.30000001</v>
      </c>
      <c r="Y33" s="277">
        <v>33248.25</v>
      </c>
      <c r="Z33" s="269">
        <f t="shared" si="58"/>
        <v>0</v>
      </c>
      <c r="AA33" s="269">
        <f t="shared" si="59"/>
        <v>0</v>
      </c>
      <c r="AB33" s="273">
        <v>133160391.11</v>
      </c>
      <c r="AC33" s="277">
        <v>31609.24</v>
      </c>
      <c r="AD33" s="269">
        <f t="shared" si="60"/>
        <v>-3.9267822487139462E-2</v>
      </c>
      <c r="AE33" s="269">
        <f t="shared" si="61"/>
        <v>-4.9296128367658398E-2</v>
      </c>
      <c r="AF33" s="273">
        <v>137770550.56</v>
      </c>
      <c r="AG33" s="341">
        <v>32598.560000000001</v>
      </c>
      <c r="AH33" s="269">
        <f t="shared" si="62"/>
        <v>3.4621101752334758E-2</v>
      </c>
      <c r="AI33" s="269">
        <f t="shared" si="63"/>
        <v>3.129844311346934E-2</v>
      </c>
      <c r="AJ33" s="270">
        <f t="shared" si="18"/>
        <v>1.4835517380780081E-3</v>
      </c>
      <c r="AK33" s="270">
        <f t="shared" si="19"/>
        <v>-2.3231235726806961E-3</v>
      </c>
      <c r="AL33" s="271">
        <f t="shared" si="22"/>
        <v>1.1889252828155372E-2</v>
      </c>
      <c r="AM33" s="271">
        <f t="shared" si="38"/>
        <v>-1.7852080181759478E-2</v>
      </c>
      <c r="AN33" s="272">
        <f t="shared" si="20"/>
        <v>2.6820795246438413E-2</v>
      </c>
      <c r="AO33" s="272">
        <f t="shared" si="21"/>
        <v>2.9836056022471306E-2</v>
      </c>
      <c r="AP33" s="102"/>
      <c r="AQ33" s="195">
        <v>136891964.13</v>
      </c>
      <c r="AR33" s="195">
        <v>33401.089999999997</v>
      </c>
      <c r="AS33" s="235" t="e">
        <f>(#REF!/AQ33)-1</f>
        <v>#REF!</v>
      </c>
      <c r="AT33" s="235" t="e">
        <f>(#REF!/AR33)-1</f>
        <v>#REF!</v>
      </c>
    </row>
    <row r="34" spans="1:46">
      <c r="A34" s="267" t="s">
        <v>102</v>
      </c>
      <c r="B34" s="273">
        <v>164608994.91</v>
      </c>
      <c r="C34" s="277">
        <v>33318.769999999997</v>
      </c>
      <c r="D34" s="273">
        <v>164201746.59</v>
      </c>
      <c r="E34" s="277">
        <v>33184.800000000003</v>
      </c>
      <c r="F34" s="269">
        <f t="shared" si="49"/>
        <v>-2.4740344245626185E-3</v>
      </c>
      <c r="G34" s="269">
        <f t="shared" si="49"/>
        <v>-4.0208567122974196E-3</v>
      </c>
      <c r="H34" s="273">
        <v>170232724.34999999</v>
      </c>
      <c r="I34" s="277">
        <v>34385.43</v>
      </c>
      <c r="J34" s="269">
        <f t="shared" si="50"/>
        <v>3.6729071920647165E-2</v>
      </c>
      <c r="K34" s="269">
        <f t="shared" si="51"/>
        <v>3.6180118608519482E-2</v>
      </c>
      <c r="L34" s="273">
        <v>165270906.97999999</v>
      </c>
      <c r="M34" s="277">
        <v>33330.57</v>
      </c>
      <c r="N34" s="269">
        <f t="shared" si="52"/>
        <v>-2.9147259370639361E-2</v>
      </c>
      <c r="O34" s="269">
        <f t="shared" si="53"/>
        <v>-3.0677528243793974E-2</v>
      </c>
      <c r="P34" s="273">
        <v>165505569.06</v>
      </c>
      <c r="Q34" s="277">
        <v>33391.279999999999</v>
      </c>
      <c r="R34" s="269">
        <f t="shared" si="54"/>
        <v>1.4198632069491238E-3</v>
      </c>
      <c r="S34" s="269">
        <f t="shared" si="55"/>
        <v>1.8214509982877318E-3</v>
      </c>
      <c r="T34" s="273">
        <v>165172710.15000001</v>
      </c>
      <c r="U34" s="277">
        <v>33267.15</v>
      </c>
      <c r="V34" s="269">
        <f t="shared" si="56"/>
        <v>-2.0111644090920382E-3</v>
      </c>
      <c r="W34" s="269">
        <f t="shared" si="57"/>
        <v>-3.7174376064648433E-3</v>
      </c>
      <c r="X34" s="273">
        <v>165172710.15000001</v>
      </c>
      <c r="Y34" s="277">
        <v>33267.15</v>
      </c>
      <c r="Z34" s="269">
        <f t="shared" si="58"/>
        <v>0</v>
      </c>
      <c r="AA34" s="269">
        <f t="shared" si="59"/>
        <v>0</v>
      </c>
      <c r="AB34" s="273">
        <v>162384699.58000001</v>
      </c>
      <c r="AC34" s="277">
        <v>31643.279999999999</v>
      </c>
      <c r="AD34" s="269">
        <f t="shared" si="60"/>
        <v>-1.6879365649858792E-2</v>
      </c>
      <c r="AE34" s="269">
        <f t="shared" si="61"/>
        <v>-4.8813018247730947E-2</v>
      </c>
      <c r="AF34" s="273">
        <v>166637580.22</v>
      </c>
      <c r="AG34" s="341">
        <v>32440.13</v>
      </c>
      <c r="AH34" s="269">
        <f t="shared" si="62"/>
        <v>2.61901561600314E-2</v>
      </c>
      <c r="AI34" s="269">
        <f t="shared" si="63"/>
        <v>2.51822819884665E-2</v>
      </c>
      <c r="AJ34" s="270">
        <f t="shared" si="18"/>
        <v>1.7284084291843596E-3</v>
      </c>
      <c r="AK34" s="270">
        <f t="shared" si="19"/>
        <v>-3.0056236518766839E-3</v>
      </c>
      <c r="AL34" s="271">
        <f t="shared" si="22"/>
        <v>1.4834395373893904E-2</v>
      </c>
      <c r="AM34" s="271">
        <f t="shared" si="38"/>
        <v>-2.2440093054651583E-2</v>
      </c>
      <c r="AN34" s="272">
        <f t="shared" si="20"/>
        <v>2.1239139046164018E-2</v>
      </c>
      <c r="AO34" s="272">
        <f t="shared" si="21"/>
        <v>2.7328697435844297E-2</v>
      </c>
      <c r="AP34" s="102"/>
      <c r="AQ34" s="195">
        <v>165890525.49000001</v>
      </c>
      <c r="AR34" s="195">
        <v>33407.480000000003</v>
      </c>
      <c r="AS34" s="235" t="e">
        <f>(#REF!/AQ34)-1</f>
        <v>#REF!</v>
      </c>
      <c r="AT34" s="235" t="e">
        <f>(#REF!/AR34)-1</f>
        <v>#REF!</v>
      </c>
    </row>
    <row r="35" spans="1:46">
      <c r="A35" s="121" t="s">
        <v>72</v>
      </c>
      <c r="B35" s="289">
        <f>SUM(B29:B34)</f>
        <v>7907067191.5099993</v>
      </c>
      <c r="C35" s="290"/>
      <c r="D35" s="289">
        <f>SUM(D29:D34)</f>
        <v>7899183695.9799995</v>
      </c>
      <c r="E35" s="290"/>
      <c r="F35" s="269">
        <f>((D35-B35)/B35)</f>
        <v>-9.9701891220355695E-4</v>
      </c>
      <c r="G35" s="269"/>
      <c r="H35" s="289">
        <f>SUM(H29:H34)</f>
        <v>7900902464.210001</v>
      </c>
      <c r="I35" s="290"/>
      <c r="J35" s="269">
        <f>((H35-D35)/D35)</f>
        <v>2.1758808202879923E-4</v>
      </c>
      <c r="K35" s="269"/>
      <c r="L35" s="289">
        <f>SUM(L29:L34)</f>
        <v>7913340080.1499996</v>
      </c>
      <c r="M35" s="290"/>
      <c r="N35" s="269">
        <f>((L35-H35)/H35)</f>
        <v>1.5742019340625089E-3</v>
      </c>
      <c r="O35" s="269"/>
      <c r="P35" s="289">
        <f>SUM(P29:P34)</f>
        <v>7937051291.7200003</v>
      </c>
      <c r="Q35" s="290"/>
      <c r="R35" s="269">
        <f>((P35-L35)/L35)</f>
        <v>2.9963594803006617E-3</v>
      </c>
      <c r="S35" s="269"/>
      <c r="T35" s="289">
        <f>SUM(T29:T34)</f>
        <v>7917481598.3299999</v>
      </c>
      <c r="U35" s="290"/>
      <c r="V35" s="269">
        <f>((T35-P35)/P35)</f>
        <v>-2.4656125645068734E-3</v>
      </c>
      <c r="W35" s="269"/>
      <c r="X35" s="289">
        <f>SUM(X29:X34)</f>
        <v>7866526658.7200003</v>
      </c>
      <c r="Y35" s="290"/>
      <c r="Z35" s="269">
        <f>((X35-T35)/T35)</f>
        <v>-6.4357509363517007E-3</v>
      </c>
      <c r="AA35" s="269"/>
      <c r="AB35" s="289">
        <f>SUM(AB29:AB34)</f>
        <v>7861113113.8699999</v>
      </c>
      <c r="AC35" s="290"/>
      <c r="AD35" s="269">
        <f>((AB35-X35)/X35)</f>
        <v>-6.8817472880480205E-4</v>
      </c>
      <c r="AE35" s="269"/>
      <c r="AF35" s="289">
        <f>SUM(AF29:AF34)</f>
        <v>3197599923.6499996</v>
      </c>
      <c r="AG35" s="290"/>
      <c r="AH35" s="269">
        <f>((AF35-AB35)/AB35)</f>
        <v>-0.59323827588637357</v>
      </c>
      <c r="AI35" s="269"/>
      <c r="AJ35" s="270">
        <f t="shared" si="18"/>
        <v>-7.4879585441481072E-2</v>
      </c>
      <c r="AK35" s="270"/>
      <c r="AL35" s="271">
        <f t="shared" si="22"/>
        <v>-0.59519868802680187</v>
      </c>
      <c r="AM35" s="271"/>
      <c r="AN35" s="272">
        <f t="shared" si="20"/>
        <v>0.20946752317059697</v>
      </c>
      <c r="AO35" s="272"/>
      <c r="AP35" s="102"/>
      <c r="AQ35" s="208">
        <f>SUM(AQ29:AQ34)</f>
        <v>7853732740.5999994</v>
      </c>
      <c r="AR35" s="209"/>
      <c r="AS35" s="235" t="e">
        <f>(#REF!/AQ35)-1</f>
        <v>#REF!</v>
      </c>
      <c r="AT35" s="235" t="e">
        <f>(#REF!/AR35)-1</f>
        <v>#REF!</v>
      </c>
    </row>
    <row r="36" spans="1:46">
      <c r="A36" s="284" t="s">
        <v>78</v>
      </c>
      <c r="B36" s="282"/>
      <c r="C36" s="290"/>
      <c r="D36" s="282"/>
      <c r="E36" s="290"/>
      <c r="F36" s="269"/>
      <c r="G36" s="269"/>
      <c r="H36" s="282"/>
      <c r="I36" s="290"/>
      <c r="J36" s="269"/>
      <c r="K36" s="269"/>
      <c r="L36" s="282"/>
      <c r="M36" s="290"/>
      <c r="N36" s="269"/>
      <c r="O36" s="269"/>
      <c r="P36" s="282"/>
      <c r="Q36" s="290"/>
      <c r="R36" s="269"/>
      <c r="S36" s="269"/>
      <c r="T36" s="282"/>
      <c r="U36" s="290"/>
      <c r="V36" s="269"/>
      <c r="W36" s="269"/>
      <c r="X36" s="282"/>
      <c r="Y36" s="290"/>
      <c r="Z36" s="269"/>
      <c r="AA36" s="269"/>
      <c r="AB36" s="282"/>
      <c r="AC36" s="290"/>
      <c r="AD36" s="269"/>
      <c r="AE36" s="269"/>
      <c r="AF36" s="282"/>
      <c r="AG36" s="290"/>
      <c r="AH36" s="269"/>
      <c r="AI36" s="269"/>
      <c r="AJ36" s="270"/>
      <c r="AK36" s="270"/>
      <c r="AL36" s="271"/>
      <c r="AM36" s="271"/>
      <c r="AN36" s="272"/>
      <c r="AO36" s="272"/>
      <c r="AP36" s="102"/>
      <c r="AQ36" s="204"/>
      <c r="AR36" s="209"/>
      <c r="AS36" s="235" t="e">
        <f>(#REF!/AQ36)-1</f>
        <v>#REF!</v>
      </c>
      <c r="AT36" s="235" t="e">
        <f>(#REF!/AR36)-1</f>
        <v>#REF!</v>
      </c>
    </row>
    <row r="37" spans="1:46">
      <c r="A37" s="281" t="s">
        <v>36</v>
      </c>
      <c r="B37" s="291">
        <v>1051025588.3569</v>
      </c>
      <c r="C37" s="277">
        <v>2004.8147356531999</v>
      </c>
      <c r="D37" s="291">
        <v>996895035.37736201</v>
      </c>
      <c r="E37" s="277">
        <v>2009.35198689907</v>
      </c>
      <c r="F37" s="269">
        <f t="shared" ref="F37:F46" si="64">((D37-B37)/B37)</f>
        <v>-5.150260239064388E-2</v>
      </c>
      <c r="G37" s="269">
        <f t="shared" ref="G37:G46" si="65">((E37-C37)/C37)</f>
        <v>2.2631773226625507E-3</v>
      </c>
      <c r="H37" s="291">
        <v>968752632.75844002</v>
      </c>
      <c r="I37" s="291">
        <v>2014.3496859854199</v>
      </c>
      <c r="J37" s="269">
        <f t="shared" ref="J37:J46" si="66">((H37-D37)/D37)</f>
        <v>-2.8230055943922968E-2</v>
      </c>
      <c r="K37" s="269">
        <f t="shared" ref="K37:K46" si="67">((I37-E37)/E37)</f>
        <v>2.4872193219181238E-3</v>
      </c>
      <c r="L37" s="291">
        <v>961386462.26101398</v>
      </c>
      <c r="M37" s="291">
        <v>2019.4491366111099</v>
      </c>
      <c r="N37" s="269">
        <f t="shared" ref="N37:N46" si="68">((L37-H37)/H37)</f>
        <v>-7.6037682359133257E-3</v>
      </c>
      <c r="O37" s="269">
        <f t="shared" ref="O37:O46" si="69">((M37-I37)/I37)</f>
        <v>2.5315617547284723E-3</v>
      </c>
      <c r="P37" s="291">
        <v>957981777.99000001</v>
      </c>
      <c r="Q37" s="291">
        <v>2024.72</v>
      </c>
      <c r="R37" s="269">
        <f t="shared" ref="R37:R46" si="70">((P37-L37)/L37)</f>
        <v>-3.5414314686798782E-3</v>
      </c>
      <c r="S37" s="269">
        <f t="shared" ref="S37:S46" si="71">((Q37-M37)/M37)</f>
        <v>2.6100500841211051E-3</v>
      </c>
      <c r="T37" s="291">
        <v>964887963.23911297</v>
      </c>
      <c r="U37" s="291">
        <v>2029.9483816041854</v>
      </c>
      <c r="V37" s="269">
        <f t="shared" ref="V37:V46" si="72">((T37-P37)/P37)</f>
        <v>7.2090987613597952E-3</v>
      </c>
      <c r="W37" s="269">
        <f t="shared" ref="W37:W46" si="73">((U37-Q37)/Q37)</f>
        <v>2.5822738967291353E-3</v>
      </c>
      <c r="X37" s="291">
        <v>943956852.44976604</v>
      </c>
      <c r="Y37" s="277">
        <v>2035.6470581244801</v>
      </c>
      <c r="Z37" s="269">
        <f t="shared" ref="Z37:Z46" si="74">((X37-T37)/T37)</f>
        <v>-2.1692788786670671E-2</v>
      </c>
      <c r="AA37" s="269">
        <f t="shared" ref="AA37:AA46" si="75">((Y37-U37)/U37)</f>
        <v>2.8073011963935654E-3</v>
      </c>
      <c r="AB37" s="292">
        <v>946335144.30292296</v>
      </c>
      <c r="AC37" s="292">
        <v>2041.35574087697</v>
      </c>
      <c r="AD37" s="269">
        <f t="shared" ref="AD37:AD46" si="76">((AB37-X37)/X37)</f>
        <v>2.5194921218959936E-3</v>
      </c>
      <c r="AE37" s="269">
        <f t="shared" ref="AE37:AE46" si="77">((AC37-Y37)/Y37)</f>
        <v>2.8043578230843112E-3</v>
      </c>
      <c r="AF37" s="293">
        <v>974065532.83000004</v>
      </c>
      <c r="AG37" s="293">
        <v>2046.62</v>
      </c>
      <c r="AH37" s="269">
        <f t="shared" ref="AH37:AH46" si="78">((AF37-AB37)/AB37)</f>
        <v>2.9302925812296102E-2</v>
      </c>
      <c r="AI37" s="269">
        <f t="shared" ref="AI37:AI46" si="79">((AG37-AC37)/AC37)</f>
        <v>2.578805358427313E-3</v>
      </c>
      <c r="AJ37" s="270">
        <f t="shared" si="18"/>
        <v>-9.1923912662848547E-3</v>
      </c>
      <c r="AK37" s="270">
        <f t="shared" si="19"/>
        <v>2.5830933447580718E-3</v>
      </c>
      <c r="AL37" s="271">
        <f t="shared" si="22"/>
        <v>-2.290060812542832E-2</v>
      </c>
      <c r="AM37" s="271">
        <f t="shared" si="38"/>
        <v>1.8547279592583347E-2</v>
      </c>
      <c r="AN37" s="272">
        <f t="shared" si="20"/>
        <v>2.45862045357212E-2</v>
      </c>
      <c r="AO37" s="272">
        <f t="shared" si="21"/>
        <v>1.7491485620268153E-4</v>
      </c>
      <c r="AP37" s="102"/>
      <c r="AQ37" s="210">
        <v>1198249163.9190199</v>
      </c>
      <c r="AR37" s="210">
        <v>1987.7461478934799</v>
      </c>
      <c r="AS37" s="235" t="e">
        <f>(#REF!/AQ37)-1</f>
        <v>#REF!</v>
      </c>
      <c r="AT37" s="235" t="e">
        <f>(#REF!/AR37)-1</f>
        <v>#REF!</v>
      </c>
    </row>
    <row r="38" spans="1:46">
      <c r="A38" s="267" t="s">
        <v>85</v>
      </c>
      <c r="B38" s="291">
        <v>3911628371.8600001</v>
      </c>
      <c r="C38" s="277">
        <v>1</v>
      </c>
      <c r="D38" s="291">
        <v>3901472727.0100002</v>
      </c>
      <c r="E38" s="277">
        <v>1</v>
      </c>
      <c r="F38" s="269">
        <f t="shared" si="64"/>
        <v>-2.5962703724768314E-3</v>
      </c>
      <c r="G38" s="269">
        <f t="shared" si="65"/>
        <v>0</v>
      </c>
      <c r="H38" s="291">
        <v>3900635452.5100002</v>
      </c>
      <c r="I38" s="277">
        <v>1</v>
      </c>
      <c r="J38" s="269">
        <f t="shared" si="66"/>
        <v>-2.146047296969491E-4</v>
      </c>
      <c r="K38" s="269">
        <f t="shared" si="67"/>
        <v>0</v>
      </c>
      <c r="L38" s="291">
        <v>3949946930</v>
      </c>
      <c r="M38" s="277">
        <v>1</v>
      </c>
      <c r="N38" s="269">
        <f t="shared" si="68"/>
        <v>1.2641908758294389E-2</v>
      </c>
      <c r="O38" s="269">
        <f t="shared" si="69"/>
        <v>0</v>
      </c>
      <c r="P38" s="291">
        <v>3864519022.1300001</v>
      </c>
      <c r="Q38" s="277">
        <v>1</v>
      </c>
      <c r="R38" s="269">
        <f t="shared" si="70"/>
        <v>-2.1627609024610334E-2</v>
      </c>
      <c r="S38" s="269">
        <f t="shared" si="71"/>
        <v>0</v>
      </c>
      <c r="T38" s="291">
        <v>3866375063.0599999</v>
      </c>
      <c r="U38" s="277">
        <v>1</v>
      </c>
      <c r="V38" s="269">
        <f t="shared" si="72"/>
        <v>4.8027734353778327E-4</v>
      </c>
      <c r="W38" s="269">
        <f t="shared" si="73"/>
        <v>0</v>
      </c>
      <c r="X38" s="291">
        <v>3868703381.4699998</v>
      </c>
      <c r="Y38" s="277">
        <v>1</v>
      </c>
      <c r="Z38" s="269">
        <f t="shared" si="74"/>
        <v>6.0219672743210939E-4</v>
      </c>
      <c r="AA38" s="269">
        <f t="shared" si="75"/>
        <v>0</v>
      </c>
      <c r="AB38" s="291">
        <v>3842150376.21</v>
      </c>
      <c r="AC38" s="277">
        <v>1</v>
      </c>
      <c r="AD38" s="269">
        <f t="shared" si="76"/>
        <v>-6.863541254462974E-3</v>
      </c>
      <c r="AE38" s="269">
        <f t="shared" si="77"/>
        <v>0</v>
      </c>
      <c r="AF38" s="313">
        <v>3773516026.1199999</v>
      </c>
      <c r="AG38" s="277">
        <v>1</v>
      </c>
      <c r="AH38" s="269">
        <f t="shared" si="78"/>
        <v>-1.7863525205825733E-2</v>
      </c>
      <c r="AI38" s="269">
        <f t="shared" si="79"/>
        <v>0</v>
      </c>
      <c r="AJ38" s="270">
        <f t="shared" si="18"/>
        <v>-4.4301459697260676E-3</v>
      </c>
      <c r="AK38" s="270">
        <f t="shared" si="19"/>
        <v>0</v>
      </c>
      <c r="AL38" s="271">
        <f t="shared" si="22"/>
        <v>-3.2797025596040356E-2</v>
      </c>
      <c r="AM38" s="271">
        <f t="shared" si="38"/>
        <v>0</v>
      </c>
      <c r="AN38" s="272">
        <f t="shared" si="20"/>
        <v>1.0981513662664094E-2</v>
      </c>
      <c r="AO38" s="272">
        <f t="shared" si="21"/>
        <v>0</v>
      </c>
      <c r="AP38" s="102"/>
      <c r="AQ38" s="194">
        <v>4056683843.0900002</v>
      </c>
      <c r="AR38" s="199">
        <v>1</v>
      </c>
      <c r="AS38" s="235" t="e">
        <f>(#REF!/AQ38)-1</f>
        <v>#REF!</v>
      </c>
      <c r="AT38" s="235" t="e">
        <f>(#REF!/AR38)-1</f>
        <v>#REF!</v>
      </c>
    </row>
    <row r="39" spans="1:46">
      <c r="A39" s="267" t="s">
        <v>37</v>
      </c>
      <c r="B39" s="291">
        <v>741917956.13</v>
      </c>
      <c r="C39" s="277">
        <v>16.9605</v>
      </c>
      <c r="D39" s="291">
        <v>742747295.04999995</v>
      </c>
      <c r="E39" s="277">
        <v>16.9833</v>
      </c>
      <c r="F39" s="269">
        <f t="shared" si="64"/>
        <v>1.117831039332116E-3</v>
      </c>
      <c r="G39" s="269">
        <f t="shared" si="65"/>
        <v>1.3442999911559301E-3</v>
      </c>
      <c r="H39" s="291">
        <v>742986083.63999999</v>
      </c>
      <c r="I39" s="277">
        <v>17.004300000000001</v>
      </c>
      <c r="J39" s="269">
        <f t="shared" si="66"/>
        <v>3.2149371878083878E-4</v>
      </c>
      <c r="K39" s="269">
        <f t="shared" si="67"/>
        <v>1.2365088057091846E-3</v>
      </c>
      <c r="L39" s="291">
        <v>713835515.02999997</v>
      </c>
      <c r="M39" s="277">
        <v>16.337199999999999</v>
      </c>
      <c r="N39" s="269">
        <f t="shared" si="68"/>
        <v>-3.9234339985463815E-2</v>
      </c>
      <c r="O39" s="269">
        <f t="shared" si="69"/>
        <v>-3.9231253271231475E-2</v>
      </c>
      <c r="P39" s="291">
        <v>715921107.21000004</v>
      </c>
      <c r="Q39" s="277">
        <v>16.384899999999998</v>
      </c>
      <c r="R39" s="269">
        <f t="shared" si="70"/>
        <v>2.9216705194507124E-3</v>
      </c>
      <c r="S39" s="269">
        <f t="shared" si="71"/>
        <v>2.9197169649633333E-3</v>
      </c>
      <c r="T39" s="291">
        <v>718343580.01999998</v>
      </c>
      <c r="U39" s="277">
        <v>16.4404</v>
      </c>
      <c r="V39" s="269">
        <f t="shared" si="72"/>
        <v>3.3837147495769564E-3</v>
      </c>
      <c r="W39" s="269">
        <f t="shared" si="73"/>
        <v>3.3872651038457427E-3</v>
      </c>
      <c r="X39" s="291">
        <v>720765080.00999999</v>
      </c>
      <c r="Y39" s="277">
        <v>16.495799999999999</v>
      </c>
      <c r="Z39" s="269">
        <f t="shared" si="74"/>
        <v>3.370949580885223E-3</v>
      </c>
      <c r="AA39" s="269">
        <f t="shared" si="75"/>
        <v>3.3697476947032179E-3</v>
      </c>
      <c r="AB39" s="291">
        <v>722718273.72000003</v>
      </c>
      <c r="AC39" s="277">
        <v>16.553000000000001</v>
      </c>
      <c r="AD39" s="269">
        <f t="shared" si="76"/>
        <v>2.7098894829546117E-3</v>
      </c>
      <c r="AE39" s="269">
        <f t="shared" si="77"/>
        <v>3.4675493155834633E-3</v>
      </c>
      <c r="AF39" s="293">
        <v>725047190.84000003</v>
      </c>
      <c r="AG39" s="277">
        <v>16.606300000000001</v>
      </c>
      <c r="AH39" s="269">
        <f t="shared" si="78"/>
        <v>3.2224411706272813E-3</v>
      </c>
      <c r="AI39" s="269">
        <f t="shared" si="79"/>
        <v>3.2199601280734685E-3</v>
      </c>
      <c r="AJ39" s="270">
        <f t="shared" si="18"/>
        <v>-2.7732937154820092E-3</v>
      </c>
      <c r="AK39" s="270">
        <f t="shared" si="19"/>
        <v>-2.5357756583996422E-3</v>
      </c>
      <c r="AL39" s="271">
        <f t="shared" si="22"/>
        <v>-2.383058723735694E-2</v>
      </c>
      <c r="AM39" s="271">
        <f t="shared" si="38"/>
        <v>-2.2198277131063981E-2</v>
      </c>
      <c r="AN39" s="272">
        <f t="shared" si="20"/>
        <v>1.4775625138312869E-2</v>
      </c>
      <c r="AO39" s="272">
        <f t="shared" si="21"/>
        <v>1.4855165610722953E-2</v>
      </c>
      <c r="AP39" s="102"/>
      <c r="AQ39" s="194">
        <v>739078842.02999997</v>
      </c>
      <c r="AR39" s="196">
        <v>16.871500000000001</v>
      </c>
      <c r="AS39" s="235" t="e">
        <f>(#REF!/AQ39)-1</f>
        <v>#REF!</v>
      </c>
      <c r="AT39" s="235" t="e">
        <f>(#REF!/AR39)-1</f>
        <v>#REF!</v>
      </c>
    </row>
    <row r="40" spans="1:46">
      <c r="A40" s="278" t="s">
        <v>35</v>
      </c>
      <c r="B40" s="279">
        <v>0</v>
      </c>
      <c r="C40" s="280">
        <v>0</v>
      </c>
      <c r="D40" s="279">
        <v>0</v>
      </c>
      <c r="E40" s="280">
        <v>0</v>
      </c>
      <c r="F40" s="269" t="e">
        <f t="shared" si="64"/>
        <v>#DIV/0!</v>
      </c>
      <c r="G40" s="269" t="e">
        <f t="shared" si="65"/>
        <v>#DIV/0!</v>
      </c>
      <c r="H40" s="279">
        <v>0</v>
      </c>
      <c r="I40" s="280">
        <v>0</v>
      </c>
      <c r="J40" s="269" t="e">
        <f t="shared" si="66"/>
        <v>#DIV/0!</v>
      </c>
      <c r="K40" s="269" t="e">
        <f t="shared" si="67"/>
        <v>#DIV/0!</v>
      </c>
      <c r="L40" s="279">
        <v>0</v>
      </c>
      <c r="M40" s="280">
        <v>0</v>
      </c>
      <c r="N40" s="269" t="e">
        <f t="shared" si="68"/>
        <v>#DIV/0!</v>
      </c>
      <c r="O40" s="269" t="e">
        <f t="shared" si="69"/>
        <v>#DIV/0!</v>
      </c>
      <c r="P40" s="279">
        <v>0</v>
      </c>
      <c r="Q40" s="280">
        <v>0</v>
      </c>
      <c r="R40" s="269" t="e">
        <f t="shared" si="70"/>
        <v>#DIV/0!</v>
      </c>
      <c r="S40" s="269" t="e">
        <f t="shared" si="71"/>
        <v>#DIV/0!</v>
      </c>
      <c r="T40" s="279">
        <v>0</v>
      </c>
      <c r="U40" s="280">
        <v>0</v>
      </c>
      <c r="V40" s="269" t="e">
        <f t="shared" si="72"/>
        <v>#DIV/0!</v>
      </c>
      <c r="W40" s="269" t="e">
        <f t="shared" si="73"/>
        <v>#DIV/0!</v>
      </c>
      <c r="X40" s="279">
        <v>0</v>
      </c>
      <c r="Y40" s="280">
        <v>0</v>
      </c>
      <c r="Z40" s="269" t="e">
        <f t="shared" si="74"/>
        <v>#DIV/0!</v>
      </c>
      <c r="AA40" s="269" t="e">
        <f t="shared" si="75"/>
        <v>#DIV/0!</v>
      </c>
      <c r="AB40" s="279">
        <v>0</v>
      </c>
      <c r="AC40" s="280">
        <v>0</v>
      </c>
      <c r="AD40" s="269" t="e">
        <f t="shared" si="76"/>
        <v>#DIV/0!</v>
      </c>
      <c r="AE40" s="269" t="e">
        <f t="shared" si="77"/>
        <v>#DIV/0!</v>
      </c>
      <c r="AF40" s="279">
        <v>0</v>
      </c>
      <c r="AG40" s="280">
        <v>0</v>
      </c>
      <c r="AH40" s="269" t="e">
        <f t="shared" si="78"/>
        <v>#DIV/0!</v>
      </c>
      <c r="AI40" s="269" t="e">
        <f t="shared" si="79"/>
        <v>#DIV/0!</v>
      </c>
      <c r="AJ40" s="270" t="e">
        <f t="shared" si="18"/>
        <v>#DIV/0!</v>
      </c>
      <c r="AK40" s="270" t="e">
        <f t="shared" si="19"/>
        <v>#DIV/0!</v>
      </c>
      <c r="AL40" s="271" t="e">
        <f t="shared" si="22"/>
        <v>#DIV/0!</v>
      </c>
      <c r="AM40" s="271" t="e">
        <f t="shared" si="38"/>
        <v>#DIV/0!</v>
      </c>
      <c r="AN40" s="272" t="e">
        <f t="shared" si="20"/>
        <v>#DIV/0!</v>
      </c>
      <c r="AO40" s="272" t="e">
        <f t="shared" si="21"/>
        <v>#DIV/0!</v>
      </c>
      <c r="AP40" s="102"/>
      <c r="AQ40" s="200">
        <v>0</v>
      </c>
      <c r="AR40" s="201">
        <v>0</v>
      </c>
      <c r="AS40" s="235" t="e">
        <f>(#REF!/AQ40)-1</f>
        <v>#REF!</v>
      </c>
      <c r="AT40" s="235" t="e">
        <f>(#REF!/AR40)-1</f>
        <v>#REF!</v>
      </c>
    </row>
    <row r="41" spans="1:46">
      <c r="A41" s="267" t="s">
        <v>104</v>
      </c>
      <c r="B41" s="268">
        <v>2981827843.8099999</v>
      </c>
      <c r="C41" s="274">
        <v>177.67</v>
      </c>
      <c r="D41" s="268">
        <v>2925752238.1100001</v>
      </c>
      <c r="E41" s="274">
        <v>177.93</v>
      </c>
      <c r="F41" s="269">
        <f t="shared" si="64"/>
        <v>-1.8805782438582965E-2</v>
      </c>
      <c r="G41" s="269">
        <f t="shared" si="65"/>
        <v>1.4633871784770606E-3</v>
      </c>
      <c r="H41" s="268">
        <v>2870889927.5799999</v>
      </c>
      <c r="I41" s="274">
        <v>177.93</v>
      </c>
      <c r="J41" s="269">
        <f t="shared" si="66"/>
        <v>-1.8751523049484391E-2</v>
      </c>
      <c r="K41" s="269">
        <f t="shared" si="67"/>
        <v>0</v>
      </c>
      <c r="L41" s="268">
        <v>2804648305.23</v>
      </c>
      <c r="M41" s="274">
        <v>177.55</v>
      </c>
      <c r="N41" s="269">
        <f t="shared" si="68"/>
        <v>-2.3073550021417189E-2</v>
      </c>
      <c r="O41" s="269">
        <f t="shared" si="69"/>
        <v>-2.1356713314224438E-3</v>
      </c>
      <c r="P41" s="268">
        <v>2731866942.5999999</v>
      </c>
      <c r="Q41" s="274">
        <v>178.14</v>
      </c>
      <c r="R41" s="269">
        <f t="shared" si="70"/>
        <v>-2.5950263530111862E-2</v>
      </c>
      <c r="S41" s="269">
        <f t="shared" si="71"/>
        <v>3.3230076034918331E-3</v>
      </c>
      <c r="T41" s="268">
        <v>2730433900.3400002</v>
      </c>
      <c r="U41" s="274">
        <v>178.74</v>
      </c>
      <c r="V41" s="269">
        <f t="shared" si="72"/>
        <v>-5.2456517469913185E-4</v>
      </c>
      <c r="W41" s="269">
        <f t="shared" si="73"/>
        <v>3.3681374200068641E-3</v>
      </c>
      <c r="X41" s="268">
        <v>2721949993.8499999</v>
      </c>
      <c r="Y41" s="274">
        <v>179.32</v>
      </c>
      <c r="Z41" s="269">
        <f t="shared" si="74"/>
        <v>-3.1071642089353681E-3</v>
      </c>
      <c r="AA41" s="269">
        <f t="shared" si="75"/>
        <v>3.244936779679893E-3</v>
      </c>
      <c r="AB41" s="268">
        <v>2718620961.0100002</v>
      </c>
      <c r="AC41" s="274">
        <v>179.94</v>
      </c>
      <c r="AD41" s="269">
        <f t="shared" si="76"/>
        <v>-1.2230323288529637E-3</v>
      </c>
      <c r="AE41" s="269">
        <f t="shared" si="77"/>
        <v>3.4575061342851025E-3</v>
      </c>
      <c r="AF41" s="268">
        <v>2742446676.3800001</v>
      </c>
      <c r="AG41" s="274">
        <v>180.51</v>
      </c>
      <c r="AH41" s="269">
        <f t="shared" si="78"/>
        <v>8.7638974729115412E-3</v>
      </c>
      <c r="AI41" s="269">
        <f t="shared" si="79"/>
        <v>3.1677225741913594E-3</v>
      </c>
      <c r="AJ41" s="270">
        <f t="shared" si="18"/>
        <v>-1.0333997909896541E-2</v>
      </c>
      <c r="AK41" s="270">
        <f t="shared" si="19"/>
        <v>1.9861282948387088E-3</v>
      </c>
      <c r="AL41" s="271">
        <f t="shared" si="22"/>
        <v>-6.2652455441139177E-2</v>
      </c>
      <c r="AM41" s="271">
        <f t="shared" si="38"/>
        <v>1.4500084302815625E-2</v>
      </c>
      <c r="AN41" s="272">
        <f t="shared" si="20"/>
        <v>1.2789399630155253E-2</v>
      </c>
      <c r="AO41" s="272">
        <f t="shared" si="21"/>
        <v>2.0719248515817506E-3</v>
      </c>
      <c r="AP41" s="102"/>
      <c r="AQ41" s="194">
        <v>3320655667.8400002</v>
      </c>
      <c r="AR41" s="196">
        <v>177.09</v>
      </c>
      <c r="AS41" s="235" t="e">
        <f>(#REF!/AQ41)-1</f>
        <v>#REF!</v>
      </c>
      <c r="AT41" s="235" t="e">
        <f>(#REF!/AR41)-1</f>
        <v>#REF!</v>
      </c>
    </row>
    <row r="42" spans="1:46">
      <c r="A42" s="267" t="s">
        <v>64</v>
      </c>
      <c r="B42" s="268">
        <v>1283998338</v>
      </c>
      <c r="C42" s="294">
        <v>1.2</v>
      </c>
      <c r="D42" s="268">
        <v>1274772674</v>
      </c>
      <c r="E42" s="294">
        <v>1.2</v>
      </c>
      <c r="F42" s="269">
        <f t="shared" si="64"/>
        <v>-7.185105873556045E-3</v>
      </c>
      <c r="G42" s="269">
        <f t="shared" si="65"/>
        <v>0</v>
      </c>
      <c r="H42" s="268">
        <v>1302603357</v>
      </c>
      <c r="I42" s="294">
        <v>1.21</v>
      </c>
      <c r="J42" s="269">
        <f t="shared" si="66"/>
        <v>2.1831879179424581E-2</v>
      </c>
      <c r="K42" s="269">
        <f t="shared" si="67"/>
        <v>8.3333333333333419E-3</v>
      </c>
      <c r="L42" s="268">
        <v>1291887003</v>
      </c>
      <c r="M42" s="294">
        <v>1.21</v>
      </c>
      <c r="N42" s="269">
        <f t="shared" si="68"/>
        <v>-8.2268742379726575E-3</v>
      </c>
      <c r="O42" s="269">
        <f t="shared" si="69"/>
        <v>0</v>
      </c>
      <c r="P42" s="268">
        <v>1291931579.78</v>
      </c>
      <c r="Q42" s="294">
        <v>1.21</v>
      </c>
      <c r="R42" s="269">
        <f t="shared" si="70"/>
        <v>3.450516948963484E-5</v>
      </c>
      <c r="S42" s="269">
        <f t="shared" si="71"/>
        <v>0</v>
      </c>
      <c r="T42" s="268">
        <v>1175453313</v>
      </c>
      <c r="U42" s="294">
        <v>1.21</v>
      </c>
      <c r="V42" s="269">
        <f t="shared" si="72"/>
        <v>-9.0158231753909746E-2</v>
      </c>
      <c r="W42" s="269">
        <f t="shared" si="73"/>
        <v>0</v>
      </c>
      <c r="X42" s="268">
        <v>1171839095</v>
      </c>
      <c r="Y42" s="294">
        <v>1.22</v>
      </c>
      <c r="Z42" s="269">
        <f t="shared" si="74"/>
        <v>-3.0747439817713968E-3</v>
      </c>
      <c r="AA42" s="269">
        <f t="shared" si="75"/>
        <v>8.2644628099173625E-3</v>
      </c>
      <c r="AB42" s="268">
        <v>1170039632</v>
      </c>
      <c r="AC42" s="294">
        <v>1.22</v>
      </c>
      <c r="AD42" s="269">
        <f t="shared" si="76"/>
        <v>-1.5355888088031404E-3</v>
      </c>
      <c r="AE42" s="269">
        <f t="shared" si="77"/>
        <v>0</v>
      </c>
      <c r="AF42" s="268">
        <v>1173469653</v>
      </c>
      <c r="AG42" s="294">
        <v>1.22</v>
      </c>
      <c r="AH42" s="269">
        <f t="shared" si="78"/>
        <v>2.9315425787218119E-3</v>
      </c>
      <c r="AI42" s="269">
        <f t="shared" si="79"/>
        <v>0</v>
      </c>
      <c r="AJ42" s="270">
        <f t="shared" si="18"/>
        <v>-1.0672827216047119E-2</v>
      </c>
      <c r="AK42" s="270">
        <f t="shared" si="19"/>
        <v>2.0747245179063381E-3</v>
      </c>
      <c r="AL42" s="271">
        <f t="shared" si="22"/>
        <v>-7.9467518457333991E-2</v>
      </c>
      <c r="AM42" s="271">
        <f t="shared" si="38"/>
        <v>1.6666666666666684E-2</v>
      </c>
      <c r="AN42" s="272">
        <f t="shared" si="20"/>
        <v>3.3452691963877013E-2</v>
      </c>
      <c r="AO42" s="272">
        <f t="shared" si="21"/>
        <v>3.8416874153226377E-3</v>
      </c>
      <c r="AP42" s="102"/>
      <c r="AQ42" s="211">
        <v>1300500308</v>
      </c>
      <c r="AR42" s="196">
        <v>1.19</v>
      </c>
      <c r="AS42" s="235" t="e">
        <f>(#REF!/AQ42)-1</f>
        <v>#REF!</v>
      </c>
      <c r="AT42" s="235" t="e">
        <f>(#REF!/AR42)-1</f>
        <v>#REF!</v>
      </c>
    </row>
    <row r="43" spans="1:46">
      <c r="A43" s="267" t="s">
        <v>82</v>
      </c>
      <c r="B43" s="273">
        <v>772827787.83000004</v>
      </c>
      <c r="C43" s="277">
        <v>2.48</v>
      </c>
      <c r="D43" s="273">
        <v>774511552.34000003</v>
      </c>
      <c r="E43" s="277">
        <v>2.48</v>
      </c>
      <c r="F43" s="269">
        <f t="shared" si="64"/>
        <v>2.1787059633657613E-3</v>
      </c>
      <c r="G43" s="269">
        <f t="shared" si="65"/>
        <v>0</v>
      </c>
      <c r="H43" s="273">
        <v>780720816.41999996</v>
      </c>
      <c r="I43" s="277">
        <v>2.4900000000000002</v>
      </c>
      <c r="J43" s="269">
        <f t="shared" si="66"/>
        <v>8.017006410350018E-3</v>
      </c>
      <c r="K43" s="269">
        <f t="shared" si="67"/>
        <v>4.0322580645162226E-3</v>
      </c>
      <c r="L43" s="273">
        <v>780728328.77999997</v>
      </c>
      <c r="M43" s="277">
        <v>2.4900000000000002</v>
      </c>
      <c r="N43" s="269">
        <f t="shared" si="68"/>
        <v>9.6223385389700221E-6</v>
      </c>
      <c r="O43" s="269">
        <f t="shared" si="69"/>
        <v>0</v>
      </c>
      <c r="P43" s="273">
        <v>780728328.77999997</v>
      </c>
      <c r="Q43" s="277">
        <v>2.4900000000000002</v>
      </c>
      <c r="R43" s="269">
        <f t="shared" si="70"/>
        <v>0</v>
      </c>
      <c r="S43" s="269">
        <f t="shared" si="71"/>
        <v>0</v>
      </c>
      <c r="T43" s="273">
        <v>781662728.54999995</v>
      </c>
      <c r="U43" s="277">
        <v>2.4900000000000002</v>
      </c>
      <c r="V43" s="269">
        <f t="shared" si="72"/>
        <v>1.1968308764459907E-3</v>
      </c>
      <c r="W43" s="269">
        <f t="shared" si="73"/>
        <v>0</v>
      </c>
      <c r="X43" s="273">
        <v>785423249.22000003</v>
      </c>
      <c r="Y43" s="277">
        <v>2.5099999999999998</v>
      </c>
      <c r="Z43" s="269">
        <f t="shared" si="74"/>
        <v>4.8109248818552696E-3</v>
      </c>
      <c r="AA43" s="269">
        <f t="shared" si="75"/>
        <v>8.0321285140560524E-3</v>
      </c>
      <c r="AB43" s="273">
        <v>784322501.67999995</v>
      </c>
      <c r="AC43" s="277">
        <v>2.5</v>
      </c>
      <c r="AD43" s="269">
        <f t="shared" si="76"/>
        <v>-1.4014705333630347E-3</v>
      </c>
      <c r="AE43" s="269">
        <f t="shared" si="77"/>
        <v>-3.9840637450198361E-3</v>
      </c>
      <c r="AF43" s="273">
        <v>786218038.88</v>
      </c>
      <c r="AG43" s="277">
        <v>2.5099999999999998</v>
      </c>
      <c r="AH43" s="269">
        <f t="shared" si="78"/>
        <v>2.4167828870647629E-3</v>
      </c>
      <c r="AI43" s="269">
        <f t="shared" si="79"/>
        <v>3.9999999999999151E-3</v>
      </c>
      <c r="AJ43" s="270">
        <f t="shared" si="18"/>
        <v>2.1535503530322173E-3</v>
      </c>
      <c r="AK43" s="270">
        <f t="shared" si="19"/>
        <v>1.5100403541940444E-3</v>
      </c>
      <c r="AL43" s="271">
        <f t="shared" si="22"/>
        <v>1.5114670019616406E-2</v>
      </c>
      <c r="AM43" s="271">
        <f t="shared" si="38"/>
        <v>1.2096774193548309E-2</v>
      </c>
      <c r="AN43" s="272">
        <f t="shared" si="20"/>
        <v>3.0307795463072073E-3</v>
      </c>
      <c r="AO43" s="272">
        <f t="shared" si="21"/>
        <v>3.6723908623128693E-3</v>
      </c>
      <c r="AP43" s="102"/>
      <c r="AQ43" s="195">
        <v>776682398.99000001</v>
      </c>
      <c r="AR43" s="199">
        <v>2.4700000000000002</v>
      </c>
      <c r="AS43" s="235" t="e">
        <f>(#REF!/AQ43)-1</f>
        <v>#REF!</v>
      </c>
      <c r="AT43" s="235" t="e">
        <f>(#REF!/AR43)-1</f>
        <v>#REF!</v>
      </c>
    </row>
    <row r="44" spans="1:46">
      <c r="A44" s="281" t="s">
        <v>110</v>
      </c>
      <c r="B44" s="268">
        <v>6917918826.6599998</v>
      </c>
      <c r="C44" s="268">
        <v>2277.52</v>
      </c>
      <c r="D44" s="268">
        <v>6394642228.3900003</v>
      </c>
      <c r="E44" s="268">
        <v>2281.25</v>
      </c>
      <c r="F44" s="269">
        <f t="shared" si="64"/>
        <v>-7.5640754305097799E-2</v>
      </c>
      <c r="G44" s="269">
        <f t="shared" si="65"/>
        <v>1.6377463205592127E-3</v>
      </c>
      <c r="H44" s="268">
        <v>5949928460.1199999</v>
      </c>
      <c r="I44" s="268">
        <v>2286.16</v>
      </c>
      <c r="J44" s="269">
        <f t="shared" si="66"/>
        <v>-6.9544745802294472E-2</v>
      </c>
      <c r="K44" s="269">
        <f t="shared" si="67"/>
        <v>2.1523287671232237E-3</v>
      </c>
      <c r="L44" s="268">
        <v>5158086295.46</v>
      </c>
      <c r="M44" s="268">
        <v>2288.4</v>
      </c>
      <c r="N44" s="269">
        <f t="shared" si="68"/>
        <v>-0.13308431689009412</v>
      </c>
      <c r="O44" s="269">
        <f t="shared" si="69"/>
        <v>9.7980893725733834E-4</v>
      </c>
      <c r="P44" s="268">
        <v>5107318548.3800001</v>
      </c>
      <c r="Q44" s="268">
        <v>2294.38</v>
      </c>
      <c r="R44" s="269">
        <f t="shared" si="70"/>
        <v>-9.8423609400804801E-3</v>
      </c>
      <c r="S44" s="269">
        <f t="shared" si="71"/>
        <v>2.6131795140709744E-3</v>
      </c>
      <c r="T44" s="268">
        <v>4894289366.4799995</v>
      </c>
      <c r="U44" s="268">
        <v>2301.38</v>
      </c>
      <c r="V44" s="269">
        <f t="shared" si="72"/>
        <v>-4.17105727559468E-2</v>
      </c>
      <c r="W44" s="269">
        <f t="shared" si="73"/>
        <v>3.0509331496962142E-3</v>
      </c>
      <c r="X44" s="268">
        <v>4908887964.1400003</v>
      </c>
      <c r="Y44" s="268">
        <v>2309.36</v>
      </c>
      <c r="Z44" s="269">
        <f t="shared" si="74"/>
        <v>2.9827818845333605E-3</v>
      </c>
      <c r="AA44" s="269">
        <f t="shared" si="75"/>
        <v>3.4674847265553791E-3</v>
      </c>
      <c r="AB44" s="268">
        <v>4942913057.2200003</v>
      </c>
      <c r="AC44" s="268">
        <v>2317.41</v>
      </c>
      <c r="AD44" s="269">
        <f t="shared" si="76"/>
        <v>6.9313240246176326E-3</v>
      </c>
      <c r="AE44" s="269">
        <f t="shared" si="77"/>
        <v>3.4858142515674156E-3</v>
      </c>
      <c r="AF44" s="268">
        <v>4952984247.0699997</v>
      </c>
      <c r="AG44" s="268">
        <v>2317.41</v>
      </c>
      <c r="AH44" s="269">
        <f t="shared" si="78"/>
        <v>2.0375009095676224E-3</v>
      </c>
      <c r="AI44" s="269">
        <f t="shared" si="79"/>
        <v>0</v>
      </c>
      <c r="AJ44" s="270">
        <f t="shared" si="18"/>
        <v>-3.9733892984349387E-2</v>
      </c>
      <c r="AK44" s="270">
        <f t="shared" si="19"/>
        <v>2.1734119583537198E-3</v>
      </c>
      <c r="AL44" s="271">
        <f t="shared" si="22"/>
        <v>-0.22544779361064762</v>
      </c>
      <c r="AM44" s="271">
        <f t="shared" si="38"/>
        <v>1.5850958904109525E-2</v>
      </c>
      <c r="AN44" s="272">
        <f t="shared" si="20"/>
        <v>5.0052698468834485E-2</v>
      </c>
      <c r="AO44" s="272">
        <f t="shared" si="21"/>
        <v>1.2419025118227719E-3</v>
      </c>
      <c r="AP44" s="102"/>
      <c r="AQ44" s="194">
        <v>8144502990.9799995</v>
      </c>
      <c r="AR44" s="194">
        <v>2263.5700000000002</v>
      </c>
      <c r="AS44" s="235" t="e">
        <f>(#REF!/AQ44)-1</f>
        <v>#REF!</v>
      </c>
      <c r="AT44" s="235" t="e">
        <f>(#REF!/AR44)-1</f>
        <v>#REF!</v>
      </c>
    </row>
    <row r="45" spans="1:46">
      <c r="A45" s="281" t="s">
        <v>111</v>
      </c>
      <c r="B45" s="268">
        <v>424646831.33999997</v>
      </c>
      <c r="C45" s="268">
        <v>2018.13</v>
      </c>
      <c r="D45" s="268">
        <v>427370830.25999999</v>
      </c>
      <c r="E45" s="268">
        <v>2031.13</v>
      </c>
      <c r="F45" s="269">
        <f t="shared" si="64"/>
        <v>6.4147397765909747E-3</v>
      </c>
      <c r="G45" s="269">
        <f t="shared" si="65"/>
        <v>6.4416068340493425E-3</v>
      </c>
      <c r="H45" s="268">
        <v>427851559.05000001</v>
      </c>
      <c r="I45" s="268">
        <v>2033.4</v>
      </c>
      <c r="J45" s="269">
        <f t="shared" ref="J45" si="80">((H45-D45)/D45)</f>
        <v>1.1248516650225286E-3</v>
      </c>
      <c r="K45" s="269">
        <f t="shared" ref="K45" si="81">((I45-E45)/E45)</f>
        <v>1.1176044861727127E-3</v>
      </c>
      <c r="L45" s="268">
        <v>429627370.93000001</v>
      </c>
      <c r="M45" s="268">
        <v>2041.85</v>
      </c>
      <c r="N45" s="269">
        <f t="shared" ref="N45" si="82">((L45-H45)/H45)</f>
        <v>4.1505326846137973E-3</v>
      </c>
      <c r="O45" s="269">
        <f t="shared" ref="O45" si="83">((M45-I45)/I45)</f>
        <v>4.1556014556898878E-3</v>
      </c>
      <c r="P45" s="268">
        <v>432744815.30000001</v>
      </c>
      <c r="Q45" s="268">
        <v>2056.7199999999998</v>
      </c>
      <c r="R45" s="269">
        <f t="shared" ref="R45" si="84">((P45-L45)/L45)</f>
        <v>7.2561586643136288E-3</v>
      </c>
      <c r="S45" s="269">
        <f t="shared" ref="S45" si="85">((Q45-M45)/M45)</f>
        <v>7.2826113573474507E-3</v>
      </c>
      <c r="T45" s="268">
        <v>432001447.60000002</v>
      </c>
      <c r="U45" s="268">
        <v>2053.14</v>
      </c>
      <c r="V45" s="269">
        <f t="shared" ref="V45" si="86">((T45-P45)/P45)</f>
        <v>-1.7177968948851507E-3</v>
      </c>
      <c r="W45" s="269">
        <f t="shared" ref="W45" si="87">((U45-Q45)/Q45)</f>
        <v>-1.7406355750904001E-3</v>
      </c>
      <c r="X45" s="268">
        <v>430535376.39999998</v>
      </c>
      <c r="Y45" s="268">
        <v>2046.09</v>
      </c>
      <c r="Z45" s="269">
        <f t="shared" ref="Z45" si="88">((X45-T45)/T45)</f>
        <v>-3.3936719613900839E-3</v>
      </c>
      <c r="AA45" s="269">
        <f t="shared" ref="AA45" si="89">((Y45-U45)/U45)</f>
        <v>-3.433764867471266E-3</v>
      </c>
      <c r="AB45" s="268">
        <v>432131954.22000003</v>
      </c>
      <c r="AC45" s="268">
        <v>2053.6799999999998</v>
      </c>
      <c r="AD45" s="269">
        <f t="shared" si="76"/>
        <v>3.7083545453340649E-3</v>
      </c>
      <c r="AE45" s="269">
        <f t="shared" si="77"/>
        <v>3.7095142442414158E-3</v>
      </c>
      <c r="AF45" s="268">
        <v>433109884.94</v>
      </c>
      <c r="AG45" s="268">
        <v>2325.2399999999998</v>
      </c>
      <c r="AH45" s="269">
        <f t="shared" si="78"/>
        <v>2.263037274725814E-3</v>
      </c>
      <c r="AI45" s="269">
        <f t="shared" si="79"/>
        <v>0.13223092205212106</v>
      </c>
      <c r="AJ45" s="270">
        <f t="shared" si="18"/>
        <v>2.4757757192906968E-3</v>
      </c>
      <c r="AK45" s="270">
        <f t="shared" si="19"/>
        <v>1.8720432498382525E-2</v>
      </c>
      <c r="AL45" s="271">
        <f t="shared" si="22"/>
        <v>1.3428746825113294E-2</v>
      </c>
      <c r="AM45" s="271">
        <f t="shared" si="38"/>
        <v>0.14480116979218446</v>
      </c>
      <c r="AN45" s="272">
        <f t="shared" si="20"/>
        <v>3.7148020749792152E-3</v>
      </c>
      <c r="AO45" s="272">
        <f t="shared" si="21"/>
        <v>4.6017092853282565E-2</v>
      </c>
      <c r="AP45" s="102"/>
      <c r="AQ45" s="194"/>
      <c r="AR45" s="194"/>
      <c r="AS45" s="235"/>
      <c r="AT45" s="235"/>
    </row>
    <row r="46" spans="1:46">
      <c r="A46" s="288" t="s">
        <v>138</v>
      </c>
      <c r="B46" s="268">
        <v>0</v>
      </c>
      <c r="C46" s="268">
        <v>0</v>
      </c>
      <c r="D46" s="268">
        <v>0</v>
      </c>
      <c r="E46" s="268">
        <v>0</v>
      </c>
      <c r="F46" s="269" t="e">
        <f t="shared" si="64"/>
        <v>#DIV/0!</v>
      </c>
      <c r="G46" s="269" t="e">
        <f t="shared" si="65"/>
        <v>#DIV/0!</v>
      </c>
      <c r="H46" s="268">
        <v>0</v>
      </c>
      <c r="I46" s="268">
        <v>0</v>
      </c>
      <c r="J46" s="269" t="e">
        <f t="shared" si="66"/>
        <v>#DIV/0!</v>
      </c>
      <c r="K46" s="269" t="e">
        <f t="shared" si="67"/>
        <v>#DIV/0!</v>
      </c>
      <c r="L46" s="268">
        <v>0</v>
      </c>
      <c r="M46" s="268">
        <v>0</v>
      </c>
      <c r="N46" s="269" t="e">
        <f t="shared" si="68"/>
        <v>#DIV/0!</v>
      </c>
      <c r="O46" s="269" t="e">
        <f t="shared" si="69"/>
        <v>#DIV/0!</v>
      </c>
      <c r="P46" s="268">
        <v>0</v>
      </c>
      <c r="Q46" s="268">
        <v>0</v>
      </c>
      <c r="R46" s="269" t="e">
        <f t="shared" si="70"/>
        <v>#DIV/0!</v>
      </c>
      <c r="S46" s="269" t="e">
        <f t="shared" si="71"/>
        <v>#DIV/0!</v>
      </c>
      <c r="T46" s="268">
        <v>0</v>
      </c>
      <c r="U46" s="268">
        <v>0</v>
      </c>
      <c r="V46" s="269" t="e">
        <f t="shared" si="72"/>
        <v>#DIV/0!</v>
      </c>
      <c r="W46" s="269" t="e">
        <f t="shared" si="73"/>
        <v>#DIV/0!</v>
      </c>
      <c r="X46" s="268">
        <v>947137715.37</v>
      </c>
      <c r="Y46" s="268">
        <v>983.39</v>
      </c>
      <c r="Z46" s="269" t="e">
        <f t="shared" si="74"/>
        <v>#DIV/0!</v>
      </c>
      <c r="AA46" s="269" t="e">
        <f t="shared" si="75"/>
        <v>#DIV/0!</v>
      </c>
      <c r="AB46" s="268">
        <v>956644815.95000005</v>
      </c>
      <c r="AC46" s="268">
        <v>986.92</v>
      </c>
      <c r="AD46" s="269">
        <f t="shared" si="76"/>
        <v>1.0037717246098777E-2</v>
      </c>
      <c r="AE46" s="269">
        <f t="shared" si="77"/>
        <v>3.5896236488066513E-3</v>
      </c>
      <c r="AF46" s="268">
        <v>961911528.63</v>
      </c>
      <c r="AG46" s="268">
        <v>988.83</v>
      </c>
      <c r="AH46" s="269">
        <f t="shared" si="78"/>
        <v>5.5054003243302134E-3</v>
      </c>
      <c r="AI46" s="269">
        <f t="shared" si="79"/>
        <v>1.9353139058891115E-3</v>
      </c>
      <c r="AJ46" s="270" t="e">
        <f t="shared" si="18"/>
        <v>#DIV/0!</v>
      </c>
      <c r="AK46" s="270" t="e">
        <f t="shared" si="19"/>
        <v>#DIV/0!</v>
      </c>
      <c r="AL46" s="271" t="e">
        <f t="shared" si="22"/>
        <v>#DIV/0!</v>
      </c>
      <c r="AM46" s="271" t="e">
        <f t="shared" si="38"/>
        <v>#DIV/0!</v>
      </c>
      <c r="AN46" s="272" t="e">
        <f t="shared" si="20"/>
        <v>#DIV/0!</v>
      </c>
      <c r="AO46" s="272" t="e">
        <f t="shared" si="21"/>
        <v>#DIV/0!</v>
      </c>
      <c r="AP46" s="102"/>
      <c r="AQ46" s="194">
        <v>421796041.39999998</v>
      </c>
      <c r="AR46" s="194">
        <v>2004.5</v>
      </c>
      <c r="AS46" s="235" t="e">
        <f>(#REF!/AQ46)-1</f>
        <v>#REF!</v>
      </c>
      <c r="AT46" s="235" t="e">
        <f>(#REF!/AR46)-1</f>
        <v>#REF!</v>
      </c>
    </row>
    <row r="47" spans="1:46">
      <c r="A47" s="121" t="s">
        <v>72</v>
      </c>
      <c r="B47" s="282">
        <f>SUM(B37:B46)</f>
        <v>18085791543.9869</v>
      </c>
      <c r="C47" s="180"/>
      <c r="D47" s="282">
        <f>SUM(D37:D46)</f>
        <v>17438164580.537361</v>
      </c>
      <c r="E47" s="180"/>
      <c r="F47" s="269">
        <f>((D47-B47)/B47)</f>
        <v>-3.5808604886019481E-2</v>
      </c>
      <c r="G47" s="269"/>
      <c r="H47" s="282">
        <f>SUM(H37:H46)</f>
        <v>16944368289.078442</v>
      </c>
      <c r="I47" s="180"/>
      <c r="J47" s="269">
        <f>((H47-D47)/D47)</f>
        <v>-2.8316987672546846E-2</v>
      </c>
      <c r="K47" s="269"/>
      <c r="L47" s="282">
        <f>SUM(L37:L46)</f>
        <v>16090146210.691013</v>
      </c>
      <c r="M47" s="180"/>
      <c r="N47" s="269">
        <f>((L47-H47)/H47)</f>
        <v>-5.0413332843929064E-2</v>
      </c>
      <c r="O47" s="269"/>
      <c r="P47" s="282">
        <f>SUM(P37:P46)</f>
        <v>15883012122.170002</v>
      </c>
      <c r="Q47" s="180"/>
      <c r="R47" s="269">
        <f>((P47-L47)/L47)</f>
        <v>-1.2873350298295127E-2</v>
      </c>
      <c r="S47" s="269"/>
      <c r="T47" s="282">
        <f>SUM(T37:T46)</f>
        <v>15563447362.289112</v>
      </c>
      <c r="U47" s="180"/>
      <c r="V47" s="269">
        <f>((T47-P47)/P47)</f>
        <v>-2.0119909084173743E-2</v>
      </c>
      <c r="W47" s="269"/>
      <c r="X47" s="282">
        <f>SUM(X37:X46)</f>
        <v>16499198707.909767</v>
      </c>
      <c r="Y47" s="180"/>
      <c r="Z47" s="269">
        <f>((X47-T47)/T47)</f>
        <v>6.0124940434984855E-2</v>
      </c>
      <c r="AA47" s="269"/>
      <c r="AB47" s="282">
        <f>SUM(AB37:AB46)</f>
        <v>16515876716.312925</v>
      </c>
      <c r="AC47" s="180"/>
      <c r="AD47" s="269">
        <f>((AB47-X47)/X47)</f>
        <v>1.0108374775292996E-3</v>
      </c>
      <c r="AE47" s="269"/>
      <c r="AF47" s="282">
        <f>SUM(AF37:AF46)</f>
        <v>16522768778.689999</v>
      </c>
      <c r="AG47" s="180"/>
      <c r="AH47" s="269">
        <f>((AF47-AB47)/AB47)</f>
        <v>4.1729921429274879E-4</v>
      </c>
      <c r="AI47" s="269"/>
      <c r="AJ47" s="270">
        <f t="shared" si="18"/>
        <v>-1.0747388457269668E-2</v>
      </c>
      <c r="AK47" s="270"/>
      <c r="AL47" s="271">
        <f t="shared" si="22"/>
        <v>-5.2493815941445504E-2</v>
      </c>
      <c r="AM47" s="271"/>
      <c r="AN47" s="272">
        <f t="shared" si="20"/>
        <v>3.3569330213242717E-2</v>
      </c>
      <c r="AO47" s="272"/>
      <c r="AP47" s="102"/>
      <c r="AQ47" s="204">
        <f>SUM(AQ37:AQ46)</f>
        <v>19958149256.249023</v>
      </c>
      <c r="AR47" s="206"/>
      <c r="AS47" s="235" t="e">
        <f>(#REF!/AQ47)-1</f>
        <v>#REF!</v>
      </c>
      <c r="AT47" s="235" t="e">
        <f>(#REF!/AR47)-1</f>
        <v>#REF!</v>
      </c>
    </row>
    <row r="48" spans="1:46">
      <c r="A48" s="284" t="s">
        <v>74</v>
      </c>
      <c r="B48" s="282"/>
      <c r="C48" s="180"/>
      <c r="D48" s="282"/>
      <c r="E48" s="180"/>
      <c r="F48" s="269"/>
      <c r="G48" s="269"/>
      <c r="H48" s="282"/>
      <c r="I48" s="180"/>
      <c r="J48" s="269"/>
      <c r="K48" s="269"/>
      <c r="L48" s="282"/>
      <c r="M48" s="180"/>
      <c r="N48" s="269"/>
      <c r="O48" s="269"/>
      <c r="P48" s="282"/>
      <c r="Q48" s="180"/>
      <c r="R48" s="269"/>
      <c r="S48" s="269"/>
      <c r="T48" s="282"/>
      <c r="U48" s="180"/>
      <c r="V48" s="269"/>
      <c r="W48" s="269"/>
      <c r="X48" s="282"/>
      <c r="Y48" s="180"/>
      <c r="Z48" s="269"/>
      <c r="AA48" s="269"/>
      <c r="AB48" s="282"/>
      <c r="AC48" s="180"/>
      <c r="AD48" s="269"/>
      <c r="AE48" s="269"/>
      <c r="AF48" s="282"/>
      <c r="AG48" s="180"/>
      <c r="AH48" s="269"/>
      <c r="AI48" s="269"/>
      <c r="AJ48" s="270"/>
      <c r="AK48" s="270"/>
      <c r="AL48" s="271"/>
      <c r="AM48" s="271"/>
      <c r="AN48" s="272"/>
      <c r="AO48" s="272"/>
      <c r="AP48" s="102"/>
      <c r="AQ48" s="204"/>
      <c r="AR48" s="206"/>
      <c r="AS48" s="235" t="e">
        <f>(#REF!/AQ48)-1</f>
        <v>#REF!</v>
      </c>
      <c r="AT48" s="235" t="e">
        <f>(#REF!/AR48)-1</f>
        <v>#REF!</v>
      </c>
    </row>
    <row r="49" spans="1:46">
      <c r="A49" s="267" t="s">
        <v>40</v>
      </c>
      <c r="B49" s="295">
        <v>2418352083</v>
      </c>
      <c r="C49" s="296">
        <v>100</v>
      </c>
      <c r="D49" s="295">
        <v>2433968323</v>
      </c>
      <c r="E49" s="296">
        <v>100</v>
      </c>
      <c r="F49" s="269">
        <f t="shared" ref="F49:G51" si="90">((D49-B49)/B49)</f>
        <v>6.4573889425677969E-3</v>
      </c>
      <c r="G49" s="269">
        <f t="shared" si="90"/>
        <v>0</v>
      </c>
      <c r="H49" s="295">
        <v>2435510328</v>
      </c>
      <c r="I49" s="296">
        <v>100</v>
      </c>
      <c r="J49" s="269">
        <f t="shared" ref="J49:J51" si="91">((H49-D49)/D49)</f>
        <v>6.3353536092835996E-4</v>
      </c>
      <c r="K49" s="269">
        <f t="shared" ref="K49:K51" si="92">((I49-E49)/E49)</f>
        <v>0</v>
      </c>
      <c r="L49" s="295">
        <v>2436983543</v>
      </c>
      <c r="M49" s="296">
        <v>100</v>
      </c>
      <c r="N49" s="269">
        <f t="shared" ref="N49:N51" si="93">((L49-H49)/H49)</f>
        <v>6.0488965415711428E-4</v>
      </c>
      <c r="O49" s="269">
        <f t="shared" ref="O49:O51" si="94">((M49-I49)/I49)</f>
        <v>0</v>
      </c>
      <c r="P49" s="295">
        <v>2438483543</v>
      </c>
      <c r="Q49" s="296">
        <v>100</v>
      </c>
      <c r="R49" s="269">
        <f t="shared" ref="R49:R51" si="95">((P49-L49)/L49)</f>
        <v>6.1551503058303585E-4</v>
      </c>
      <c r="S49" s="269">
        <f t="shared" ref="S49:S51" si="96">((Q49-M49)/M49)</f>
        <v>0</v>
      </c>
      <c r="T49" s="295">
        <v>2443626256</v>
      </c>
      <c r="U49" s="296">
        <v>100</v>
      </c>
      <c r="V49" s="269">
        <f t="shared" ref="V49:V51" si="97">((T49-P49)/P49)</f>
        <v>2.1089799907663353E-3</v>
      </c>
      <c r="W49" s="269">
        <f t="shared" ref="W49:W51" si="98">((U49-Q49)/Q49)</f>
        <v>0</v>
      </c>
      <c r="X49" s="295">
        <v>2444473362</v>
      </c>
      <c r="Y49" s="296">
        <v>100</v>
      </c>
      <c r="Z49" s="269">
        <f t="shared" ref="Z49:Z51" si="99">((X49-T49)/T49)</f>
        <v>3.4665939520008167E-4</v>
      </c>
      <c r="AA49" s="269">
        <f t="shared" ref="AA49:AA51" si="100">((Y49-U49)/U49)</f>
        <v>0</v>
      </c>
      <c r="AB49" s="295">
        <v>2446479213</v>
      </c>
      <c r="AC49" s="296">
        <v>100</v>
      </c>
      <c r="AD49" s="269">
        <f t="shared" ref="AD49:AD51" si="101">((AB49-X49)/X49)</f>
        <v>8.2056570187325286E-4</v>
      </c>
      <c r="AE49" s="269">
        <f t="shared" ref="AE49:AE51" si="102">((AC49-Y49)/Y49)</f>
        <v>0</v>
      </c>
      <c r="AF49" s="295">
        <v>2304013755</v>
      </c>
      <c r="AG49" s="296">
        <v>100</v>
      </c>
      <c r="AH49" s="269">
        <f t="shared" ref="AH49:AH51" si="103">((AF49-AB49)/AB49)</f>
        <v>-5.8232850392912781E-2</v>
      </c>
      <c r="AI49" s="269">
        <f t="shared" ref="AI49:AI51" si="104">((AG49-AC49)/AC49)</f>
        <v>0</v>
      </c>
      <c r="AJ49" s="270">
        <f t="shared" si="18"/>
        <v>-5.8306645396045999E-3</v>
      </c>
      <c r="AK49" s="270">
        <f t="shared" si="19"/>
        <v>0</v>
      </c>
      <c r="AL49" s="271">
        <f t="shared" si="22"/>
        <v>-5.339205394416302E-2</v>
      </c>
      <c r="AM49" s="271">
        <f t="shared" si="38"/>
        <v>0</v>
      </c>
      <c r="AN49" s="272">
        <f t="shared" si="20"/>
        <v>2.1270962634408069E-2</v>
      </c>
      <c r="AO49" s="272">
        <f t="shared" si="21"/>
        <v>0</v>
      </c>
      <c r="AP49" s="102"/>
      <c r="AQ49" s="211">
        <v>2412598749</v>
      </c>
      <c r="AR49" s="212">
        <v>100</v>
      </c>
      <c r="AS49" s="235" t="e">
        <f>(#REF!/AQ49)-1</f>
        <v>#REF!</v>
      </c>
      <c r="AT49" s="235" t="e">
        <f>(#REF!/AR49)-1</f>
        <v>#REF!</v>
      </c>
    </row>
    <row r="50" spans="1:46">
      <c r="A50" s="267" t="s">
        <v>41</v>
      </c>
      <c r="B50" s="295">
        <v>12153673145</v>
      </c>
      <c r="C50" s="274">
        <v>45.22</v>
      </c>
      <c r="D50" s="295">
        <v>12153673145</v>
      </c>
      <c r="E50" s="274">
        <v>45.22</v>
      </c>
      <c r="F50" s="269">
        <f t="shared" si="90"/>
        <v>0</v>
      </c>
      <c r="G50" s="269">
        <f t="shared" si="90"/>
        <v>0</v>
      </c>
      <c r="H50" s="295">
        <v>12153673145</v>
      </c>
      <c r="I50" s="274">
        <v>45.22</v>
      </c>
      <c r="J50" s="269">
        <f t="shared" si="91"/>
        <v>0</v>
      </c>
      <c r="K50" s="269">
        <f t="shared" si="92"/>
        <v>0</v>
      </c>
      <c r="L50" s="295">
        <v>12153673145</v>
      </c>
      <c r="M50" s="274">
        <v>45.22</v>
      </c>
      <c r="N50" s="269">
        <f t="shared" si="93"/>
        <v>0</v>
      </c>
      <c r="O50" s="269">
        <f t="shared" si="94"/>
        <v>0</v>
      </c>
      <c r="P50" s="295">
        <v>0</v>
      </c>
      <c r="Q50" s="274">
        <v>45.22</v>
      </c>
      <c r="R50" s="269">
        <f t="shared" si="95"/>
        <v>-1</v>
      </c>
      <c r="S50" s="269">
        <f t="shared" si="96"/>
        <v>0</v>
      </c>
      <c r="T50" s="295">
        <v>12153673145</v>
      </c>
      <c r="U50" s="274">
        <v>45.22</v>
      </c>
      <c r="V50" s="269" t="e">
        <f t="shared" si="97"/>
        <v>#DIV/0!</v>
      </c>
      <c r="W50" s="269">
        <f t="shared" si="98"/>
        <v>0</v>
      </c>
      <c r="X50" s="295">
        <v>12261759062</v>
      </c>
      <c r="Y50" s="274">
        <v>45.22</v>
      </c>
      <c r="Z50" s="269">
        <f t="shared" si="99"/>
        <v>8.8932716644981001E-3</v>
      </c>
      <c r="AA50" s="269">
        <f t="shared" si="100"/>
        <v>0</v>
      </c>
      <c r="AB50" s="295">
        <v>12261759062</v>
      </c>
      <c r="AC50" s="274">
        <v>45.22</v>
      </c>
      <c r="AD50" s="269">
        <f t="shared" si="101"/>
        <v>0</v>
      </c>
      <c r="AE50" s="269">
        <f t="shared" si="102"/>
        <v>0</v>
      </c>
      <c r="AF50" s="295">
        <v>12269818405.5</v>
      </c>
      <c r="AG50" s="274">
        <v>45.22</v>
      </c>
      <c r="AH50" s="269">
        <f t="shared" si="103"/>
        <v>6.5727465849304092E-4</v>
      </c>
      <c r="AI50" s="269">
        <f t="shared" si="104"/>
        <v>0</v>
      </c>
      <c r="AJ50" s="270" t="e">
        <f t="shared" si="18"/>
        <v>#DIV/0!</v>
      </c>
      <c r="AK50" s="270">
        <f t="shared" si="19"/>
        <v>0</v>
      </c>
      <c r="AL50" s="271">
        <f t="shared" si="22"/>
        <v>9.5563916450873091E-3</v>
      </c>
      <c r="AM50" s="271">
        <f t="shared" si="38"/>
        <v>0</v>
      </c>
      <c r="AN50" s="272" t="e">
        <f t="shared" si="20"/>
        <v>#DIV/0!</v>
      </c>
      <c r="AO50" s="272">
        <f t="shared" si="21"/>
        <v>0</v>
      </c>
      <c r="AP50" s="102"/>
      <c r="AQ50" s="211">
        <v>12153673145</v>
      </c>
      <c r="AR50" s="213">
        <v>45.22</v>
      </c>
      <c r="AS50" s="235" t="e">
        <f>(#REF!/AQ50)-1</f>
        <v>#REF!</v>
      </c>
      <c r="AT50" s="235" t="e">
        <f>(#REF!/AR50)-1</f>
        <v>#REF!</v>
      </c>
    </row>
    <row r="51" spans="1:46">
      <c r="A51" s="267" t="s">
        <v>42</v>
      </c>
      <c r="B51" s="297">
        <v>30680241274.151199</v>
      </c>
      <c r="C51" s="291">
        <v>11.498179353379109</v>
      </c>
      <c r="D51" s="295">
        <v>30680241274.151199</v>
      </c>
      <c r="E51" s="291">
        <v>11.498179353379109</v>
      </c>
      <c r="F51" s="269">
        <f t="shared" si="90"/>
        <v>0</v>
      </c>
      <c r="G51" s="269">
        <f t="shared" si="90"/>
        <v>0</v>
      </c>
      <c r="H51" s="298">
        <v>30796350840.189999</v>
      </c>
      <c r="I51" s="291">
        <v>11.54</v>
      </c>
      <c r="J51" s="269">
        <f t="shared" si="91"/>
        <v>3.784506288632881E-3</v>
      </c>
      <c r="K51" s="269">
        <f t="shared" si="92"/>
        <v>3.6371537906650718E-3</v>
      </c>
      <c r="L51" s="298">
        <v>30796350840.189999</v>
      </c>
      <c r="M51" s="291">
        <v>11.54</v>
      </c>
      <c r="N51" s="269">
        <f t="shared" si="93"/>
        <v>0</v>
      </c>
      <c r="O51" s="269">
        <f t="shared" si="94"/>
        <v>0</v>
      </c>
      <c r="P51" s="299">
        <v>30796350840.189999</v>
      </c>
      <c r="Q51" s="291">
        <v>11.54</v>
      </c>
      <c r="R51" s="269">
        <f t="shared" si="95"/>
        <v>0</v>
      </c>
      <c r="S51" s="269">
        <f t="shared" si="96"/>
        <v>0</v>
      </c>
      <c r="T51" s="299">
        <v>30796350840.189999</v>
      </c>
      <c r="U51" s="291">
        <v>11.54</v>
      </c>
      <c r="V51" s="269">
        <f t="shared" si="97"/>
        <v>0</v>
      </c>
      <c r="W51" s="269">
        <f t="shared" si="98"/>
        <v>0</v>
      </c>
      <c r="X51" s="299">
        <v>30825079708.144787</v>
      </c>
      <c r="Y51" s="291">
        <v>11.552461139380705</v>
      </c>
      <c r="Z51" s="269">
        <f t="shared" si="99"/>
        <v>9.3286597830598576E-4</v>
      </c>
      <c r="AA51" s="269">
        <f t="shared" si="100"/>
        <v>1.0798214368029587E-3</v>
      </c>
      <c r="AB51" s="300">
        <v>30825079708.144787</v>
      </c>
      <c r="AC51" s="300">
        <v>11.552461139380705</v>
      </c>
      <c r="AD51" s="269">
        <f t="shared" si="101"/>
        <v>0</v>
      </c>
      <c r="AE51" s="269">
        <f t="shared" si="102"/>
        <v>0</v>
      </c>
      <c r="AF51" s="300">
        <v>30825079708.144787</v>
      </c>
      <c r="AG51" s="300">
        <v>11.552461139380705</v>
      </c>
      <c r="AH51" s="269">
        <f t="shared" si="103"/>
        <v>0</v>
      </c>
      <c r="AI51" s="269">
        <f t="shared" si="104"/>
        <v>0</v>
      </c>
      <c r="AJ51" s="270">
        <f t="shared" si="18"/>
        <v>5.8967153336735836E-4</v>
      </c>
      <c r="AK51" s="270">
        <f t="shared" si="19"/>
        <v>5.8962190343350381E-4</v>
      </c>
      <c r="AL51" s="271">
        <f t="shared" si="22"/>
        <v>4.7209027041002173E-3</v>
      </c>
      <c r="AM51" s="271">
        <f t="shared" si="38"/>
        <v>4.7209027041001401E-3</v>
      </c>
      <c r="AN51" s="272">
        <f t="shared" si="20"/>
        <v>1.3315418905524589E-3</v>
      </c>
      <c r="AO51" s="272">
        <f t="shared" si="21"/>
        <v>1.2880589006197395E-3</v>
      </c>
      <c r="AP51" s="102"/>
      <c r="AQ51" s="214">
        <v>31507613595.857655</v>
      </c>
      <c r="AR51" s="214">
        <v>11.808257597614354</v>
      </c>
      <c r="AS51" s="235" t="e">
        <f>(#REF!/AQ51)-1</f>
        <v>#REF!</v>
      </c>
      <c r="AT51" s="235" t="e">
        <f>(#REF!/AR51)-1</f>
        <v>#REF!</v>
      </c>
    </row>
    <row r="52" spans="1:46">
      <c r="A52" s="121" t="s">
        <v>72</v>
      </c>
      <c r="B52" s="282">
        <f>SUM(B49:B51)</f>
        <v>45252266502.151199</v>
      </c>
      <c r="C52" s="180"/>
      <c r="D52" s="282">
        <f>SUM(D49:D51)</f>
        <v>45267882742.151199</v>
      </c>
      <c r="E52" s="180"/>
      <c r="F52" s="269">
        <f>((D52-B52)/B52)</f>
        <v>3.4509299107167673E-4</v>
      </c>
      <c r="G52" s="269"/>
      <c r="H52" s="282">
        <f>SUM(H49:H51)</f>
        <v>45385534313.190002</v>
      </c>
      <c r="I52" s="180"/>
      <c r="J52" s="269">
        <f>((H52-D52)/D52)</f>
        <v>2.5990075946108215E-3</v>
      </c>
      <c r="K52" s="269"/>
      <c r="L52" s="282">
        <f>SUM(L49:L51)</f>
        <v>45387007528.190002</v>
      </c>
      <c r="M52" s="180"/>
      <c r="N52" s="269">
        <f>((L52-H52)/H52)</f>
        <v>3.2460012254870652E-5</v>
      </c>
      <c r="O52" s="269"/>
      <c r="P52" s="282">
        <f>SUM(P49:P51)</f>
        <v>33234834383.189999</v>
      </c>
      <c r="Q52" s="180"/>
      <c r="R52" s="269">
        <f>((P52-L52)/L52)</f>
        <v>-0.26774563485932079</v>
      </c>
      <c r="S52" s="269"/>
      <c r="T52" s="282">
        <f>SUM(T49:T51)</f>
        <v>45393650241.190002</v>
      </c>
      <c r="U52" s="180"/>
      <c r="V52" s="269">
        <f>((T52-P52)/P52)</f>
        <v>0.36584553778158341</v>
      </c>
      <c r="W52" s="269"/>
      <c r="X52" s="282">
        <f>SUM(X49:X51)</f>
        <v>45531312132.144791</v>
      </c>
      <c r="Y52" s="180"/>
      <c r="Z52" s="269">
        <f>((X52-T52)/T52)</f>
        <v>3.0326243918113991E-3</v>
      </c>
      <c r="AA52" s="269"/>
      <c r="AB52" s="282">
        <f>SUM(AB49:AB51)</f>
        <v>45533317983.144791</v>
      </c>
      <c r="AC52" s="180"/>
      <c r="AD52" s="269">
        <f>((AB52-X52)/X52)</f>
        <v>4.4054320116636461E-5</v>
      </c>
      <c r="AE52" s="269"/>
      <c r="AF52" s="282">
        <f>SUM(AF49:AF51)</f>
        <v>45398911868.644791</v>
      </c>
      <c r="AG52" s="180"/>
      <c r="AH52" s="269">
        <f>((AF52-AB52)/AB52)</f>
        <v>-2.9518190295236891E-3</v>
      </c>
      <c r="AI52" s="269"/>
      <c r="AJ52" s="270">
        <f t="shared" si="18"/>
        <v>1.2650165400325545E-2</v>
      </c>
      <c r="AK52" s="270"/>
      <c r="AL52" s="271">
        <f t="shared" si="22"/>
        <v>2.8945273902016076E-3</v>
      </c>
      <c r="AM52" s="271"/>
      <c r="AN52" s="272">
        <f t="shared" si="20"/>
        <v>0.17082792344262759</v>
      </c>
      <c r="AO52" s="272"/>
      <c r="AP52" s="102"/>
      <c r="AQ52" s="204">
        <f>SUM(AQ49:AQ51)</f>
        <v>46073885489.857651</v>
      </c>
      <c r="AR52" s="206"/>
      <c r="AS52" s="235" t="e">
        <f>(#REF!/AQ52)-1</f>
        <v>#REF!</v>
      </c>
      <c r="AT52" s="235" t="e">
        <f>(#REF!/AR52)-1</f>
        <v>#REF!</v>
      </c>
    </row>
    <row r="53" spans="1:46">
      <c r="A53" s="284" t="s">
        <v>99</v>
      </c>
      <c r="B53" s="282"/>
      <c r="C53" s="180"/>
      <c r="D53" s="282"/>
      <c r="E53" s="180"/>
      <c r="F53" s="269"/>
      <c r="G53" s="269"/>
      <c r="H53" s="282"/>
      <c r="I53" s="180"/>
      <c r="J53" s="269"/>
      <c r="K53" s="269"/>
      <c r="L53" s="282"/>
      <c r="M53" s="180"/>
      <c r="N53" s="269"/>
      <c r="O53" s="269"/>
      <c r="P53" s="282"/>
      <c r="Q53" s="180"/>
      <c r="R53" s="269"/>
      <c r="S53" s="269"/>
      <c r="T53" s="282"/>
      <c r="U53" s="180"/>
      <c r="V53" s="269"/>
      <c r="W53" s="269"/>
      <c r="X53" s="282"/>
      <c r="Y53" s="180"/>
      <c r="Z53" s="269"/>
      <c r="AA53" s="269"/>
      <c r="AB53" s="282"/>
      <c r="AC53" s="180"/>
      <c r="AD53" s="269"/>
      <c r="AE53" s="269"/>
      <c r="AF53" s="282"/>
      <c r="AG53" s="180"/>
      <c r="AH53" s="269"/>
      <c r="AI53" s="269"/>
      <c r="AJ53" s="270"/>
      <c r="AK53" s="270"/>
      <c r="AL53" s="271"/>
      <c r="AM53" s="271"/>
      <c r="AN53" s="272"/>
      <c r="AO53" s="272"/>
      <c r="AP53" s="102"/>
      <c r="AQ53" s="204"/>
      <c r="AR53" s="206"/>
      <c r="AS53" s="235" t="e">
        <f>(#REF!/AQ53)-1</f>
        <v>#REF!</v>
      </c>
      <c r="AT53" s="235" t="e">
        <f>(#REF!/AR53)-1</f>
        <v>#REF!</v>
      </c>
    </row>
    <row r="54" spans="1:46">
      <c r="A54" s="267" t="s">
        <v>50</v>
      </c>
      <c r="B54" s="268">
        <v>887059909.10000002</v>
      </c>
      <c r="C54" s="268">
        <v>1784.4</v>
      </c>
      <c r="D54" s="268">
        <v>890126668.85000002</v>
      </c>
      <c r="E54" s="268">
        <v>1789.95</v>
      </c>
      <c r="F54" s="269">
        <f t="shared" ref="F54:F68" si="105">((D54-B54)/B54)</f>
        <v>3.4572182989438633E-3</v>
      </c>
      <c r="G54" s="269">
        <f t="shared" ref="G54:G68" si="106">((E54-C54)/C54)</f>
        <v>3.1102891728311782E-3</v>
      </c>
      <c r="H54" s="268">
        <v>878926930.09000003</v>
      </c>
      <c r="I54" s="268">
        <v>1792.09</v>
      </c>
      <c r="J54" s="269">
        <f t="shared" ref="J54:J68" si="107">((H54-D54)/D54)</f>
        <v>-1.2582185380952021E-2</v>
      </c>
      <c r="K54" s="269">
        <f t="shared" ref="K54:K68" si="108">((I54-E54)/E54)</f>
        <v>1.1955641219027753E-3</v>
      </c>
      <c r="L54" s="268">
        <v>861547393.59000003</v>
      </c>
      <c r="M54" s="268">
        <v>1805.73</v>
      </c>
      <c r="N54" s="269">
        <f t="shared" ref="N54:N68" si="109">((L54-H54)/H54)</f>
        <v>-1.9773585158234231E-2</v>
      </c>
      <c r="O54" s="269">
        <f t="shared" ref="O54:O68" si="110">((M54-I54)/I54)</f>
        <v>7.6112248826789393E-3</v>
      </c>
      <c r="P54" s="268">
        <v>872543232.61000001</v>
      </c>
      <c r="Q54" s="268">
        <v>1824.18</v>
      </c>
      <c r="R54" s="269">
        <f t="shared" ref="R54:R68" si="111">((P54-L54)/L54)</f>
        <v>1.2762895113849961E-2</v>
      </c>
      <c r="S54" s="269">
        <f t="shared" ref="S54:S68" si="112">((Q54-M54)/M54)</f>
        <v>1.0217474373245194E-2</v>
      </c>
      <c r="T54" s="268">
        <v>876272099.05999994</v>
      </c>
      <c r="U54" s="268">
        <v>1830.36</v>
      </c>
      <c r="V54" s="269">
        <f t="shared" ref="V54:V68" si="113">((T54-P54)/P54)</f>
        <v>4.2735606794472927E-3</v>
      </c>
      <c r="W54" s="269">
        <f t="shared" ref="W54:W68" si="114">((U54-Q54)/Q54)</f>
        <v>3.38782357004234E-3</v>
      </c>
      <c r="X54" s="268">
        <v>867385779.34000003</v>
      </c>
      <c r="Y54" s="268">
        <v>1811.22</v>
      </c>
      <c r="Z54" s="269">
        <f t="shared" ref="Z54:Z68" si="115">((X54-T54)/T54)</f>
        <v>-1.014105062746206E-2</v>
      </c>
      <c r="AA54" s="269">
        <f t="shared" ref="AA54:AA68" si="116">((Y54-U54)/U54)</f>
        <v>-1.0456959286697629E-2</v>
      </c>
      <c r="AB54" s="268">
        <v>868144990.58000004</v>
      </c>
      <c r="AC54" s="268">
        <v>1815.92</v>
      </c>
      <c r="AD54" s="269">
        <f t="shared" ref="AD54:AD68" si="117">((AB54-X54)/X54)</f>
        <v>8.7528670412108758E-4</v>
      </c>
      <c r="AE54" s="269">
        <f t="shared" ref="AE54:AE68" si="118">((AC54-Y54)/Y54)</f>
        <v>2.5949360099822472E-3</v>
      </c>
      <c r="AF54" s="268">
        <v>868768945.82000005</v>
      </c>
      <c r="AG54" s="268">
        <v>1815.98</v>
      </c>
      <c r="AH54" s="269">
        <f t="shared" ref="AH54:AH68" si="119">((AF54-AB54)/AB54)</f>
        <v>7.1872238712470196E-4</v>
      </c>
      <c r="AI54" s="269">
        <f t="shared" ref="AI54:AI68" si="120">((AG54-AC54)/AC54)</f>
        <v>3.3041103132266525E-5</v>
      </c>
      <c r="AJ54" s="270">
        <f t="shared" si="18"/>
        <v>-2.5511422478951759E-3</v>
      </c>
      <c r="AK54" s="270">
        <f t="shared" si="19"/>
        <v>2.2116742433896642E-3</v>
      </c>
      <c r="AL54" s="271">
        <f t="shared" si="22"/>
        <v>-2.3994026667679896E-2</v>
      </c>
      <c r="AM54" s="271">
        <f t="shared" si="38"/>
        <v>1.4542305650995822E-2</v>
      </c>
      <c r="AN54" s="272">
        <f t="shared" si="20"/>
        <v>1.0653438159084996E-2</v>
      </c>
      <c r="AO54" s="272">
        <f t="shared" si="21"/>
        <v>6.116241914486429E-3</v>
      </c>
      <c r="AP54" s="102"/>
      <c r="AQ54" s="194">
        <v>885354617.76999998</v>
      </c>
      <c r="AR54" s="194">
        <v>1763.14</v>
      </c>
      <c r="AS54" s="235" t="e">
        <f>(#REF!/AQ54)-1</f>
        <v>#REF!</v>
      </c>
      <c r="AT54" s="235" t="e">
        <f>(#REF!/AR54)-1</f>
        <v>#REF!</v>
      </c>
    </row>
    <row r="55" spans="1:46">
      <c r="A55" s="267" t="s">
        <v>43</v>
      </c>
      <c r="B55" s="275">
        <v>115608714</v>
      </c>
      <c r="C55" s="294">
        <v>82.85</v>
      </c>
      <c r="D55" s="275">
        <v>115188594</v>
      </c>
      <c r="E55" s="294">
        <v>82.55</v>
      </c>
      <c r="F55" s="269">
        <f t="shared" si="105"/>
        <v>-3.6339821235274704E-3</v>
      </c>
      <c r="G55" s="269">
        <f t="shared" si="106"/>
        <v>-3.6210018105008713E-3</v>
      </c>
      <c r="H55" s="275">
        <v>116194065</v>
      </c>
      <c r="I55" s="294">
        <v>83.27</v>
      </c>
      <c r="J55" s="269">
        <f t="shared" si="107"/>
        <v>8.7289111281278423E-3</v>
      </c>
      <c r="K55" s="269">
        <f t="shared" si="108"/>
        <v>8.7219866747425667E-3</v>
      </c>
      <c r="L55" s="275">
        <v>116640138</v>
      </c>
      <c r="M55" s="294">
        <v>83.59</v>
      </c>
      <c r="N55" s="269">
        <f t="shared" si="109"/>
        <v>3.8390342914674685E-3</v>
      </c>
      <c r="O55" s="269">
        <f t="shared" si="110"/>
        <v>3.842920619671039E-3</v>
      </c>
      <c r="P55" s="275">
        <v>117647736</v>
      </c>
      <c r="Q55" s="294">
        <v>84.31</v>
      </c>
      <c r="R55" s="269">
        <f t="shared" si="111"/>
        <v>8.638518586114842E-3</v>
      </c>
      <c r="S55" s="269">
        <f t="shared" si="112"/>
        <v>8.6134705108266395E-3</v>
      </c>
      <c r="T55" s="275">
        <v>118917813.3</v>
      </c>
      <c r="U55" s="294">
        <v>84.57</v>
      </c>
      <c r="V55" s="269">
        <f t="shared" si="113"/>
        <v>1.0795594910555669E-2</v>
      </c>
      <c r="W55" s="269">
        <f t="shared" si="114"/>
        <v>3.0838571936898456E-3</v>
      </c>
      <c r="X55" s="275">
        <v>117789156</v>
      </c>
      <c r="Y55" s="294">
        <v>84.4</v>
      </c>
      <c r="Z55" s="269">
        <f t="shared" si="115"/>
        <v>-9.4910700817603839E-3</v>
      </c>
      <c r="AA55" s="269">
        <f t="shared" si="116"/>
        <v>-2.0101690906939519E-3</v>
      </c>
      <c r="AB55" s="275">
        <v>118059162</v>
      </c>
      <c r="AC55" s="294">
        <v>84.8</v>
      </c>
      <c r="AD55" s="269">
        <f t="shared" si="117"/>
        <v>2.2922823218123746E-3</v>
      </c>
      <c r="AE55" s="269">
        <f t="shared" si="118"/>
        <v>4.7393364928908941E-3</v>
      </c>
      <c r="AF55" s="275">
        <v>118090149</v>
      </c>
      <c r="AG55" s="294">
        <v>84.87</v>
      </c>
      <c r="AH55" s="269">
        <f t="shared" si="119"/>
        <v>2.6247009952518551E-4</v>
      </c>
      <c r="AI55" s="269">
        <f t="shared" si="120"/>
        <v>8.2547169811329475E-4</v>
      </c>
      <c r="AJ55" s="270">
        <f t="shared" si="18"/>
        <v>2.678969891539441E-3</v>
      </c>
      <c r="AK55" s="270">
        <f t="shared" si="19"/>
        <v>3.024484036092432E-3</v>
      </c>
      <c r="AL55" s="271">
        <f t="shared" si="22"/>
        <v>2.5189603408129108E-2</v>
      </c>
      <c r="AM55" s="271">
        <f t="shared" si="38"/>
        <v>2.8104179285281739E-2</v>
      </c>
      <c r="AN55" s="272">
        <f t="shared" si="20"/>
        <v>6.9002649570053063E-3</v>
      </c>
      <c r="AO55" s="272">
        <f t="shared" si="21"/>
        <v>4.4985435452706583E-3</v>
      </c>
      <c r="AP55" s="102"/>
      <c r="AQ55" s="197">
        <v>113791197</v>
      </c>
      <c r="AR55" s="196">
        <v>81.52</v>
      </c>
      <c r="AS55" s="235" t="e">
        <f>(#REF!/AQ55)-1</f>
        <v>#REF!</v>
      </c>
      <c r="AT55" s="235" t="e">
        <f>(#REF!/AR55)-1</f>
        <v>#REF!</v>
      </c>
    </row>
    <row r="56" spans="1:46">
      <c r="A56" s="267" t="s">
        <v>44</v>
      </c>
      <c r="B56" s="275">
        <v>1068004476.89</v>
      </c>
      <c r="C56" s="274">
        <v>1.1692</v>
      </c>
      <c r="D56" s="275">
        <v>993054575.88999999</v>
      </c>
      <c r="E56" s="294">
        <v>1.1635</v>
      </c>
      <c r="F56" s="269">
        <f t="shared" si="105"/>
        <v>-7.0177515751855338E-2</v>
      </c>
      <c r="G56" s="269">
        <f t="shared" si="106"/>
        <v>-4.8751282928498445E-3</v>
      </c>
      <c r="H56" s="275">
        <v>994217478</v>
      </c>
      <c r="I56" s="294">
        <v>1.1657999999999999</v>
      </c>
      <c r="J56" s="269">
        <f t="shared" si="107"/>
        <v>1.1710354478330588E-3</v>
      </c>
      <c r="K56" s="269">
        <f t="shared" si="108"/>
        <v>1.9767941555650786E-3</v>
      </c>
      <c r="L56" s="275">
        <v>995467328.84000003</v>
      </c>
      <c r="M56" s="294">
        <v>1.1678999999999999</v>
      </c>
      <c r="N56" s="269">
        <f t="shared" si="109"/>
        <v>1.2571201650108522E-3</v>
      </c>
      <c r="O56" s="269">
        <f t="shared" si="110"/>
        <v>1.8013381369016905E-3</v>
      </c>
      <c r="P56" s="275">
        <v>1008778954.73</v>
      </c>
      <c r="Q56" s="294">
        <v>1.1836</v>
      </c>
      <c r="R56" s="269">
        <f t="shared" si="111"/>
        <v>1.3372237846832986E-2</v>
      </c>
      <c r="S56" s="269">
        <f t="shared" si="112"/>
        <v>1.3442931757856023E-2</v>
      </c>
      <c r="T56" s="275">
        <v>1000034097.4299999</v>
      </c>
      <c r="U56" s="294">
        <v>1.1836</v>
      </c>
      <c r="V56" s="269">
        <f t="shared" si="113"/>
        <v>-8.6687546949674767E-3</v>
      </c>
      <c r="W56" s="269">
        <f t="shared" si="114"/>
        <v>0</v>
      </c>
      <c r="X56" s="275">
        <v>992976955.40999997</v>
      </c>
      <c r="Y56" s="294">
        <v>1.1655</v>
      </c>
      <c r="Z56" s="269">
        <f t="shared" si="115"/>
        <v>-7.0569013977985528E-3</v>
      </c>
      <c r="AA56" s="269">
        <f t="shared" si="116"/>
        <v>-1.5292328489354516E-2</v>
      </c>
      <c r="AB56" s="275">
        <v>991639065.39999998</v>
      </c>
      <c r="AC56" s="294">
        <v>1.1631</v>
      </c>
      <c r="AD56" s="269">
        <f t="shared" si="117"/>
        <v>-1.3473525268746806E-3</v>
      </c>
      <c r="AE56" s="269">
        <f t="shared" si="118"/>
        <v>-2.0592020592020231E-3</v>
      </c>
      <c r="AF56" s="275">
        <v>983035159.49000001</v>
      </c>
      <c r="AG56" s="294">
        <v>1.1397999999999999</v>
      </c>
      <c r="AH56" s="269">
        <f t="shared" si="119"/>
        <v>-8.6764491337676247E-3</v>
      </c>
      <c r="AI56" s="269">
        <f t="shared" si="120"/>
        <v>-2.0032671309431774E-2</v>
      </c>
      <c r="AJ56" s="270">
        <f t="shared" si="18"/>
        <v>-1.0015822505698345E-2</v>
      </c>
      <c r="AK56" s="270">
        <f t="shared" si="19"/>
        <v>-3.1297832625644204E-3</v>
      </c>
      <c r="AL56" s="271">
        <f t="shared" si="22"/>
        <v>-1.0089492202400184E-2</v>
      </c>
      <c r="AM56" s="271">
        <f t="shared" si="38"/>
        <v>-2.0369574559518742E-2</v>
      </c>
      <c r="AN56" s="272">
        <f t="shared" si="20"/>
        <v>2.537198068522669E-2</v>
      </c>
      <c r="AO56" s="272">
        <f t="shared" si="21"/>
        <v>1.0506263585586194E-2</v>
      </c>
      <c r="AP56" s="102"/>
      <c r="AQ56" s="194">
        <v>1066913090.3099999</v>
      </c>
      <c r="AR56" s="196">
        <v>1.1691</v>
      </c>
      <c r="AS56" s="235" t="e">
        <f>(#REF!/AQ56)-1</f>
        <v>#REF!</v>
      </c>
      <c r="AT56" s="235" t="e">
        <f>(#REF!/AR56)-1</f>
        <v>#REF!</v>
      </c>
    </row>
    <row r="57" spans="1:46">
      <c r="A57" s="267" t="s">
        <v>10</v>
      </c>
      <c r="B57" s="275">
        <v>4139795250.6900001</v>
      </c>
      <c r="C57" s="274">
        <v>298.74650000000003</v>
      </c>
      <c r="D57" s="275">
        <v>4174912551.0100002</v>
      </c>
      <c r="E57" s="294">
        <v>301.14499999999998</v>
      </c>
      <c r="F57" s="269">
        <f t="shared" si="105"/>
        <v>8.4828592221190165E-3</v>
      </c>
      <c r="G57" s="269">
        <f t="shared" si="106"/>
        <v>8.0285459411238488E-3</v>
      </c>
      <c r="H57" s="275">
        <v>4153952096.21</v>
      </c>
      <c r="I57" s="294">
        <v>300.14049999999997</v>
      </c>
      <c r="J57" s="269">
        <f t="shared" si="107"/>
        <v>-5.0205733758254198E-3</v>
      </c>
      <c r="K57" s="269">
        <f t="shared" si="108"/>
        <v>-3.3356024506467226E-3</v>
      </c>
      <c r="L57" s="275">
        <v>4146179658.3000002</v>
      </c>
      <c r="M57" s="294">
        <v>300.08920000000001</v>
      </c>
      <c r="N57" s="269">
        <f t="shared" si="109"/>
        <v>-1.8710947382111836E-3</v>
      </c>
      <c r="O57" s="269">
        <f t="shared" si="110"/>
        <v>-1.7091995248881529E-4</v>
      </c>
      <c r="P57" s="275">
        <v>4189458274.6599998</v>
      </c>
      <c r="Q57" s="294">
        <v>303.59469999999999</v>
      </c>
      <c r="R57" s="269">
        <f t="shared" si="111"/>
        <v>1.0438191281307038E-2</v>
      </c>
      <c r="S57" s="269">
        <f t="shared" si="112"/>
        <v>1.1681526692729973E-2</v>
      </c>
      <c r="T57" s="275">
        <v>4193321908.5999999</v>
      </c>
      <c r="U57" s="294">
        <v>304.41469999999998</v>
      </c>
      <c r="V57" s="269">
        <f t="shared" si="113"/>
        <v>9.2222757375799735E-4</v>
      </c>
      <c r="W57" s="269">
        <f t="shared" si="114"/>
        <v>2.7009694174502824E-3</v>
      </c>
      <c r="X57" s="275">
        <v>4161835084.52</v>
      </c>
      <c r="Y57" s="294">
        <v>302.11869999999999</v>
      </c>
      <c r="Z57" s="269">
        <f t="shared" si="115"/>
        <v>-7.5088020348316751E-3</v>
      </c>
      <c r="AA57" s="269">
        <f t="shared" si="116"/>
        <v>-7.5423427318062905E-3</v>
      </c>
      <c r="AB57" s="275">
        <v>4127656143.5500002</v>
      </c>
      <c r="AC57" s="294">
        <v>300.4787</v>
      </c>
      <c r="AD57" s="269">
        <f t="shared" si="117"/>
        <v>-8.2124688450844214E-3</v>
      </c>
      <c r="AE57" s="269">
        <f t="shared" si="118"/>
        <v>-5.4283299908280637E-3</v>
      </c>
      <c r="AF57" s="275">
        <v>4103272414.1999998</v>
      </c>
      <c r="AG57" s="294">
        <v>299.56650000000002</v>
      </c>
      <c r="AH57" s="269">
        <f t="shared" si="119"/>
        <v>-5.9074032579247504E-3</v>
      </c>
      <c r="AI57" s="269">
        <f t="shared" si="120"/>
        <v>-3.0358225058880525E-3</v>
      </c>
      <c r="AJ57" s="270">
        <f t="shared" si="18"/>
        <v>-1.0846330218366748E-3</v>
      </c>
      <c r="AK57" s="270">
        <f t="shared" si="19"/>
        <v>3.6225305245576997E-4</v>
      </c>
      <c r="AL57" s="271">
        <f t="shared" si="22"/>
        <v>-1.7159673630210325E-2</v>
      </c>
      <c r="AM57" s="271">
        <f t="shared" si="38"/>
        <v>-5.2416609938732601E-3</v>
      </c>
      <c r="AN57" s="272">
        <f t="shared" si="20"/>
        <v>7.1692311750752719E-3</v>
      </c>
      <c r="AO57" s="272">
        <f t="shared" si="21"/>
        <v>6.696335985374207E-3</v>
      </c>
      <c r="AP57" s="102"/>
      <c r="AQ57" s="194">
        <v>4173976375.3699999</v>
      </c>
      <c r="AR57" s="196">
        <v>299.53579999999999</v>
      </c>
      <c r="AS57" s="235" t="e">
        <f>(#REF!/AQ57)-1</f>
        <v>#REF!</v>
      </c>
      <c r="AT57" s="235" t="e">
        <f>(#REF!/AR57)-1</f>
        <v>#REF!</v>
      </c>
    </row>
    <row r="58" spans="1:46">
      <c r="A58" s="267" t="s">
        <v>22</v>
      </c>
      <c r="B58" s="286">
        <v>2368555611.5799999</v>
      </c>
      <c r="C58" s="301">
        <v>9.9210999999999991</v>
      </c>
      <c r="D58" s="275">
        <v>2385228984.6399999</v>
      </c>
      <c r="E58" s="274">
        <v>9.9999000000000002</v>
      </c>
      <c r="F58" s="269">
        <f t="shared" si="105"/>
        <v>7.0394686865205515E-3</v>
      </c>
      <c r="G58" s="269">
        <f t="shared" si="106"/>
        <v>7.9426676477407851E-3</v>
      </c>
      <c r="H58" s="275">
        <v>2385606465.6999998</v>
      </c>
      <c r="I58" s="294">
        <v>10.0105</v>
      </c>
      <c r="J58" s="269">
        <f t="shared" si="107"/>
        <v>1.5825778674952485E-4</v>
      </c>
      <c r="K58" s="269">
        <f t="shared" si="108"/>
        <v>1.0600106001060175E-3</v>
      </c>
      <c r="L58" s="275">
        <v>2407175116.5599999</v>
      </c>
      <c r="M58" s="294">
        <v>10.100899999999999</v>
      </c>
      <c r="N58" s="269">
        <f t="shared" si="109"/>
        <v>9.0411604638535054E-3</v>
      </c>
      <c r="O58" s="269">
        <f t="shared" si="110"/>
        <v>9.0305179561459385E-3</v>
      </c>
      <c r="P58" s="275">
        <v>2414632840.0500002</v>
      </c>
      <c r="Q58" s="294">
        <v>10.147399999999999</v>
      </c>
      <c r="R58" s="269">
        <f t="shared" si="111"/>
        <v>3.0981225415198667E-3</v>
      </c>
      <c r="S58" s="269">
        <f t="shared" si="112"/>
        <v>4.6035501786969467E-3</v>
      </c>
      <c r="T58" s="275">
        <v>2426708496.2800002</v>
      </c>
      <c r="U58" s="294">
        <v>10.1983</v>
      </c>
      <c r="V58" s="269">
        <f t="shared" si="113"/>
        <v>5.0010320532830853E-3</v>
      </c>
      <c r="W58" s="269">
        <f t="shared" si="114"/>
        <v>5.0160632280190388E-3</v>
      </c>
      <c r="X58" s="275">
        <v>2374059577.2399998</v>
      </c>
      <c r="Y58" s="294">
        <v>9.9760000000000009</v>
      </c>
      <c r="Z58" s="269">
        <f t="shared" si="115"/>
        <v>-2.1695609143293521E-2</v>
      </c>
      <c r="AA58" s="269">
        <f t="shared" si="116"/>
        <v>-2.1797750605492959E-2</v>
      </c>
      <c r="AB58" s="275">
        <v>2353959808.5</v>
      </c>
      <c r="AC58" s="294">
        <v>9.8976000000000006</v>
      </c>
      <c r="AD58" s="269">
        <f t="shared" si="117"/>
        <v>-8.4664129462863232E-3</v>
      </c>
      <c r="AE58" s="269">
        <f t="shared" si="118"/>
        <v>-7.8588612670409223E-3</v>
      </c>
      <c r="AF58" s="275">
        <v>2339263510.9400001</v>
      </c>
      <c r="AG58" s="294">
        <v>9.8352000000000004</v>
      </c>
      <c r="AH58" s="269">
        <f t="shared" si="119"/>
        <v>-6.2432236552776056E-3</v>
      </c>
      <c r="AI58" s="269">
        <f t="shared" si="120"/>
        <v>-6.3045586808923608E-3</v>
      </c>
      <c r="AJ58" s="270">
        <f t="shared" si="18"/>
        <v>-1.5084005266163647E-3</v>
      </c>
      <c r="AK58" s="270">
        <f t="shared" si="19"/>
        <v>-1.0385451178396895E-3</v>
      </c>
      <c r="AL58" s="271">
        <f t="shared" si="22"/>
        <v>-1.9270885099921479E-2</v>
      </c>
      <c r="AM58" s="271">
        <f t="shared" si="38"/>
        <v>-1.6470164701647E-2</v>
      </c>
      <c r="AN58" s="272">
        <f t="shared" si="20"/>
        <v>1.0205640604410933E-2</v>
      </c>
      <c r="AO58" s="272">
        <f t="shared" si="21"/>
        <v>1.0420692980018964E-2</v>
      </c>
      <c r="AP58" s="102"/>
      <c r="AQ58" s="194">
        <v>2336951594.8200002</v>
      </c>
      <c r="AR58" s="196">
        <v>9.7842000000000002</v>
      </c>
      <c r="AS58" s="235" t="e">
        <f>(#REF!/AQ58)-1</f>
        <v>#REF!</v>
      </c>
      <c r="AT58" s="235" t="e">
        <f>(#REF!/AR58)-1</f>
        <v>#REF!</v>
      </c>
    </row>
    <row r="59" spans="1:46">
      <c r="A59" s="302" t="s">
        <v>46</v>
      </c>
      <c r="B59" s="303">
        <v>0</v>
      </c>
      <c r="C59" s="304">
        <v>0</v>
      </c>
      <c r="D59" s="303">
        <v>0</v>
      </c>
      <c r="E59" s="304">
        <v>0</v>
      </c>
      <c r="F59" s="269" t="e">
        <f t="shared" si="105"/>
        <v>#DIV/0!</v>
      </c>
      <c r="G59" s="269" t="e">
        <f t="shared" si="106"/>
        <v>#DIV/0!</v>
      </c>
      <c r="H59" s="303">
        <v>0</v>
      </c>
      <c r="I59" s="304">
        <v>0</v>
      </c>
      <c r="J59" s="269" t="e">
        <f t="shared" si="107"/>
        <v>#DIV/0!</v>
      </c>
      <c r="K59" s="269" t="e">
        <f t="shared" si="108"/>
        <v>#DIV/0!</v>
      </c>
      <c r="L59" s="303">
        <v>0</v>
      </c>
      <c r="M59" s="304">
        <v>0</v>
      </c>
      <c r="N59" s="269" t="e">
        <f t="shared" si="109"/>
        <v>#DIV/0!</v>
      </c>
      <c r="O59" s="269" t="e">
        <f t="shared" si="110"/>
        <v>#DIV/0!</v>
      </c>
      <c r="P59" s="303">
        <v>0</v>
      </c>
      <c r="Q59" s="304">
        <v>0</v>
      </c>
      <c r="R59" s="269" t="e">
        <f t="shared" si="111"/>
        <v>#DIV/0!</v>
      </c>
      <c r="S59" s="269" t="e">
        <f t="shared" si="112"/>
        <v>#DIV/0!</v>
      </c>
      <c r="T59" s="303">
        <v>0</v>
      </c>
      <c r="U59" s="304">
        <v>0</v>
      </c>
      <c r="V59" s="269" t="e">
        <f t="shared" si="113"/>
        <v>#DIV/0!</v>
      </c>
      <c r="W59" s="269" t="e">
        <f t="shared" si="114"/>
        <v>#DIV/0!</v>
      </c>
      <c r="X59" s="303">
        <v>0</v>
      </c>
      <c r="Y59" s="304">
        <v>0</v>
      </c>
      <c r="Z59" s="269" t="e">
        <f t="shared" si="115"/>
        <v>#DIV/0!</v>
      </c>
      <c r="AA59" s="269" t="e">
        <f t="shared" si="116"/>
        <v>#DIV/0!</v>
      </c>
      <c r="AB59" s="303">
        <v>0</v>
      </c>
      <c r="AC59" s="304">
        <v>0</v>
      </c>
      <c r="AD59" s="269" t="e">
        <f t="shared" si="117"/>
        <v>#DIV/0!</v>
      </c>
      <c r="AE59" s="269" t="e">
        <f t="shared" si="118"/>
        <v>#DIV/0!</v>
      </c>
      <c r="AF59" s="303">
        <v>0</v>
      </c>
      <c r="AG59" s="304">
        <v>0</v>
      </c>
      <c r="AH59" s="269" t="e">
        <f t="shared" si="119"/>
        <v>#DIV/0!</v>
      </c>
      <c r="AI59" s="269" t="e">
        <f t="shared" si="120"/>
        <v>#DIV/0!</v>
      </c>
      <c r="AJ59" s="270" t="e">
        <f t="shared" si="18"/>
        <v>#DIV/0!</v>
      </c>
      <c r="AK59" s="270" t="e">
        <f t="shared" si="19"/>
        <v>#DIV/0!</v>
      </c>
      <c r="AL59" s="271" t="e">
        <f t="shared" si="22"/>
        <v>#DIV/0!</v>
      </c>
      <c r="AM59" s="271" t="e">
        <f t="shared" si="38"/>
        <v>#DIV/0!</v>
      </c>
      <c r="AN59" s="272" t="e">
        <f t="shared" si="20"/>
        <v>#DIV/0!</v>
      </c>
      <c r="AO59" s="272" t="e">
        <f t="shared" si="21"/>
        <v>#DIV/0!</v>
      </c>
      <c r="AP59" s="102"/>
      <c r="AQ59" s="215">
        <v>0</v>
      </c>
      <c r="AR59" s="216">
        <v>0</v>
      </c>
      <c r="AS59" s="235" t="e">
        <f>(#REF!/AQ59)-1</f>
        <v>#REF!</v>
      </c>
      <c r="AT59" s="235" t="e">
        <f>(#REF!/AR59)-1</f>
        <v>#REF!</v>
      </c>
    </row>
    <row r="60" spans="1:46">
      <c r="A60" s="281" t="s">
        <v>48</v>
      </c>
      <c r="B60" s="291">
        <v>4649784444.04</v>
      </c>
      <c r="C60" s="274">
        <v>114.04</v>
      </c>
      <c r="D60" s="291">
        <v>4524238370.4499998</v>
      </c>
      <c r="E60" s="274">
        <v>110.99</v>
      </c>
      <c r="F60" s="269">
        <f t="shared" si="105"/>
        <v>-2.7000407244882629E-2</v>
      </c>
      <c r="G60" s="269">
        <f t="shared" si="106"/>
        <v>-2.6745001753770706E-2</v>
      </c>
      <c r="H60" s="291">
        <v>4664889884.6000004</v>
      </c>
      <c r="I60" s="274">
        <v>114.58</v>
      </c>
      <c r="J60" s="269">
        <f t="shared" si="107"/>
        <v>3.108844022646198E-2</v>
      </c>
      <c r="K60" s="269">
        <f t="shared" si="108"/>
        <v>3.234525632939908E-2</v>
      </c>
      <c r="L60" s="291">
        <v>4682758122.9300003</v>
      </c>
      <c r="M60" s="274">
        <v>115.04</v>
      </c>
      <c r="N60" s="269">
        <f t="shared" si="109"/>
        <v>3.8303665835687927E-3</v>
      </c>
      <c r="O60" s="269">
        <f t="shared" si="110"/>
        <v>4.0146622447199158E-3</v>
      </c>
      <c r="P60" s="291">
        <v>4699072288.5100002</v>
      </c>
      <c r="Q60" s="274">
        <v>115.04</v>
      </c>
      <c r="R60" s="269">
        <f t="shared" si="111"/>
        <v>3.4838796178932587E-3</v>
      </c>
      <c r="S60" s="269">
        <f t="shared" si="112"/>
        <v>0</v>
      </c>
      <c r="T60" s="291">
        <v>4696884742.9399996</v>
      </c>
      <c r="U60" s="274">
        <v>115.42</v>
      </c>
      <c r="V60" s="269">
        <f t="shared" si="113"/>
        <v>-4.6552711592659577E-4</v>
      </c>
      <c r="W60" s="269">
        <f t="shared" si="114"/>
        <v>3.3031988873434928E-3</v>
      </c>
      <c r="X60" s="291">
        <v>4661290045.1599998</v>
      </c>
      <c r="Y60" s="274">
        <v>114.75</v>
      </c>
      <c r="Z60" s="269">
        <f t="shared" si="115"/>
        <v>-7.5783630487213849E-3</v>
      </c>
      <c r="AA60" s="269">
        <f t="shared" si="116"/>
        <v>-5.8048865014728966E-3</v>
      </c>
      <c r="AB60" s="291">
        <v>4667579385.1300001</v>
      </c>
      <c r="AC60" s="274">
        <v>114.92</v>
      </c>
      <c r="AD60" s="269">
        <f t="shared" si="117"/>
        <v>1.3492702468774144E-3</v>
      </c>
      <c r="AE60" s="269">
        <f t="shared" si="118"/>
        <v>1.4814814814814964E-3</v>
      </c>
      <c r="AF60" s="291">
        <v>4547775098.25</v>
      </c>
      <c r="AG60" s="274">
        <v>111.02</v>
      </c>
      <c r="AH60" s="269">
        <f t="shared" si="119"/>
        <v>-2.5667327107852363E-2</v>
      </c>
      <c r="AI60" s="269">
        <f t="shared" si="120"/>
        <v>-3.3936651583710453E-2</v>
      </c>
      <c r="AJ60" s="270">
        <f t="shared" si="18"/>
        <v>-2.6199584803226908E-3</v>
      </c>
      <c r="AK60" s="270">
        <f t="shared" si="19"/>
        <v>-3.167742612001259E-3</v>
      </c>
      <c r="AL60" s="271">
        <f t="shared" si="22"/>
        <v>5.2023624470651239E-3</v>
      </c>
      <c r="AM60" s="271">
        <f t="shared" si="38"/>
        <v>2.7029462113704964E-4</v>
      </c>
      <c r="AN60" s="272">
        <f t="shared" si="20"/>
        <v>1.8461114677713705E-2</v>
      </c>
      <c r="AO60" s="272">
        <f t="shared" si="21"/>
        <v>2.0339442438608434E-2</v>
      </c>
      <c r="AP60" s="102"/>
      <c r="AQ60" s="217">
        <v>4648600802.6700001</v>
      </c>
      <c r="AR60" s="196">
        <v>114.01</v>
      </c>
      <c r="AS60" s="235" t="e">
        <f>(#REF!/AQ60)-1</f>
        <v>#REF!</v>
      </c>
      <c r="AT60" s="235" t="e">
        <f>(#REF!/AR60)-1</f>
        <v>#REF!</v>
      </c>
    </row>
    <row r="61" spans="1:46">
      <c r="A61" s="267" t="s">
        <v>27</v>
      </c>
      <c r="B61" s="291">
        <v>4110619050.2199998</v>
      </c>
      <c r="C61" s="274">
        <v>103.24</v>
      </c>
      <c r="D61" s="291">
        <v>4054025414.4699998</v>
      </c>
      <c r="E61" s="274">
        <v>103.24</v>
      </c>
      <c r="F61" s="269">
        <f t="shared" si="105"/>
        <v>-1.3767667365568968E-2</v>
      </c>
      <c r="G61" s="269">
        <f t="shared" si="106"/>
        <v>0</v>
      </c>
      <c r="H61" s="291">
        <v>4027207494.8899999</v>
      </c>
      <c r="I61" s="274">
        <v>103.24</v>
      </c>
      <c r="J61" s="269">
        <f t="shared" si="107"/>
        <v>-6.6151335618861544E-3</v>
      </c>
      <c r="K61" s="269">
        <f t="shared" si="108"/>
        <v>0</v>
      </c>
      <c r="L61" s="291">
        <v>4023664553.1399999</v>
      </c>
      <c r="M61" s="274">
        <v>103.24</v>
      </c>
      <c r="N61" s="269">
        <f t="shared" si="109"/>
        <v>-8.7975147903243873E-4</v>
      </c>
      <c r="O61" s="269">
        <f t="shared" si="110"/>
        <v>0</v>
      </c>
      <c r="P61" s="291">
        <v>4009090343.4099998</v>
      </c>
      <c r="Q61" s="274">
        <v>103.24</v>
      </c>
      <c r="R61" s="269">
        <f t="shared" si="111"/>
        <v>-3.6221234492886719E-3</v>
      </c>
      <c r="S61" s="269">
        <f t="shared" si="112"/>
        <v>0</v>
      </c>
      <c r="T61" s="291">
        <v>4074219821.52</v>
      </c>
      <c r="U61" s="274">
        <v>103.24</v>
      </c>
      <c r="V61" s="269">
        <f t="shared" si="113"/>
        <v>1.6245450346874236E-2</v>
      </c>
      <c r="W61" s="269">
        <f t="shared" si="114"/>
        <v>0</v>
      </c>
      <c r="X61" s="291">
        <v>4061978439.79</v>
      </c>
      <c r="Y61" s="274">
        <v>103.24</v>
      </c>
      <c r="Z61" s="269">
        <f t="shared" si="115"/>
        <v>-3.0045953007594552E-3</v>
      </c>
      <c r="AA61" s="269">
        <f t="shared" si="116"/>
        <v>0</v>
      </c>
      <c r="AB61" s="291">
        <v>4091520423.5700002</v>
      </c>
      <c r="AC61" s="274">
        <v>103.24</v>
      </c>
      <c r="AD61" s="269">
        <f t="shared" si="117"/>
        <v>7.2728066428455734E-3</v>
      </c>
      <c r="AE61" s="269">
        <f t="shared" si="118"/>
        <v>0</v>
      </c>
      <c r="AF61" s="291">
        <v>4087169089.48</v>
      </c>
      <c r="AG61" s="274">
        <v>103.24</v>
      </c>
      <c r="AH61" s="269">
        <f t="shared" si="119"/>
        <v>-1.0635005180307656E-3</v>
      </c>
      <c r="AI61" s="269">
        <f t="shared" si="120"/>
        <v>0</v>
      </c>
      <c r="AJ61" s="270">
        <f t="shared" si="18"/>
        <v>-6.7931433560583098E-4</v>
      </c>
      <c r="AK61" s="270">
        <f t="shared" si="19"/>
        <v>0</v>
      </c>
      <c r="AL61" s="271">
        <f t="shared" si="22"/>
        <v>8.1754975910364996E-3</v>
      </c>
      <c r="AM61" s="271">
        <f t="shared" si="38"/>
        <v>0</v>
      </c>
      <c r="AN61" s="272">
        <f t="shared" si="20"/>
        <v>9.0275582338192779E-3</v>
      </c>
      <c r="AO61" s="272">
        <f t="shared" si="21"/>
        <v>0</v>
      </c>
      <c r="AP61" s="102"/>
      <c r="AQ61" s="218">
        <v>4131236617.7600002</v>
      </c>
      <c r="AR61" s="213">
        <v>103.24</v>
      </c>
      <c r="AS61" s="235" t="e">
        <f>(#REF!/AQ61)-1</f>
        <v>#REF!</v>
      </c>
      <c r="AT61" s="235" t="e">
        <f>(#REF!/AR61)-1</f>
        <v>#REF!</v>
      </c>
    </row>
    <row r="62" spans="1:46">
      <c r="A62" s="267" t="s">
        <v>12</v>
      </c>
      <c r="B62" s="291">
        <v>2923808023.0336499</v>
      </c>
      <c r="C62" s="293">
        <v>2253.8795464390701</v>
      </c>
      <c r="D62" s="291">
        <v>2927780594.7507801</v>
      </c>
      <c r="E62" s="274">
        <v>2256.9403857923799</v>
      </c>
      <c r="F62" s="269">
        <f t="shared" si="105"/>
        <v>1.3586978645090285E-3</v>
      </c>
      <c r="G62" s="269">
        <f t="shared" si="106"/>
        <v>1.3580314698474713E-3</v>
      </c>
      <c r="H62" s="305">
        <v>2921145024.21486</v>
      </c>
      <c r="I62" s="298">
        <v>2253.47660965874</v>
      </c>
      <c r="J62" s="269">
        <f t="shared" si="107"/>
        <v>-2.2664165982304351E-3</v>
      </c>
      <c r="K62" s="269">
        <f t="shared" si="108"/>
        <v>-1.5347220314034821E-3</v>
      </c>
      <c r="L62" s="305">
        <v>2936772012.6842799</v>
      </c>
      <c r="M62" s="298">
        <v>2265.6266167252402</v>
      </c>
      <c r="N62" s="269">
        <f t="shared" si="109"/>
        <v>5.3496106286678282E-3</v>
      </c>
      <c r="O62" s="269">
        <f t="shared" si="110"/>
        <v>5.3916721453523882E-3</v>
      </c>
      <c r="P62" s="291">
        <v>2942864840.9699998</v>
      </c>
      <c r="Q62" s="297">
        <v>2270.35</v>
      </c>
      <c r="R62" s="269">
        <f t="shared" si="111"/>
        <v>2.0746684657182088E-3</v>
      </c>
      <c r="S62" s="269">
        <f t="shared" si="112"/>
        <v>2.0848021646157002E-3</v>
      </c>
      <c r="T62" s="291">
        <v>2930447663.4506502</v>
      </c>
      <c r="U62" s="297">
        <v>2271.19</v>
      </c>
      <c r="V62" s="269">
        <f t="shared" si="113"/>
        <v>-4.2194182167254205E-3</v>
      </c>
      <c r="W62" s="269">
        <f t="shared" si="114"/>
        <v>3.6998700640876762E-4</v>
      </c>
      <c r="X62" s="291">
        <v>2893254056.8070698</v>
      </c>
      <c r="Y62" s="274">
        <v>2241.5337268489502</v>
      </c>
      <c r="Z62" s="269">
        <f t="shared" si="115"/>
        <v>-1.2692124519905042E-2</v>
      </c>
      <c r="AA62" s="269">
        <f t="shared" si="116"/>
        <v>-1.3057592341922008E-2</v>
      </c>
      <c r="AB62" s="292">
        <v>2887959595.6572099</v>
      </c>
      <c r="AC62" s="306">
        <v>2238.0121625386901</v>
      </c>
      <c r="AD62" s="269">
        <f t="shared" si="117"/>
        <v>-1.829933025550737E-3</v>
      </c>
      <c r="AE62" s="269">
        <f t="shared" si="118"/>
        <v>-1.5710512262559649E-3</v>
      </c>
      <c r="AF62" s="293">
        <v>2879481503.8600001</v>
      </c>
      <c r="AG62" s="300">
        <v>2231.29</v>
      </c>
      <c r="AH62" s="269">
        <f t="shared" si="119"/>
        <v>-2.9356684248487172E-3</v>
      </c>
      <c r="AI62" s="269">
        <f t="shared" si="120"/>
        <v>-3.0036309235535216E-3</v>
      </c>
      <c r="AJ62" s="270">
        <f t="shared" si="18"/>
        <v>-1.8950729782956609E-3</v>
      </c>
      <c r="AK62" s="270">
        <f t="shared" si="19"/>
        <v>-1.245312967113831E-3</v>
      </c>
      <c r="AL62" s="271">
        <f t="shared" si="22"/>
        <v>-1.649682731601386E-2</v>
      </c>
      <c r="AM62" s="271">
        <f t="shared" si="38"/>
        <v>-1.1365114450452978E-2</v>
      </c>
      <c r="AN62" s="272">
        <f t="shared" si="20"/>
        <v>5.3723524157790669E-3</v>
      </c>
      <c r="AO62" s="272">
        <f t="shared" si="21"/>
        <v>5.4423908023694687E-3</v>
      </c>
      <c r="AP62" s="102"/>
      <c r="AQ62" s="210">
        <v>2931134847.0043802</v>
      </c>
      <c r="AR62" s="214">
        <v>2254.1853324818899</v>
      </c>
      <c r="AS62" s="235" t="e">
        <f>(#REF!/AQ62)-1</f>
        <v>#REF!</v>
      </c>
      <c r="AT62" s="235" t="e">
        <f>(#REF!/AR62)-1</f>
        <v>#REF!</v>
      </c>
    </row>
    <row r="63" spans="1:46">
      <c r="A63" s="267" t="s">
        <v>19</v>
      </c>
      <c r="B63" s="291">
        <v>1145472633.1300001</v>
      </c>
      <c r="C63" s="293">
        <v>0.66579999999999995</v>
      </c>
      <c r="D63" s="291">
        <v>1149971242.3099999</v>
      </c>
      <c r="E63" s="293">
        <v>0.67230000000000001</v>
      </c>
      <c r="F63" s="269">
        <f t="shared" si="105"/>
        <v>3.9272952053925492E-3</v>
      </c>
      <c r="G63" s="269">
        <f t="shared" si="106"/>
        <v>9.7626914989487265E-3</v>
      </c>
      <c r="H63" s="291">
        <v>1142230475.3599999</v>
      </c>
      <c r="I63" s="274">
        <v>0.66800000000000004</v>
      </c>
      <c r="J63" s="269">
        <f t="shared" si="107"/>
        <v>-6.7312700224144862E-3</v>
      </c>
      <c r="K63" s="269">
        <f t="shared" si="108"/>
        <v>-6.3959541871188019E-3</v>
      </c>
      <c r="L63" s="305">
        <v>1146707422.04</v>
      </c>
      <c r="M63" s="298">
        <v>0.67130000000000001</v>
      </c>
      <c r="N63" s="269">
        <f t="shared" si="109"/>
        <v>3.9194775280260797E-3</v>
      </c>
      <c r="O63" s="269">
        <f t="shared" si="110"/>
        <v>4.9401197604789964E-3</v>
      </c>
      <c r="P63" s="291">
        <v>1146707422.04</v>
      </c>
      <c r="Q63" s="297">
        <v>0.67130000000000001</v>
      </c>
      <c r="R63" s="269">
        <f t="shared" si="111"/>
        <v>0</v>
      </c>
      <c r="S63" s="269">
        <f t="shared" si="112"/>
        <v>0</v>
      </c>
      <c r="T63" s="291">
        <v>1170561602.1500001</v>
      </c>
      <c r="U63" s="297">
        <v>0.68540000000000001</v>
      </c>
      <c r="V63" s="269">
        <f t="shared" si="113"/>
        <v>2.0802324683277442E-2</v>
      </c>
      <c r="W63" s="269">
        <f t="shared" si="114"/>
        <v>2.1004022046774918E-2</v>
      </c>
      <c r="X63" s="291">
        <v>1161759642.79</v>
      </c>
      <c r="Y63" s="274">
        <v>0.68020000000000003</v>
      </c>
      <c r="Z63" s="269">
        <f t="shared" si="115"/>
        <v>-7.5194328464502445E-3</v>
      </c>
      <c r="AA63" s="269">
        <f t="shared" si="116"/>
        <v>-7.5868106215348447E-3</v>
      </c>
      <c r="AB63" s="291">
        <v>1163218028.1900001</v>
      </c>
      <c r="AC63" s="274">
        <v>0.68110000000000004</v>
      </c>
      <c r="AD63" s="269">
        <f t="shared" si="117"/>
        <v>1.2553245493170514E-3</v>
      </c>
      <c r="AE63" s="269">
        <f t="shared" si="118"/>
        <v>1.3231402528668212E-3</v>
      </c>
      <c r="AF63" s="293">
        <v>0</v>
      </c>
      <c r="AG63" s="300">
        <v>0.68110000000000004</v>
      </c>
      <c r="AH63" s="269">
        <f t="shared" si="119"/>
        <v>-1</v>
      </c>
      <c r="AI63" s="269">
        <f t="shared" si="120"/>
        <v>0</v>
      </c>
      <c r="AJ63" s="270">
        <f t="shared" si="18"/>
        <v>-0.12304328511285645</v>
      </c>
      <c r="AK63" s="270">
        <f t="shared" si="19"/>
        <v>2.880901093801977E-3</v>
      </c>
      <c r="AL63" s="271">
        <f t="shared" si="22"/>
        <v>-1</v>
      </c>
      <c r="AM63" s="271">
        <f t="shared" si="38"/>
        <v>1.3089394615499078E-2</v>
      </c>
      <c r="AN63" s="272">
        <f t="shared" si="20"/>
        <v>0.35445123587218053</v>
      </c>
      <c r="AO63" s="272">
        <f t="shared" si="21"/>
        <v>9.2172646027075984E-3</v>
      </c>
      <c r="AP63" s="102"/>
      <c r="AQ63" s="219">
        <v>1131224777.76</v>
      </c>
      <c r="AR63" s="220">
        <v>0.6573</v>
      </c>
      <c r="AS63" s="235" t="e">
        <f>(#REF!/AQ63)-1</f>
        <v>#REF!</v>
      </c>
      <c r="AT63" s="235" t="e">
        <f>(#REF!/AR63)-1</f>
        <v>#REF!</v>
      </c>
    </row>
    <row r="64" spans="1:46">
      <c r="A64" s="267" t="s">
        <v>23</v>
      </c>
      <c r="B64" s="268">
        <v>321056290.38999999</v>
      </c>
      <c r="C64" s="277">
        <v>124.48</v>
      </c>
      <c r="D64" s="268">
        <v>321180044.86000001</v>
      </c>
      <c r="E64" s="277">
        <v>124.59</v>
      </c>
      <c r="F64" s="269">
        <f t="shared" si="105"/>
        <v>3.8546034980251932E-4</v>
      </c>
      <c r="G64" s="269">
        <f t="shared" si="106"/>
        <v>8.8367609254498254E-4</v>
      </c>
      <c r="H64" s="268">
        <v>318988790.75999999</v>
      </c>
      <c r="I64" s="277">
        <v>124.36</v>
      </c>
      <c r="J64" s="269">
        <f t="shared" si="107"/>
        <v>-6.8225101000754119E-3</v>
      </c>
      <c r="K64" s="269">
        <f t="shared" si="108"/>
        <v>-1.8460550605987958E-3</v>
      </c>
      <c r="L64" s="268">
        <v>318628063.85000002</v>
      </c>
      <c r="M64" s="277">
        <v>124.29</v>
      </c>
      <c r="N64" s="269">
        <f t="shared" si="109"/>
        <v>-1.1308450969092813E-3</v>
      </c>
      <c r="O64" s="269">
        <f t="shared" si="110"/>
        <v>-5.628819556126824E-4</v>
      </c>
      <c r="P64" s="268">
        <v>324003606.35000002</v>
      </c>
      <c r="Q64" s="277">
        <v>126.44</v>
      </c>
      <c r="R64" s="269">
        <f t="shared" si="111"/>
        <v>1.6870900933982497E-2</v>
      </c>
      <c r="S64" s="269">
        <f t="shared" si="112"/>
        <v>1.7298254083192466E-2</v>
      </c>
      <c r="T64" s="268">
        <v>321436261.82999998</v>
      </c>
      <c r="U64" s="277">
        <v>125.54</v>
      </c>
      <c r="V64" s="269">
        <f t="shared" si="113"/>
        <v>-7.9238146418244039E-3</v>
      </c>
      <c r="W64" s="269">
        <f t="shared" si="114"/>
        <v>-7.1180006327110999E-3</v>
      </c>
      <c r="X64" s="268">
        <v>316034526.80000001</v>
      </c>
      <c r="Y64" s="277">
        <v>123.49</v>
      </c>
      <c r="Z64" s="269">
        <f t="shared" si="115"/>
        <v>-1.6804995799935045E-2</v>
      </c>
      <c r="AA64" s="269">
        <f t="shared" si="116"/>
        <v>-1.6329456746853682E-2</v>
      </c>
      <c r="AB64" s="268">
        <v>320135868.07999998</v>
      </c>
      <c r="AC64" s="277">
        <v>125.16</v>
      </c>
      <c r="AD64" s="269">
        <f t="shared" si="117"/>
        <v>1.2977510152222935E-2</v>
      </c>
      <c r="AE64" s="269">
        <f t="shared" si="118"/>
        <v>1.3523362215564027E-2</v>
      </c>
      <c r="AF64" s="268">
        <v>320524103.29000002</v>
      </c>
      <c r="AG64" s="277">
        <v>125.37</v>
      </c>
      <c r="AH64" s="269">
        <f t="shared" si="119"/>
        <v>1.212720125140806E-3</v>
      </c>
      <c r="AI64" s="269">
        <f t="shared" si="120"/>
        <v>1.6778523489933523E-3</v>
      </c>
      <c r="AJ64" s="270">
        <f t="shared" si="18"/>
        <v>-1.5444675969942311E-4</v>
      </c>
      <c r="AK64" s="270">
        <f t="shared" si="19"/>
        <v>9.4084379306482108E-4</v>
      </c>
      <c r="AL64" s="271">
        <f t="shared" si="22"/>
        <v>-2.0422861896227484E-3</v>
      </c>
      <c r="AM64" s="271">
        <f t="shared" si="38"/>
        <v>6.2605345533349472E-3</v>
      </c>
      <c r="AN64" s="272">
        <f t="shared" si="20"/>
        <v>1.1003192293008808E-2</v>
      </c>
      <c r="AO64" s="272">
        <f t="shared" si="21"/>
        <v>1.0688226777797257E-2</v>
      </c>
      <c r="AP64" s="102"/>
      <c r="AQ64" s="194">
        <v>318569106.36000001</v>
      </c>
      <c r="AR64" s="199">
        <v>123.8</v>
      </c>
      <c r="AS64" s="235" t="e">
        <f>(#REF!/AQ64)-1</f>
        <v>#REF!</v>
      </c>
      <c r="AT64" s="235" t="e">
        <f>(#REF!/AR64)-1</f>
        <v>#REF!</v>
      </c>
    </row>
    <row r="65" spans="1:46">
      <c r="A65" s="267" t="s">
        <v>67</v>
      </c>
      <c r="B65" s="307">
        <v>107360616.45999999</v>
      </c>
      <c r="C65" s="296">
        <v>98.86</v>
      </c>
      <c r="D65" s="307">
        <v>107614726.22</v>
      </c>
      <c r="E65" s="296">
        <v>99.1</v>
      </c>
      <c r="F65" s="269">
        <f t="shared" si="105"/>
        <v>2.3668805971757867E-3</v>
      </c>
      <c r="G65" s="269">
        <f t="shared" si="106"/>
        <v>2.4276755007080204E-3</v>
      </c>
      <c r="H65" s="307">
        <v>109159413.61</v>
      </c>
      <c r="I65" s="296">
        <v>100.53</v>
      </c>
      <c r="J65" s="269">
        <f t="shared" si="107"/>
        <v>1.4353866280736987E-2</v>
      </c>
      <c r="K65" s="269">
        <f t="shared" si="108"/>
        <v>1.4429868819374438E-2</v>
      </c>
      <c r="L65" s="307">
        <v>110285529.55</v>
      </c>
      <c r="M65" s="296">
        <v>101.56</v>
      </c>
      <c r="N65" s="269">
        <f t="shared" si="109"/>
        <v>1.0316251276535212E-2</v>
      </c>
      <c r="O65" s="269">
        <f t="shared" si="110"/>
        <v>1.0245697801651259E-2</v>
      </c>
      <c r="P65" s="307">
        <v>110322670.81999999</v>
      </c>
      <c r="Q65" s="296">
        <v>101.59</v>
      </c>
      <c r="R65" s="269">
        <f t="shared" si="111"/>
        <v>3.3677373769291414E-4</v>
      </c>
      <c r="S65" s="269">
        <f t="shared" si="112"/>
        <v>2.9539188656952677E-4</v>
      </c>
      <c r="T65" s="307">
        <v>109595537.14</v>
      </c>
      <c r="U65" s="296">
        <v>101.55</v>
      </c>
      <c r="V65" s="269">
        <f t="shared" si="113"/>
        <v>-6.590972413878262E-3</v>
      </c>
      <c r="W65" s="269">
        <f t="shared" si="114"/>
        <v>-3.9373954129349591E-4</v>
      </c>
      <c r="X65" s="307">
        <v>108294663.65000001</v>
      </c>
      <c r="Y65" s="296">
        <v>100.5</v>
      </c>
      <c r="Z65" s="269">
        <f t="shared" si="115"/>
        <v>-1.1869766999163728E-2</v>
      </c>
      <c r="AA65" s="269">
        <f t="shared" si="116"/>
        <v>-1.0339734121122572E-2</v>
      </c>
      <c r="AB65" s="307">
        <v>108332379.3</v>
      </c>
      <c r="AC65" s="296">
        <v>100.59</v>
      </c>
      <c r="AD65" s="269">
        <f t="shared" si="117"/>
        <v>3.482687763995937E-4</v>
      </c>
      <c r="AE65" s="269">
        <f t="shared" si="118"/>
        <v>8.9552238805973544E-4</v>
      </c>
      <c r="AF65" s="307">
        <v>108332379.3</v>
      </c>
      <c r="AG65" s="296">
        <v>100.73</v>
      </c>
      <c r="AH65" s="269">
        <f t="shared" si="119"/>
        <v>0</v>
      </c>
      <c r="AI65" s="269">
        <f t="shared" si="120"/>
        <v>1.3917884481558858E-3</v>
      </c>
      <c r="AJ65" s="270">
        <f t="shared" si="18"/>
        <v>1.1576626569373136E-3</v>
      </c>
      <c r="AK65" s="270">
        <f t="shared" si="19"/>
        <v>2.36905889776285E-3</v>
      </c>
      <c r="AL65" s="271">
        <f t="shared" si="22"/>
        <v>6.668725602970718E-3</v>
      </c>
      <c r="AM65" s="271">
        <f t="shared" si="38"/>
        <v>1.6448032290615637E-2</v>
      </c>
      <c r="AN65" s="272">
        <f t="shared" si="20"/>
        <v>8.38285812506687E-3</v>
      </c>
      <c r="AO65" s="272">
        <f t="shared" si="21"/>
        <v>7.4073414331976969E-3</v>
      </c>
      <c r="AP65" s="102"/>
      <c r="AQ65" s="221">
        <v>107042123.67</v>
      </c>
      <c r="AR65" s="212">
        <v>98.67</v>
      </c>
      <c r="AS65" s="235" t="e">
        <f>(#REF!/AQ65)-1</f>
        <v>#REF!</v>
      </c>
      <c r="AT65" s="235" t="e">
        <f>(#REF!/AR65)-1</f>
        <v>#REF!</v>
      </c>
    </row>
    <row r="66" spans="1:46">
      <c r="A66" s="267" t="s">
        <v>56</v>
      </c>
      <c r="B66" s="307">
        <v>1037676149.58</v>
      </c>
      <c r="C66" s="273">
        <v>552.20000000000005</v>
      </c>
      <c r="D66" s="307">
        <v>1038169138.11</v>
      </c>
      <c r="E66" s="273">
        <v>552.20000000000005</v>
      </c>
      <c r="F66" s="269">
        <f t="shared" si="105"/>
        <v>4.7508900556258207E-4</v>
      </c>
      <c r="G66" s="269">
        <f t="shared" si="106"/>
        <v>0</v>
      </c>
      <c r="H66" s="307">
        <v>1041346528.41</v>
      </c>
      <c r="I66" s="273">
        <v>552.20000000000005</v>
      </c>
      <c r="J66" s="269">
        <f t="shared" si="107"/>
        <v>3.0605709449082943E-3</v>
      </c>
      <c r="K66" s="269">
        <f t="shared" si="108"/>
        <v>0</v>
      </c>
      <c r="L66" s="307">
        <v>1043262222.77</v>
      </c>
      <c r="M66" s="273">
        <v>552.20000000000005</v>
      </c>
      <c r="N66" s="269">
        <f t="shared" si="109"/>
        <v>1.8396319647072999E-3</v>
      </c>
      <c r="O66" s="269">
        <f t="shared" si="110"/>
        <v>0</v>
      </c>
      <c r="P66" s="307">
        <v>1049229690.91</v>
      </c>
      <c r="Q66" s="273">
        <v>552.20000000000005</v>
      </c>
      <c r="R66" s="269">
        <f t="shared" si="111"/>
        <v>5.7200078846481794E-3</v>
      </c>
      <c r="S66" s="269">
        <f t="shared" si="112"/>
        <v>0</v>
      </c>
      <c r="T66" s="307">
        <v>1055206166.65</v>
      </c>
      <c r="U66" s="273">
        <v>552.20000000000005</v>
      </c>
      <c r="V66" s="269">
        <f t="shared" si="113"/>
        <v>5.6960604448932388E-3</v>
      </c>
      <c r="W66" s="269">
        <f t="shared" si="114"/>
        <v>0</v>
      </c>
      <c r="X66" s="307">
        <v>1053973363.27</v>
      </c>
      <c r="Y66" s="273">
        <v>552.20000000000005</v>
      </c>
      <c r="Z66" s="269">
        <f t="shared" si="115"/>
        <v>-1.1683057007843495E-3</v>
      </c>
      <c r="AA66" s="269">
        <f t="shared" si="116"/>
        <v>0</v>
      </c>
      <c r="AB66" s="307">
        <v>1051485984.23</v>
      </c>
      <c r="AC66" s="273">
        <v>552.20000000000005</v>
      </c>
      <c r="AD66" s="269">
        <f t="shared" si="117"/>
        <v>-2.3600018052474837E-3</v>
      </c>
      <c r="AE66" s="269">
        <f t="shared" si="118"/>
        <v>0</v>
      </c>
      <c r="AF66" s="307">
        <v>1051333299.28</v>
      </c>
      <c r="AG66" s="273">
        <v>552.20000000000005</v>
      </c>
      <c r="AH66" s="269">
        <f t="shared" si="119"/>
        <v>-1.4520873534216284E-4</v>
      </c>
      <c r="AI66" s="269">
        <f t="shared" si="120"/>
        <v>0</v>
      </c>
      <c r="AJ66" s="270">
        <f t="shared" si="18"/>
        <v>1.6397305004181998E-3</v>
      </c>
      <c r="AK66" s="270">
        <f t="shared" si="19"/>
        <v>0</v>
      </c>
      <c r="AL66" s="271">
        <f t="shared" si="22"/>
        <v>1.2680170009643591E-2</v>
      </c>
      <c r="AM66" s="271">
        <f t="shared" si="38"/>
        <v>0</v>
      </c>
      <c r="AN66" s="272">
        <f t="shared" si="20"/>
        <v>3.0139330740975401E-3</v>
      </c>
      <c r="AO66" s="272">
        <f t="shared" si="21"/>
        <v>0</v>
      </c>
      <c r="AP66" s="102"/>
      <c r="AQ66" s="194">
        <v>1006946046.95</v>
      </c>
      <c r="AR66" s="195">
        <v>552.20000000000005</v>
      </c>
      <c r="AS66" s="235" t="e">
        <f>(#REF!/AQ66)-1</f>
        <v>#REF!</v>
      </c>
      <c r="AT66" s="235" t="e">
        <f>(#REF!/AR66)-1</f>
        <v>#REF!</v>
      </c>
    </row>
    <row r="67" spans="1:46">
      <c r="A67" s="267" t="s">
        <v>88</v>
      </c>
      <c r="B67" s="307">
        <v>1828359847.9300001</v>
      </c>
      <c r="C67" s="273">
        <v>1.6423000000000001</v>
      </c>
      <c r="D67" s="307">
        <v>1828139674.49</v>
      </c>
      <c r="E67" s="273">
        <v>1.6439999999999999</v>
      </c>
      <c r="F67" s="269">
        <f t="shared" si="105"/>
        <v>-1.2042128372559115E-4</v>
      </c>
      <c r="G67" s="269">
        <f t="shared" si="106"/>
        <v>1.0351336540216846E-3</v>
      </c>
      <c r="H67" s="307">
        <v>1827220680.8099999</v>
      </c>
      <c r="I67" s="273">
        <v>1.6428</v>
      </c>
      <c r="J67" s="269">
        <f t="shared" si="107"/>
        <v>-5.0269336245133481E-4</v>
      </c>
      <c r="K67" s="269">
        <f t="shared" si="108"/>
        <v>-7.2992700729918969E-4</v>
      </c>
      <c r="L67" s="307">
        <v>1826234583.98</v>
      </c>
      <c r="M67" s="273">
        <v>1.6422000000000001</v>
      </c>
      <c r="N67" s="269">
        <f t="shared" si="109"/>
        <v>-5.3967035309757485E-4</v>
      </c>
      <c r="O67" s="269">
        <f t="shared" si="110"/>
        <v>-3.6523009495978447E-4</v>
      </c>
      <c r="P67" s="307">
        <v>1843608927.4100001</v>
      </c>
      <c r="Q67" s="273">
        <v>1.6580999999999999</v>
      </c>
      <c r="R67" s="269">
        <f t="shared" si="111"/>
        <v>9.5137522760823708E-3</v>
      </c>
      <c r="S67" s="269">
        <f t="shared" si="112"/>
        <v>9.6821337230543186E-3</v>
      </c>
      <c r="T67" s="307">
        <v>1842579557.8099999</v>
      </c>
      <c r="U67" s="273">
        <v>1.6574</v>
      </c>
      <c r="V67" s="269">
        <f t="shared" si="113"/>
        <v>-5.5834487710268151E-4</v>
      </c>
      <c r="W67" s="269">
        <f t="shared" si="114"/>
        <v>-4.2216995356125862E-4</v>
      </c>
      <c r="X67" s="307">
        <v>1829300911.25</v>
      </c>
      <c r="Y67" s="273">
        <v>1.6464000000000001</v>
      </c>
      <c r="Z67" s="269">
        <f t="shared" si="115"/>
        <v>-7.206552630911793E-3</v>
      </c>
      <c r="AA67" s="269">
        <f t="shared" si="116"/>
        <v>-6.6369011705079634E-3</v>
      </c>
      <c r="AB67" s="307">
        <v>1840027790.9300001</v>
      </c>
      <c r="AC67" s="273">
        <v>1.6564000000000001</v>
      </c>
      <c r="AD67" s="269">
        <f t="shared" si="117"/>
        <v>5.863922995954866E-3</v>
      </c>
      <c r="AE67" s="269">
        <f t="shared" si="118"/>
        <v>6.0738581146744467E-3</v>
      </c>
      <c r="AF67" s="307">
        <v>1841684467.0899999</v>
      </c>
      <c r="AG67" s="273">
        <v>1.6597999999999999</v>
      </c>
      <c r="AH67" s="269">
        <f t="shared" si="119"/>
        <v>9.0035387952619905E-4</v>
      </c>
      <c r="AI67" s="269">
        <f t="shared" si="120"/>
        <v>2.0526442888190335E-3</v>
      </c>
      <c r="AJ67" s="270">
        <f t="shared" si="18"/>
        <v>9.1879333053430739E-4</v>
      </c>
      <c r="AK67" s="270">
        <f t="shared" si="19"/>
        <v>1.3361926942801606E-3</v>
      </c>
      <c r="AL67" s="271">
        <f t="shared" si="22"/>
        <v>7.4090578466213331E-3</v>
      </c>
      <c r="AM67" s="271">
        <f t="shared" si="38"/>
        <v>9.6107055961070793E-3</v>
      </c>
      <c r="AN67" s="272">
        <f t="shared" si="20"/>
        <v>4.9534815854793595E-3</v>
      </c>
      <c r="AO67" s="272">
        <f t="shared" si="21"/>
        <v>4.8774978923838098E-3</v>
      </c>
      <c r="AP67" s="102"/>
      <c r="AQ67" s="194">
        <v>1812522091.8199999</v>
      </c>
      <c r="AR67" s="196">
        <v>1.6227</v>
      </c>
      <c r="AS67" s="235" t="e">
        <f>(#REF!/AQ67)-1</f>
        <v>#REF!</v>
      </c>
      <c r="AT67" s="235" t="e">
        <f>(#REF!/AR67)-1</f>
        <v>#REF!</v>
      </c>
    </row>
    <row r="68" spans="1:46">
      <c r="A68" s="281" t="s">
        <v>84</v>
      </c>
      <c r="B68" s="307">
        <v>148364741</v>
      </c>
      <c r="C68" s="273">
        <v>1.092792</v>
      </c>
      <c r="D68" s="307">
        <v>148708993.31999999</v>
      </c>
      <c r="E68" s="273">
        <v>1.0955630000000001</v>
      </c>
      <c r="F68" s="269">
        <f t="shared" si="105"/>
        <v>2.3203108614599532E-3</v>
      </c>
      <c r="G68" s="269">
        <f t="shared" si="106"/>
        <v>2.5357067035630559E-3</v>
      </c>
      <c r="H68" s="307">
        <v>139415864.91999999</v>
      </c>
      <c r="I68" s="273">
        <v>1.028265</v>
      </c>
      <c r="J68" s="269">
        <f t="shared" si="107"/>
        <v>-6.2492040276290177E-2</v>
      </c>
      <c r="K68" s="269">
        <f t="shared" si="108"/>
        <v>-6.1427777316320535E-2</v>
      </c>
      <c r="L68" s="307">
        <v>139793170.61000001</v>
      </c>
      <c r="M68" s="273">
        <v>1.0312600000000001</v>
      </c>
      <c r="N68" s="269">
        <f t="shared" si="109"/>
        <v>2.7063325269081396E-3</v>
      </c>
      <c r="O68" s="269">
        <f t="shared" si="110"/>
        <v>2.9126732894731232E-3</v>
      </c>
      <c r="P68" s="307">
        <v>144549436.00999999</v>
      </c>
      <c r="Q68" s="273">
        <v>1.0367379999999999</v>
      </c>
      <c r="R68" s="269">
        <f t="shared" si="111"/>
        <v>3.4023589129895164E-2</v>
      </c>
      <c r="S68" s="269">
        <f t="shared" si="112"/>
        <v>5.3119484901963344E-3</v>
      </c>
      <c r="T68" s="307">
        <v>144429634.58000001</v>
      </c>
      <c r="U68" s="273">
        <v>1.0361089999999999</v>
      </c>
      <c r="V68" s="269">
        <f t="shared" si="113"/>
        <v>-8.2879209567922102E-4</v>
      </c>
      <c r="W68" s="269">
        <f t="shared" si="114"/>
        <v>-6.0671066363921335E-4</v>
      </c>
      <c r="X68" s="307">
        <v>144783180.88</v>
      </c>
      <c r="Y68" s="273">
        <v>1.038899</v>
      </c>
      <c r="Z68" s="269">
        <f t="shared" si="115"/>
        <v>2.4478792114103962E-3</v>
      </c>
      <c r="AA68" s="269">
        <f t="shared" si="116"/>
        <v>2.6927668807047041E-3</v>
      </c>
      <c r="AB68" s="307">
        <v>145017693.81999999</v>
      </c>
      <c r="AC68" s="273">
        <v>1.0408120000000001</v>
      </c>
      <c r="AD68" s="269">
        <f t="shared" si="117"/>
        <v>1.6197526437436677E-3</v>
      </c>
      <c r="AE68" s="269">
        <f t="shared" si="118"/>
        <v>1.8413724529526485E-3</v>
      </c>
      <c r="AF68" s="307">
        <v>144877231.75</v>
      </c>
      <c r="AG68" s="273">
        <v>1.044135</v>
      </c>
      <c r="AH68" s="269">
        <f t="shared" si="119"/>
        <v>-9.6858573805716627E-4</v>
      </c>
      <c r="AI68" s="269">
        <f t="shared" si="120"/>
        <v>3.1926995461235693E-3</v>
      </c>
      <c r="AJ68" s="270">
        <f t="shared" si="18"/>
        <v>-2.6464442170761552E-3</v>
      </c>
      <c r="AK68" s="270">
        <f t="shared" si="19"/>
        <v>-5.4434150771182901E-3</v>
      </c>
      <c r="AL68" s="271">
        <f t="shared" si="22"/>
        <v>-2.5766844926147826E-2</v>
      </c>
      <c r="AM68" s="271">
        <f t="shared" si="38"/>
        <v>-4.6942074531542255E-2</v>
      </c>
      <c r="AN68" s="272">
        <f t="shared" si="20"/>
        <v>2.6805594361175099E-2</v>
      </c>
      <c r="AO68" s="272">
        <f t="shared" si="21"/>
        <v>2.2679944033550191E-2</v>
      </c>
      <c r="AP68" s="102"/>
      <c r="AQ68" s="194">
        <v>146744114.84999999</v>
      </c>
      <c r="AR68" s="196">
        <v>1.0862860000000001</v>
      </c>
      <c r="AS68" s="235" t="e">
        <f>(#REF!/AQ68)-1</f>
        <v>#REF!</v>
      </c>
      <c r="AT68" s="235" t="e">
        <f>(#REF!/AR68)-1</f>
        <v>#REF!</v>
      </c>
    </row>
    <row r="69" spans="1:46">
      <c r="A69" s="121" t="s">
        <v>72</v>
      </c>
      <c r="B69" s="308">
        <f>SUM(B54:B68)</f>
        <v>24851525758.043652</v>
      </c>
      <c r="C69" s="309"/>
      <c r="D69" s="308">
        <f>SUM(D54:D68)</f>
        <v>24658339573.370785</v>
      </c>
      <c r="E69" s="309"/>
      <c r="F69" s="269">
        <f>((D69-B69)/B69)</f>
        <v>-7.773614648603158E-3</v>
      </c>
      <c r="G69" s="269"/>
      <c r="H69" s="308">
        <f>SUM(H54:H68)</f>
        <v>24720501192.57486</v>
      </c>
      <c r="I69" s="309"/>
      <c r="J69" s="269">
        <f>((H69-D69)/D69)</f>
        <v>2.520916666716882E-3</v>
      </c>
      <c r="K69" s="269"/>
      <c r="L69" s="308">
        <f>SUM(L54:L68)</f>
        <v>24755115316.84428</v>
      </c>
      <c r="M69" s="309"/>
      <c r="N69" s="269">
        <f>((L69-H69)/H69)</f>
        <v>1.4002193563865707E-3</v>
      </c>
      <c r="O69" s="269"/>
      <c r="P69" s="308">
        <f>SUM(P54:P68)</f>
        <v>24872510264.48</v>
      </c>
      <c r="Q69" s="309"/>
      <c r="R69" s="269">
        <f>((P69-L69)/L69)</f>
        <v>4.7422500817776237E-3</v>
      </c>
      <c r="S69" s="269"/>
      <c r="T69" s="308">
        <f>SUM(T54:T68)</f>
        <v>24960615402.740658</v>
      </c>
      <c r="U69" s="309"/>
      <c r="V69" s="269">
        <f>((T69-P69)/P69)</f>
        <v>3.5422696512655452E-3</v>
      </c>
      <c r="W69" s="269"/>
      <c r="X69" s="308">
        <f>SUM(X54:X68)</f>
        <v>24744715382.90707</v>
      </c>
      <c r="Y69" s="309"/>
      <c r="Z69" s="269">
        <f>((X69-T69)/T69)</f>
        <v>-8.6496272768131349E-3</v>
      </c>
      <c r="AA69" s="269"/>
      <c r="AB69" s="308">
        <f>SUM(AB54:AB68)</f>
        <v>24734736318.93721</v>
      </c>
      <c r="AC69" s="309"/>
      <c r="AD69" s="269">
        <f>((AB69-X69)/X69)</f>
        <v>-4.0328061226169219E-4</v>
      </c>
      <c r="AE69" s="269"/>
      <c r="AF69" s="308">
        <f>SUM(AF54:AF68)</f>
        <v>23393607351.75</v>
      </c>
      <c r="AG69" s="309"/>
      <c r="AH69" s="269">
        <f>((AF69-AB69)/AB69)</f>
        <v>-5.4220467519616358E-2</v>
      </c>
      <c r="AI69" s="269"/>
      <c r="AJ69" s="270">
        <f t="shared" si="18"/>
        <v>-7.355166787643465E-3</v>
      </c>
      <c r="AK69" s="270"/>
      <c r="AL69" s="271">
        <f t="shared" si="22"/>
        <v>-5.1290242713122651E-2</v>
      </c>
      <c r="AM69" s="271"/>
      <c r="AN69" s="272">
        <f t="shared" si="20"/>
        <v>1.958801122934006E-2</v>
      </c>
      <c r="AO69" s="272"/>
      <c r="AP69" s="102"/>
      <c r="AQ69" s="222">
        <f>SUM(AQ54:AQ68)</f>
        <v>24811007404.114376</v>
      </c>
      <c r="AR69" s="223"/>
      <c r="AS69" s="235" t="e">
        <f>(#REF!/AQ69)-1</f>
        <v>#REF!</v>
      </c>
      <c r="AT69" s="235" t="e">
        <f>(#REF!/AR69)-1</f>
        <v>#REF!</v>
      </c>
    </row>
    <row r="70" spans="1:46">
      <c r="A70" s="284" t="s">
        <v>108</v>
      </c>
      <c r="B70" s="282"/>
      <c r="C70" s="180"/>
      <c r="D70" s="282"/>
      <c r="E70" s="180"/>
      <c r="F70" s="269"/>
      <c r="G70" s="269"/>
      <c r="H70" s="282"/>
      <c r="I70" s="180"/>
      <c r="J70" s="269"/>
      <c r="K70" s="269"/>
      <c r="L70" s="282"/>
      <c r="M70" s="180"/>
      <c r="N70" s="269"/>
      <c r="O70" s="269"/>
      <c r="P70" s="282"/>
      <c r="Q70" s="180"/>
      <c r="R70" s="269"/>
      <c r="S70" s="269"/>
      <c r="T70" s="282"/>
      <c r="U70" s="180"/>
      <c r="V70" s="269"/>
      <c r="W70" s="269"/>
      <c r="X70" s="282"/>
      <c r="Y70" s="180"/>
      <c r="Z70" s="269"/>
      <c r="AA70" s="269"/>
      <c r="AB70" s="282"/>
      <c r="AC70" s="180"/>
      <c r="AD70" s="269"/>
      <c r="AE70" s="269"/>
      <c r="AF70" s="282"/>
      <c r="AG70" s="180"/>
      <c r="AH70" s="269"/>
      <c r="AI70" s="269"/>
      <c r="AJ70" s="270"/>
      <c r="AK70" s="270"/>
      <c r="AL70" s="271"/>
      <c r="AM70" s="271"/>
      <c r="AN70" s="272"/>
      <c r="AO70" s="272"/>
      <c r="AP70" s="102"/>
      <c r="AQ70" s="204"/>
      <c r="AR70" s="206"/>
      <c r="AS70" s="235" t="e">
        <f>(#REF!/AQ70)-1</f>
        <v>#REF!</v>
      </c>
      <c r="AT70" s="235" t="e">
        <f>(#REF!/AR70)-1</f>
        <v>#REF!</v>
      </c>
    </row>
    <row r="71" spans="1:46">
      <c r="A71" s="281" t="s">
        <v>51</v>
      </c>
      <c r="B71" s="268">
        <v>639128094.34000003</v>
      </c>
      <c r="C71" s="277">
        <v>11.5122</v>
      </c>
      <c r="D71" s="268">
        <v>637983331.62</v>
      </c>
      <c r="E71" s="277">
        <v>11.510199999999999</v>
      </c>
      <c r="F71" s="269">
        <f t="shared" ref="F71:G75" si="121">((D71-B71)/B71)</f>
        <v>-1.7911319031941094E-3</v>
      </c>
      <c r="G71" s="269">
        <f t="shared" si="121"/>
        <v>-1.7372873994550718E-4</v>
      </c>
      <c r="H71" s="268">
        <v>636067545.13999999</v>
      </c>
      <c r="I71" s="277">
        <v>11.483700000000001</v>
      </c>
      <c r="J71" s="269">
        <f t="shared" ref="J71:J75" si="122">((H71-D71)/D71)</f>
        <v>-3.0028785785599691E-3</v>
      </c>
      <c r="K71" s="269">
        <f t="shared" ref="K71:K75" si="123">((I71-E71)/E71)</f>
        <v>-2.3023057809593785E-3</v>
      </c>
      <c r="L71" s="268">
        <v>639409384.97000003</v>
      </c>
      <c r="M71" s="277">
        <v>11.5441</v>
      </c>
      <c r="N71" s="269">
        <f t="shared" ref="N71:N75" si="124">((L71-H71)/H71)</f>
        <v>5.2539071605429829E-3</v>
      </c>
      <c r="O71" s="269">
        <f t="shared" ref="O71:O75" si="125">((M71-I71)/I71)</f>
        <v>5.2596288652611584E-3</v>
      </c>
      <c r="P71" s="268">
        <v>644556899.54999995</v>
      </c>
      <c r="Q71" s="277">
        <v>11.639699999999999</v>
      </c>
      <c r="R71" s="269">
        <f t="shared" ref="R71:R75" si="126">((P71-L71)/L71)</f>
        <v>8.0504207492066073E-3</v>
      </c>
      <c r="S71" s="269">
        <f t="shared" ref="S71:S75" si="127">((Q71-M71)/M71)</f>
        <v>8.2812865446417853E-3</v>
      </c>
      <c r="T71" s="268">
        <v>646934775.27999997</v>
      </c>
      <c r="U71" s="277">
        <v>11.6829</v>
      </c>
      <c r="V71" s="269">
        <f t="shared" ref="V71:V75" si="128">((T71-P71)/P71)</f>
        <v>3.6891634108022781E-3</v>
      </c>
      <c r="W71" s="269">
        <f t="shared" ref="W71:W75" si="129">((U71-Q71)/Q71)</f>
        <v>3.7114358617490635E-3</v>
      </c>
      <c r="X71" s="268">
        <v>635906121.33000004</v>
      </c>
      <c r="Y71" s="277">
        <v>11.482200000000001</v>
      </c>
      <c r="Z71" s="269">
        <f t="shared" ref="Z71:Z75" si="130">((X71-T71)/T71)</f>
        <v>-1.7047551579255596E-2</v>
      </c>
      <c r="AA71" s="269">
        <f t="shared" ref="AA71:AA75" si="131">((Y71-U71)/U71)</f>
        <v>-1.7178953855635112E-2</v>
      </c>
      <c r="AB71" s="268">
        <v>628120422.35000002</v>
      </c>
      <c r="AC71" s="277">
        <v>11.3521</v>
      </c>
      <c r="AD71" s="269">
        <f t="shared" ref="AD71:AD75" si="132">((AB71-X71)/X71)</f>
        <v>-1.2243472297005413E-2</v>
      </c>
      <c r="AE71" s="269">
        <f t="shared" ref="AE71:AE75" si="133">((AC71-Y71)/Y71)</f>
        <v>-1.1330581247496172E-2</v>
      </c>
      <c r="AF71" s="268">
        <v>625571922.44000006</v>
      </c>
      <c r="AG71" s="277">
        <v>11.3047</v>
      </c>
      <c r="AH71" s="269">
        <f t="shared" ref="AH71:AH75" si="134">((AF71-AB71)/AB71)</f>
        <v>-4.0573428586595083E-3</v>
      </c>
      <c r="AI71" s="269">
        <f t="shared" ref="AI71:AI75" si="135">((AG71-AC71)/AC71)</f>
        <v>-4.1754389055769121E-3</v>
      </c>
      <c r="AJ71" s="270">
        <f t="shared" ref="AJ71:AJ77" si="136">AVERAGE(F71,J71,N71,R71,V71,Z71,AD71,AH71)</f>
        <v>-2.6436107370153413E-3</v>
      </c>
      <c r="AK71" s="270">
        <f t="shared" ref="AK71:AK75" si="137">AVERAGE(G71,K71,O71,S71,W71,AA71,AE71,AI71)</f>
        <v>-2.2385821572451343E-3</v>
      </c>
      <c r="AL71" s="271">
        <f t="shared" ref="AL71:AL77" si="138">((AF71-D71)/D71)</f>
        <v>-1.945412766268401E-2</v>
      </c>
      <c r="AM71" s="271">
        <f t="shared" ref="AM71:AM75" si="139">((AG71-E71)/E71)</f>
        <v>-1.7853729735365059E-2</v>
      </c>
      <c r="AN71" s="272">
        <f t="shared" ref="AN71:AN77" si="140">STDEV(F71,J71,N71,R71,V71,Z71,AD71,AH71)</f>
        <v>8.6132987922448775E-3</v>
      </c>
      <c r="AO71" s="272">
        <f t="shared" ref="AO71:AO75" si="141">STDEV(G71,K71,O71,S71,W71,AA71,AE71,AI71)</f>
        <v>8.5872976691591229E-3</v>
      </c>
      <c r="AP71" s="102"/>
      <c r="AQ71" s="194">
        <v>640873657.65999997</v>
      </c>
      <c r="AR71" s="196">
        <v>11.5358</v>
      </c>
      <c r="AS71" s="235" t="e">
        <f>(#REF!/AQ71)-1</f>
        <v>#REF!</v>
      </c>
      <c r="AT71" s="235" t="e">
        <f>(#REF!/AR71)-1</f>
        <v>#REF!</v>
      </c>
    </row>
    <row r="72" spans="1:46">
      <c r="A72" s="281" t="s">
        <v>53</v>
      </c>
      <c r="B72" s="268">
        <v>2136615036.6400001</v>
      </c>
      <c r="C72" s="277">
        <v>1.04</v>
      </c>
      <c r="D72" s="268">
        <v>2069561148.6600001</v>
      </c>
      <c r="E72" s="277">
        <v>1.01</v>
      </c>
      <c r="F72" s="269">
        <f t="shared" si="121"/>
        <v>-3.138323321240296E-2</v>
      </c>
      <c r="G72" s="269">
        <f t="shared" si="121"/>
        <v>-2.8846153846153872E-2</v>
      </c>
      <c r="H72" s="268">
        <v>2073177502.48</v>
      </c>
      <c r="I72" s="277">
        <v>1.01</v>
      </c>
      <c r="J72" s="269">
        <f t="shared" si="122"/>
        <v>1.7474012895639498E-3</v>
      </c>
      <c r="K72" s="269">
        <f t="shared" si="123"/>
        <v>0</v>
      </c>
      <c r="L72" s="268">
        <v>2086071854.95</v>
      </c>
      <c r="M72" s="277">
        <v>1.01</v>
      </c>
      <c r="N72" s="269">
        <f t="shared" si="124"/>
        <v>6.2196085258379467E-3</v>
      </c>
      <c r="O72" s="269">
        <f t="shared" si="125"/>
        <v>0</v>
      </c>
      <c r="P72" s="268">
        <v>2089691554.1199999</v>
      </c>
      <c r="Q72" s="277">
        <v>1.02</v>
      </c>
      <c r="R72" s="269">
        <f t="shared" si="126"/>
        <v>1.7351747311151928E-3</v>
      </c>
      <c r="S72" s="269">
        <f t="shared" si="127"/>
        <v>9.9009900990099098E-3</v>
      </c>
      <c r="T72" s="268">
        <v>2074156397.04</v>
      </c>
      <c r="U72" s="277">
        <v>1.01</v>
      </c>
      <c r="V72" s="269">
        <f t="shared" si="128"/>
        <v>-7.4341866623191715E-3</v>
      </c>
      <c r="W72" s="269">
        <f t="shared" si="129"/>
        <v>-9.8039215686274595E-3</v>
      </c>
      <c r="X72" s="268">
        <v>2067865004.0799999</v>
      </c>
      <c r="Y72" s="277">
        <v>1.01</v>
      </c>
      <c r="Z72" s="269">
        <f t="shared" si="130"/>
        <v>-3.0332297839152332E-3</v>
      </c>
      <c r="AA72" s="269">
        <f t="shared" si="131"/>
        <v>0</v>
      </c>
      <c r="AB72" s="268">
        <v>2073252604.8199999</v>
      </c>
      <c r="AC72" s="277">
        <v>1.01</v>
      </c>
      <c r="AD72" s="269">
        <f t="shared" si="132"/>
        <v>2.6053928710868487E-3</v>
      </c>
      <c r="AE72" s="269">
        <f t="shared" si="133"/>
        <v>0</v>
      </c>
      <c r="AF72" s="268">
        <v>2068182744.8199999</v>
      </c>
      <c r="AG72" s="277">
        <v>1.01</v>
      </c>
      <c r="AH72" s="269">
        <f t="shared" si="134"/>
        <v>-2.4453653106299442E-3</v>
      </c>
      <c r="AI72" s="269">
        <f t="shared" si="135"/>
        <v>0</v>
      </c>
      <c r="AJ72" s="270">
        <f t="shared" si="136"/>
        <v>-3.9985546939579212E-3</v>
      </c>
      <c r="AK72" s="270">
        <f t="shared" si="137"/>
        <v>-3.5936356644714279E-3</v>
      </c>
      <c r="AL72" s="271">
        <f t="shared" si="138"/>
        <v>-6.6603677832502883E-4</v>
      </c>
      <c r="AM72" s="271">
        <f t="shared" si="139"/>
        <v>0</v>
      </c>
      <c r="AN72" s="272">
        <f t="shared" si="140"/>
        <v>1.1826019015808275E-2</v>
      </c>
      <c r="AO72" s="272">
        <f t="shared" si="141"/>
        <v>1.1482491867863008E-2</v>
      </c>
      <c r="AP72" s="102"/>
      <c r="AQ72" s="194">
        <v>2128320668.46</v>
      </c>
      <c r="AR72" s="199">
        <v>1.04</v>
      </c>
      <c r="AS72" s="235" t="e">
        <f>(#REF!/AQ72)-1</f>
        <v>#REF!</v>
      </c>
      <c r="AT72" s="235" t="e">
        <f>(#REF!/AR72)-1</f>
        <v>#REF!</v>
      </c>
    </row>
    <row r="73" spans="1:46">
      <c r="A73" s="281" t="s">
        <v>54</v>
      </c>
      <c r="B73" s="268">
        <v>1800248256.05</v>
      </c>
      <c r="C73" s="274">
        <v>0.8</v>
      </c>
      <c r="D73" s="268">
        <v>1825561339.1199999</v>
      </c>
      <c r="E73" s="274">
        <v>0.81</v>
      </c>
      <c r="F73" s="269">
        <f t="shared" si="121"/>
        <v>1.4060884650176209E-2</v>
      </c>
      <c r="G73" s="269">
        <f t="shared" si="121"/>
        <v>1.2500000000000011E-2</v>
      </c>
      <c r="H73" s="268">
        <v>1812929187.22</v>
      </c>
      <c r="I73" s="274">
        <v>0.81</v>
      </c>
      <c r="J73" s="269">
        <f t="shared" si="122"/>
        <v>-6.9195987170111222E-3</v>
      </c>
      <c r="K73" s="269">
        <f t="shared" si="123"/>
        <v>0</v>
      </c>
      <c r="L73" s="268">
        <v>1829300813.4200001</v>
      </c>
      <c r="M73" s="274">
        <v>0.81</v>
      </c>
      <c r="N73" s="269">
        <f t="shared" si="124"/>
        <v>9.0304829970247157E-3</v>
      </c>
      <c r="O73" s="269">
        <f t="shared" si="125"/>
        <v>0</v>
      </c>
      <c r="P73" s="268">
        <v>1858145006.27</v>
      </c>
      <c r="Q73" s="274">
        <v>0.85</v>
      </c>
      <c r="R73" s="269">
        <f t="shared" si="126"/>
        <v>1.5767878436610847E-2</v>
      </c>
      <c r="S73" s="269">
        <f t="shared" si="127"/>
        <v>4.9382716049382616E-2</v>
      </c>
      <c r="T73" s="268">
        <v>1838339479.8699999</v>
      </c>
      <c r="U73" s="274">
        <v>0.82</v>
      </c>
      <c r="V73" s="269">
        <f t="shared" si="128"/>
        <v>-1.0658762547147642E-2</v>
      </c>
      <c r="W73" s="269">
        <f t="shared" si="129"/>
        <v>-3.5294117647058858E-2</v>
      </c>
      <c r="X73" s="268">
        <v>1797416066.9100001</v>
      </c>
      <c r="Y73" s="274">
        <v>0.8</v>
      </c>
      <c r="Z73" s="269">
        <f t="shared" si="130"/>
        <v>-2.2261074958197461E-2</v>
      </c>
      <c r="AA73" s="269">
        <f t="shared" si="131"/>
        <v>-2.4390243902438911E-2</v>
      </c>
      <c r="AB73" s="268">
        <v>1797735658.7</v>
      </c>
      <c r="AC73" s="274">
        <v>0.8</v>
      </c>
      <c r="AD73" s="269">
        <f t="shared" si="132"/>
        <v>1.7780623856855976E-4</v>
      </c>
      <c r="AE73" s="269">
        <f t="shared" si="133"/>
        <v>0</v>
      </c>
      <c r="AF73" s="268">
        <v>1787078569.78</v>
      </c>
      <c r="AG73" s="274">
        <v>0.8</v>
      </c>
      <c r="AH73" s="269">
        <f t="shared" si="134"/>
        <v>-5.9280622645637221E-3</v>
      </c>
      <c r="AI73" s="269">
        <f t="shared" si="135"/>
        <v>0</v>
      </c>
      <c r="AJ73" s="270">
        <f t="shared" si="136"/>
        <v>-8.4130577056745228E-4</v>
      </c>
      <c r="AK73" s="270">
        <f t="shared" si="137"/>
        <v>2.7479431248560735E-4</v>
      </c>
      <c r="AL73" s="271">
        <f t="shared" si="138"/>
        <v>-2.1079965112840462E-2</v>
      </c>
      <c r="AM73" s="271">
        <f t="shared" si="139"/>
        <v>-1.2345679012345689E-2</v>
      </c>
      <c r="AN73" s="272">
        <f t="shared" si="140"/>
        <v>1.3171618777326682E-2</v>
      </c>
      <c r="AO73" s="272">
        <f t="shared" si="141"/>
        <v>2.5170439825901919E-2</v>
      </c>
      <c r="AP73" s="102"/>
      <c r="AQ73" s="194">
        <v>1789192828.73</v>
      </c>
      <c r="AR73" s="196">
        <v>0.79</v>
      </c>
      <c r="AS73" s="235" t="e">
        <f>(#REF!/AQ73)-1</f>
        <v>#REF!</v>
      </c>
      <c r="AT73" s="235" t="e">
        <f>(#REF!/AR73)-1</f>
        <v>#REF!</v>
      </c>
    </row>
    <row r="74" spans="1:46">
      <c r="A74" s="281" t="s">
        <v>55</v>
      </c>
      <c r="B74" s="268">
        <v>199220120.50999999</v>
      </c>
      <c r="C74" s="274">
        <v>22.642199999999999</v>
      </c>
      <c r="D74" s="268">
        <v>198754130.31999999</v>
      </c>
      <c r="E74" s="274">
        <v>22.970199999999998</v>
      </c>
      <c r="F74" s="269">
        <f t="shared" si="121"/>
        <v>-2.3390719210844312E-3</v>
      </c>
      <c r="G74" s="269">
        <f t="shared" si="121"/>
        <v>1.4486224836809117E-2</v>
      </c>
      <c r="H74" s="268">
        <v>197184996.44999999</v>
      </c>
      <c r="I74" s="274">
        <v>22.775500000000001</v>
      </c>
      <c r="J74" s="269">
        <f t="shared" si="122"/>
        <v>-7.8948491157071962E-3</v>
      </c>
      <c r="K74" s="269">
        <f t="shared" si="123"/>
        <v>-8.4761995977395681E-3</v>
      </c>
      <c r="L74" s="268">
        <v>195659581.40000001</v>
      </c>
      <c r="M74" s="274">
        <v>22.826699999999999</v>
      </c>
      <c r="N74" s="269">
        <f t="shared" si="124"/>
        <v>-7.7359590103843433E-3</v>
      </c>
      <c r="O74" s="269">
        <f t="shared" si="125"/>
        <v>2.2480296810167906E-3</v>
      </c>
      <c r="P74" s="268">
        <v>200456797.33000001</v>
      </c>
      <c r="Q74" s="274">
        <v>23.482700000000001</v>
      </c>
      <c r="R74" s="269">
        <f t="shared" si="126"/>
        <v>2.4518175372116008E-2</v>
      </c>
      <c r="S74" s="269">
        <f t="shared" si="127"/>
        <v>2.8738275791069336E-2</v>
      </c>
      <c r="T74" s="268">
        <v>201491550.58000001</v>
      </c>
      <c r="U74" s="274">
        <v>23.657</v>
      </c>
      <c r="V74" s="269">
        <f t="shared" si="128"/>
        <v>5.1619763648949636E-3</v>
      </c>
      <c r="W74" s="269">
        <f t="shared" si="129"/>
        <v>7.4224854893176163E-3</v>
      </c>
      <c r="X74" s="268">
        <v>200106696.72</v>
      </c>
      <c r="Y74" s="274">
        <v>23.441700000000001</v>
      </c>
      <c r="Z74" s="269">
        <f t="shared" si="130"/>
        <v>-6.8730120742714383E-3</v>
      </c>
      <c r="AA74" s="269">
        <f t="shared" si="131"/>
        <v>-9.1009003677558088E-3</v>
      </c>
      <c r="AB74" s="268">
        <v>196950416.74000001</v>
      </c>
      <c r="AC74" s="274">
        <v>23.37</v>
      </c>
      <c r="AD74" s="269">
        <f t="shared" si="132"/>
        <v>-1.5772985271034809E-2</v>
      </c>
      <c r="AE74" s="269">
        <f t="shared" si="133"/>
        <v>-3.0586518895813816E-3</v>
      </c>
      <c r="AF74" s="268">
        <v>194163416.83000001</v>
      </c>
      <c r="AG74" s="274">
        <v>23.144500000000001</v>
      </c>
      <c r="AH74" s="269">
        <f t="shared" si="134"/>
        <v>-1.4150769295802995E-2</v>
      </c>
      <c r="AI74" s="269">
        <f t="shared" si="135"/>
        <v>-9.6491228070175548E-3</v>
      </c>
      <c r="AJ74" s="270">
        <f t="shared" si="136"/>
        <v>-3.1358118689092801E-3</v>
      </c>
      <c r="AK74" s="270">
        <f t="shared" si="137"/>
        <v>2.8262676420148184E-3</v>
      </c>
      <c r="AL74" s="271">
        <f t="shared" si="138"/>
        <v>-2.3097449510150032E-2</v>
      </c>
      <c r="AM74" s="271">
        <f t="shared" si="139"/>
        <v>7.5880923979766111E-3</v>
      </c>
      <c r="AN74" s="272">
        <f t="shared" si="140"/>
        <v>1.2945131394635092E-2</v>
      </c>
      <c r="AO74" s="272">
        <f t="shared" si="141"/>
        <v>1.3570541061582595E-2</v>
      </c>
      <c r="AP74" s="102"/>
      <c r="AQ74" s="194">
        <v>204378030.47999999</v>
      </c>
      <c r="AR74" s="196">
        <v>22.9087</v>
      </c>
      <c r="AS74" s="235" t="e">
        <f>(#REF!/AQ74)-1</f>
        <v>#REF!</v>
      </c>
      <c r="AT74" s="235" t="e">
        <f>(#REF!/AR74)-1</f>
        <v>#REF!</v>
      </c>
    </row>
    <row r="75" spans="1:46">
      <c r="A75" s="267" t="s">
        <v>107</v>
      </c>
      <c r="B75" s="268">
        <v>156841806.83000001</v>
      </c>
      <c r="C75" s="274">
        <v>135.76</v>
      </c>
      <c r="D75" s="268">
        <v>157540527.18000001</v>
      </c>
      <c r="E75" s="274">
        <v>138.04</v>
      </c>
      <c r="F75" s="269">
        <f t="shared" si="121"/>
        <v>4.4549368827237071E-3</v>
      </c>
      <c r="G75" s="269">
        <f t="shared" si="121"/>
        <v>1.6794342958161471E-2</v>
      </c>
      <c r="H75" s="268">
        <v>159364787.84999999</v>
      </c>
      <c r="I75" s="274">
        <v>137.72</v>
      </c>
      <c r="J75" s="269">
        <f t="shared" si="122"/>
        <v>1.1579627811678286E-2</v>
      </c>
      <c r="K75" s="269">
        <f t="shared" si="123"/>
        <v>-2.3181686467690032E-3</v>
      </c>
      <c r="L75" s="268">
        <v>158105482.28999999</v>
      </c>
      <c r="M75" s="274">
        <v>138.83000000000001</v>
      </c>
      <c r="N75" s="269">
        <f t="shared" si="124"/>
        <v>-7.9020314147771904E-3</v>
      </c>
      <c r="O75" s="269">
        <f t="shared" si="125"/>
        <v>8.0598315422597561E-3</v>
      </c>
      <c r="P75" s="268">
        <v>162218318.15000001</v>
      </c>
      <c r="Q75" s="274">
        <v>141.16999999999999</v>
      </c>
      <c r="R75" s="269">
        <f t="shared" si="126"/>
        <v>2.6013240024505759E-2</v>
      </c>
      <c r="S75" s="269">
        <f t="shared" si="127"/>
        <v>1.6855146582150652E-2</v>
      </c>
      <c r="T75" s="268">
        <v>160321286.06999999</v>
      </c>
      <c r="U75" s="274">
        <v>139.52000000000001</v>
      </c>
      <c r="V75" s="269">
        <f t="shared" si="128"/>
        <v>-1.1694314807566096E-2</v>
      </c>
      <c r="W75" s="269">
        <f t="shared" si="129"/>
        <v>-1.1688035701636165E-2</v>
      </c>
      <c r="X75" s="268">
        <v>158556899.78999999</v>
      </c>
      <c r="Y75" s="274">
        <v>137.63999999999999</v>
      </c>
      <c r="Z75" s="269">
        <f t="shared" si="130"/>
        <v>-1.1005315159645297E-2</v>
      </c>
      <c r="AA75" s="269">
        <f t="shared" si="131"/>
        <v>-1.3474770642202006E-2</v>
      </c>
      <c r="AB75" s="268">
        <v>157176499.36000001</v>
      </c>
      <c r="AC75" s="274">
        <v>136.66</v>
      </c>
      <c r="AD75" s="269">
        <f t="shared" si="132"/>
        <v>-8.7060256086505406E-3</v>
      </c>
      <c r="AE75" s="269">
        <f t="shared" si="133"/>
        <v>-7.1200232490554339E-3</v>
      </c>
      <c r="AF75" s="268">
        <v>155508393.53</v>
      </c>
      <c r="AG75" s="274">
        <v>135.54</v>
      </c>
      <c r="AH75" s="269">
        <f t="shared" si="134"/>
        <v>-1.0612946825971433E-2</v>
      </c>
      <c r="AI75" s="269">
        <f t="shared" si="135"/>
        <v>-8.1955217327674863E-3</v>
      </c>
      <c r="AJ75" s="270">
        <f t="shared" si="136"/>
        <v>-9.8410363721285091E-4</v>
      </c>
      <c r="AK75" s="270">
        <f t="shared" si="137"/>
        <v>-1.3589986123227656E-4</v>
      </c>
      <c r="AL75" s="271">
        <f t="shared" si="138"/>
        <v>-1.2899116731266012E-2</v>
      </c>
      <c r="AM75" s="271">
        <f t="shared" si="139"/>
        <v>-1.8110692552883223E-2</v>
      </c>
      <c r="AN75" s="272">
        <f t="shared" si="140"/>
        <v>1.3792445152533268E-2</v>
      </c>
      <c r="AO75" s="272">
        <f t="shared" si="141"/>
        <v>1.2377248089310379E-2</v>
      </c>
      <c r="AP75" s="102"/>
      <c r="AQ75" s="194">
        <v>160273731.87</v>
      </c>
      <c r="AR75" s="196">
        <v>133.94</v>
      </c>
      <c r="AS75" s="235" t="e">
        <f>(#REF!/AQ75)-1</f>
        <v>#REF!</v>
      </c>
      <c r="AT75" s="235" t="e">
        <f>(#REF!/AR75)-1</f>
        <v>#REF!</v>
      </c>
    </row>
    <row r="76" spans="1:46">
      <c r="A76" s="121" t="s">
        <v>72</v>
      </c>
      <c r="B76" s="310">
        <f>SUM(B71:B75)</f>
        <v>4932053314.3699999</v>
      </c>
      <c r="C76" s="180"/>
      <c r="D76" s="310">
        <f>SUM(D71:D75)</f>
        <v>4889400476.8999996</v>
      </c>
      <c r="E76" s="180"/>
      <c r="F76" s="269">
        <f>((D76-B76)/B76)</f>
        <v>-8.6480892949245356E-3</v>
      </c>
      <c r="G76" s="269"/>
      <c r="H76" s="310">
        <f>SUM(H71:H75)</f>
        <v>4878724019.1400003</v>
      </c>
      <c r="I76" s="180"/>
      <c r="J76" s="269">
        <f>((H76-D76)/D76)</f>
        <v>-2.1835924077891066E-3</v>
      </c>
      <c r="K76" s="269"/>
      <c r="L76" s="310">
        <f>SUM(L71:L75)</f>
        <v>4908547117.0299997</v>
      </c>
      <c r="M76" s="180"/>
      <c r="N76" s="269">
        <f>((L76-H76)/H76)</f>
        <v>6.1128888973835567E-3</v>
      </c>
      <c r="O76" s="269"/>
      <c r="P76" s="310">
        <f>SUM(P71:P75)</f>
        <v>4955068575.4200001</v>
      </c>
      <c r="Q76" s="180"/>
      <c r="R76" s="269">
        <f>((P76-L76)/L76)</f>
        <v>9.4776432375674024E-3</v>
      </c>
      <c r="S76" s="269"/>
      <c r="T76" s="310">
        <f>SUM(T71:T75)</f>
        <v>4921243488.8399992</v>
      </c>
      <c r="U76" s="180"/>
      <c r="V76" s="269">
        <f>((T76-P76)/P76)</f>
        <v>-6.8263609403496107E-3</v>
      </c>
      <c r="W76" s="269"/>
      <c r="X76" s="310">
        <f>SUM(X71:X75)</f>
        <v>4859850788.8299999</v>
      </c>
      <c r="Y76" s="180"/>
      <c r="Z76" s="269">
        <f>((X76-T76)/T76)</f>
        <v>-1.2475038097428162E-2</v>
      </c>
      <c r="AA76" s="269"/>
      <c r="AB76" s="310">
        <f>SUM(AB71:AB75)</f>
        <v>4853235601.9699993</v>
      </c>
      <c r="AC76" s="180"/>
      <c r="AD76" s="269">
        <f>((AB76-X76)/X76)</f>
        <v>-1.3611913508137158E-3</v>
      </c>
      <c r="AE76" s="269"/>
      <c r="AF76" s="310">
        <f>SUM(AF71:AF75)</f>
        <v>4830505047.3999996</v>
      </c>
      <c r="AG76" s="180"/>
      <c r="AH76" s="269">
        <f>((AF76-AB76)/AB76)</f>
        <v>-4.6835876998786189E-3</v>
      </c>
      <c r="AI76" s="269"/>
      <c r="AJ76" s="270">
        <f t="shared" si="136"/>
        <v>-2.5734159570290987E-3</v>
      </c>
      <c r="AK76" s="270"/>
      <c r="AL76" s="271">
        <f t="shared" si="138"/>
        <v>-1.2045531917103496E-2</v>
      </c>
      <c r="AM76" s="271"/>
      <c r="AN76" s="272">
        <f t="shared" si="140"/>
        <v>7.3658043263619619E-3</v>
      </c>
      <c r="AO76" s="272"/>
      <c r="AP76" s="102"/>
      <c r="AQ76" s="224">
        <f>SUM(AQ71:AQ75)</f>
        <v>4923038917.1999998</v>
      </c>
      <c r="AR76" s="206"/>
      <c r="AS76" s="235" t="e">
        <f>(#REF!/AQ76)-1</f>
        <v>#REF!</v>
      </c>
      <c r="AT76" s="235" t="e">
        <f>(#REF!/AR76)-1</f>
        <v>#REF!</v>
      </c>
    </row>
    <row r="77" spans="1:46">
      <c r="A77" s="121" t="s">
        <v>57</v>
      </c>
      <c r="B77" s="116">
        <f>SUM(B17,B27,B35,B47,B52,B69,B76)</f>
        <v>226714818123.07965</v>
      </c>
      <c r="C77" s="180"/>
      <c r="D77" s="116">
        <f>SUM(D17,D27,D35,D47,D52,D69,D76)</f>
        <v>226763717081.77725</v>
      </c>
      <c r="E77" s="180"/>
      <c r="F77" s="269">
        <f>((D77-B77)/B77)</f>
        <v>2.1568488157247355E-4</v>
      </c>
      <c r="G77" s="269"/>
      <c r="H77" s="116">
        <f>SUM(H17,H27,H35,H47,H52,H69,H76)</f>
        <v>219328057491.7912</v>
      </c>
      <c r="I77" s="180"/>
      <c r="J77" s="269">
        <f>((H77-D77)/D77)</f>
        <v>-3.2790340913773912E-2</v>
      </c>
      <c r="K77" s="269"/>
      <c r="L77" s="116">
        <f>SUM(L17,L27,L35,L47,L52,L69,L76)</f>
        <v>216089365124.63318</v>
      </c>
      <c r="M77" s="180"/>
      <c r="N77" s="269">
        <f>((L77-H77)/H77)</f>
        <v>-1.4766429813838272E-2</v>
      </c>
      <c r="O77" s="269"/>
      <c r="P77" s="116">
        <f>SUM(P17,P27,P35,P47,P52,P69,P76)</f>
        <v>205573619476.31793</v>
      </c>
      <c r="Q77" s="180"/>
      <c r="R77" s="269">
        <f>((P77-L77)/L77)</f>
        <v>-4.8663874051599498E-2</v>
      </c>
      <c r="S77" s="269"/>
      <c r="T77" s="116">
        <f>SUM(T17,T27,T35,T47,T52,T69,T76)</f>
        <v>217537001127.80768</v>
      </c>
      <c r="U77" s="180"/>
      <c r="V77" s="269">
        <f>((T77-P77)/P77)</f>
        <v>5.819512095941827E-2</v>
      </c>
      <c r="W77" s="269"/>
      <c r="X77" s="116">
        <f>SUM(X17,X27,X35,X47,X52,X69,X76)</f>
        <v>218709471503.74951</v>
      </c>
      <c r="Y77" s="180"/>
      <c r="Z77" s="269">
        <f>((X77-T77)/T77)</f>
        <v>5.3897514899223136E-3</v>
      </c>
      <c r="AA77" s="269"/>
      <c r="AB77" s="116">
        <f>SUM(AB17,AB27,AB35,AB47,AB52,AB69,AB76)</f>
        <v>217344388232.24741</v>
      </c>
      <c r="AC77" s="180"/>
      <c r="AD77" s="269">
        <f>((AB77-X77)/X77)</f>
        <v>-6.241537058804072E-3</v>
      </c>
      <c r="AE77" s="269"/>
      <c r="AF77" s="116">
        <f>SUM(AF17,AF27,AF35,AF47,AF52,AF69,AF76)</f>
        <v>187774924555.06265</v>
      </c>
      <c r="AG77" s="180"/>
      <c r="AH77" s="269">
        <f>((AF77-AB77)/AB77)</f>
        <v>-0.13604889418901284</v>
      </c>
      <c r="AI77" s="269"/>
      <c r="AJ77" s="270">
        <f t="shared" si="136"/>
        <v>-2.1838814837014442E-2</v>
      </c>
      <c r="AK77" s="270"/>
      <c r="AL77" s="271">
        <f t="shared" si="138"/>
        <v>-0.17193576216010856</v>
      </c>
      <c r="AM77" s="271"/>
      <c r="AN77" s="272">
        <f t="shared" si="140"/>
        <v>5.5818561065547098E-2</v>
      </c>
      <c r="AO77" s="272"/>
      <c r="AP77" s="102"/>
      <c r="AQ77" s="225">
        <f>SUM(AQ17,AQ27,AQ35,AQ47,AQ52,AQ69,AQ76)</f>
        <v>250175161123.00519</v>
      </c>
      <c r="AR77" s="226"/>
      <c r="AS77" s="235" t="e">
        <f>(#REF!/AQ77)-1</f>
        <v>#REF!</v>
      </c>
      <c r="AT77" s="235" t="e">
        <f>(#REF!/AR77)-1</f>
        <v>#REF!</v>
      </c>
    </row>
    <row r="78" spans="1:46" ht="15" customHeight="1" thickBot="1">
      <c r="A78" s="119"/>
      <c r="B78" s="157"/>
      <c r="C78" s="158"/>
      <c r="D78" s="177"/>
      <c r="E78" s="112"/>
      <c r="F78" s="87"/>
      <c r="G78" s="87"/>
      <c r="H78" s="177"/>
      <c r="I78" s="112"/>
      <c r="J78" s="87"/>
      <c r="K78" s="87"/>
      <c r="L78" s="177"/>
      <c r="M78" s="112"/>
      <c r="N78" s="87"/>
      <c r="O78" s="87"/>
      <c r="P78" s="177"/>
      <c r="Q78" s="112"/>
      <c r="R78" s="87"/>
      <c r="S78" s="87"/>
      <c r="T78" s="177"/>
      <c r="U78" s="112"/>
      <c r="V78" s="87"/>
      <c r="W78" s="87"/>
      <c r="X78" s="157"/>
      <c r="Y78" s="158"/>
      <c r="Z78" s="87"/>
      <c r="AA78" s="87"/>
      <c r="AB78" s="177"/>
      <c r="AC78" s="112"/>
      <c r="AD78" s="87"/>
      <c r="AE78" s="87"/>
      <c r="AF78" s="177"/>
      <c r="AG78" s="112"/>
      <c r="AH78" s="87"/>
      <c r="AI78" s="87"/>
      <c r="AJ78" s="93"/>
      <c r="AK78" s="93"/>
      <c r="AL78" s="104"/>
      <c r="AM78" s="104"/>
      <c r="AN78" s="94"/>
      <c r="AO78" s="94"/>
      <c r="AP78" s="102"/>
      <c r="AQ78" s="227"/>
      <c r="AR78" s="228"/>
      <c r="AS78" s="235" t="e">
        <f>(#REF!/AQ78)-1</f>
        <v>#REF!</v>
      </c>
      <c r="AT78" s="235" t="e">
        <f>(#REF!/AR78)-1</f>
        <v>#REF!</v>
      </c>
    </row>
    <row r="79" spans="1:46" ht="27" customHeight="1">
      <c r="A79" s="88" t="s">
        <v>79</v>
      </c>
      <c r="B79" s="329" t="s">
        <v>128</v>
      </c>
      <c r="C79" s="328"/>
      <c r="D79" s="329" t="s">
        <v>129</v>
      </c>
      <c r="E79" s="328"/>
      <c r="F79" s="327" t="s">
        <v>101</v>
      </c>
      <c r="G79" s="328"/>
      <c r="H79" s="329" t="s">
        <v>130</v>
      </c>
      <c r="I79" s="328"/>
      <c r="J79" s="327" t="s">
        <v>101</v>
      </c>
      <c r="K79" s="328"/>
      <c r="L79" s="329" t="s">
        <v>132</v>
      </c>
      <c r="M79" s="328"/>
      <c r="N79" s="327" t="s">
        <v>101</v>
      </c>
      <c r="O79" s="328"/>
      <c r="P79" s="329" t="s">
        <v>133</v>
      </c>
      <c r="Q79" s="328"/>
      <c r="R79" s="327" t="s">
        <v>101</v>
      </c>
      <c r="S79" s="328"/>
      <c r="T79" s="329" t="s">
        <v>136</v>
      </c>
      <c r="U79" s="328"/>
      <c r="V79" s="327" t="s">
        <v>101</v>
      </c>
      <c r="W79" s="328"/>
      <c r="X79" s="329" t="s">
        <v>137</v>
      </c>
      <c r="Y79" s="328"/>
      <c r="Z79" s="327" t="s">
        <v>101</v>
      </c>
      <c r="AA79" s="328"/>
      <c r="AB79" s="329" t="s">
        <v>143</v>
      </c>
      <c r="AC79" s="328"/>
      <c r="AD79" s="327" t="s">
        <v>101</v>
      </c>
      <c r="AE79" s="328"/>
      <c r="AF79" s="329" t="s">
        <v>146</v>
      </c>
      <c r="AG79" s="328"/>
      <c r="AH79" s="327" t="s">
        <v>101</v>
      </c>
      <c r="AI79" s="328"/>
      <c r="AJ79" s="338" t="s">
        <v>122</v>
      </c>
      <c r="AK79" s="338"/>
      <c r="AL79" s="338" t="s">
        <v>123</v>
      </c>
      <c r="AM79" s="338"/>
      <c r="AN79" s="339" t="s">
        <v>112</v>
      </c>
      <c r="AO79" s="340"/>
      <c r="AP79" s="102"/>
      <c r="AQ79" s="332" t="s">
        <v>135</v>
      </c>
      <c r="AR79" s="332"/>
      <c r="AS79" s="235" t="e">
        <f>(#REF!/AQ79)-1</f>
        <v>#REF!</v>
      </c>
      <c r="AT79" s="235" t="e">
        <f>(#REF!/AR79)-1</f>
        <v>#REF!</v>
      </c>
    </row>
    <row r="80" spans="1:46" ht="15.75" customHeight="1">
      <c r="A80" s="88"/>
      <c r="B80" s="190" t="s">
        <v>115</v>
      </c>
      <c r="C80" s="190" t="s">
        <v>116</v>
      </c>
      <c r="D80" s="181" t="s">
        <v>115</v>
      </c>
      <c r="E80" s="190" t="s">
        <v>116</v>
      </c>
      <c r="F80" s="184" t="s">
        <v>114</v>
      </c>
      <c r="G80" s="184" t="s">
        <v>5</v>
      </c>
      <c r="H80" s="181" t="s">
        <v>115</v>
      </c>
      <c r="I80" s="190" t="s">
        <v>116</v>
      </c>
      <c r="J80" s="185" t="s">
        <v>114</v>
      </c>
      <c r="K80" s="185" t="s">
        <v>5</v>
      </c>
      <c r="L80" s="181" t="s">
        <v>115</v>
      </c>
      <c r="M80" s="190" t="s">
        <v>116</v>
      </c>
      <c r="N80" s="186" t="s">
        <v>114</v>
      </c>
      <c r="O80" s="186" t="s">
        <v>5</v>
      </c>
      <c r="P80" s="181" t="s">
        <v>115</v>
      </c>
      <c r="Q80" s="190" t="s">
        <v>116</v>
      </c>
      <c r="R80" s="187" t="s">
        <v>114</v>
      </c>
      <c r="S80" s="187" t="s">
        <v>5</v>
      </c>
      <c r="T80" s="181" t="s">
        <v>115</v>
      </c>
      <c r="U80" s="188" t="s">
        <v>116</v>
      </c>
      <c r="V80" s="188" t="s">
        <v>114</v>
      </c>
      <c r="W80" s="188" t="s">
        <v>5</v>
      </c>
      <c r="X80" s="181" t="s">
        <v>115</v>
      </c>
      <c r="Y80" s="236" t="s">
        <v>116</v>
      </c>
      <c r="Z80" s="236" t="s">
        <v>114</v>
      </c>
      <c r="AA80" s="236" t="s">
        <v>5</v>
      </c>
      <c r="AB80" s="181" t="s">
        <v>115</v>
      </c>
      <c r="AC80" s="239" t="s">
        <v>116</v>
      </c>
      <c r="AD80" s="239" t="s">
        <v>114</v>
      </c>
      <c r="AE80" s="239" t="s">
        <v>5</v>
      </c>
      <c r="AF80" s="181" t="s">
        <v>115</v>
      </c>
      <c r="AG80" s="243" t="s">
        <v>116</v>
      </c>
      <c r="AH80" s="243" t="s">
        <v>114</v>
      </c>
      <c r="AI80" s="243" t="s">
        <v>5</v>
      </c>
      <c r="AJ80" s="175" t="s">
        <v>121</v>
      </c>
      <c r="AK80" s="175" t="s">
        <v>121</v>
      </c>
      <c r="AL80" s="175" t="s">
        <v>121</v>
      </c>
      <c r="AM80" s="175" t="s">
        <v>121</v>
      </c>
      <c r="AN80" s="182" t="s">
        <v>121</v>
      </c>
      <c r="AO80" s="183" t="s">
        <v>121</v>
      </c>
      <c r="AP80" s="102"/>
      <c r="AQ80" s="229" t="s">
        <v>115</v>
      </c>
      <c r="AR80" s="230" t="s">
        <v>116</v>
      </c>
      <c r="AS80" s="235" t="e">
        <f>(#REF!/AQ80)-1</f>
        <v>#REF!</v>
      </c>
      <c r="AT80" s="235" t="e">
        <f>(#REF!/AR80)-1</f>
        <v>#REF!</v>
      </c>
    </row>
    <row r="81" spans="1:46">
      <c r="A81" s="119" t="s">
        <v>59</v>
      </c>
      <c r="B81" s="148">
        <v>1893536000</v>
      </c>
      <c r="C81" s="147">
        <v>12.59</v>
      </c>
      <c r="D81" s="179">
        <v>1909656003.02</v>
      </c>
      <c r="E81" s="178">
        <v>12.69</v>
      </c>
      <c r="F81" s="87">
        <f t="shared" ref="F81:G87" si="142">((D81-B81)/B81)</f>
        <v>8.5131748326939555E-3</v>
      </c>
      <c r="G81" s="87">
        <f t="shared" si="142"/>
        <v>7.9428117553613699E-3</v>
      </c>
      <c r="H81" s="179">
        <v>1885428000</v>
      </c>
      <c r="I81" s="178">
        <v>12.62</v>
      </c>
      <c r="J81" s="87">
        <f t="shared" ref="J81:J87" si="143">((H81-D81)/D81)</f>
        <v>-1.2687103322108761E-2</v>
      </c>
      <c r="K81" s="87">
        <f t="shared" ref="K81:K87" si="144">((I81-E81)/E81)</f>
        <v>-5.5161544523246878E-3</v>
      </c>
      <c r="L81" s="179">
        <v>1895886000</v>
      </c>
      <c r="M81" s="178">
        <v>12.69</v>
      </c>
      <c r="N81" s="87">
        <f t="shared" ref="N81:N87" si="145">((L81-H81)/H81)</f>
        <v>5.5467511885895406E-3</v>
      </c>
      <c r="O81" s="87">
        <f t="shared" ref="O81:O87" si="146">((M81-I81)/I81)</f>
        <v>5.5467511885895632E-3</v>
      </c>
      <c r="P81" s="179">
        <v>1874970000</v>
      </c>
      <c r="Q81" s="178">
        <v>12.55</v>
      </c>
      <c r="R81" s="87">
        <f t="shared" ref="R81:R87" si="147">((P81-L81)/L81)</f>
        <v>-1.103230890464933E-2</v>
      </c>
      <c r="S81" s="87">
        <f t="shared" ref="S81:S87" si="148">((Q81-M81)/M81)</f>
        <v>-1.1032308904649235E-2</v>
      </c>
      <c r="T81" s="179">
        <v>1924272000</v>
      </c>
      <c r="U81" s="178">
        <v>12.88</v>
      </c>
      <c r="V81" s="87">
        <f t="shared" ref="V81:V87" si="149">((T81-P81)/P81)</f>
        <v>2.6294820717131476E-2</v>
      </c>
      <c r="W81" s="87">
        <f t="shared" ref="W81:W87" si="150">((U81-Q81)/Q81)</f>
        <v>2.6294820717131479E-2</v>
      </c>
      <c r="X81" s="179">
        <v>1897380000</v>
      </c>
      <c r="Y81" s="178">
        <v>12.7</v>
      </c>
      <c r="Z81" s="87">
        <f t="shared" ref="Z81:Z87" si="151">((X81-T81)/T81)</f>
        <v>-1.3975155279503106E-2</v>
      </c>
      <c r="AA81" s="87">
        <f t="shared" ref="AA81:AA87" si="152">((Y81-U81)/U81)</f>
        <v>-1.397515527950322E-2</v>
      </c>
      <c r="AB81" s="179">
        <v>1897380000</v>
      </c>
      <c r="AC81" s="178">
        <v>12.7</v>
      </c>
      <c r="AD81" s="87">
        <f t="shared" ref="AD81:AD87" si="153">((AB81-X81)/X81)</f>
        <v>0</v>
      </c>
      <c r="AE81" s="87">
        <f t="shared" ref="AE81:AE87" si="154">((AC81-Y81)/Y81)</f>
        <v>0</v>
      </c>
      <c r="AF81" s="179">
        <v>1874970000</v>
      </c>
      <c r="AG81" s="178">
        <v>12.55</v>
      </c>
      <c r="AH81" s="87">
        <f t="shared" ref="AH81:AH87" si="155">((AF81-AB81)/AB81)</f>
        <v>-1.1811023622047244E-2</v>
      </c>
      <c r="AI81" s="87">
        <f t="shared" ref="AI81:AI87" si="156">((AG81-AC81)/AC81)</f>
        <v>-1.1811023622047133E-2</v>
      </c>
      <c r="AJ81" s="93">
        <f t="shared" ref="AJ81" si="157">AVERAGE(F81,J81,N81,R81,V81,Z81,AD81,AH81)</f>
        <v>-1.143855548736684E-3</v>
      </c>
      <c r="AK81" s="93">
        <f t="shared" ref="AK81" si="158">AVERAGE(G81,K81,O81,S81,W81,AA81,AE81,AI81)</f>
        <v>-3.187823246802331E-4</v>
      </c>
      <c r="AL81" s="104">
        <f t="shared" ref="AL81" si="159">((AF81-D81)/D81)</f>
        <v>-1.8163482305266637E-2</v>
      </c>
      <c r="AM81" s="104">
        <f t="shared" ref="AM81" si="160">((AG81-E81)/E81)</f>
        <v>-1.1032308904649235E-2</v>
      </c>
      <c r="AN81" s="94">
        <f t="shared" ref="AN81" si="161">STDEV(F81,J81,N81,R81,V81,Z81,AD81,AH81)</f>
        <v>1.4150571020560386E-2</v>
      </c>
      <c r="AO81" s="94">
        <f t="shared" ref="AO81" si="162">STDEV(G81,K81,O81,S81,W81,AA81,AE81,AI81)</f>
        <v>1.3476987636641801E-2</v>
      </c>
      <c r="AP81" s="102"/>
      <c r="AQ81" s="221">
        <v>1901056000</v>
      </c>
      <c r="AR81" s="212">
        <v>12.64</v>
      </c>
      <c r="AS81" s="235" t="e">
        <f>(#REF!/AQ81)-1</f>
        <v>#REF!</v>
      </c>
      <c r="AT81" s="235" t="e">
        <f>(#REF!/AR81)-1</f>
        <v>#REF!</v>
      </c>
    </row>
    <row r="82" spans="1:46">
      <c r="A82" s="119" t="s">
        <v>97</v>
      </c>
      <c r="B82" s="148">
        <v>103955908.12</v>
      </c>
      <c r="C82" s="147">
        <v>2.84</v>
      </c>
      <c r="D82" s="179">
        <v>104687991.98</v>
      </c>
      <c r="E82" s="178">
        <v>2.86</v>
      </c>
      <c r="F82" s="87">
        <f t="shared" si="142"/>
        <v>7.0422535211267547E-3</v>
      </c>
      <c r="G82" s="87">
        <f t="shared" si="142"/>
        <v>7.0422535211267668E-3</v>
      </c>
      <c r="H82" s="179">
        <v>104687991.98</v>
      </c>
      <c r="I82" s="178">
        <v>2.86</v>
      </c>
      <c r="J82" s="87">
        <f t="shared" si="143"/>
        <v>0</v>
      </c>
      <c r="K82" s="87">
        <f t="shared" si="144"/>
        <v>0</v>
      </c>
      <c r="L82" s="179">
        <v>103589866.19</v>
      </c>
      <c r="M82" s="178">
        <v>2.83</v>
      </c>
      <c r="N82" s="87">
        <f t="shared" si="145"/>
        <v>-1.0489510489510552E-2</v>
      </c>
      <c r="O82" s="87">
        <f t="shared" si="146"/>
        <v>-1.0489510489510422E-2</v>
      </c>
      <c r="P82" s="179">
        <v>103955908.12</v>
      </c>
      <c r="Q82" s="178">
        <v>2.84</v>
      </c>
      <c r="R82" s="87">
        <f t="shared" si="147"/>
        <v>3.5335689045937089E-3</v>
      </c>
      <c r="S82" s="87">
        <f t="shared" si="148"/>
        <v>3.5335689045935641E-3</v>
      </c>
      <c r="T82" s="179">
        <v>102125698.47</v>
      </c>
      <c r="U82" s="178">
        <v>2.79</v>
      </c>
      <c r="V82" s="87">
        <f t="shared" si="149"/>
        <v>-1.7605633802816958E-2</v>
      </c>
      <c r="W82" s="87">
        <f t="shared" si="150"/>
        <v>-1.760563380281684E-2</v>
      </c>
      <c r="X82" s="179">
        <v>97367153.379999995</v>
      </c>
      <c r="Y82" s="178">
        <v>2.66</v>
      </c>
      <c r="Z82" s="87">
        <f t="shared" si="151"/>
        <v>-4.6594982078853084E-2</v>
      </c>
      <c r="AA82" s="87">
        <f t="shared" si="152"/>
        <v>-4.6594982078853008E-2</v>
      </c>
      <c r="AB82" s="179">
        <v>98831321.099999994</v>
      </c>
      <c r="AC82" s="178">
        <v>2.7</v>
      </c>
      <c r="AD82" s="87">
        <f t="shared" si="153"/>
        <v>1.5037593984962395E-2</v>
      </c>
      <c r="AE82" s="87">
        <f t="shared" si="154"/>
        <v>1.5037593984962419E-2</v>
      </c>
      <c r="AF82" s="179">
        <v>99197363.030000001</v>
      </c>
      <c r="AG82" s="178">
        <v>2.71</v>
      </c>
      <c r="AH82" s="87">
        <f t="shared" si="155"/>
        <v>3.7037037037037763E-3</v>
      </c>
      <c r="AI82" s="87">
        <f t="shared" si="156"/>
        <v>3.7037037037036245E-3</v>
      </c>
      <c r="AJ82" s="93">
        <f t="shared" ref="AJ82:AJ89" si="163">AVERAGE(F82,J82,N82,R82,V82,Z82,AD82,AH82)</f>
        <v>-5.6716257820992461E-3</v>
      </c>
      <c r="AK82" s="93">
        <f t="shared" ref="AK82:AK87" si="164">AVERAGE(G82,K82,O82,S82,W82,AA82,AE82,AI82)</f>
        <v>-5.6716257820992374E-3</v>
      </c>
      <c r="AL82" s="104">
        <f t="shared" ref="AL82:AL89" si="165">((AF82-D82)/D82)</f>
        <v>-5.2447552447552476E-2</v>
      </c>
      <c r="AM82" s="104">
        <f t="shared" ref="AM82:AM87" si="166">((AG82-E82)/E82)</f>
        <v>-5.244755244755242E-2</v>
      </c>
      <c r="AN82" s="94">
        <f t="shared" ref="AN82:AN89" si="167">STDEV(F82,J82,N82,R82,V82,Z82,AD82,AH82)</f>
        <v>1.9404226021964687E-2</v>
      </c>
      <c r="AO82" s="94">
        <f t="shared" ref="AO82:AO87" si="168">STDEV(G82,K82,O82,S82,W82,AA82,AE82,AI82)</f>
        <v>1.9404226021964632E-2</v>
      </c>
      <c r="AP82" s="102"/>
      <c r="AQ82" s="221">
        <v>106884243.56</v>
      </c>
      <c r="AR82" s="212">
        <v>2.92</v>
      </c>
      <c r="AS82" s="235" t="e">
        <f>(#REF!/AQ82)-1</f>
        <v>#REF!</v>
      </c>
      <c r="AT82" s="235" t="e">
        <f>(#REF!/AR82)-1</f>
        <v>#REF!</v>
      </c>
    </row>
    <row r="83" spans="1:46">
      <c r="A83" s="119" t="s">
        <v>86</v>
      </c>
      <c r="B83" s="148">
        <v>83592194.400000006</v>
      </c>
      <c r="C83" s="147">
        <v>7.15</v>
      </c>
      <c r="D83" s="179">
        <v>84410579.519999996</v>
      </c>
      <c r="E83" s="178">
        <v>7.22</v>
      </c>
      <c r="F83" s="87">
        <f t="shared" si="142"/>
        <v>9.7902097902096679E-3</v>
      </c>
      <c r="G83" s="87">
        <f t="shared" si="142"/>
        <v>9.7902097902097061E-3</v>
      </c>
      <c r="H83" s="179">
        <v>84995140.319999993</v>
      </c>
      <c r="I83" s="178">
        <v>7.27</v>
      </c>
      <c r="J83" s="87">
        <f t="shared" si="143"/>
        <v>6.9252077562326521E-3</v>
      </c>
      <c r="K83" s="87">
        <f t="shared" si="144"/>
        <v>6.9252077562326625E-3</v>
      </c>
      <c r="L83" s="179">
        <v>86748822.719999999</v>
      </c>
      <c r="M83" s="178">
        <v>7.42</v>
      </c>
      <c r="N83" s="87">
        <f t="shared" si="145"/>
        <v>2.0632737276478751E-2</v>
      </c>
      <c r="O83" s="87">
        <f t="shared" si="146"/>
        <v>2.063273727647873E-2</v>
      </c>
      <c r="P83" s="179">
        <v>85813525.439999998</v>
      </c>
      <c r="Q83" s="178">
        <v>7.34</v>
      </c>
      <c r="R83" s="87">
        <f t="shared" si="147"/>
        <v>-1.0781671159029664E-2</v>
      </c>
      <c r="S83" s="87">
        <f t="shared" si="148"/>
        <v>-1.0781671159029659E-2</v>
      </c>
      <c r="T83" s="179">
        <v>86982647.040000007</v>
      </c>
      <c r="U83" s="178">
        <v>7.44</v>
      </c>
      <c r="V83" s="87">
        <f t="shared" si="149"/>
        <v>1.3623978201634981E-2</v>
      </c>
      <c r="W83" s="87">
        <f t="shared" si="150"/>
        <v>1.362397820163495E-2</v>
      </c>
      <c r="X83" s="179">
        <v>86514998.400000006</v>
      </c>
      <c r="Y83" s="178">
        <v>7.4</v>
      </c>
      <c r="Z83" s="87">
        <f t="shared" si="151"/>
        <v>-5.3763440860215119E-3</v>
      </c>
      <c r="AA83" s="87">
        <f t="shared" si="152"/>
        <v>-5.3763440860215101E-3</v>
      </c>
      <c r="AB83" s="179">
        <v>86631910.560000002</v>
      </c>
      <c r="AC83" s="178">
        <v>7.36</v>
      </c>
      <c r="AD83" s="87">
        <f t="shared" si="153"/>
        <v>1.35135135135131E-3</v>
      </c>
      <c r="AE83" s="87">
        <f t="shared" si="154"/>
        <v>-5.40540540540541E-3</v>
      </c>
      <c r="AF83" s="179">
        <v>84995140.319999993</v>
      </c>
      <c r="AG83" s="178">
        <v>7.27</v>
      </c>
      <c r="AH83" s="87">
        <f t="shared" si="155"/>
        <v>-1.8893387314440055E-2</v>
      </c>
      <c r="AI83" s="87">
        <f t="shared" si="156"/>
        <v>-1.2228260869565319E-2</v>
      </c>
      <c r="AJ83" s="93">
        <f t="shared" si="163"/>
        <v>2.1590102270520163E-3</v>
      </c>
      <c r="AK83" s="93">
        <f t="shared" si="164"/>
        <v>2.1475564380667705E-3</v>
      </c>
      <c r="AL83" s="104">
        <f t="shared" si="165"/>
        <v>6.9252077562326521E-3</v>
      </c>
      <c r="AM83" s="104">
        <f t="shared" si="166"/>
        <v>6.9252077562326625E-3</v>
      </c>
      <c r="AN83" s="94">
        <f t="shared" si="167"/>
        <v>1.3211328914874513E-2</v>
      </c>
      <c r="AO83" s="94">
        <f t="shared" si="168"/>
        <v>1.220147315888153E-2</v>
      </c>
      <c r="AP83" s="102"/>
      <c r="AQ83" s="221">
        <v>84059843.040000007</v>
      </c>
      <c r="AR83" s="212">
        <v>7.19</v>
      </c>
      <c r="AS83" s="235" t="e">
        <f>(#REF!/AQ83)-1</f>
        <v>#REF!</v>
      </c>
      <c r="AT83" s="235" t="e">
        <f>(#REF!/AR83)-1</f>
        <v>#REF!</v>
      </c>
    </row>
    <row r="84" spans="1:46">
      <c r="A84" s="119" t="s">
        <v>87</v>
      </c>
      <c r="B84" s="148">
        <v>81512025.209999993</v>
      </c>
      <c r="C84" s="147">
        <v>18.27</v>
      </c>
      <c r="D84" s="179">
        <v>81333564.290000007</v>
      </c>
      <c r="E84" s="178">
        <v>18.23</v>
      </c>
      <c r="F84" s="87">
        <f t="shared" si="142"/>
        <v>-2.1893814997261665E-3</v>
      </c>
      <c r="G84" s="87">
        <f t="shared" si="142"/>
        <v>-2.1893814997262805E-3</v>
      </c>
      <c r="H84" s="179">
        <v>80396644.459999993</v>
      </c>
      <c r="I84" s="178">
        <v>18.02</v>
      </c>
      <c r="J84" s="87">
        <f t="shared" si="143"/>
        <v>-1.151947339550208E-2</v>
      </c>
      <c r="K84" s="87">
        <f t="shared" si="144"/>
        <v>-1.1519473395501967E-2</v>
      </c>
      <c r="L84" s="179">
        <v>81199718.599999994</v>
      </c>
      <c r="M84" s="178">
        <v>18.2</v>
      </c>
      <c r="N84" s="87">
        <f t="shared" si="145"/>
        <v>9.9889012208657126E-3</v>
      </c>
      <c r="O84" s="87">
        <f t="shared" si="146"/>
        <v>9.98890122086569E-3</v>
      </c>
      <c r="P84" s="179">
        <v>82225868.890000001</v>
      </c>
      <c r="Q84" s="178">
        <v>18.43</v>
      </c>
      <c r="R84" s="87">
        <f t="shared" si="147"/>
        <v>1.2637362637362719E-2</v>
      </c>
      <c r="S84" s="87">
        <f t="shared" si="148"/>
        <v>1.2637362637362662E-2</v>
      </c>
      <c r="T84" s="179">
        <v>80976642.450000003</v>
      </c>
      <c r="U84" s="178">
        <v>18.149999999999999</v>
      </c>
      <c r="V84" s="87">
        <f t="shared" si="149"/>
        <v>-1.5192620727075392E-2</v>
      </c>
      <c r="W84" s="87">
        <f t="shared" si="150"/>
        <v>-1.5192620727075482E-2</v>
      </c>
      <c r="X84" s="179">
        <v>77496654.510000005</v>
      </c>
      <c r="Y84" s="178">
        <v>17.37</v>
      </c>
      <c r="Z84" s="87">
        <f t="shared" si="151"/>
        <v>-4.297520661157022E-2</v>
      </c>
      <c r="AA84" s="87">
        <f t="shared" si="152"/>
        <v>-4.2975206611570116E-2</v>
      </c>
      <c r="AB84" s="179">
        <v>76470504.219999999</v>
      </c>
      <c r="AC84" s="178">
        <v>17.14</v>
      </c>
      <c r="AD84" s="87">
        <f t="shared" si="153"/>
        <v>-1.3241220495106589E-2</v>
      </c>
      <c r="AE84" s="87">
        <f t="shared" si="154"/>
        <v>-1.3241220495106528E-2</v>
      </c>
      <c r="AF84" s="179">
        <v>76470504.219999999</v>
      </c>
      <c r="AG84" s="178">
        <v>17.14</v>
      </c>
      <c r="AH84" s="87">
        <f t="shared" si="155"/>
        <v>0</v>
      </c>
      <c r="AI84" s="87">
        <f t="shared" si="156"/>
        <v>0</v>
      </c>
      <c r="AJ84" s="93">
        <f t="shared" si="163"/>
        <v>-7.8114548588440018E-3</v>
      </c>
      <c r="AK84" s="93">
        <f t="shared" si="164"/>
        <v>-7.8114548588440027E-3</v>
      </c>
      <c r="AL84" s="104">
        <f t="shared" si="165"/>
        <v>-5.979155238617672E-2</v>
      </c>
      <c r="AM84" s="104">
        <f t="shared" si="166"/>
        <v>-5.9791552386176623E-2</v>
      </c>
      <c r="AN84" s="94">
        <f t="shared" si="167"/>
        <v>1.7573665983345355E-2</v>
      </c>
      <c r="AO84" s="94">
        <f t="shared" si="168"/>
        <v>1.7573665983345303E-2</v>
      </c>
      <c r="AP84" s="102"/>
      <c r="AQ84" s="221">
        <v>82672021.189999998</v>
      </c>
      <c r="AR84" s="212">
        <v>18.53</v>
      </c>
      <c r="AS84" s="235" t="e">
        <f>(#REF!/AQ84)-1</f>
        <v>#REF!</v>
      </c>
      <c r="AT84" s="235" t="e">
        <f>(#REF!/AR84)-1</f>
        <v>#REF!</v>
      </c>
    </row>
    <row r="85" spans="1:46">
      <c r="A85" s="119" t="s">
        <v>61</v>
      </c>
      <c r="B85" s="148">
        <v>727500000</v>
      </c>
      <c r="C85" s="147">
        <v>4850</v>
      </c>
      <c r="D85" s="179">
        <v>727500000</v>
      </c>
      <c r="E85" s="178">
        <v>4850</v>
      </c>
      <c r="F85" s="87">
        <f t="shared" si="142"/>
        <v>0</v>
      </c>
      <c r="G85" s="87">
        <f t="shared" si="142"/>
        <v>0</v>
      </c>
      <c r="H85" s="179">
        <v>598500000</v>
      </c>
      <c r="I85" s="178">
        <v>3990</v>
      </c>
      <c r="J85" s="87">
        <f t="shared" si="143"/>
        <v>-0.17731958762886599</v>
      </c>
      <c r="K85" s="87">
        <f t="shared" si="144"/>
        <v>-0.17731958762886599</v>
      </c>
      <c r="L85" s="179">
        <v>598500000</v>
      </c>
      <c r="M85" s="178">
        <v>3990</v>
      </c>
      <c r="N85" s="87">
        <f t="shared" si="145"/>
        <v>0</v>
      </c>
      <c r="O85" s="87">
        <f t="shared" si="146"/>
        <v>0</v>
      </c>
      <c r="P85" s="179">
        <v>598500000</v>
      </c>
      <c r="Q85" s="178">
        <v>3990</v>
      </c>
      <c r="R85" s="87">
        <f t="shared" si="147"/>
        <v>0</v>
      </c>
      <c r="S85" s="87">
        <f t="shared" si="148"/>
        <v>0</v>
      </c>
      <c r="T85" s="179">
        <v>598500000</v>
      </c>
      <c r="U85" s="178">
        <v>3990</v>
      </c>
      <c r="V85" s="87">
        <f t="shared" si="149"/>
        <v>0</v>
      </c>
      <c r="W85" s="87">
        <f t="shared" si="150"/>
        <v>0</v>
      </c>
      <c r="X85" s="179">
        <v>598500000</v>
      </c>
      <c r="Y85" s="178">
        <v>3990</v>
      </c>
      <c r="Z85" s="87">
        <f t="shared" si="151"/>
        <v>0</v>
      </c>
      <c r="AA85" s="87">
        <f t="shared" si="152"/>
        <v>0</v>
      </c>
      <c r="AB85" s="179">
        <v>598500000</v>
      </c>
      <c r="AC85" s="178">
        <v>3990</v>
      </c>
      <c r="AD85" s="87">
        <f t="shared" si="153"/>
        <v>0</v>
      </c>
      <c r="AE85" s="87">
        <f t="shared" si="154"/>
        <v>0</v>
      </c>
      <c r="AF85" s="179">
        <v>598500000</v>
      </c>
      <c r="AG85" s="178">
        <v>3990</v>
      </c>
      <c r="AH85" s="87">
        <f t="shared" si="155"/>
        <v>0</v>
      </c>
      <c r="AI85" s="87">
        <f t="shared" si="156"/>
        <v>0</v>
      </c>
      <c r="AJ85" s="93">
        <f t="shared" si="163"/>
        <v>-2.2164948453608248E-2</v>
      </c>
      <c r="AK85" s="93">
        <f t="shared" si="164"/>
        <v>-2.2164948453608248E-2</v>
      </c>
      <c r="AL85" s="104">
        <f t="shared" si="165"/>
        <v>-0.17731958762886599</v>
      </c>
      <c r="AM85" s="104">
        <f t="shared" si="166"/>
        <v>-0.17731958762886599</v>
      </c>
      <c r="AN85" s="94">
        <f t="shared" si="167"/>
        <v>6.2691941424786693E-2</v>
      </c>
      <c r="AO85" s="94">
        <f t="shared" si="168"/>
        <v>6.2691941424786693E-2</v>
      </c>
      <c r="AP85" s="102"/>
      <c r="AQ85" s="221">
        <v>541500000</v>
      </c>
      <c r="AR85" s="212">
        <v>3610</v>
      </c>
      <c r="AS85" s="235" t="e">
        <f>(#REF!/AQ85)-1</f>
        <v>#REF!</v>
      </c>
      <c r="AT85" s="235" t="e">
        <f>(#REF!/AR85)-1</f>
        <v>#REF!</v>
      </c>
    </row>
    <row r="86" spans="1:46">
      <c r="A86" s="119" t="s">
        <v>80</v>
      </c>
      <c r="B86" s="148">
        <v>544250000</v>
      </c>
      <c r="C86" s="147">
        <v>8.75</v>
      </c>
      <c r="D86" s="179">
        <v>556690000</v>
      </c>
      <c r="E86" s="178">
        <v>8.9499999999999993</v>
      </c>
      <c r="F86" s="87">
        <f t="shared" si="142"/>
        <v>2.2857142857142857E-2</v>
      </c>
      <c r="G86" s="87">
        <f t="shared" si="142"/>
        <v>2.2857142857142777E-2</v>
      </c>
      <c r="H86" s="179">
        <v>555446000</v>
      </c>
      <c r="I86" s="178">
        <v>8.93</v>
      </c>
      <c r="J86" s="87">
        <f t="shared" si="143"/>
        <v>-2.2346368715083797E-3</v>
      </c>
      <c r="K86" s="87">
        <f t="shared" si="144"/>
        <v>-2.2346368715083324E-3</v>
      </c>
      <c r="L86" s="179">
        <v>563532000</v>
      </c>
      <c r="M86" s="178">
        <v>9.06</v>
      </c>
      <c r="N86" s="87">
        <f t="shared" si="145"/>
        <v>1.4557670772676373E-2</v>
      </c>
      <c r="O86" s="87">
        <f t="shared" si="146"/>
        <v>1.4557670772676459E-2</v>
      </c>
      <c r="P86" s="179">
        <v>563532000</v>
      </c>
      <c r="Q86" s="178">
        <v>9.06</v>
      </c>
      <c r="R86" s="87">
        <f t="shared" si="147"/>
        <v>0</v>
      </c>
      <c r="S86" s="87">
        <f t="shared" si="148"/>
        <v>0</v>
      </c>
      <c r="T86" s="179">
        <v>572862000</v>
      </c>
      <c r="U86" s="178">
        <v>9.2100000000000009</v>
      </c>
      <c r="V86" s="87">
        <f t="shared" si="149"/>
        <v>1.6556291390728478E-2</v>
      </c>
      <c r="W86" s="87">
        <f t="shared" si="150"/>
        <v>1.6556291390728516E-2</v>
      </c>
      <c r="X86" s="179">
        <v>564776000</v>
      </c>
      <c r="Y86" s="178">
        <v>9.08</v>
      </c>
      <c r="Z86" s="87">
        <f t="shared" si="151"/>
        <v>-1.4115092290988056E-2</v>
      </c>
      <c r="AA86" s="87">
        <f t="shared" si="152"/>
        <v>-1.4115092290988141E-2</v>
      </c>
      <c r="AB86" s="179">
        <v>554824000</v>
      </c>
      <c r="AC86" s="178">
        <v>8.92</v>
      </c>
      <c r="AD86" s="87">
        <f t="shared" si="153"/>
        <v>-1.7621145374449341E-2</v>
      </c>
      <c r="AE86" s="87">
        <f t="shared" si="154"/>
        <v>-1.7621145374449355E-2</v>
      </c>
      <c r="AF86" s="179">
        <v>551714000</v>
      </c>
      <c r="AG86" s="178">
        <v>8.8699999999999992</v>
      </c>
      <c r="AH86" s="87">
        <f t="shared" si="155"/>
        <v>-5.6053811659192822E-3</v>
      </c>
      <c r="AI86" s="87">
        <f t="shared" si="156"/>
        <v>-5.605381165919362E-3</v>
      </c>
      <c r="AJ86" s="93">
        <f t="shared" si="163"/>
        <v>1.7993561647103315E-3</v>
      </c>
      <c r="AK86" s="93">
        <f t="shared" si="164"/>
        <v>1.7993561647103216E-3</v>
      </c>
      <c r="AL86" s="104">
        <f t="shared" si="165"/>
        <v>-8.9385474860335188E-3</v>
      </c>
      <c r="AM86" s="104">
        <f t="shared" si="166"/>
        <v>-8.9385474860335275E-3</v>
      </c>
      <c r="AN86" s="94">
        <f t="shared" si="167"/>
        <v>1.4778065678206376E-2</v>
      </c>
      <c r="AO86" s="94">
        <f t="shared" si="168"/>
        <v>1.4778065678206396E-2</v>
      </c>
      <c r="AP86" s="102"/>
      <c r="AQ86" s="221">
        <v>551092000</v>
      </c>
      <c r="AR86" s="212">
        <v>8.86</v>
      </c>
      <c r="AS86" s="235" t="e">
        <f>(#REF!/AQ86)-1</f>
        <v>#REF!</v>
      </c>
      <c r="AT86" s="235" t="e">
        <f>(#REF!/AR86)-1</f>
        <v>#REF!</v>
      </c>
    </row>
    <row r="87" spans="1:46">
      <c r="A87" s="119" t="s">
        <v>70</v>
      </c>
      <c r="B87" s="123">
        <v>913647681</v>
      </c>
      <c r="C87" s="68">
        <v>81</v>
      </c>
      <c r="D87" s="111">
        <v>913647681</v>
      </c>
      <c r="E87" s="110">
        <v>81</v>
      </c>
      <c r="F87" s="87">
        <f t="shared" si="142"/>
        <v>0</v>
      </c>
      <c r="G87" s="87">
        <f t="shared" si="142"/>
        <v>0</v>
      </c>
      <c r="H87" s="111">
        <v>913647681</v>
      </c>
      <c r="I87" s="110">
        <v>81</v>
      </c>
      <c r="J87" s="87">
        <f t="shared" si="143"/>
        <v>0</v>
      </c>
      <c r="K87" s="87">
        <f t="shared" si="144"/>
        <v>0</v>
      </c>
      <c r="L87" s="111">
        <v>913647681</v>
      </c>
      <c r="M87" s="110">
        <v>81</v>
      </c>
      <c r="N87" s="87">
        <f t="shared" si="145"/>
        <v>0</v>
      </c>
      <c r="O87" s="87">
        <f t="shared" si="146"/>
        <v>0</v>
      </c>
      <c r="P87" s="111">
        <v>913647681</v>
      </c>
      <c r="Q87" s="110">
        <v>81</v>
      </c>
      <c r="R87" s="87">
        <f t="shared" si="147"/>
        <v>0</v>
      </c>
      <c r="S87" s="87">
        <f t="shared" si="148"/>
        <v>0</v>
      </c>
      <c r="T87" s="111">
        <v>913647681</v>
      </c>
      <c r="U87" s="110">
        <v>81</v>
      </c>
      <c r="V87" s="87">
        <f t="shared" si="149"/>
        <v>0</v>
      </c>
      <c r="W87" s="87">
        <f t="shared" si="150"/>
        <v>0</v>
      </c>
      <c r="X87" s="111">
        <v>913647681</v>
      </c>
      <c r="Y87" s="110">
        <v>81</v>
      </c>
      <c r="Z87" s="87">
        <f t="shared" si="151"/>
        <v>0</v>
      </c>
      <c r="AA87" s="87">
        <f t="shared" si="152"/>
        <v>0</v>
      </c>
      <c r="AB87" s="111">
        <v>913647681</v>
      </c>
      <c r="AC87" s="110">
        <v>81</v>
      </c>
      <c r="AD87" s="87">
        <f t="shared" si="153"/>
        <v>0</v>
      </c>
      <c r="AE87" s="87">
        <f t="shared" si="154"/>
        <v>0</v>
      </c>
      <c r="AF87" s="111">
        <v>913647681</v>
      </c>
      <c r="AG87" s="110">
        <v>81</v>
      </c>
      <c r="AH87" s="87">
        <f t="shared" si="155"/>
        <v>0</v>
      </c>
      <c r="AI87" s="87">
        <f t="shared" si="156"/>
        <v>0</v>
      </c>
      <c r="AJ87" s="93">
        <f t="shared" si="163"/>
        <v>0</v>
      </c>
      <c r="AK87" s="93">
        <f t="shared" si="164"/>
        <v>0</v>
      </c>
      <c r="AL87" s="104">
        <f t="shared" si="165"/>
        <v>0</v>
      </c>
      <c r="AM87" s="104">
        <f t="shared" si="166"/>
        <v>0</v>
      </c>
      <c r="AN87" s="94">
        <f t="shared" si="167"/>
        <v>0</v>
      </c>
      <c r="AO87" s="94">
        <f t="shared" si="168"/>
        <v>0</v>
      </c>
      <c r="AP87" s="102"/>
      <c r="AQ87" s="194">
        <v>913647681</v>
      </c>
      <c r="AR87" s="196">
        <v>81</v>
      </c>
      <c r="AS87" s="235" t="e">
        <f>(#REF!/AQ87)-1</f>
        <v>#REF!</v>
      </c>
      <c r="AT87" s="235" t="e">
        <f>(#REF!/AR87)-1</f>
        <v>#REF!</v>
      </c>
    </row>
    <row r="88" spans="1:46">
      <c r="A88" s="120" t="s">
        <v>62</v>
      </c>
      <c r="B88" s="114">
        <f>SUM(B81:B87)</f>
        <v>4347993808.7299995</v>
      </c>
      <c r="C88" s="112"/>
      <c r="D88" s="114">
        <f>SUM(D81:D87)</f>
        <v>4377925819.8099995</v>
      </c>
      <c r="E88" s="112"/>
      <c r="F88" s="87">
        <f>((D88-B88)/B88)</f>
        <v>6.8840969874202117E-3</v>
      </c>
      <c r="G88" s="87"/>
      <c r="H88" s="114">
        <f>SUM(H81:H87)</f>
        <v>4223101457.7599998</v>
      </c>
      <c r="I88" s="112"/>
      <c r="J88" s="87">
        <f>((H88-D88)/D88)</f>
        <v>-3.5364775106381093E-2</v>
      </c>
      <c r="K88" s="87"/>
      <c r="L88" s="114">
        <f>SUM(L81:L87)</f>
        <v>4243104088.5100002</v>
      </c>
      <c r="M88" s="112"/>
      <c r="N88" s="87">
        <f>((L88-H88)/H88)</f>
        <v>4.736478853295225E-3</v>
      </c>
      <c r="O88" s="87"/>
      <c r="P88" s="114">
        <f>SUM(P81:P87)</f>
        <v>4222644983.4499998</v>
      </c>
      <c r="Q88" s="112"/>
      <c r="R88" s="87">
        <f>((P88-L88)/L88)</f>
        <v>-4.8217306559605981E-3</v>
      </c>
      <c r="S88" s="87"/>
      <c r="T88" s="114">
        <f>SUM(T81:T87)</f>
        <v>4279366668.96</v>
      </c>
      <c r="U88" s="112"/>
      <c r="V88" s="87">
        <f>((T88-P88)/P88)</f>
        <v>1.343273842160827E-2</v>
      </c>
      <c r="W88" s="87"/>
      <c r="X88" s="114">
        <f>SUM(X81:X87)</f>
        <v>4235682487.2900004</v>
      </c>
      <c r="Y88" s="112"/>
      <c r="Z88" s="87">
        <f>((X88-T88)/T88)</f>
        <v>-1.0208095040525242E-2</v>
      </c>
      <c r="AA88" s="87"/>
      <c r="AB88" s="114">
        <f>SUM(AB81:AB87)</f>
        <v>4226285416.8799996</v>
      </c>
      <c r="AC88" s="112"/>
      <c r="AD88" s="87">
        <f>((AB88-X88)/X88)</f>
        <v>-2.2185492983004657E-3</v>
      </c>
      <c r="AE88" s="87"/>
      <c r="AF88" s="114">
        <f>SUM(AF81:AF87)</f>
        <v>4199494688.5699997</v>
      </c>
      <c r="AG88" s="112"/>
      <c r="AH88" s="87">
        <f>((AF88-AB88)/AB88)</f>
        <v>-6.3390721797908882E-3</v>
      </c>
      <c r="AI88" s="87"/>
      <c r="AJ88" s="93">
        <f t="shared" si="163"/>
        <v>-4.2373635023293223E-3</v>
      </c>
      <c r="AK88" s="93"/>
      <c r="AL88" s="104">
        <f t="shared" si="165"/>
        <v>-4.0757001964858243E-2</v>
      </c>
      <c r="AM88" s="104"/>
      <c r="AN88" s="94">
        <f t="shared" si="167"/>
        <v>1.4783431340745806E-2</v>
      </c>
      <c r="AO88" s="94"/>
      <c r="AP88" s="102"/>
      <c r="AQ88" s="231">
        <f>SUM(AQ81:AQ87)</f>
        <v>4180911788.79</v>
      </c>
      <c r="AR88" s="232"/>
      <c r="AS88" s="235" t="e">
        <f>(#REF!/AQ88)-1</f>
        <v>#REF!</v>
      </c>
      <c r="AT88" s="235" t="e">
        <f>(#REF!/AR88)-1</f>
        <v>#REF!</v>
      </c>
    </row>
    <row r="89" spans="1:46" ht="15.75" thickBot="1">
      <c r="A89" s="122" t="s">
        <v>73</v>
      </c>
      <c r="B89" s="115">
        <f>SUM(B77,B88)</f>
        <v>231062811931.80966</v>
      </c>
      <c r="C89" s="117"/>
      <c r="D89" s="115">
        <f>SUM(D77,D88)</f>
        <v>231141642901.58725</v>
      </c>
      <c r="E89" s="117"/>
      <c r="F89" s="87">
        <f>((D89-B89)/B89)</f>
        <v>3.41166841684815E-4</v>
      </c>
      <c r="G89" s="87"/>
      <c r="H89" s="115">
        <f>SUM(H77,H88)</f>
        <v>223551158949.55121</v>
      </c>
      <c r="I89" s="117"/>
      <c r="J89" s="87">
        <f>((H89-D89)/D89)</f>
        <v>-3.2839101845736331E-2</v>
      </c>
      <c r="K89" s="87"/>
      <c r="L89" s="115">
        <f>SUM(L77,L88)</f>
        <v>220332469213.14319</v>
      </c>
      <c r="M89" s="117"/>
      <c r="N89" s="87">
        <f>((L89-H89)/H89)</f>
        <v>-1.4398000670327017E-2</v>
      </c>
      <c r="O89" s="87"/>
      <c r="P89" s="115">
        <f>SUM(P77,P88)</f>
        <v>209796264459.76794</v>
      </c>
      <c r="Q89" s="117"/>
      <c r="R89" s="87">
        <f>((P89-L89)/L89)</f>
        <v>-4.7819573715133325E-2</v>
      </c>
      <c r="S89" s="87"/>
      <c r="T89" s="115">
        <f>SUM(T77,T88)</f>
        <v>221816367796.76767</v>
      </c>
      <c r="U89" s="117"/>
      <c r="V89" s="87">
        <f>((T89-P89)/P89)</f>
        <v>5.7294172362657998E-2</v>
      </c>
      <c r="W89" s="87"/>
      <c r="X89" s="115">
        <f>SUM(X77,X88)</f>
        <v>222945153991.03952</v>
      </c>
      <c r="Y89" s="117"/>
      <c r="Z89" s="87">
        <f>((X89-T89)/T89)</f>
        <v>5.0888318363686569E-3</v>
      </c>
      <c r="AA89" s="87"/>
      <c r="AB89" s="115">
        <f>SUM(AB77,AB88)</f>
        <v>221570673649.12741</v>
      </c>
      <c r="AC89" s="117"/>
      <c r="AD89" s="87">
        <f>((AB89-X89)/X89)</f>
        <v>-6.1651052615718741E-3</v>
      </c>
      <c r="AE89" s="87"/>
      <c r="AF89" s="115">
        <f>SUM(AF77,AF88)</f>
        <v>191974419243.63266</v>
      </c>
      <c r="AG89" s="117"/>
      <c r="AH89" s="87">
        <f>((AF89-AB89)/AB89)</f>
        <v>-0.13357478188815944</v>
      </c>
      <c r="AI89" s="87"/>
      <c r="AJ89" s="93">
        <f t="shared" si="163"/>
        <v>-2.1509049042527064E-2</v>
      </c>
      <c r="AK89" s="93"/>
      <c r="AL89" s="104">
        <f t="shared" si="165"/>
        <v>-0.16945117792829198</v>
      </c>
      <c r="AM89" s="104"/>
      <c r="AN89" s="94">
        <f t="shared" si="167"/>
        <v>5.4850671057588021E-2</v>
      </c>
      <c r="AO89" s="94"/>
      <c r="AP89" s="102"/>
      <c r="AQ89" s="233">
        <f>SUM(AQ77,AQ88)</f>
        <v>254356072911.7952</v>
      </c>
      <c r="AR89" s="234"/>
      <c r="AS89" s="235" t="e">
        <f>(#REF!/AQ89)-1</f>
        <v>#REF!</v>
      </c>
      <c r="AT89" s="235" t="e">
        <f>(#REF!/AR89)-1</f>
        <v>#REF!</v>
      </c>
    </row>
  </sheetData>
  <mergeCells count="43">
    <mergeCell ref="AJ2:AK2"/>
    <mergeCell ref="AJ79:AK79"/>
    <mergeCell ref="X2:Y2"/>
    <mergeCell ref="Z2:AA2"/>
    <mergeCell ref="AB79:AC79"/>
    <mergeCell ref="AB2:AC2"/>
    <mergeCell ref="AD2:AE2"/>
    <mergeCell ref="AD79:AE79"/>
    <mergeCell ref="AF79:AG79"/>
    <mergeCell ref="AH79:AI79"/>
    <mergeCell ref="AF2:AG2"/>
    <mergeCell ref="AH2:AI2"/>
    <mergeCell ref="AQ2:AR2"/>
    <mergeCell ref="AQ79:AR79"/>
    <mergeCell ref="A1:AO1"/>
    <mergeCell ref="B2:C2"/>
    <mergeCell ref="H79:I79"/>
    <mergeCell ref="D2:E2"/>
    <mergeCell ref="J2:K2"/>
    <mergeCell ref="J79:K79"/>
    <mergeCell ref="AN2:AO2"/>
    <mergeCell ref="AL79:AM79"/>
    <mergeCell ref="F79:G79"/>
    <mergeCell ref="P79:Q79"/>
    <mergeCell ref="Z79:AA79"/>
    <mergeCell ref="X79:Y79"/>
    <mergeCell ref="AN79:AO79"/>
    <mergeCell ref="AL2:AM2"/>
    <mergeCell ref="V2:W2"/>
    <mergeCell ref="V79:W79"/>
    <mergeCell ref="P2:Q2"/>
    <mergeCell ref="B79:C79"/>
    <mergeCell ref="N2:O2"/>
    <mergeCell ref="N79:O79"/>
    <mergeCell ref="R2:S2"/>
    <mergeCell ref="R79:S79"/>
    <mergeCell ref="T79:U79"/>
    <mergeCell ref="T2:U2"/>
    <mergeCell ref="L2:M2"/>
    <mergeCell ref="D79:E79"/>
    <mergeCell ref="F2:G2"/>
    <mergeCell ref="L79:M79"/>
    <mergeCell ref="H2: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2016-11-14T08:55:51Z</dcterms:modified>
</cp:coreProperties>
</file>