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Data!$F$95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J80" i="11"/>
  <c r="AK80"/>
  <c r="AL80"/>
  <c r="AM80"/>
  <c r="AN80"/>
  <c r="AO80"/>
  <c r="AJ81"/>
  <c r="AK81"/>
  <c r="AL81"/>
  <c r="AM81"/>
  <c r="AN81"/>
  <c r="AO81"/>
  <c r="AJ82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L86"/>
  <c r="AN86"/>
  <c r="AJ87"/>
  <c r="AL87"/>
  <c r="AN87"/>
  <c r="AO79"/>
  <c r="AN79"/>
  <c r="AM79"/>
  <c r="AL79"/>
  <c r="AK79"/>
  <c r="AJ79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L26"/>
  <c r="AN26"/>
  <c r="AJ28"/>
  <c r="AK28"/>
  <c r="AL28"/>
  <c r="AM28"/>
  <c r="AN28"/>
  <c r="AO28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L32"/>
  <c r="AM32"/>
  <c r="AN32"/>
  <c r="AJ33"/>
  <c r="AL33"/>
  <c r="AM33"/>
  <c r="AN33"/>
  <c r="AJ34"/>
  <c r="AL34"/>
  <c r="AN34"/>
  <c r="AJ36"/>
  <c r="AK36"/>
  <c r="AL36"/>
  <c r="AM36"/>
  <c r="AN36"/>
  <c r="AO36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L45"/>
  <c r="AN45"/>
  <c r="AJ47"/>
  <c r="AK47"/>
  <c r="AL47"/>
  <c r="AM47"/>
  <c r="AN47"/>
  <c r="AO47"/>
  <c r="AJ48"/>
  <c r="AK48"/>
  <c r="AL48"/>
  <c r="AM48"/>
  <c r="AN48"/>
  <c r="AO48"/>
  <c r="AJ49"/>
  <c r="AK49"/>
  <c r="AL49"/>
  <c r="AM49"/>
  <c r="AN49"/>
  <c r="AO49"/>
  <c r="AJ50"/>
  <c r="AL50"/>
  <c r="AN50"/>
  <c r="AJ52"/>
  <c r="AK52"/>
  <c r="AL52"/>
  <c r="AM52"/>
  <c r="AN52"/>
  <c r="AO52"/>
  <c r="AJ53"/>
  <c r="AK53"/>
  <c r="AL53"/>
  <c r="AM53"/>
  <c r="AN53"/>
  <c r="AO53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L67"/>
  <c r="AN67"/>
  <c r="AJ69"/>
  <c r="AK69"/>
  <c r="AL69"/>
  <c r="AM69"/>
  <c r="AN69"/>
  <c r="AO69"/>
  <c r="AJ70"/>
  <c r="AK70"/>
  <c r="AL70"/>
  <c r="AM70"/>
  <c r="AN70"/>
  <c r="AO70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L74"/>
  <c r="AN74"/>
  <c r="AJ75"/>
  <c r="AL75"/>
  <c r="AN75"/>
  <c r="AM5"/>
  <c r="AL5"/>
  <c r="AO5"/>
  <c r="AN5"/>
  <c r="AK5"/>
  <c r="AJ5"/>
  <c r="F80"/>
  <c r="G80"/>
  <c r="F81"/>
  <c r="G81"/>
  <c r="F82"/>
  <c r="G82"/>
  <c r="F83"/>
  <c r="G83"/>
  <c r="F84"/>
  <c r="G84"/>
  <c r="F85"/>
  <c r="G85"/>
  <c r="F86"/>
  <c r="F87"/>
  <c r="G79"/>
  <c r="F79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F19"/>
  <c r="G19"/>
  <c r="F20"/>
  <c r="G20"/>
  <c r="F21"/>
  <c r="G21"/>
  <c r="F22"/>
  <c r="G22"/>
  <c r="F23"/>
  <c r="G23"/>
  <c r="F24"/>
  <c r="G24"/>
  <c r="F25"/>
  <c r="G25"/>
  <c r="F26"/>
  <c r="F28"/>
  <c r="G28"/>
  <c r="F29"/>
  <c r="G29"/>
  <c r="F30"/>
  <c r="G30"/>
  <c r="F31"/>
  <c r="G31"/>
  <c r="F32"/>
  <c r="G32"/>
  <c r="F33"/>
  <c r="G33"/>
  <c r="F34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F47"/>
  <c r="G47"/>
  <c r="F48"/>
  <c r="G48"/>
  <c r="F49"/>
  <c r="G49"/>
  <c r="F50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F69"/>
  <c r="G69"/>
  <c r="F70"/>
  <c r="G70"/>
  <c r="F71"/>
  <c r="G71"/>
  <c r="F72"/>
  <c r="G72"/>
  <c r="F73"/>
  <c r="G73"/>
  <c r="F74"/>
  <c r="F75"/>
  <c r="G5"/>
  <c r="F5"/>
  <c r="B86"/>
  <c r="B74"/>
  <c r="B67"/>
  <c r="B50"/>
  <c r="B45"/>
  <c r="B34"/>
  <c r="B26"/>
  <c r="B17"/>
  <c r="B75" s="1"/>
  <c r="B87" s="1"/>
  <c r="AI85" l="1"/>
  <c r="AH85"/>
  <c r="AI84"/>
  <c r="AH84"/>
  <c r="AI83"/>
  <c r="AH83"/>
  <c r="AI82"/>
  <c r="AH82"/>
  <c r="AI81"/>
  <c r="AH81"/>
  <c r="AI80"/>
  <c r="AH80"/>
  <c r="AI79"/>
  <c r="AH79"/>
  <c r="AI73"/>
  <c r="AH73"/>
  <c r="AI72"/>
  <c r="AH72"/>
  <c r="AI71"/>
  <c r="AH71"/>
  <c r="AI70"/>
  <c r="AH70"/>
  <c r="AI69"/>
  <c r="AH69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3"/>
  <c r="AH53"/>
  <c r="AI52"/>
  <c r="AH52"/>
  <c r="AI49"/>
  <c r="AH49"/>
  <c r="AI48"/>
  <c r="AH48"/>
  <c r="AI47"/>
  <c r="AH47"/>
  <c r="AI44"/>
  <c r="AH44"/>
  <c r="AI43"/>
  <c r="AH43"/>
  <c r="AI42"/>
  <c r="AH42"/>
  <c r="AI41"/>
  <c r="AH41"/>
  <c r="AI40"/>
  <c r="AH40"/>
  <c r="AI39"/>
  <c r="AH39"/>
  <c r="AI38"/>
  <c r="AH38"/>
  <c r="AI37"/>
  <c r="AH37"/>
  <c r="AI36"/>
  <c r="AH36"/>
  <c r="AI33"/>
  <c r="AH33"/>
  <c r="AI32"/>
  <c r="AH32"/>
  <c r="AI31"/>
  <c r="AH31"/>
  <c r="AI30"/>
  <c r="AH30"/>
  <c r="AI29"/>
  <c r="AH29"/>
  <c r="AI28"/>
  <c r="AH28"/>
  <c r="AI25"/>
  <c r="AH25"/>
  <c r="AI24"/>
  <c r="AH24"/>
  <c r="AI23"/>
  <c r="AH23"/>
  <c r="AI22"/>
  <c r="AH22"/>
  <c r="AI21"/>
  <c r="AH21"/>
  <c r="AI20"/>
  <c r="AH20"/>
  <c r="AI19"/>
  <c r="AH19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6"/>
  <c r="AF74"/>
  <c r="AF67"/>
  <c r="AF50"/>
  <c r="AF45"/>
  <c r="AF34"/>
  <c r="AF26"/>
  <c r="AF17"/>
  <c r="AF75" l="1"/>
  <c r="W20"/>
  <c r="W21"/>
  <c r="W22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S6"/>
  <c r="AS7"/>
  <c r="AS8"/>
  <c r="AS9"/>
  <c r="AS10"/>
  <c r="AS11"/>
  <c r="AS12"/>
  <c r="AS13"/>
  <c r="AS14"/>
  <c r="AS15"/>
  <c r="AS16"/>
  <c r="AS18"/>
  <c r="AS19"/>
  <c r="AS20"/>
  <c r="AS21"/>
  <c r="AS22"/>
  <c r="AS23"/>
  <c r="AS24"/>
  <c r="AS25"/>
  <c r="AS27"/>
  <c r="AS28"/>
  <c r="AS29"/>
  <c r="AS30"/>
  <c r="AS31"/>
  <c r="AS32"/>
  <c r="AS33"/>
  <c r="AS35"/>
  <c r="AS36"/>
  <c r="AS37"/>
  <c r="AS38"/>
  <c r="AS39"/>
  <c r="AS40"/>
  <c r="AS41"/>
  <c r="AS42"/>
  <c r="AS43"/>
  <c r="AS44"/>
  <c r="AS46"/>
  <c r="AS47"/>
  <c r="AS48"/>
  <c r="AS49"/>
  <c r="AS51"/>
  <c r="AS52"/>
  <c r="AS53"/>
  <c r="AS54"/>
  <c r="AS55"/>
  <c r="AS56"/>
  <c r="AS57"/>
  <c r="AS58"/>
  <c r="AS59"/>
  <c r="AS60"/>
  <c r="AS61"/>
  <c r="AS62"/>
  <c r="AS63"/>
  <c r="AS64"/>
  <c r="AS65"/>
  <c r="AS66"/>
  <c r="AS68"/>
  <c r="AS69"/>
  <c r="AS70"/>
  <c r="AS71"/>
  <c r="AS72"/>
  <c r="AS73"/>
  <c r="AS76"/>
  <c r="AS77"/>
  <c r="AS78"/>
  <c r="AS79"/>
  <c r="AS80"/>
  <c r="AS81"/>
  <c r="AS82"/>
  <c r="AS83"/>
  <c r="AS84"/>
  <c r="AS85"/>
  <c r="AT5"/>
  <c r="AS5"/>
  <c r="AQ86"/>
  <c r="AQ74"/>
  <c r="AQ67"/>
  <c r="AQ50"/>
  <c r="AQ45"/>
  <c r="AQ34"/>
  <c r="AQ26"/>
  <c r="AQ17"/>
  <c r="AF87" l="1"/>
  <c r="AQ75"/>
  <c r="AQ87" s="1"/>
  <c r="AB17"/>
  <c r="AH17" s="1"/>
  <c r="AB26"/>
  <c r="AH26" s="1"/>
  <c r="AB34"/>
  <c r="AH34" s="1"/>
  <c r="AB45"/>
  <c r="AH45" s="1"/>
  <c r="AB50"/>
  <c r="AH50" s="1"/>
  <c r="AB67"/>
  <c r="AH67" s="1"/>
  <c r="AB74"/>
  <c r="AH74" s="1"/>
  <c r="X86"/>
  <c r="X74"/>
  <c r="X67"/>
  <c r="X50"/>
  <c r="X45"/>
  <c r="X34"/>
  <c r="X26"/>
  <c r="X17"/>
  <c r="T86"/>
  <c r="T74"/>
  <c r="T67"/>
  <c r="T50"/>
  <c r="T45"/>
  <c r="T34"/>
  <c r="T26"/>
  <c r="T17"/>
  <c r="P86"/>
  <c r="P74"/>
  <c r="P67"/>
  <c r="P50"/>
  <c r="P45"/>
  <c r="P34"/>
  <c r="P26"/>
  <c r="P17"/>
  <c r="L86"/>
  <c r="L74"/>
  <c r="L67"/>
  <c r="L50"/>
  <c r="L45"/>
  <c r="L34"/>
  <c r="L26"/>
  <c r="L17"/>
  <c r="H86"/>
  <c r="H74"/>
  <c r="H67"/>
  <c r="H50"/>
  <c r="H45"/>
  <c r="H34"/>
  <c r="H26"/>
  <c r="H17"/>
  <c r="D86"/>
  <c r="D74"/>
  <c r="D67"/>
  <c r="D50"/>
  <c r="D45"/>
  <c r="D34"/>
  <c r="D26"/>
  <c r="D17"/>
  <c r="AS86"/>
  <c r="AS74"/>
  <c r="AS67"/>
  <c r="AS50"/>
  <c r="AS45"/>
  <c r="AS34"/>
  <c r="AS26"/>
  <c r="AS17"/>
  <c r="AE85"/>
  <c r="AD85"/>
  <c r="AE84"/>
  <c r="AD84"/>
  <c r="AE83"/>
  <c r="AD83"/>
  <c r="AE82"/>
  <c r="AD82"/>
  <c r="AE81"/>
  <c r="AD81"/>
  <c r="AE80"/>
  <c r="AD80"/>
  <c r="AE79"/>
  <c r="AD79"/>
  <c r="AE73"/>
  <c r="AD73"/>
  <c r="AE72"/>
  <c r="AD72"/>
  <c r="AE71"/>
  <c r="AD71"/>
  <c r="AE70"/>
  <c r="AD70"/>
  <c r="AE69"/>
  <c r="AD69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3"/>
  <c r="AD53"/>
  <c r="AE52"/>
  <c r="AD52"/>
  <c r="AE49"/>
  <c r="AD49"/>
  <c r="AE48"/>
  <c r="AD48"/>
  <c r="AE47"/>
  <c r="AD47"/>
  <c r="AE44"/>
  <c r="AD44"/>
  <c r="AE43"/>
  <c r="AD43"/>
  <c r="AE42"/>
  <c r="AD42"/>
  <c r="AE41"/>
  <c r="AD41"/>
  <c r="AE40"/>
  <c r="AD40"/>
  <c r="AE39"/>
  <c r="AD39"/>
  <c r="AE38"/>
  <c r="AD38"/>
  <c r="AE37"/>
  <c r="AD37"/>
  <c r="AE36"/>
  <c r="AD36"/>
  <c r="AE33"/>
  <c r="AD33"/>
  <c r="AE32"/>
  <c r="AD32"/>
  <c r="AE31"/>
  <c r="AD31"/>
  <c r="AE30"/>
  <c r="AD30"/>
  <c r="AE29"/>
  <c r="AD29"/>
  <c r="AE28"/>
  <c r="AD28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6"/>
  <c r="AH86" s="1"/>
  <c r="AA85"/>
  <c r="Z85"/>
  <c r="AA84"/>
  <c r="Z84"/>
  <c r="AA83"/>
  <c r="Z83"/>
  <c r="AA82"/>
  <c r="Z82"/>
  <c r="AA81"/>
  <c r="Z81"/>
  <c r="AA80"/>
  <c r="Z80"/>
  <c r="AA79"/>
  <c r="Z79"/>
  <c r="AA73"/>
  <c r="Z73"/>
  <c r="AA72"/>
  <c r="Z72"/>
  <c r="AA71"/>
  <c r="Z71"/>
  <c r="AA70"/>
  <c r="Z70"/>
  <c r="AA69"/>
  <c r="Z69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49"/>
  <c r="Z49"/>
  <c r="AA48"/>
  <c r="Z48"/>
  <c r="AA47"/>
  <c r="Z47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AA33"/>
  <c r="Z33"/>
  <c r="AA32"/>
  <c r="Z32"/>
  <c r="AA31"/>
  <c r="Z31"/>
  <c r="AA30"/>
  <c r="Z30"/>
  <c r="AA29"/>
  <c r="Z29"/>
  <c r="AA28"/>
  <c r="Z28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W85"/>
  <c r="V85"/>
  <c r="W84"/>
  <c r="V84"/>
  <c r="W83"/>
  <c r="V83"/>
  <c r="W82"/>
  <c r="V82"/>
  <c r="W81"/>
  <c r="V81"/>
  <c r="W80"/>
  <c r="V80"/>
  <c r="W79"/>
  <c r="V79"/>
  <c r="W73"/>
  <c r="V73"/>
  <c r="W72"/>
  <c r="V72"/>
  <c r="W71"/>
  <c r="V71"/>
  <c r="W70"/>
  <c r="V70"/>
  <c r="W69"/>
  <c r="V69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49"/>
  <c r="V49"/>
  <c r="W48"/>
  <c r="V48"/>
  <c r="W47"/>
  <c r="V47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3"/>
  <c r="V33"/>
  <c r="W32"/>
  <c r="V32"/>
  <c r="W31"/>
  <c r="V31"/>
  <c r="W30"/>
  <c r="V30"/>
  <c r="W29"/>
  <c r="V29"/>
  <c r="W28"/>
  <c r="V28"/>
  <c r="W25"/>
  <c r="V25"/>
  <c r="W24"/>
  <c r="V24"/>
  <c r="W23"/>
  <c r="V23"/>
  <c r="V22"/>
  <c r="V21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S85"/>
  <c r="R85"/>
  <c r="S84"/>
  <c r="R84"/>
  <c r="S83"/>
  <c r="R83"/>
  <c r="S82"/>
  <c r="R82"/>
  <c r="S81"/>
  <c r="R81"/>
  <c r="S80"/>
  <c r="R80"/>
  <c r="S79"/>
  <c r="R79"/>
  <c r="S73"/>
  <c r="R73"/>
  <c r="S72"/>
  <c r="R72"/>
  <c r="S71"/>
  <c r="R71"/>
  <c r="S70"/>
  <c r="R70"/>
  <c r="S69"/>
  <c r="R69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49"/>
  <c r="R49"/>
  <c r="S48"/>
  <c r="R48"/>
  <c r="S47"/>
  <c r="R47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3"/>
  <c r="R33"/>
  <c r="S32"/>
  <c r="R32"/>
  <c r="S31"/>
  <c r="R31"/>
  <c r="S30"/>
  <c r="R30"/>
  <c r="S29"/>
  <c r="R29"/>
  <c r="S28"/>
  <c r="R28"/>
  <c r="S25"/>
  <c r="R25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O85"/>
  <c r="N85"/>
  <c r="O84"/>
  <c r="N84"/>
  <c r="O83"/>
  <c r="N83"/>
  <c r="O82"/>
  <c r="N82"/>
  <c r="O81"/>
  <c r="N81"/>
  <c r="O80"/>
  <c r="N80"/>
  <c r="O79"/>
  <c r="N79"/>
  <c r="O73"/>
  <c r="N73"/>
  <c r="O72"/>
  <c r="N72"/>
  <c r="O71"/>
  <c r="N71"/>
  <c r="O70"/>
  <c r="N70"/>
  <c r="O69"/>
  <c r="N69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49"/>
  <c r="N49"/>
  <c r="O48"/>
  <c r="N48"/>
  <c r="O47"/>
  <c r="N47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3"/>
  <c r="N33"/>
  <c r="O32"/>
  <c r="N32"/>
  <c r="O31"/>
  <c r="N31"/>
  <c r="O30"/>
  <c r="N30"/>
  <c r="O29"/>
  <c r="N29"/>
  <c r="O28"/>
  <c r="N28"/>
  <c r="O25"/>
  <c r="N25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K85"/>
  <c r="J85"/>
  <c r="K84"/>
  <c r="J84"/>
  <c r="K83"/>
  <c r="J83"/>
  <c r="K82"/>
  <c r="J82"/>
  <c r="K81"/>
  <c r="J81"/>
  <c r="K80"/>
  <c r="J80"/>
  <c r="K79"/>
  <c r="J79"/>
  <c r="K73"/>
  <c r="J73"/>
  <c r="K72"/>
  <c r="J72"/>
  <c r="K71"/>
  <c r="J71"/>
  <c r="K70"/>
  <c r="J70"/>
  <c r="K69"/>
  <c r="J69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49"/>
  <c r="J49"/>
  <c r="K48"/>
  <c r="J48"/>
  <c r="K47"/>
  <c r="J47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3"/>
  <c r="J33"/>
  <c r="K32"/>
  <c r="J32"/>
  <c r="K31"/>
  <c r="J31"/>
  <c r="K30"/>
  <c r="J30"/>
  <c r="K29"/>
  <c r="J29"/>
  <c r="K28"/>
  <c r="J28"/>
  <c r="K25"/>
  <c r="J25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AK32" l="1"/>
  <c r="AO32"/>
  <c r="AK33"/>
  <c r="AO33"/>
  <c r="L75"/>
  <c r="L87" s="1"/>
  <c r="T75"/>
  <c r="T87" s="1"/>
  <c r="X75"/>
  <c r="X87" s="1"/>
  <c r="AB75"/>
  <c r="D75"/>
  <c r="D87" s="1"/>
  <c r="H75"/>
  <c r="H87" s="1"/>
  <c r="P75"/>
  <c r="P87" s="1"/>
  <c r="AD86"/>
  <c r="AD26"/>
  <c r="AD45"/>
  <c r="AD67"/>
  <c r="AD17"/>
  <c r="AD34"/>
  <c r="AD50"/>
  <c r="AD74"/>
  <c r="Z86"/>
  <c r="N86"/>
  <c r="Z26"/>
  <c r="Z45"/>
  <c r="Z67"/>
  <c r="Z17"/>
  <c r="Z34"/>
  <c r="Z50"/>
  <c r="Z74"/>
  <c r="V26"/>
  <c r="V45"/>
  <c r="V67"/>
  <c r="V17"/>
  <c r="V34"/>
  <c r="V50"/>
  <c r="V74"/>
  <c r="V86"/>
  <c r="R86"/>
  <c r="R34"/>
  <c r="R74"/>
  <c r="R17"/>
  <c r="R50"/>
  <c r="R26"/>
  <c r="R45"/>
  <c r="R67"/>
  <c r="N26"/>
  <c r="N45"/>
  <c r="N67"/>
  <c r="N17"/>
  <c r="N34"/>
  <c r="N50"/>
  <c r="N74"/>
  <c r="AB87" l="1"/>
  <c r="AH87" s="1"/>
  <c r="AH75"/>
  <c r="AS87"/>
  <c r="AS75"/>
  <c r="AD75"/>
  <c r="AD87"/>
  <c r="Z75"/>
  <c r="V75"/>
  <c r="V87"/>
  <c r="R75"/>
  <c r="N75"/>
  <c r="J86"/>
  <c r="J74"/>
  <c r="J67"/>
  <c r="J50"/>
  <c r="J45"/>
  <c r="J34"/>
  <c r="J26"/>
  <c r="J17"/>
  <c r="K24" i="9"/>
  <c r="J24"/>
  <c r="K15"/>
  <c r="J15"/>
  <c r="Z87" i="11" l="1"/>
  <c r="R87"/>
  <c r="N87"/>
  <c r="J75"/>
  <c r="J87" l="1"/>
  <c r="G67" i="9" l="1"/>
  <c r="G86"/>
  <c r="H85" s="1"/>
  <c r="D86"/>
  <c r="E81" s="1"/>
  <c r="G74"/>
  <c r="H71" s="1"/>
  <c r="D74"/>
  <c r="E73" s="1"/>
  <c r="D67"/>
  <c r="E66" s="1"/>
  <c r="G50"/>
  <c r="H47" s="1"/>
  <c r="D50"/>
  <c r="E49" s="1"/>
  <c r="G45"/>
  <c r="H43" s="1"/>
  <c r="D45"/>
  <c r="E41" s="1"/>
  <c r="G34"/>
  <c r="D34"/>
  <c r="E33" s="1"/>
  <c r="G26"/>
  <c r="H24" s="1"/>
  <c r="D26"/>
  <c r="G17"/>
  <c r="D17"/>
  <c r="K85"/>
  <c r="K84"/>
  <c r="K83"/>
  <c r="K82"/>
  <c r="K81"/>
  <c r="K80"/>
  <c r="K79"/>
  <c r="J85"/>
  <c r="J84"/>
  <c r="J83"/>
  <c r="J82"/>
  <c r="J80"/>
  <c r="J79"/>
  <c r="K73"/>
  <c r="K71"/>
  <c r="K69"/>
  <c r="J73"/>
  <c r="J72"/>
  <c r="J71"/>
  <c r="J70"/>
  <c r="J69"/>
  <c r="K66"/>
  <c r="K65"/>
  <c r="K63"/>
  <c r="K61"/>
  <c r="K59"/>
  <c r="K57"/>
  <c r="K55"/>
  <c r="K53"/>
  <c r="K52"/>
  <c r="J66"/>
  <c r="J65"/>
  <c r="J64"/>
  <c r="J63"/>
  <c r="J61"/>
  <c r="J59"/>
  <c r="J57"/>
  <c r="J55"/>
  <c r="J53"/>
  <c r="J52"/>
  <c r="K49"/>
  <c r="K48"/>
  <c r="K47"/>
  <c r="J49"/>
  <c r="J48"/>
  <c r="J47"/>
  <c r="K44"/>
  <c r="K43"/>
  <c r="K42"/>
  <c r="K40"/>
  <c r="K38"/>
  <c r="K37"/>
  <c r="K36"/>
  <c r="J44"/>
  <c r="J43"/>
  <c r="J42"/>
  <c r="J41"/>
  <c r="J40"/>
  <c r="J39"/>
  <c r="J38"/>
  <c r="J37"/>
  <c r="J36"/>
  <c r="K33"/>
  <c r="K32"/>
  <c r="K31"/>
  <c r="K30"/>
  <c r="K29"/>
  <c r="K28"/>
  <c r="J33"/>
  <c r="J32"/>
  <c r="J31"/>
  <c r="J30"/>
  <c r="J29"/>
  <c r="J28"/>
  <c r="K25"/>
  <c r="K23"/>
  <c r="K22"/>
  <c r="K21"/>
  <c r="K20"/>
  <c r="K19"/>
  <c r="J25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56" l="1"/>
  <c r="H63"/>
  <c r="H62"/>
  <c r="H64"/>
  <c r="H32"/>
  <c r="H31"/>
  <c r="E32"/>
  <c r="E25"/>
  <c r="E24"/>
  <c r="H25"/>
  <c r="E14"/>
  <c r="E15"/>
  <c r="H12"/>
  <c r="H15"/>
  <c r="H33"/>
  <c r="E10"/>
  <c r="J26"/>
  <c r="E47"/>
  <c r="E28"/>
  <c r="E6"/>
  <c r="E13"/>
  <c r="E39"/>
  <c r="E30"/>
  <c r="E19"/>
  <c r="E5"/>
  <c r="E8"/>
  <c r="E12"/>
  <c r="H16"/>
  <c r="D75"/>
  <c r="E34" s="1"/>
  <c r="E48"/>
  <c r="E29"/>
  <c r="E31"/>
  <c r="E21"/>
  <c r="E16"/>
  <c r="J34"/>
  <c r="E20"/>
  <c r="E22"/>
  <c r="E23"/>
  <c r="H19"/>
  <c r="H20"/>
  <c r="H30"/>
  <c r="H21"/>
  <c r="J17"/>
  <c r="H8"/>
  <c r="H23"/>
  <c r="J50"/>
  <c r="H36"/>
  <c r="H22"/>
  <c r="H5"/>
  <c r="H65"/>
  <c r="H48"/>
  <c r="H80"/>
  <c r="H84"/>
  <c r="H82"/>
  <c r="J67"/>
  <c r="G75"/>
  <c r="G87" s="1"/>
  <c r="H39"/>
  <c r="H28"/>
  <c r="H57"/>
  <c r="H61"/>
  <c r="H41"/>
  <c r="E54"/>
  <c r="E52"/>
  <c r="E57"/>
  <c r="E61"/>
  <c r="E65"/>
  <c r="E55"/>
  <c r="E59"/>
  <c r="E63"/>
  <c r="E37"/>
  <c r="E43"/>
  <c r="E71"/>
  <c r="H69"/>
  <c r="H73"/>
  <c r="E79"/>
  <c r="E83"/>
  <c r="E85"/>
  <c r="H53"/>
  <c r="H60"/>
  <c r="J45"/>
  <c r="J74"/>
  <c r="J86"/>
  <c r="H6"/>
  <c r="H10"/>
  <c r="H14"/>
  <c r="E36"/>
  <c r="E38"/>
  <c r="E40"/>
  <c r="E42"/>
  <c r="E44"/>
  <c r="H37"/>
  <c r="H40"/>
  <c r="H42"/>
  <c r="H44"/>
  <c r="H49"/>
  <c r="E53"/>
  <c r="E56"/>
  <c r="E58"/>
  <c r="E60"/>
  <c r="E62"/>
  <c r="E64"/>
  <c r="H55"/>
  <c r="H59"/>
  <c r="E70"/>
  <c r="E72"/>
  <c r="H70"/>
  <c r="H72"/>
  <c r="E80"/>
  <c r="E82"/>
  <c r="E84"/>
  <c r="H79"/>
  <c r="H81"/>
  <c r="H83"/>
  <c r="H52"/>
  <c r="H54"/>
  <c r="H58"/>
  <c r="H66"/>
  <c r="E69"/>
  <c r="E50" l="1"/>
  <c r="E67"/>
  <c r="E74"/>
  <c r="E45"/>
  <c r="E17"/>
  <c r="E26"/>
  <c r="D87"/>
  <c r="J87" s="1"/>
  <c r="H74"/>
  <c r="H67"/>
  <c r="H34"/>
  <c r="H45"/>
  <c r="H17"/>
  <c r="H26"/>
  <c r="H50"/>
  <c r="J9" i="1" l="1"/>
  <c r="K39" i="9"/>
  <c r="K41"/>
  <c r="K54"/>
  <c r="K56"/>
  <c r="K58"/>
  <c r="K60"/>
  <c r="K62"/>
  <c r="K64"/>
  <c r="K70"/>
  <c r="K72"/>
  <c r="J54"/>
  <c r="J56"/>
  <c r="J58"/>
  <c r="J60"/>
  <c r="J62"/>
  <c r="J81"/>
  <c r="F9" i="1"/>
  <c r="E9"/>
  <c r="D9"/>
  <c r="C9"/>
  <c r="G9"/>
  <c r="H9"/>
  <c r="I9"/>
  <c r="H38" i="9"/>
  <c r="H29" l="1"/>
  <c r="H7" l="1"/>
  <c r="H9"/>
  <c r="H11"/>
  <c r="H13"/>
  <c r="E7"/>
  <c r="E9"/>
  <c r="E11"/>
  <c r="J75" l="1"/>
</calcChain>
</file>

<file path=xl/sharedStrings.xml><?xml version="1.0" encoding="utf-8"?>
<sst xmlns="http://schemas.openxmlformats.org/spreadsheetml/2006/main" count="443" uniqueCount="153">
  <si>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</si>
  <si>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</si>
  <si>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</si>
  <si>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</si>
  <si>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</si>
  <si>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</si>
  <si>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</si>
  <si>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</si>
  <si>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</si>
  <si>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</si>
  <si>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</si>
  <si>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</si>
  <si>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</si>
  <si>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</si>
  <si>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</si>
  <si>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</si>
  <si>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</si>
  <si>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</si>
  <si>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</si>
  <si>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</si>
  <si>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</si>
  <si>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</si>
  <si>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</si>
  <si>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</si>
  <si>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</si>
  <si>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</si>
  <si>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</si>
  <si>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</si>
  <si>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</si>
  <si>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</si>
  <si>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</si>
  <si>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</si>
  <si>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</si>
  <si>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</si>
  <si>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</si>
  <si>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</si>
  <si>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</si>
  <si>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</si>
  <si>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</si>
  <si>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</si>
  <si>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</si>
  <si>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</si>
  <si>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</si>
  <si>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</si>
  <si>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</si>
  <si>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</si>
  <si>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</si>
  <si>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</si>
  <si>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</si>
  <si>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</si>
  <si>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</si>
  <si>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</si>
  <si>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</si>
  <si>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</si>
  <si>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</si>
  <si>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</si>
  <si>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</si>
  <si>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</si>
  <si>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</si>
  <si>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</si>
  <si>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</si>
  <si>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</si>
  <si>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</si>
  <si>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</si>
  <si>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</si>
  <si>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</si>
  <si>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</si>
  <si>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</si>
  <si>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</si>
  <si>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</si>
  <si>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</si>
  <si>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</si>
  <si>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</si>
  <si>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</si>
  <si>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</si>
  <si>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</si>
  <si>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</si>
  <si>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</si>
  <si>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</si>
  <si>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</si>
  <si>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</si>
  <si>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</si>
  <si>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</si>
  <si>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</si>
  <si>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</si>
  <si>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</si>
  <si>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</si>
  <si>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</si>
  <si>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</si>
  <si>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</si>
  <si>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</si>
  <si>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</si>
  <si>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</si>
  <si>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</si>
  <si>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</si>
  <si>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</si>
  <si>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</si>
  <si>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</si>
  <si>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</si>
  <si>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</si>
  <si>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</si>
  <si>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</si>
  <si>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</si>
  <si>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</si>
  <si>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</si>
  <si>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</si>
  <si>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</si>
  <si>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</si>
  <si>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</si>
  <si>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</si>
  <si>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</si>
  <si>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</si>
  <si>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</si>
  <si>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</si>
  <si>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</si>
  <si>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</si>
  <si>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</si>
  <si>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</si>
  <si>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</si>
  <si>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</si>
  <si>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</si>
  <si>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</si>
  <si>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</si>
  <si>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</si>
  <si>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Nubian &amp; Sapphire Funds by BGL and Union Trustees Mixed Fund by CDL Capital  are not included in this compilation.</t>
  </si>
  <si>
    <t>AXA Mansard Investments Limited</t>
  </si>
  <si>
    <t>AXA Mansard Equity Income Fund</t>
  </si>
  <si>
    <t>AXA Mansard Money Market Fund</t>
  </si>
  <si>
    <t>24a.</t>
  </si>
  <si>
    <t>24b.</t>
  </si>
  <si>
    <t>NAV and Unit Price as at Week Ended August 12, 2016</t>
  </si>
  <si>
    <t>Market Capitalization as at August 12, 2016</t>
  </si>
  <si>
    <t>NAV and Unit Price as at Week Ended August 19, 2016</t>
  </si>
  <si>
    <t>Market Capitalization as at August 19, 2016</t>
  </si>
  <si>
    <t>NAV and Unit Price as at Week Ended August 26, 2016</t>
  </si>
  <si>
    <t>Market Capitalization as at August 26, 2016</t>
  </si>
  <si>
    <t>NAV and Unit Price as at Week Ended September 2, 2016</t>
  </si>
  <si>
    <t>Market Capitalization as at September 2, 2016</t>
  </si>
  <si>
    <t>NAV and Unit Price as at Week Ended September 9, 2016</t>
  </si>
  <si>
    <t>Market Capitalization as at September 9, 2016</t>
  </si>
  <si>
    <t>1.1174 </t>
  </si>
  <si>
    <t>NAV and Unit Price as at Week Ended September 16, 2016</t>
  </si>
  <si>
    <t>Market Capitalization as at September 16, 2016</t>
  </si>
  <si>
    <t>NAV and Unit Price as at Week Ended September 23, 2016</t>
  </si>
  <si>
    <t>Market Capitalization as at September 23, 2016</t>
  </si>
  <si>
    <t>NAV and Unit Price as at Week Ended July 29, 2016</t>
  </si>
  <si>
    <t>Market Capitalization as at July 29, 2016</t>
  </si>
  <si>
    <t>NET ASSET VALUES AND UNIT PRICES OF FUND MANAGEMENT AND COLLECTIVE INVESTMENT SCHEMES AS AT WEEK ENDED SEPTEMBER 30, 2016</t>
  </si>
  <si>
    <t>NAV and Unit Price as at Week Ended September 30, 2016</t>
  </si>
  <si>
    <t>Market Capitalization as at September 30, 2016</t>
  </si>
  <si>
    <t>2 .03</t>
  </si>
  <si>
    <t>Market Capitalization as at August 5, 2016</t>
  </si>
  <si>
    <t>NAV and Unit Price as at Week Ended August 5, 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</si>
</sst>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32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8" fillId="0" borderId="0" xfId="0" applyFont="1" applyBorder="1" applyAlignment="1">
      <alignment horizontal="left"/>
    </xf>
    <xf numFmtId="0" fontId="28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3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0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/>
    <xf numFmtId="0" fontId="33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4" fillId="5" borderId="9" xfId="2" applyFont="1" applyFill="1" applyBorder="1" applyAlignment="1">
      <alignment horizontal="right" vertical="top" wrapText="1"/>
    </xf>
    <xf numFmtId="43" fontId="34" fillId="5" borderId="9" xfId="2" applyFont="1" applyFill="1" applyBorder="1" applyAlignment="1"/>
    <xf numFmtId="0" fontId="33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3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29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164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3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4" fontId="20" fillId="5" borderId="1" xfId="0" applyNumberFormat="1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/>
    <xf numFmtId="4" fontId="7" fillId="5" borderId="1" xfId="0" applyNumberFormat="1" applyFont="1" applyFill="1" applyBorder="1"/>
    <xf numFmtId="43" fontId="27" fillId="5" borderId="1" xfId="7" applyNumberFormat="1" applyFont="1" applyFill="1" applyBorder="1" applyAlignment="1">
      <alignment horizontal="right"/>
    </xf>
    <xf numFmtId="4" fontId="27" fillId="5" borderId="1" xfId="7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164" fontId="7" fillId="5" borderId="1" xfId="2" applyNumberFormat="1" applyFont="1" applyFill="1" applyBorder="1"/>
    <xf numFmtId="43" fontId="27" fillId="5" borderId="1" xfId="2" applyFont="1" applyFill="1" applyBorder="1" applyAlignment="1">
      <alignment horizontal="right"/>
    </xf>
    <xf numFmtId="4" fontId="27" fillId="5" borderId="1" xfId="2" applyNumberFormat="1" applyFont="1" applyFill="1" applyBorder="1" applyAlignment="1">
      <alignment horizontal="right"/>
    </xf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6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5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center" wrapText="1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/>
    <xf numFmtId="43" fontId="27" fillId="7" borderId="1" xfId="2" applyFont="1" applyFill="1" applyBorder="1" applyAlignment="1">
      <alignment horizontal="right"/>
    </xf>
    <xf numFmtId="10" fontId="27" fillId="13" borderId="1" xfId="1" applyNumberFormat="1" applyFont="1" applyFill="1" applyBorder="1" applyAlignment="1">
      <alignment horizontal="center" wrapText="1"/>
    </xf>
    <xf numFmtId="4" fontId="27" fillId="7" borderId="1" xfId="2" applyNumberFormat="1" applyFont="1" applyFill="1" applyBorder="1" applyAlignment="1">
      <alignment horizontal="right"/>
    </xf>
    <xf numFmtId="10" fontId="38" fillId="14" borderId="19" xfId="1" applyNumberFormat="1" applyFont="1" applyFill="1" applyBorder="1" applyAlignment="1">
      <alignment horizontal="center" vertical="top" wrapText="1"/>
    </xf>
    <xf numFmtId="10" fontId="38" fillId="14" borderId="9" xfId="1" applyNumberFormat="1" applyFont="1" applyFill="1" applyBorder="1" applyAlignment="1">
      <alignment horizontal="center" vertical="top" wrapText="1"/>
    </xf>
    <xf numFmtId="0" fontId="27" fillId="7" borderId="1" xfId="7" applyFont="1" applyFill="1" applyBorder="1" applyAlignment="1">
      <alignment vertical="top" wrapText="1"/>
    </xf>
    <xf numFmtId="43" fontId="27" fillId="7" borderId="1" xfId="7" applyNumberFormat="1" applyFont="1" applyFill="1" applyBorder="1" applyAlignment="1">
      <alignment horizontal="right"/>
    </xf>
    <xf numFmtId="10" fontId="38" fillId="13" borderId="1" xfId="1" applyNumberFormat="1" applyFont="1" applyFill="1" applyBorder="1" applyAlignment="1">
      <alignment horizontal="center"/>
    </xf>
    <xf numFmtId="4" fontId="27" fillId="7" borderId="1" xfId="7" applyNumberFormat="1" applyFont="1" applyFill="1" applyBorder="1" applyAlignment="1">
      <alignment horizontal="right"/>
    </xf>
    <xf numFmtId="4" fontId="37" fillId="0" borderId="0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top" wrapText="1"/>
    </xf>
    <xf numFmtId="2" fontId="11" fillId="7" borderId="1" xfId="0" applyNumberFormat="1" applyFont="1" applyFill="1" applyBorder="1"/>
    <xf numFmtId="0" fontId="32" fillId="9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center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" fontId="20" fillId="5" borderId="1" xfId="0" applyNumberFormat="1" applyFont="1" applyFill="1" applyBorder="1" applyAlignment="1">
      <alignment horizontal="right" wrapText="1"/>
    </xf>
    <xf numFmtId="2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11" fillId="5" borderId="1" xfId="2" applyFont="1" applyFill="1" applyBorder="1" applyAlignment="1">
      <alignment horizontal="right" vertical="top" wrapText="1"/>
    </xf>
    <xf numFmtId="43" fontId="15" fillId="5" borderId="1" xfId="2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32" fillId="14" borderId="1" xfId="0" applyFont="1" applyFill="1" applyBorder="1" applyAlignment="1">
      <alignment horizontal="center" wrapText="1"/>
    </xf>
    <xf numFmtId="0" fontId="32" fillId="14" borderId="9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/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164" fontId="11" fillId="5" borderId="0" xfId="2" applyNumberFormat="1" applyFont="1" applyFill="1"/>
    <xf numFmtId="164" fontId="7" fillId="5" borderId="0" xfId="2" applyNumberFormat="1" applyFont="1" applyFill="1"/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164" fontId="7" fillId="7" borderId="1" xfId="2" applyNumberFormat="1" applyFont="1" applyFill="1" applyBorder="1"/>
    <xf numFmtId="164" fontId="7" fillId="7" borderId="1" xfId="2" applyNumberFormat="1" applyFont="1" applyFill="1" applyBorder="1" applyAlignment="1">
      <alignment horizontal="right"/>
    </xf>
    <xf numFmtId="164" fontId="7" fillId="5" borderId="1" xfId="2" applyNumberFormat="1" applyFont="1" applyFill="1" applyBorder="1" applyAlignment="1">
      <alignment horizontal="right"/>
    </xf>
    <xf numFmtId="0" fontId="15" fillId="9" borderId="1" xfId="0" applyFont="1" applyFill="1" applyBorder="1" applyAlignment="1">
      <alignment horizontal="center" vertical="top" wrapText="1"/>
    </xf>
    <xf numFmtId="0" fontId="40" fillId="19" borderId="1" xfId="0" applyFont="1" applyFill="1" applyBorder="1" applyAlignment="1">
      <alignment horizontal="center" vertical="top"/>
    </xf>
    <xf numFmtId="0" fontId="40" fillId="19" borderId="1" xfId="0" applyFont="1" applyFill="1" applyBorder="1" applyAlignment="1">
      <alignment horizontal="center" vertical="top" wrapText="1"/>
    </xf>
    <xf numFmtId="0" fontId="41" fillId="19" borderId="1" xfId="0" applyFont="1" applyFill="1" applyBorder="1" applyAlignment="1">
      <alignment horizontal="center" vertical="top" wrapText="1"/>
    </xf>
    <xf numFmtId="4" fontId="20" fillId="19" borderId="1" xfId="0" applyNumberFormat="1" applyFont="1" applyFill="1" applyBorder="1"/>
    <xf numFmtId="43" fontId="20" fillId="19" borderId="1" xfId="2" applyFont="1" applyFill="1" applyBorder="1" applyAlignment="1">
      <alignment horizontal="right"/>
    </xf>
    <xf numFmtId="0" fontId="20" fillId="19" borderId="1" xfId="0" applyFont="1" applyFill="1" applyBorder="1"/>
    <xf numFmtId="4" fontId="20" fillId="19" borderId="1" xfId="0" applyNumberFormat="1" applyFont="1" applyFill="1" applyBorder="1" applyAlignment="1">
      <alignment wrapText="1"/>
    </xf>
    <xf numFmtId="2" fontId="20" fillId="19" borderId="1" xfId="0" applyNumberFormat="1" applyFont="1" applyFill="1" applyBorder="1" applyAlignment="1">
      <alignment wrapText="1"/>
    </xf>
    <xf numFmtId="4" fontId="20" fillId="19" borderId="1" xfId="2" applyNumberFormat="1" applyFont="1" applyFill="1" applyBorder="1" applyAlignment="1">
      <alignment horizontal="right"/>
    </xf>
    <xf numFmtId="43" fontId="42" fillId="19" borderId="1" xfId="7" applyNumberFormat="1" applyFont="1" applyFill="1" applyBorder="1" applyAlignment="1">
      <alignment horizontal="right"/>
    </xf>
    <xf numFmtId="4" fontId="42" fillId="19" borderId="1" xfId="7" applyNumberFormat="1" applyFont="1" applyFill="1" applyBorder="1" applyAlignment="1">
      <alignment horizontal="right"/>
    </xf>
    <xf numFmtId="43" fontId="20" fillId="19" borderId="1" xfId="2" applyFont="1" applyFill="1" applyBorder="1" applyAlignment="1"/>
    <xf numFmtId="43" fontId="20" fillId="19" borderId="1" xfId="2" applyFont="1" applyFill="1" applyBorder="1" applyAlignment="1">
      <alignment wrapText="1"/>
    </xf>
    <xf numFmtId="43" fontId="40" fillId="19" borderId="1" xfId="2" applyFont="1" applyFill="1" applyBorder="1" applyAlignment="1">
      <alignment horizontal="right" vertical="top" wrapText="1"/>
    </xf>
    <xf numFmtId="4" fontId="40" fillId="19" borderId="1" xfId="2" applyNumberFormat="1" applyFont="1" applyFill="1" applyBorder="1" applyAlignment="1">
      <alignment vertical="top" wrapText="1"/>
    </xf>
    <xf numFmtId="4" fontId="40" fillId="19" borderId="1" xfId="2" applyNumberFormat="1" applyFont="1" applyFill="1" applyBorder="1" applyAlignment="1">
      <alignment horizontal="right" vertical="top" wrapText="1"/>
    </xf>
    <xf numFmtId="4" fontId="20" fillId="19" borderId="1" xfId="0" applyNumberFormat="1" applyFont="1" applyFill="1" applyBorder="1" applyAlignment="1">
      <alignment horizontal="right"/>
    </xf>
    <xf numFmtId="4" fontId="40" fillId="19" borderId="1" xfId="0" applyNumberFormat="1" applyFont="1" applyFill="1" applyBorder="1" applyAlignment="1">
      <alignment horizontal="right"/>
    </xf>
    <xf numFmtId="4" fontId="40" fillId="19" borderId="1" xfId="2" applyNumberFormat="1" applyFont="1" applyFill="1" applyBorder="1" applyAlignment="1">
      <alignment horizontal="right"/>
    </xf>
    <xf numFmtId="164" fontId="11" fillId="19" borderId="1" xfId="2" applyNumberFormat="1" applyFont="1" applyFill="1" applyBorder="1"/>
    <xf numFmtId="3" fontId="20" fillId="19" borderId="1" xfId="0" applyNumberFormat="1" applyFont="1" applyFill="1" applyBorder="1"/>
    <xf numFmtId="4" fontId="20" fillId="19" borderId="1" xfId="2" applyNumberFormat="1" applyFont="1" applyFill="1" applyBorder="1" applyAlignment="1">
      <alignment horizontal="right" vertical="top" wrapText="1"/>
    </xf>
    <xf numFmtId="0" fontId="11" fillId="19" borderId="1" xfId="0" applyFont="1" applyFill="1" applyBorder="1"/>
    <xf numFmtId="164" fontId="20" fillId="19" borderId="1" xfId="2" applyNumberFormat="1" applyFont="1" applyFill="1" applyBorder="1"/>
    <xf numFmtId="43" fontId="42" fillId="19" borderId="1" xfId="2" applyFont="1" applyFill="1" applyBorder="1" applyAlignment="1">
      <alignment horizontal="right"/>
    </xf>
    <xf numFmtId="4" fontId="42" fillId="19" borderId="1" xfId="2" applyNumberFormat="1" applyFont="1" applyFill="1" applyBorder="1" applyAlignment="1">
      <alignment horizontal="right"/>
    </xf>
    <xf numFmtId="43" fontId="20" fillId="19" borderId="1" xfId="2" applyFont="1" applyFill="1" applyBorder="1"/>
    <xf numFmtId="4" fontId="11" fillId="19" borderId="1" xfId="0" applyNumberFormat="1" applyFont="1" applyFill="1" applyBorder="1"/>
    <xf numFmtId="4" fontId="39" fillId="19" borderId="1" xfId="0" applyNumberFormat="1" applyFont="1" applyFill="1" applyBorder="1"/>
    <xf numFmtId="0" fontId="39" fillId="19" borderId="1" xfId="0" applyFont="1" applyFill="1" applyBorder="1"/>
    <xf numFmtId="43" fontId="20" fillId="19" borderId="1" xfId="2" applyFont="1" applyFill="1" applyBorder="1" applyAlignment="1">
      <alignment horizontal="right" vertical="top" wrapText="1"/>
    </xf>
    <xf numFmtId="4" fontId="15" fillId="19" borderId="1" xfId="0" applyNumberFormat="1" applyFont="1" applyFill="1" applyBorder="1"/>
    <xf numFmtId="0" fontId="15" fillId="19" borderId="1" xfId="0" applyFont="1" applyFill="1" applyBorder="1"/>
    <xf numFmtId="43" fontId="40" fillId="19" borderId="1" xfId="2" applyFont="1" applyFill="1" applyBorder="1" applyAlignment="1">
      <alignment horizontal="right"/>
    </xf>
    <xf numFmtId="43" fontId="15" fillId="19" borderId="1" xfId="2" applyNumberFormat="1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horizontal="right" vertical="center" wrapText="1"/>
    </xf>
    <xf numFmtId="43" fontId="40" fillId="0" borderId="1" xfId="2" applyFont="1" applyBorder="1" applyAlignment="1">
      <alignment horizontal="right" vertical="top" wrapText="1"/>
    </xf>
    <xf numFmtId="4" fontId="40" fillId="0" borderId="1" xfId="2" applyNumberFormat="1" applyFont="1" applyBorder="1" applyAlignment="1">
      <alignment horizontal="right" vertical="top" wrapText="1"/>
    </xf>
    <xf numFmtId="0" fontId="40" fillId="18" borderId="1" xfId="0" applyFont="1" applyFill="1" applyBorder="1" applyAlignment="1">
      <alignment horizontal="center" vertical="top"/>
    </xf>
    <xf numFmtId="0" fontId="40" fillId="18" borderId="1" xfId="0" applyFont="1" applyFill="1" applyBorder="1" applyAlignment="1">
      <alignment horizontal="center" vertical="top" wrapText="1"/>
    </xf>
    <xf numFmtId="43" fontId="26" fillId="19" borderId="1" xfId="2" applyFont="1" applyFill="1" applyBorder="1" applyAlignment="1">
      <alignment horizontal="right" vertical="top" wrapText="1"/>
    </xf>
    <xf numFmtId="4" fontId="15" fillId="19" borderId="1" xfId="2" applyNumberFormat="1" applyFont="1" applyFill="1" applyBorder="1" applyAlignment="1">
      <alignment horizontal="right" vertical="top" wrapText="1"/>
    </xf>
    <xf numFmtId="43" fontId="13" fillId="19" borderId="3" xfId="2" applyFont="1" applyFill="1" applyBorder="1" applyAlignment="1">
      <alignment horizontal="right" vertical="top" wrapText="1"/>
    </xf>
    <xf numFmtId="4" fontId="40" fillId="19" borderId="3" xfId="0" applyNumberFormat="1" applyFont="1" applyFill="1" applyBorder="1" applyAlignment="1">
      <alignment horizontal="right"/>
    </xf>
    <xf numFmtId="10" fontId="7" fillId="0" borderId="0" xfId="1" applyNumberFormat="1" applyFont="1"/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43" fontId="8" fillId="0" borderId="0" xfId="2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23" xfId="0" applyFont="1" applyFill="1" applyBorder="1" applyAlignment="1">
      <alignment horizontal="center" vertical="top" wrapText="1"/>
    </xf>
    <xf numFmtId="0" fontId="32" fillId="14" borderId="1" xfId="0" applyFont="1" applyFill="1" applyBorder="1" applyAlignment="1">
      <alignment horizontal="center" wrapText="1"/>
    </xf>
    <xf numFmtId="0" fontId="32" fillId="14" borderId="9" xfId="0" applyFont="1" applyFill="1" applyBorder="1" applyAlignment="1">
      <alignment horizontal="center" wrapText="1"/>
    </xf>
    <xf numFmtId="0" fontId="32" fillId="9" borderId="6" xfId="0" applyFont="1" applyFill="1" applyBorder="1" applyAlignment="1">
      <alignment horizontal="center" wrapText="1"/>
    </xf>
    <xf numFmtId="0" fontId="32" fillId="9" borderId="5" xfId="0" applyFont="1" applyFill="1" applyBorder="1" applyAlignment="1">
      <alignment horizontal="center" wrapText="1"/>
    </xf>
    <xf numFmtId="0" fontId="32" fillId="9" borderId="1" xfId="0" applyFont="1" applyFill="1" applyBorder="1" applyAlignment="1">
      <alignment horizontal="center" wrapText="1"/>
    </xf>
    <xf numFmtId="0" fontId="15" fillId="9" borderId="6" xfId="0" applyFont="1" applyFill="1" applyBorder="1" applyAlignment="1">
      <alignment horizontal="center" vertical="top" wrapText="1"/>
    </xf>
    <xf numFmtId="0" fontId="15" fillId="18" borderId="21" xfId="0" applyFont="1" applyFill="1" applyBorder="1" applyAlignment="1">
      <alignment horizontal="center" vertical="top" wrapText="1"/>
    </xf>
    <xf numFmtId="0" fontId="15" fillId="18" borderId="5" xfId="0" applyFont="1" applyFill="1" applyBorder="1" applyAlignment="1">
      <alignment horizontal="center" vertical="top" wrapText="1"/>
    </xf>
    <xf numFmtId="43" fontId="40" fillId="18" borderId="1" xfId="2" applyFont="1" applyFill="1" applyBorder="1" applyAlignment="1">
      <alignment horizontal="center" vertical="top" wrapText="1"/>
    </xf>
    <xf numFmtId="0" fontId="31" fillId="13" borderId="6" xfId="0" applyFont="1" applyFill="1" applyBorder="1" applyAlignment="1">
      <alignment horizontal="center"/>
    </xf>
    <xf numFmtId="0" fontId="31" fillId="13" borderId="7" xfId="0" applyFont="1" applyFill="1" applyBorder="1" applyAlignment="1">
      <alignment horizontal="center"/>
    </xf>
    <xf numFmtId="0" fontId="31" fillId="13" borderId="5" xfId="0" applyFont="1" applyFill="1" applyBorder="1" applyAlignment="1">
      <alignment horizontal="center"/>
    </xf>
    <xf numFmtId="43" fontId="15" fillId="9" borderId="10" xfId="2" applyFont="1" applyFill="1" applyBorder="1" applyAlignment="1">
      <alignment horizontal="center" vertical="top" wrapText="1"/>
    </xf>
    <xf numFmtId="43" fontId="15" fillId="9" borderId="19" xfId="2" applyFont="1" applyFill="1" applyBorder="1" applyAlignment="1">
      <alignment horizontal="center" vertical="top" wrapText="1"/>
    </xf>
    <xf numFmtId="0" fontId="20" fillId="5" borderId="1" xfId="0" applyFont="1" applyFill="1" applyBorder="1"/>
    <xf numFmtId="3" fontId="20" fillId="5" borderId="1" xfId="0" applyNumberFormat="1" applyFont="1" applyFill="1" applyBorder="1"/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September 30,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581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601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42587</c:v>
                </c:pt>
                <c:pt idx="1">
                  <c:v>42594</c:v>
                </c:pt>
                <c:pt idx="2">
                  <c:v>42608</c:v>
                </c:pt>
                <c:pt idx="3">
                  <c:v>42615</c:v>
                </c:pt>
                <c:pt idx="4">
                  <c:v>42622</c:v>
                </c:pt>
                <c:pt idx="5">
                  <c:v>42629</c:v>
                </c:pt>
                <c:pt idx="6">
                  <c:v>42636</c:v>
                </c:pt>
                <c:pt idx="7">
                  <c:v>42643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42587</c:v>
                </c:pt>
                <c:pt idx="1">
                  <c:v>42594</c:v>
                </c:pt>
                <c:pt idx="2">
                  <c:v>42608</c:v>
                </c:pt>
                <c:pt idx="3">
                  <c:v>42615</c:v>
                </c:pt>
                <c:pt idx="4">
                  <c:v>42622</c:v>
                </c:pt>
                <c:pt idx="5">
                  <c:v>42629</c:v>
                </c:pt>
                <c:pt idx="6">
                  <c:v>42636</c:v>
                </c:pt>
                <c:pt idx="7">
                  <c:v>42643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4906543561.1500006</c:v>
                </c:pt>
                <c:pt idx="1">
                  <c:v>4889707136.0699997</c:v>
                </c:pt>
                <c:pt idx="2">
                  <c:v>4932053314.3699999</c:v>
                </c:pt>
                <c:pt idx="3">
                  <c:v>4889400476.8999996</c:v>
                </c:pt>
                <c:pt idx="4">
                  <c:v>4878724019.1400003</c:v>
                </c:pt>
                <c:pt idx="5">
                  <c:v>4908547117.0299997</c:v>
                </c:pt>
                <c:pt idx="6">
                  <c:v>4955068575.4200001</c:v>
                </c:pt>
                <c:pt idx="7">
                  <c:v>4921243488.8399992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42587</c:v>
                </c:pt>
                <c:pt idx="1">
                  <c:v>42594</c:v>
                </c:pt>
                <c:pt idx="2">
                  <c:v>42608</c:v>
                </c:pt>
                <c:pt idx="3">
                  <c:v>42615</c:v>
                </c:pt>
                <c:pt idx="4">
                  <c:v>42622</c:v>
                </c:pt>
                <c:pt idx="5">
                  <c:v>42629</c:v>
                </c:pt>
                <c:pt idx="6">
                  <c:v>42636</c:v>
                </c:pt>
                <c:pt idx="7">
                  <c:v>42643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24722266853.243694</c:v>
                </c:pt>
                <c:pt idx="1">
                  <c:v>24714036403.948727</c:v>
                </c:pt>
                <c:pt idx="2">
                  <c:v>24851525758.043652</c:v>
                </c:pt>
                <c:pt idx="3">
                  <c:v>24658339573.370785</c:v>
                </c:pt>
                <c:pt idx="4">
                  <c:v>24720501192.57486</c:v>
                </c:pt>
                <c:pt idx="5">
                  <c:v>24755115316.84428</c:v>
                </c:pt>
                <c:pt idx="6">
                  <c:v>24872510264.48</c:v>
                </c:pt>
                <c:pt idx="7">
                  <c:v>24960615402.740658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42587</c:v>
                </c:pt>
                <c:pt idx="1">
                  <c:v>42594</c:v>
                </c:pt>
                <c:pt idx="2">
                  <c:v>42608</c:v>
                </c:pt>
                <c:pt idx="3">
                  <c:v>42615</c:v>
                </c:pt>
                <c:pt idx="4">
                  <c:v>42622</c:v>
                </c:pt>
                <c:pt idx="5">
                  <c:v>42629</c:v>
                </c:pt>
                <c:pt idx="6">
                  <c:v>42636</c:v>
                </c:pt>
                <c:pt idx="7">
                  <c:v>42643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13498719886.790001</c:v>
                </c:pt>
                <c:pt idx="1">
                  <c:v>13406615962.83</c:v>
                </c:pt>
                <c:pt idx="2">
                  <c:v>13526130602.380001</c:v>
                </c:pt>
                <c:pt idx="3">
                  <c:v>13690522280.889999</c:v>
                </c:pt>
                <c:pt idx="4">
                  <c:v>13701477839.590002</c:v>
                </c:pt>
                <c:pt idx="5">
                  <c:v>13765191208.550001</c:v>
                </c:pt>
                <c:pt idx="6">
                  <c:v>13966570146.709999</c:v>
                </c:pt>
                <c:pt idx="7">
                  <c:v>13937311918.570002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42587</c:v>
                </c:pt>
                <c:pt idx="1">
                  <c:v>42594</c:v>
                </c:pt>
                <c:pt idx="2">
                  <c:v>42608</c:v>
                </c:pt>
                <c:pt idx="3">
                  <c:v>42615</c:v>
                </c:pt>
                <c:pt idx="4">
                  <c:v>42622</c:v>
                </c:pt>
                <c:pt idx="5">
                  <c:v>42629</c:v>
                </c:pt>
                <c:pt idx="6">
                  <c:v>42636</c:v>
                </c:pt>
                <c:pt idx="7">
                  <c:v>42643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45247573661.151199</c:v>
                </c:pt>
                <c:pt idx="1">
                  <c:v>45249424883.151199</c:v>
                </c:pt>
                <c:pt idx="2">
                  <c:v>45252266502.151199</c:v>
                </c:pt>
                <c:pt idx="3">
                  <c:v>45267882742.151199</c:v>
                </c:pt>
                <c:pt idx="4">
                  <c:v>45385534313.190002</c:v>
                </c:pt>
                <c:pt idx="5">
                  <c:v>45387007528.190002</c:v>
                </c:pt>
                <c:pt idx="6">
                  <c:v>33234834383.189999</c:v>
                </c:pt>
                <c:pt idx="7">
                  <c:v>45393650241.190002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42587</c:v>
                </c:pt>
                <c:pt idx="1">
                  <c:v>42594</c:v>
                </c:pt>
                <c:pt idx="2">
                  <c:v>42608</c:v>
                </c:pt>
                <c:pt idx="3">
                  <c:v>42615</c:v>
                </c:pt>
                <c:pt idx="4">
                  <c:v>42622</c:v>
                </c:pt>
                <c:pt idx="5">
                  <c:v>42629</c:v>
                </c:pt>
                <c:pt idx="6">
                  <c:v>42636</c:v>
                </c:pt>
                <c:pt idx="7">
                  <c:v>42643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125915393194.79411</c:v>
                </c:pt>
                <c:pt idx="1">
                  <c:v>119132300306.86407</c:v>
                </c:pt>
                <c:pt idx="2">
                  <c:v>112159983210.63791</c:v>
                </c:pt>
                <c:pt idx="3">
                  <c:v>112920223731.94792</c:v>
                </c:pt>
                <c:pt idx="4">
                  <c:v>105796549374.00789</c:v>
                </c:pt>
                <c:pt idx="5">
                  <c:v>103270017663.17789</c:v>
                </c:pt>
                <c:pt idx="6">
                  <c:v>104724572692.63</c:v>
                </c:pt>
                <c:pt idx="7">
                  <c:v>104843251115.84789</c:v>
                </c:pt>
              </c:numCache>
            </c:numRef>
          </c:val>
        </c:ser>
        <c:marker val="1"/>
        <c:axId val="68437504"/>
        <c:axId val="68439040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42587</c:v>
                </c:pt>
                <c:pt idx="1">
                  <c:v>42594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19299127189.645416</c:v>
                </c:pt>
                <c:pt idx="1">
                  <c:v>18763103192.783772</c:v>
                </c:pt>
                <c:pt idx="2">
                  <c:v>18085791543.9869</c:v>
                </c:pt>
                <c:pt idx="3">
                  <c:v>17438164580.537361</c:v>
                </c:pt>
                <c:pt idx="4">
                  <c:v>16944368289.078442</c:v>
                </c:pt>
                <c:pt idx="5">
                  <c:v>16090146210.691013</c:v>
                </c:pt>
                <c:pt idx="6">
                  <c:v>15883012122.17</c:v>
                </c:pt>
                <c:pt idx="7">
                  <c:v>15563447362.289112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7881597676.96</c:v>
                </c:pt>
                <c:pt idx="1">
                  <c:v>7908929693.0799999</c:v>
                </c:pt>
                <c:pt idx="2">
                  <c:v>7907067191.5099993</c:v>
                </c:pt>
                <c:pt idx="3">
                  <c:v>7899183695.9799995</c:v>
                </c:pt>
                <c:pt idx="4">
                  <c:v>7900902464.210001</c:v>
                </c:pt>
                <c:pt idx="5">
                  <c:v>7913340080.1499996</c:v>
                </c:pt>
                <c:pt idx="6">
                  <c:v>7937051291.7200003</c:v>
                </c:pt>
                <c:pt idx="7">
                  <c:v>7917481598.3299999</c:v>
                </c:pt>
              </c:numCache>
            </c:numRef>
          </c:val>
        </c:ser>
        <c:marker val="1"/>
        <c:axId val="68446464"/>
        <c:axId val="68444928"/>
      </c:lineChart>
      <c:catAx>
        <c:axId val="68437504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68439040"/>
        <c:crosses val="autoZero"/>
        <c:lblAlgn val="ctr"/>
        <c:lblOffset val="100"/>
      </c:catAx>
      <c:valAx>
        <c:axId val="6843904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68437504"/>
        <c:crossesAt val="41880"/>
        <c:crossBetween val="midCat"/>
      </c:valAx>
      <c:valAx>
        <c:axId val="68444928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68446464"/>
        <c:crosses val="max"/>
        <c:crossBetween val="between"/>
      </c:valAx>
      <c:dateAx>
        <c:axId val="68446464"/>
        <c:scaling>
          <c:orientation val="minMax"/>
        </c:scaling>
        <c:delete val="1"/>
        <c:axPos val="b"/>
        <c:numFmt formatCode="d\-mmm" sourceLinked="1"/>
        <c:tickLblPos val="none"/>
        <c:crossAx val="68444928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4994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September 30, </a:t>
            </a:r>
            <a:r>
              <a:rPr lang="en-US" sz="1600" baseline="0"/>
              <a:t>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334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42587</c:v>
                </c:pt>
                <c:pt idx="1">
                  <c:v>42594</c:v>
                </c:pt>
                <c:pt idx="2">
                  <c:v>42608</c:v>
                </c:pt>
                <c:pt idx="3">
                  <c:v>42615</c:v>
                </c:pt>
                <c:pt idx="4">
                  <c:v>42622</c:v>
                </c:pt>
                <c:pt idx="5">
                  <c:v>42629</c:v>
                </c:pt>
                <c:pt idx="6">
                  <c:v>42636</c:v>
                </c:pt>
                <c:pt idx="7">
                  <c:v>42643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241471222023.73441</c:v>
                </c:pt>
                <c:pt idx="1">
                  <c:v>234064117578.72775</c:v>
                </c:pt>
                <c:pt idx="2">
                  <c:v>226714818123.07965</c:v>
                </c:pt>
                <c:pt idx="3">
                  <c:v>226763717081.77725</c:v>
                </c:pt>
                <c:pt idx="4">
                  <c:v>219328057491.79117</c:v>
                </c:pt>
                <c:pt idx="5">
                  <c:v>216089365124.63318</c:v>
                </c:pt>
                <c:pt idx="6">
                  <c:v>205573619476.32001</c:v>
                </c:pt>
                <c:pt idx="7">
                  <c:v>217537001127.80765</c:v>
                </c:pt>
              </c:numCache>
            </c:numRef>
          </c:val>
        </c:ser>
        <c:marker val="1"/>
        <c:axId val="68467712"/>
        <c:axId val="68481792"/>
      </c:lineChart>
      <c:catAx>
        <c:axId val="68467712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8481792"/>
        <c:crosses val="autoZero"/>
        <c:lblAlgn val="ctr"/>
        <c:lblOffset val="100"/>
      </c:catAx>
      <c:valAx>
        <c:axId val="68481792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846771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3"/>
  <sheetViews>
    <sheetView tabSelected="1" topLeftCell="A8" zoomScale="140" zoomScaleNormal="140" workbookViewId="0">
      <selection activeCell="A27" sqref="A27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8" style="5" customWidth="1"/>
    <col min="10" max="10" width="7.85546875" style="5" customWidth="1"/>
    <col min="11" max="11" width="10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300" t="s">
        <v>147</v>
      </c>
      <c r="B1" s="301"/>
      <c r="C1" s="301"/>
      <c r="D1" s="301"/>
      <c r="E1" s="301"/>
      <c r="F1" s="301"/>
      <c r="G1" s="301"/>
      <c r="H1" s="301"/>
      <c r="I1" s="301"/>
      <c r="J1" s="301"/>
      <c r="K1" s="302"/>
      <c r="M1" s="5"/>
    </row>
    <row r="2" spans="1:14" ht="24.75" customHeight="1">
      <c r="A2" s="60"/>
      <c r="B2" s="61"/>
      <c r="C2" s="61"/>
      <c r="D2" s="305" t="s">
        <v>143</v>
      </c>
      <c r="E2" s="306"/>
      <c r="F2" s="307"/>
      <c r="G2" s="305" t="s">
        <v>148</v>
      </c>
      <c r="H2" s="306"/>
      <c r="I2" s="307"/>
      <c r="J2" s="303" t="s">
        <v>101</v>
      </c>
      <c r="K2" s="304"/>
      <c r="M2" s="5"/>
    </row>
    <row r="3" spans="1:14" ht="26.25" customHeight="1">
      <c r="A3" s="39" t="s">
        <v>2</v>
      </c>
      <c r="B3" s="39" t="s">
        <v>3</v>
      </c>
      <c r="C3" s="39" t="s">
        <v>4</v>
      </c>
      <c r="D3" s="40" t="s">
        <v>96</v>
      </c>
      <c r="E3" s="41" t="s">
        <v>100</v>
      </c>
      <c r="F3" s="41" t="s">
        <v>5</v>
      </c>
      <c r="G3" s="40" t="s">
        <v>96</v>
      </c>
      <c r="H3" s="41" t="s">
        <v>100</v>
      </c>
      <c r="I3" s="41" t="s">
        <v>5</v>
      </c>
      <c r="J3" s="121" t="s">
        <v>96</v>
      </c>
      <c r="K3" s="67" t="s">
        <v>5</v>
      </c>
      <c r="L3" s="8"/>
      <c r="M3" s="5"/>
    </row>
    <row r="4" spans="1:14" ht="12.95" customHeight="1">
      <c r="A4" s="244"/>
      <c r="B4" s="42"/>
      <c r="C4" s="42" t="s">
        <v>0</v>
      </c>
      <c r="D4" s="43" t="s">
        <v>6</v>
      </c>
      <c r="E4" s="43"/>
      <c r="F4" s="43" t="s">
        <v>6</v>
      </c>
      <c r="G4" s="43" t="s">
        <v>6</v>
      </c>
      <c r="H4" s="43"/>
      <c r="I4" s="43" t="s">
        <v>6</v>
      </c>
      <c r="J4" s="122"/>
      <c r="K4" s="72"/>
      <c r="L4" s="9"/>
      <c r="M4" s="5"/>
    </row>
    <row r="5" spans="1:14" ht="13.5" customHeight="1">
      <c r="A5" s="294">
        <v>1</v>
      </c>
      <c r="B5" s="295" t="s">
        <v>7</v>
      </c>
      <c r="C5" s="295" t="s">
        <v>8</v>
      </c>
      <c r="D5" s="159">
        <v>8038450706.0200005</v>
      </c>
      <c r="E5" s="69">
        <f>(D5/$D$17)</f>
        <v>0.57554937408262385</v>
      </c>
      <c r="F5" s="159">
        <v>7979.72</v>
      </c>
      <c r="G5" s="159">
        <v>8034749507.6000004</v>
      </c>
      <c r="H5" s="69">
        <f>(G5/$G$17)</f>
        <v>0.57649204915149688</v>
      </c>
      <c r="I5" s="159">
        <v>7982.42</v>
      </c>
      <c r="J5" s="108">
        <f t="shared" ref="J5:J17" si="0">((G5-D5)/D5)</f>
        <v>-4.6043678755512511E-4</v>
      </c>
      <c r="K5" s="109">
        <f t="shared" ref="K5:K16" si="1">((I5-F5)/F5)</f>
        <v>3.3835773686292475E-4</v>
      </c>
      <c r="L5" s="10"/>
      <c r="M5" s="5"/>
      <c r="N5" s="11"/>
    </row>
    <row r="6" spans="1:14" ht="12.75" customHeight="1">
      <c r="A6" s="294">
        <v>2</v>
      </c>
      <c r="B6" s="68" t="s">
        <v>13</v>
      </c>
      <c r="C6" s="295" t="s">
        <v>77</v>
      </c>
      <c r="D6" s="161">
        <v>498046586.60000002</v>
      </c>
      <c r="E6" s="69">
        <f>(D6/$D$17)</f>
        <v>3.5659906574651838E-2</v>
      </c>
      <c r="F6" s="68">
        <v>0.96</v>
      </c>
      <c r="G6" s="161">
        <v>490084718.95999998</v>
      </c>
      <c r="H6" s="69">
        <f>(G6/$G$17)</f>
        <v>3.5163503681582504E-2</v>
      </c>
      <c r="I6" s="68">
        <v>0.95</v>
      </c>
      <c r="J6" s="108">
        <f t="shared" si="0"/>
        <v>-1.5986190557700824E-2</v>
      </c>
      <c r="K6" s="109">
        <f t="shared" si="1"/>
        <v>-1.0416666666666676E-2</v>
      </c>
      <c r="L6" s="10"/>
      <c r="M6" s="5"/>
      <c r="N6" s="11"/>
    </row>
    <row r="7" spans="1:14" ht="12.95" customHeight="1">
      <c r="A7" s="294">
        <v>3</v>
      </c>
      <c r="B7" s="68" t="s">
        <v>93</v>
      </c>
      <c r="C7" s="295" t="s">
        <v>14</v>
      </c>
      <c r="D7" s="161">
        <v>211151450.72</v>
      </c>
      <c r="E7" s="69">
        <f t="shared" ref="E7:E11" si="2">(D7/$D$17)</f>
        <v>1.5118346773902778E-2</v>
      </c>
      <c r="F7" s="68">
        <v>108.57</v>
      </c>
      <c r="G7" s="161">
        <v>210092781.28999999</v>
      </c>
      <c r="H7" s="69">
        <f t="shared" ref="H7:H13" si="3">(G7/$G$17)</f>
        <v>1.507412494729873E-2</v>
      </c>
      <c r="I7" s="68">
        <v>107.9</v>
      </c>
      <c r="J7" s="108">
        <f t="shared" si="0"/>
        <v>-5.0137918844037161E-3</v>
      </c>
      <c r="K7" s="109">
        <f t="shared" si="1"/>
        <v>-6.1711338307081842E-3</v>
      </c>
      <c r="L7" s="10"/>
      <c r="M7" s="5"/>
      <c r="N7" s="11"/>
    </row>
    <row r="8" spans="1:14" ht="12.95" customHeight="1">
      <c r="A8" s="294">
        <v>4</v>
      </c>
      <c r="B8" s="295" t="s">
        <v>15</v>
      </c>
      <c r="C8" s="295" t="s">
        <v>16</v>
      </c>
      <c r="D8" s="162">
        <v>171081669</v>
      </c>
      <c r="E8" s="69">
        <f>(D8/$D$17)</f>
        <v>1.2249368828774358E-2</v>
      </c>
      <c r="F8" s="163">
        <v>9.66</v>
      </c>
      <c r="G8" s="162">
        <v>174099616.81</v>
      </c>
      <c r="H8" s="69">
        <f>(G8/$G$17)</f>
        <v>1.2491620896998838E-2</v>
      </c>
      <c r="I8" s="163">
        <v>9.73</v>
      </c>
      <c r="J8" s="108">
        <f t="shared" si="0"/>
        <v>1.7640392612723474E-2</v>
      </c>
      <c r="K8" s="109">
        <f t="shared" si="1"/>
        <v>7.2463768115942325E-3</v>
      </c>
      <c r="L8" s="58"/>
      <c r="M8" s="5"/>
      <c r="N8" s="11"/>
    </row>
    <row r="9" spans="1:14" ht="12.95" customHeight="1">
      <c r="A9" s="294">
        <v>5</v>
      </c>
      <c r="B9" s="295" t="s">
        <v>71</v>
      </c>
      <c r="C9" s="295" t="s">
        <v>119</v>
      </c>
      <c r="D9" s="162">
        <v>1296253865.54</v>
      </c>
      <c r="E9" s="69">
        <f t="shared" si="2"/>
        <v>9.2811180692444289E-2</v>
      </c>
      <c r="F9" s="163">
        <v>0.78849999999999998</v>
      </c>
      <c r="G9" s="162">
        <v>1270281171.0899999</v>
      </c>
      <c r="H9" s="69">
        <f t="shared" si="3"/>
        <v>9.114247987787974E-2</v>
      </c>
      <c r="I9" s="163">
        <v>0.7732</v>
      </c>
      <c r="J9" s="108">
        <f t="shared" si="0"/>
        <v>-2.0036734424070713E-2</v>
      </c>
      <c r="K9" s="109">
        <f t="shared" si="1"/>
        <v>-1.9403931515535804E-2</v>
      </c>
      <c r="L9" s="10"/>
      <c r="M9" s="5"/>
      <c r="N9" s="11"/>
    </row>
    <row r="10" spans="1:14" ht="12.95" customHeight="1">
      <c r="A10" s="294">
        <v>6</v>
      </c>
      <c r="B10" s="295" t="s">
        <v>9</v>
      </c>
      <c r="C10" s="295" t="s">
        <v>18</v>
      </c>
      <c r="D10" s="162">
        <v>2867204735.1500001</v>
      </c>
      <c r="E10" s="69">
        <f>(D10/$D$17)</f>
        <v>0.20529054055733259</v>
      </c>
      <c r="F10" s="163">
        <v>12.966200000000001</v>
      </c>
      <c r="G10" s="162">
        <v>2876222325.7600002</v>
      </c>
      <c r="H10" s="69">
        <f>(G10/$G$17)</f>
        <v>0.20636851227586694</v>
      </c>
      <c r="I10" s="163">
        <v>13.345499999999999</v>
      </c>
      <c r="J10" s="108">
        <f t="shared" si="0"/>
        <v>3.1450808166750503E-3</v>
      </c>
      <c r="K10" s="109">
        <f t="shared" si="1"/>
        <v>2.925298082707338E-2</v>
      </c>
      <c r="L10" s="59"/>
      <c r="M10" s="5"/>
      <c r="N10" s="11"/>
    </row>
    <row r="11" spans="1:14" ht="12.95" customHeight="1">
      <c r="A11" s="294">
        <v>7</v>
      </c>
      <c r="B11" s="295" t="s">
        <v>15</v>
      </c>
      <c r="C11" s="295" t="s">
        <v>49</v>
      </c>
      <c r="D11" s="162">
        <v>124911882</v>
      </c>
      <c r="E11" s="69">
        <f t="shared" si="2"/>
        <v>8.9436333106753876E-3</v>
      </c>
      <c r="F11" s="164">
        <v>2.13</v>
      </c>
      <c r="G11" s="162">
        <v>126508890.08</v>
      </c>
      <c r="H11" s="69">
        <f t="shared" si="3"/>
        <v>9.0769935278150887E-3</v>
      </c>
      <c r="I11" s="164">
        <v>2.16</v>
      </c>
      <c r="J11" s="108">
        <f t="shared" si="0"/>
        <v>1.2785077403605193E-2</v>
      </c>
      <c r="K11" s="109">
        <f t="shared" si="1"/>
        <v>1.4084507042253639E-2</v>
      </c>
      <c r="L11" s="10"/>
      <c r="M11" s="5"/>
      <c r="N11" s="11"/>
    </row>
    <row r="12" spans="1:14" ht="12.95" customHeight="1">
      <c r="A12" s="200">
        <v>8</v>
      </c>
      <c r="B12" s="201" t="s">
        <v>24</v>
      </c>
      <c r="C12" s="208" t="s">
        <v>25</v>
      </c>
      <c r="D12" s="209">
        <v>0</v>
      </c>
      <c r="E12" s="210">
        <f>(D12/$D$17)</f>
        <v>0</v>
      </c>
      <c r="F12" s="211">
        <v>0</v>
      </c>
      <c r="G12" s="209">
        <v>0</v>
      </c>
      <c r="H12" s="210">
        <f>(G12/$G$17)</f>
        <v>0</v>
      </c>
      <c r="I12" s="211">
        <v>0</v>
      </c>
      <c r="J12" s="206" t="e">
        <f t="shared" si="0"/>
        <v>#DIV/0!</v>
      </c>
      <c r="K12" s="207" t="e">
        <f t="shared" si="1"/>
        <v>#DIV/0!</v>
      </c>
      <c r="L12" s="10"/>
      <c r="M12" s="5"/>
      <c r="N12" s="11"/>
    </row>
    <row r="13" spans="1:14" ht="12.95" customHeight="1">
      <c r="A13" s="294">
        <v>9</v>
      </c>
      <c r="B13" s="162" t="s">
        <v>20</v>
      </c>
      <c r="C13" s="162" t="s">
        <v>89</v>
      </c>
      <c r="D13" s="162">
        <v>158733193.06</v>
      </c>
      <c r="E13" s="69">
        <f>(D13/$D$17)</f>
        <v>1.1365223629896819E-2</v>
      </c>
      <c r="F13" s="164">
        <v>112.93</v>
      </c>
      <c r="G13" s="162">
        <v>157470804.93000001</v>
      </c>
      <c r="H13" s="69">
        <f t="shared" si="3"/>
        <v>1.1298506186130966E-2</v>
      </c>
      <c r="I13" s="164">
        <v>114.47</v>
      </c>
      <c r="J13" s="108">
        <f t="shared" si="0"/>
        <v>-7.9528931892828593E-3</v>
      </c>
      <c r="K13" s="109">
        <f t="shared" si="1"/>
        <v>1.3636766138315699E-2</v>
      </c>
      <c r="L13" s="10"/>
      <c r="M13" s="5"/>
      <c r="N13" s="11"/>
    </row>
    <row r="14" spans="1:14" ht="12.95" customHeight="1">
      <c r="A14" s="294">
        <v>10</v>
      </c>
      <c r="B14" s="295" t="s">
        <v>91</v>
      </c>
      <c r="C14" s="295" t="s">
        <v>90</v>
      </c>
      <c r="D14" s="162">
        <v>217057671.87</v>
      </c>
      <c r="E14" s="69">
        <f>(D14/$D$17)</f>
        <v>1.5541229492276645E-2</v>
      </c>
      <c r="F14" s="164">
        <v>10.130000000000001</v>
      </c>
      <c r="G14" s="162">
        <v>216935109.53</v>
      </c>
      <c r="H14" s="69">
        <f>(G14/$G$17)</f>
        <v>1.5565060952747766E-2</v>
      </c>
      <c r="I14" s="164">
        <v>10.127800000000001</v>
      </c>
      <c r="J14" s="108">
        <f t="shared" si="0"/>
        <v>-5.6465334279181113E-4</v>
      </c>
      <c r="K14" s="109">
        <f t="shared" si="1"/>
        <v>-2.1717670286280371E-4</v>
      </c>
      <c r="L14" s="58"/>
      <c r="M14" s="59"/>
      <c r="N14" s="11"/>
    </row>
    <row r="15" spans="1:14" ht="12.95" customHeight="1">
      <c r="A15" s="294">
        <v>11</v>
      </c>
      <c r="B15" s="295" t="s">
        <v>7</v>
      </c>
      <c r="C15" s="68" t="s">
        <v>109</v>
      </c>
      <c r="D15" s="159">
        <v>281802228.68000001</v>
      </c>
      <c r="E15" s="165">
        <f>(D15/$D$17)</f>
        <v>2.0176909987194101E-2</v>
      </c>
      <c r="F15" s="159">
        <v>1494.94</v>
      </c>
      <c r="G15" s="159">
        <v>278662534.79000002</v>
      </c>
      <c r="H15" s="165">
        <f>(G15/$G$17)</f>
        <v>1.9993994280827675E-2</v>
      </c>
      <c r="I15" s="159">
        <v>1479.62</v>
      </c>
      <c r="J15" s="108">
        <f t="shared" ref="J15" si="4">((G15-D15)/D15)</f>
        <v>-1.1141479982989273E-2</v>
      </c>
      <c r="K15" s="109">
        <f t="shared" ref="K15" si="5">((I15-F15)/F15)</f>
        <v>-1.0247902925870044E-2</v>
      </c>
      <c r="L15" s="58"/>
      <c r="M15" s="59"/>
      <c r="N15" s="11"/>
    </row>
    <row r="16" spans="1:14" ht="12.95" customHeight="1">
      <c r="A16" s="294">
        <v>12</v>
      </c>
      <c r="B16" s="295" t="s">
        <v>125</v>
      </c>
      <c r="C16" s="295" t="s">
        <v>126</v>
      </c>
      <c r="D16" s="159">
        <v>101876158.06999999</v>
      </c>
      <c r="E16" s="165">
        <f>(D16/$D$17)</f>
        <v>7.2942860702273557E-3</v>
      </c>
      <c r="F16" s="159">
        <v>101.67</v>
      </c>
      <c r="G16" s="159">
        <v>102204457.73</v>
      </c>
      <c r="H16" s="165">
        <f>(G16/$G$17)</f>
        <v>7.3331542213547875E-3</v>
      </c>
      <c r="I16" s="159">
        <v>101.3</v>
      </c>
      <c r="J16" s="108">
        <f t="shared" si="0"/>
        <v>3.2225367173194124E-3</v>
      </c>
      <c r="K16" s="109">
        <f t="shared" si="1"/>
        <v>-3.6392249434445221E-3</v>
      </c>
      <c r="L16" s="58"/>
      <c r="M16" s="59"/>
      <c r="N16" s="11"/>
    </row>
    <row r="17" spans="1:18" ht="12.95" customHeight="1">
      <c r="A17" s="166"/>
      <c r="B17" s="167"/>
      <c r="C17" s="168" t="s">
        <v>72</v>
      </c>
      <c r="D17" s="169">
        <f>SUM(D5:D16)</f>
        <v>13966570146.710001</v>
      </c>
      <c r="E17" s="93">
        <f>(D17/$D$75)</f>
        <v>6.4147080407605805E-2</v>
      </c>
      <c r="F17" s="169"/>
      <c r="G17" s="169">
        <f>SUM(G5:G16)</f>
        <v>13937311918.570002</v>
      </c>
      <c r="H17" s="93">
        <f>(G17/$G$75)</f>
        <v>6.4068695653212257E-2</v>
      </c>
      <c r="I17" s="170"/>
      <c r="J17" s="108">
        <f t="shared" si="0"/>
        <v>-2.0948756804756055E-3</v>
      </c>
      <c r="K17" s="109"/>
      <c r="L17" s="10"/>
      <c r="M17" s="59"/>
      <c r="Q17" s="62"/>
      <c r="R17" s="62"/>
    </row>
    <row r="18" spans="1:18" ht="12.95" customHeight="1">
      <c r="A18" s="171"/>
      <c r="B18" s="172"/>
      <c r="C18" s="172" t="s">
        <v>75</v>
      </c>
      <c r="D18" s="173"/>
      <c r="E18" s="174"/>
      <c r="F18" s="175"/>
      <c r="G18" s="173"/>
      <c r="H18" s="174"/>
      <c r="I18" s="175"/>
      <c r="J18" s="108"/>
      <c r="K18" s="109"/>
      <c r="L18" s="10"/>
      <c r="M18" s="5"/>
    </row>
    <row r="19" spans="1:18" ht="12.95" customHeight="1">
      <c r="A19" s="294">
        <v>13</v>
      </c>
      <c r="B19" s="295" t="s">
        <v>7</v>
      </c>
      <c r="C19" s="295" t="s">
        <v>63</v>
      </c>
      <c r="D19" s="159">
        <v>62952712853.949997</v>
      </c>
      <c r="E19" s="69">
        <f t="shared" ref="E19:E25" si="6">(D19/$D$26)</f>
        <v>0.60112647142251419</v>
      </c>
      <c r="F19" s="176">
        <v>100</v>
      </c>
      <c r="G19" s="159">
        <v>63853725367.860001</v>
      </c>
      <c r="H19" s="69">
        <f t="shared" ref="H19:H25" si="7">(G19/$G$26)</f>
        <v>0.60903992091302106</v>
      </c>
      <c r="I19" s="176">
        <v>100</v>
      </c>
      <c r="J19" s="108">
        <f t="shared" ref="J19:J26" si="8">((G19-D19)/D19)</f>
        <v>1.4312528770608322E-2</v>
      </c>
      <c r="K19" s="109">
        <f t="shared" ref="K19:K25" si="9">((I19-F19)/F19)</f>
        <v>0</v>
      </c>
      <c r="L19" s="10"/>
      <c r="M19" s="5"/>
      <c r="N19" s="11"/>
    </row>
    <row r="20" spans="1:18" ht="12.95" customHeight="1">
      <c r="A20" s="294">
        <v>14</v>
      </c>
      <c r="B20" s="295" t="s">
        <v>28</v>
      </c>
      <c r="C20" s="295" t="s">
        <v>29</v>
      </c>
      <c r="D20" s="159">
        <v>25892946600</v>
      </c>
      <c r="E20" s="69">
        <f t="shared" si="6"/>
        <v>0.24724805204980072</v>
      </c>
      <c r="F20" s="176">
        <v>100</v>
      </c>
      <c r="G20" s="159">
        <v>25021167100</v>
      </c>
      <c r="H20" s="69">
        <f t="shared" si="7"/>
        <v>0.23865310197556294</v>
      </c>
      <c r="I20" s="176">
        <v>100</v>
      </c>
      <c r="J20" s="108">
        <f t="shared" si="8"/>
        <v>-3.3668609195679565E-2</v>
      </c>
      <c r="K20" s="109">
        <f t="shared" si="9"/>
        <v>0</v>
      </c>
      <c r="L20" s="10"/>
      <c r="M20" s="5"/>
      <c r="N20" s="11"/>
    </row>
    <row r="21" spans="1:18" ht="12.95" customHeight="1">
      <c r="A21" s="294">
        <v>15</v>
      </c>
      <c r="B21" s="295" t="s">
        <v>71</v>
      </c>
      <c r="C21" s="295" t="s">
        <v>120</v>
      </c>
      <c r="D21" s="159">
        <v>361381558.88</v>
      </c>
      <c r="E21" s="69">
        <f t="shared" si="6"/>
        <v>3.4507809350597571E-3</v>
      </c>
      <c r="F21" s="176">
        <v>1.1294999999999999</v>
      </c>
      <c r="G21" s="159">
        <v>363584669.02999997</v>
      </c>
      <c r="H21" s="69">
        <f t="shared" si="7"/>
        <v>3.4678881583732313E-3</v>
      </c>
      <c r="I21" s="176">
        <v>1.1357999999999999</v>
      </c>
      <c r="J21" s="108">
        <f t="shared" si="8"/>
        <v>6.096354658571659E-3</v>
      </c>
      <c r="K21" s="109">
        <f t="shared" si="9"/>
        <v>5.5776892430278646E-3</v>
      </c>
      <c r="L21" s="10"/>
      <c r="M21" s="5"/>
      <c r="N21" s="11"/>
    </row>
    <row r="22" spans="1:18" ht="12.95" customHeight="1">
      <c r="A22" s="294">
        <v>16</v>
      </c>
      <c r="B22" s="295" t="s">
        <v>65</v>
      </c>
      <c r="C22" s="295" t="s">
        <v>66</v>
      </c>
      <c r="D22" s="159">
        <v>671694454.23000002</v>
      </c>
      <c r="E22" s="69">
        <f t="shared" si="6"/>
        <v>6.4139144897870188E-3</v>
      </c>
      <c r="F22" s="176">
        <v>100</v>
      </c>
      <c r="G22" s="159">
        <v>670734735.92999995</v>
      </c>
      <c r="H22" s="69">
        <f t="shared" si="7"/>
        <v>6.3975003521100568E-3</v>
      </c>
      <c r="I22" s="176">
        <v>100</v>
      </c>
      <c r="J22" s="108">
        <f t="shared" si="8"/>
        <v>-1.4288018815046626E-3</v>
      </c>
      <c r="K22" s="109">
        <f t="shared" si="9"/>
        <v>0</v>
      </c>
      <c r="L22" s="10"/>
      <c r="M22" s="62"/>
      <c r="N22" s="62"/>
    </row>
    <row r="23" spans="1:18" ht="12.95" customHeight="1">
      <c r="A23" s="294">
        <v>17</v>
      </c>
      <c r="B23" s="295" t="s">
        <v>9</v>
      </c>
      <c r="C23" s="295" t="s">
        <v>31</v>
      </c>
      <c r="D23" s="159">
        <v>12877023289.8479</v>
      </c>
      <c r="E23" s="69">
        <f t="shared" si="6"/>
        <v>0.12296085778876976</v>
      </c>
      <c r="F23" s="164">
        <v>1</v>
      </c>
      <c r="G23" s="159">
        <v>12926440465.217899</v>
      </c>
      <c r="H23" s="69">
        <f t="shared" si="7"/>
        <v>0.12329301435849851</v>
      </c>
      <c r="I23" s="164">
        <v>1</v>
      </c>
      <c r="J23" s="108">
        <f t="shared" si="8"/>
        <v>3.8376241354598525E-3</v>
      </c>
      <c r="K23" s="109">
        <f t="shared" si="9"/>
        <v>0</v>
      </c>
      <c r="L23" s="10"/>
      <c r="M23" s="5"/>
      <c r="N23" s="11"/>
    </row>
    <row r="24" spans="1:18" ht="12.95" customHeight="1">
      <c r="A24" s="294">
        <v>18</v>
      </c>
      <c r="B24" s="295" t="s">
        <v>91</v>
      </c>
      <c r="C24" s="295" t="s">
        <v>92</v>
      </c>
      <c r="D24" s="159">
        <v>348425023.61000001</v>
      </c>
      <c r="E24" s="69">
        <f t="shared" ref="E24" si="10">(D24/$D$26)</f>
        <v>3.3270608287192128E-3</v>
      </c>
      <c r="F24" s="164">
        <v>10</v>
      </c>
      <c r="G24" s="159">
        <v>350429817.19999999</v>
      </c>
      <c r="H24" s="69">
        <f t="shared" ref="H24" si="11">(G24/$G$26)</f>
        <v>3.3424165453700794E-3</v>
      </c>
      <c r="I24" s="164">
        <v>10</v>
      </c>
      <c r="J24" s="108">
        <f t="shared" ref="J24" si="12">((G24-D24)/D24)</f>
        <v>5.7538737293564325E-3</v>
      </c>
      <c r="K24" s="109">
        <f t="shared" ref="K24" si="13">((I24-F24)/F24)</f>
        <v>0</v>
      </c>
      <c r="L24" s="10"/>
      <c r="M24" s="5"/>
      <c r="N24" s="11"/>
    </row>
    <row r="25" spans="1:18" ht="12.95" customHeight="1">
      <c r="A25" s="294">
        <v>19</v>
      </c>
      <c r="B25" s="295" t="s">
        <v>125</v>
      </c>
      <c r="C25" s="295" t="s">
        <v>127</v>
      </c>
      <c r="D25" s="159">
        <v>1620388912.1099999</v>
      </c>
      <c r="E25" s="69">
        <f t="shared" si="6"/>
        <v>1.5472862485349318E-2</v>
      </c>
      <c r="F25" s="164">
        <v>1</v>
      </c>
      <c r="G25" s="159">
        <v>1657168960.6099999</v>
      </c>
      <c r="H25" s="69">
        <f t="shared" si="7"/>
        <v>1.5806157697064258E-2</v>
      </c>
      <c r="I25" s="164">
        <v>1</v>
      </c>
      <c r="J25" s="108">
        <f t="shared" si="8"/>
        <v>2.2698284482894061E-2</v>
      </c>
      <c r="K25" s="109">
        <f t="shared" si="9"/>
        <v>0</v>
      </c>
      <c r="L25" s="10"/>
      <c r="M25" s="5"/>
      <c r="N25" s="11"/>
    </row>
    <row r="26" spans="1:18" ht="12.95" customHeight="1">
      <c r="A26" s="166"/>
      <c r="B26" s="177"/>
      <c r="C26" s="168" t="s">
        <v>72</v>
      </c>
      <c r="D26" s="178">
        <f>SUM(D19:D25)</f>
        <v>104724572692.6279</v>
      </c>
      <c r="E26" s="93">
        <f>(D26/$D$75)</f>
        <v>0.48098964273978301</v>
      </c>
      <c r="F26" s="179"/>
      <c r="G26" s="178">
        <f>SUM(G19:G25)</f>
        <v>104843251115.84789</v>
      </c>
      <c r="H26" s="93">
        <f>(G26/$G$75)</f>
        <v>0.48195594575770684</v>
      </c>
      <c r="I26" s="179"/>
      <c r="J26" s="108">
        <f t="shared" si="8"/>
        <v>1.133243327411928E-3</v>
      </c>
      <c r="K26" s="109"/>
      <c r="L26" s="10"/>
      <c r="M26" s="5"/>
    </row>
    <row r="27" spans="1:18" ht="12.95" customHeight="1">
      <c r="A27" s="171"/>
      <c r="B27" s="172"/>
      <c r="C27" s="172" t="s">
        <v>98</v>
      </c>
      <c r="D27" s="173"/>
      <c r="E27" s="174"/>
      <c r="F27" s="175"/>
      <c r="G27" s="173"/>
      <c r="H27" s="174"/>
      <c r="I27" s="175"/>
      <c r="J27" s="108"/>
      <c r="K27" s="109"/>
      <c r="L27" s="10"/>
      <c r="M27" s="5"/>
      <c r="O27" s="81"/>
      <c r="P27" s="82"/>
    </row>
    <row r="28" spans="1:18" ht="12.95" customHeight="1">
      <c r="A28" s="294">
        <v>20</v>
      </c>
      <c r="B28" s="295" t="s">
        <v>7</v>
      </c>
      <c r="C28" s="295" t="s">
        <v>32</v>
      </c>
      <c r="D28" s="159">
        <v>1031281255.9</v>
      </c>
      <c r="E28" s="69">
        <f t="shared" ref="E28:E33" si="14">(D28/$D$34)</f>
        <v>0.12993254270333887</v>
      </c>
      <c r="F28" s="68">
        <v>150.83000000000001</v>
      </c>
      <c r="G28" s="159">
        <v>1024766748.59</v>
      </c>
      <c r="H28" s="69">
        <f>(G28/$G$34)</f>
        <v>0.12943089742149191</v>
      </c>
      <c r="I28" s="68">
        <v>150.13</v>
      </c>
      <c r="J28" s="108">
        <f t="shared" ref="J28:J34" si="15">((G28-D28)/D28)</f>
        <v>-6.3169065400250366E-3</v>
      </c>
      <c r="K28" s="109">
        <f t="shared" ref="K28:K33" si="16">((I28-F28)/F28)</f>
        <v>-4.6409865411391436E-3</v>
      </c>
      <c r="L28" s="10"/>
      <c r="M28" s="5"/>
    </row>
    <row r="29" spans="1:18" ht="12.95" customHeight="1">
      <c r="A29" s="294">
        <v>21</v>
      </c>
      <c r="B29" s="295" t="s">
        <v>71</v>
      </c>
      <c r="C29" s="295" t="s">
        <v>118</v>
      </c>
      <c r="D29" s="159">
        <v>660765741.49000001</v>
      </c>
      <c r="E29" s="69">
        <f t="shared" si="14"/>
        <v>8.3250783849578555E-2</v>
      </c>
      <c r="F29" s="68">
        <v>1.2576000000000001</v>
      </c>
      <c r="G29" s="159">
        <v>656793520.46000004</v>
      </c>
      <c r="H29" s="69">
        <f t="shared" ref="H29:H31" si="17">(G29/$G$34)</f>
        <v>8.2954852790379036E-2</v>
      </c>
      <c r="I29" s="68">
        <v>1.2485999999999999</v>
      </c>
      <c r="J29" s="108">
        <f t="shared" si="15"/>
        <v>-6.0115420346139219E-3</v>
      </c>
      <c r="K29" s="109">
        <f t="shared" si="16"/>
        <v>-7.1564885496184149E-3</v>
      </c>
      <c r="L29" s="10"/>
      <c r="M29" s="5"/>
    </row>
    <row r="30" spans="1:18" ht="12.95" customHeight="1">
      <c r="A30" s="294">
        <v>22</v>
      </c>
      <c r="B30" s="295" t="s">
        <v>95</v>
      </c>
      <c r="C30" s="295" t="s">
        <v>34</v>
      </c>
      <c r="D30" s="161">
        <v>1207705055.6600001</v>
      </c>
      <c r="E30" s="69">
        <f t="shared" si="14"/>
        <v>0.15216041969136426</v>
      </c>
      <c r="F30" s="164">
        <v>216.11</v>
      </c>
      <c r="G30" s="161">
        <v>1204840492.97</v>
      </c>
      <c r="H30" s="69">
        <f>(G30/$G$34)</f>
        <v>0.15217471338665717</v>
      </c>
      <c r="I30" s="164">
        <v>216.66</v>
      </c>
      <c r="J30" s="108">
        <f t="shared" si="15"/>
        <v>-2.3719058528198335E-3</v>
      </c>
      <c r="K30" s="109">
        <f t="shared" si="16"/>
        <v>2.5450002313635784E-3</v>
      </c>
      <c r="L30" s="10"/>
      <c r="M30" s="5"/>
    </row>
    <row r="31" spans="1:18" ht="12.95" customHeight="1">
      <c r="A31" s="294">
        <v>23</v>
      </c>
      <c r="B31" s="295" t="s">
        <v>28</v>
      </c>
      <c r="C31" s="295" t="s">
        <v>38</v>
      </c>
      <c r="D31" s="161">
        <v>4733197698.6899996</v>
      </c>
      <c r="E31" s="69">
        <f t="shared" si="14"/>
        <v>0.59634208281200252</v>
      </c>
      <c r="F31" s="164">
        <v>1104.52</v>
      </c>
      <c r="G31" s="161">
        <v>4727305095.8599997</v>
      </c>
      <c r="H31" s="69">
        <f t="shared" si="17"/>
        <v>0.59707181344849725</v>
      </c>
      <c r="I31" s="164">
        <v>1102.08</v>
      </c>
      <c r="J31" s="108">
        <f t="shared" si="15"/>
        <v>-1.2449517651947669E-3</v>
      </c>
      <c r="K31" s="109">
        <f t="shared" si="16"/>
        <v>-2.2091044073444164E-3</v>
      </c>
      <c r="L31" s="10"/>
      <c r="M31" s="5"/>
      <c r="N31" s="212"/>
      <c r="O31" s="213"/>
    </row>
    <row r="32" spans="1:18" ht="12.95" customHeight="1">
      <c r="A32" s="294" t="s">
        <v>128</v>
      </c>
      <c r="B32" s="295" t="s">
        <v>28</v>
      </c>
      <c r="C32" s="295" t="s">
        <v>103</v>
      </c>
      <c r="D32" s="161">
        <v>138595970.91999999</v>
      </c>
      <c r="E32" s="69">
        <f t="shared" si="14"/>
        <v>1.7461896846324338E-2</v>
      </c>
      <c r="F32" s="164">
        <v>33375.519999999997</v>
      </c>
      <c r="G32" s="161">
        <v>138603030.30000001</v>
      </c>
      <c r="H32" s="69">
        <f>(G32/$G$34)</f>
        <v>1.7505949155503558E-2</v>
      </c>
      <c r="I32" s="164">
        <v>33248.25</v>
      </c>
      <c r="J32" s="108">
        <f t="shared" si="15"/>
        <v>5.0934958304811268E-5</v>
      </c>
      <c r="K32" s="109">
        <f t="shared" si="16"/>
        <v>-3.8132739205260866E-3</v>
      </c>
      <c r="L32" s="10"/>
      <c r="M32" s="5"/>
    </row>
    <row r="33" spans="1:14" ht="12.95" customHeight="1">
      <c r="A33" s="294" t="s">
        <v>129</v>
      </c>
      <c r="B33" s="295" t="s">
        <v>28</v>
      </c>
      <c r="C33" s="295" t="s">
        <v>102</v>
      </c>
      <c r="D33" s="161">
        <v>165505569.06</v>
      </c>
      <c r="E33" s="69">
        <f t="shared" si="14"/>
        <v>2.0852274097391411E-2</v>
      </c>
      <c r="F33" s="164">
        <v>33391.279999999999</v>
      </c>
      <c r="G33" s="161">
        <v>165172710.15000001</v>
      </c>
      <c r="H33" s="69">
        <f>(G33/$G$34)</f>
        <v>2.0861773797471051E-2</v>
      </c>
      <c r="I33" s="164">
        <v>33267.15</v>
      </c>
      <c r="J33" s="108">
        <f t="shared" si="15"/>
        <v>-2.0111644090920382E-3</v>
      </c>
      <c r="K33" s="109">
        <f t="shared" si="16"/>
        <v>-3.7174376064648433E-3</v>
      </c>
      <c r="L33" s="10"/>
      <c r="M33" s="5"/>
    </row>
    <row r="34" spans="1:14" ht="12.95" customHeight="1">
      <c r="A34" s="166"/>
      <c r="B34" s="177"/>
      <c r="C34" s="168" t="s">
        <v>72</v>
      </c>
      <c r="D34" s="178">
        <f>SUM(D28:D33)</f>
        <v>7937051291.7200003</v>
      </c>
      <c r="E34" s="93">
        <f>(D34/$D$75)</f>
        <v>3.6454094459919234E-2</v>
      </c>
      <c r="F34" s="179"/>
      <c r="G34" s="178">
        <f>SUM(G28:G33)</f>
        <v>7917481598.3299999</v>
      </c>
      <c r="H34" s="93">
        <f>(G34/$G$75)</f>
        <v>3.6396022549186051E-2</v>
      </c>
      <c r="I34" s="179"/>
      <c r="J34" s="108">
        <f t="shared" si="15"/>
        <v>-2.4656125645068734E-3</v>
      </c>
      <c r="K34" s="109"/>
      <c r="L34" s="10"/>
      <c r="M34" s="5"/>
      <c r="N34" s="11"/>
    </row>
    <row r="35" spans="1:14" ht="12.95" customHeight="1">
      <c r="A35" s="171"/>
      <c r="B35" s="172"/>
      <c r="C35" s="172" t="s">
        <v>78</v>
      </c>
      <c r="D35" s="173"/>
      <c r="E35" s="174"/>
      <c r="F35" s="180"/>
      <c r="G35" s="173"/>
      <c r="H35" s="174"/>
      <c r="I35" s="180"/>
      <c r="J35" s="108"/>
      <c r="K35" s="109"/>
      <c r="L35" s="10"/>
      <c r="M35" s="5"/>
      <c r="N35" s="11"/>
    </row>
    <row r="36" spans="1:14" ht="12.95" customHeight="1">
      <c r="A36" s="294">
        <v>25</v>
      </c>
      <c r="B36" s="295" t="s">
        <v>11</v>
      </c>
      <c r="C36" s="68" t="s">
        <v>36</v>
      </c>
      <c r="D36" s="123">
        <v>957981777.99000001</v>
      </c>
      <c r="E36" s="69">
        <f t="shared" ref="E36:E44" si="18">(D36/$D$45)</f>
        <v>6.0314867899195219E-2</v>
      </c>
      <c r="F36" s="123">
        <v>2024.72</v>
      </c>
      <c r="G36" s="123">
        <v>964887963.23911297</v>
      </c>
      <c r="H36" s="69">
        <f>(G36/$G$45)</f>
        <v>6.1997058927771818E-2</v>
      </c>
      <c r="I36" s="164">
        <v>2029.9483816041854</v>
      </c>
      <c r="J36" s="108">
        <f t="shared" ref="J36:J45" si="19">((G36-D36)/D36)</f>
        <v>7.2090987613597952E-3</v>
      </c>
      <c r="K36" s="109">
        <f>((I36-F36)/F36)</f>
        <v>2.5822738967291353E-3</v>
      </c>
      <c r="L36" s="10"/>
      <c r="M36" s="5"/>
      <c r="N36" s="11"/>
    </row>
    <row r="37" spans="1:14" ht="12.95" customHeight="1">
      <c r="A37" s="294">
        <v>26</v>
      </c>
      <c r="B37" s="295" t="s">
        <v>81</v>
      </c>
      <c r="C37" s="295" t="s">
        <v>85</v>
      </c>
      <c r="D37" s="123">
        <v>3864519022.1300001</v>
      </c>
      <c r="E37" s="69">
        <f t="shared" si="18"/>
        <v>0.24331146966360268</v>
      </c>
      <c r="F37" s="164">
        <v>1</v>
      </c>
      <c r="G37" s="123">
        <v>3866375063.0599999</v>
      </c>
      <c r="H37" s="69">
        <f>(G37/$G$45)</f>
        <v>0.24842664822630425</v>
      </c>
      <c r="I37" s="164">
        <v>1</v>
      </c>
      <c r="J37" s="108">
        <f t="shared" si="19"/>
        <v>4.8027734353778327E-4</v>
      </c>
      <c r="K37" s="109">
        <f>((I37-F37)/F37)</f>
        <v>0</v>
      </c>
      <c r="L37" s="10"/>
      <c r="M37" s="5"/>
      <c r="N37" s="11"/>
    </row>
    <row r="38" spans="1:14" ht="12.95" customHeight="1">
      <c r="A38" s="294">
        <v>27</v>
      </c>
      <c r="B38" s="295" t="s">
        <v>21</v>
      </c>
      <c r="C38" s="295" t="s">
        <v>37</v>
      </c>
      <c r="D38" s="123">
        <v>715921107.21000004</v>
      </c>
      <c r="E38" s="69">
        <f t="shared" si="18"/>
        <v>4.5074643380187004E-2</v>
      </c>
      <c r="F38" s="164">
        <v>16.384899999999998</v>
      </c>
      <c r="G38" s="123">
        <v>718343580.01999998</v>
      </c>
      <c r="H38" s="69">
        <f t="shared" ref="H38" si="20">(G38/$G$45)</f>
        <v>4.6155813895099922E-2</v>
      </c>
      <c r="I38" s="164">
        <v>16.4404</v>
      </c>
      <c r="J38" s="108">
        <f t="shared" si="19"/>
        <v>3.3837147495769564E-3</v>
      </c>
      <c r="K38" s="109">
        <f>((I38-F38)/F38)</f>
        <v>3.3872651038457427E-3</v>
      </c>
      <c r="L38" s="10"/>
      <c r="M38" s="5"/>
      <c r="N38" s="11"/>
    </row>
    <row r="39" spans="1:14" ht="12.95" customHeight="1">
      <c r="A39" s="200">
        <v>28</v>
      </c>
      <c r="B39" s="201" t="s">
        <v>24</v>
      </c>
      <c r="C39" s="208" t="s">
        <v>35</v>
      </c>
      <c r="D39" s="209">
        <v>0</v>
      </c>
      <c r="E39" s="210">
        <f t="shared" si="18"/>
        <v>0</v>
      </c>
      <c r="F39" s="211">
        <v>0</v>
      </c>
      <c r="G39" s="209">
        <v>0</v>
      </c>
      <c r="H39" s="210">
        <f t="shared" ref="H39:H44" si="21">(G39/$G$45)</f>
        <v>0</v>
      </c>
      <c r="I39" s="211">
        <v>0</v>
      </c>
      <c r="J39" s="206" t="e">
        <f t="shared" si="19"/>
        <v>#DIV/0!</v>
      </c>
      <c r="K39" s="207" t="e">
        <f t="shared" ref="K39:K72" si="22">((I39-F39)/F39)</f>
        <v>#DIV/0!</v>
      </c>
      <c r="L39" s="10"/>
      <c r="M39" s="5"/>
      <c r="N39" s="11"/>
    </row>
    <row r="40" spans="1:14" ht="12.95" customHeight="1">
      <c r="A40" s="294">
        <v>29</v>
      </c>
      <c r="B40" s="295" t="s">
        <v>7</v>
      </c>
      <c r="C40" s="295" t="s">
        <v>104</v>
      </c>
      <c r="D40" s="159">
        <v>2731866942.5999999</v>
      </c>
      <c r="E40" s="69">
        <f t="shared" si="18"/>
        <v>0.17199929846976414</v>
      </c>
      <c r="F40" s="68">
        <v>178.14</v>
      </c>
      <c r="G40" s="159">
        <v>2730433900.3400002</v>
      </c>
      <c r="H40" s="69">
        <f t="shared" si="21"/>
        <v>0.17543888810624028</v>
      </c>
      <c r="I40" s="68">
        <v>178.74</v>
      </c>
      <c r="J40" s="108">
        <f t="shared" si="19"/>
        <v>-5.2456517469913185E-4</v>
      </c>
      <c r="K40" s="109">
        <f>((I40-F40)/F40)</f>
        <v>3.3681374200068641E-3</v>
      </c>
      <c r="L40" s="10"/>
      <c r="M40" s="5"/>
      <c r="N40" s="11"/>
    </row>
    <row r="41" spans="1:14" ht="12.95" customHeight="1">
      <c r="A41" s="294">
        <v>30</v>
      </c>
      <c r="B41" s="295" t="s">
        <v>39</v>
      </c>
      <c r="C41" s="295" t="s">
        <v>64</v>
      </c>
      <c r="D41" s="159">
        <v>1291931579.78</v>
      </c>
      <c r="E41" s="69">
        <f t="shared" si="18"/>
        <v>8.1340464254678849E-2</v>
      </c>
      <c r="F41" s="214">
        <v>1.21</v>
      </c>
      <c r="G41" s="159">
        <v>1175453313</v>
      </c>
      <c r="H41" s="69">
        <f t="shared" si="21"/>
        <v>7.5526538924028677E-2</v>
      </c>
      <c r="I41" s="214">
        <v>1.21</v>
      </c>
      <c r="J41" s="108">
        <f t="shared" si="19"/>
        <v>-9.0158231753909746E-2</v>
      </c>
      <c r="K41" s="109">
        <f t="shared" si="22"/>
        <v>0</v>
      </c>
      <c r="L41" s="10"/>
      <c r="M41" s="5"/>
    </row>
    <row r="42" spans="1:14" ht="12.95" customHeight="1">
      <c r="A42" s="294">
        <v>31</v>
      </c>
      <c r="B42" s="68" t="s">
        <v>13</v>
      </c>
      <c r="C42" s="295" t="s">
        <v>82</v>
      </c>
      <c r="D42" s="161">
        <v>780728328.77999997</v>
      </c>
      <c r="E42" s="69">
        <f t="shared" si="18"/>
        <v>4.9154928723515554E-2</v>
      </c>
      <c r="F42" s="164">
        <v>2.4900000000000002</v>
      </c>
      <c r="G42" s="161">
        <v>781662728.54999995</v>
      </c>
      <c r="H42" s="69">
        <f t="shared" si="21"/>
        <v>5.0224266536474535E-2</v>
      </c>
      <c r="I42" s="164">
        <v>2.4900000000000002</v>
      </c>
      <c r="J42" s="108">
        <f t="shared" si="19"/>
        <v>1.1968308764459907E-3</v>
      </c>
      <c r="K42" s="109">
        <f>((I42-F42)/F42)</f>
        <v>0</v>
      </c>
      <c r="L42" s="10"/>
      <c r="M42" s="5"/>
    </row>
    <row r="43" spans="1:14" ht="12.95" customHeight="1">
      <c r="A43" s="294">
        <v>32</v>
      </c>
      <c r="B43" s="295" t="s">
        <v>7</v>
      </c>
      <c r="C43" s="68" t="s">
        <v>110</v>
      </c>
      <c r="D43" s="159">
        <v>5107318548.3800001</v>
      </c>
      <c r="E43" s="165">
        <f t="shared" si="18"/>
        <v>0.32155856263882376</v>
      </c>
      <c r="F43" s="159">
        <v>2294.38</v>
      </c>
      <c r="G43" s="159">
        <v>4894289366.4799995</v>
      </c>
      <c r="H43" s="165">
        <f t="shared" si="21"/>
        <v>0.31447334594641729</v>
      </c>
      <c r="I43" s="159">
        <v>2301.38</v>
      </c>
      <c r="J43" s="108">
        <f t="shared" si="19"/>
        <v>-4.17105727559468E-2</v>
      </c>
      <c r="K43" s="109">
        <f>((I43-F43)/F43)</f>
        <v>3.0509331496962142E-3</v>
      </c>
      <c r="L43" s="10"/>
      <c r="M43" s="5"/>
    </row>
    <row r="44" spans="1:14" ht="12.95" customHeight="1">
      <c r="A44" s="294">
        <v>33</v>
      </c>
      <c r="B44" s="295" t="s">
        <v>7</v>
      </c>
      <c r="C44" s="68" t="s">
        <v>111</v>
      </c>
      <c r="D44" s="159">
        <v>432744815.30000001</v>
      </c>
      <c r="E44" s="165">
        <f t="shared" si="18"/>
        <v>2.7245764970232653E-2</v>
      </c>
      <c r="F44" s="159">
        <v>2056.7199999999998</v>
      </c>
      <c r="G44" s="159">
        <v>432001447.60000002</v>
      </c>
      <c r="H44" s="165">
        <f t="shared" si="21"/>
        <v>2.7757439437663258E-2</v>
      </c>
      <c r="I44" s="159">
        <v>2053.14</v>
      </c>
      <c r="J44" s="108">
        <f t="shared" si="19"/>
        <v>-1.7177968948851507E-3</v>
      </c>
      <c r="K44" s="109">
        <f>((I44-F44)/F44)</f>
        <v>-1.7406355750904001E-3</v>
      </c>
      <c r="L44" s="10"/>
      <c r="M44" s="5"/>
    </row>
    <row r="45" spans="1:14" ht="12.95" customHeight="1">
      <c r="A45" s="166"/>
      <c r="B45" s="167"/>
      <c r="C45" s="168" t="s">
        <v>72</v>
      </c>
      <c r="D45" s="169">
        <f>SUM(D36:D44)</f>
        <v>15883012122.170002</v>
      </c>
      <c r="E45" s="93">
        <f>(D45/$D$75)</f>
        <v>7.2949109553272773E-2</v>
      </c>
      <c r="F45" s="169"/>
      <c r="G45" s="169">
        <f>SUM(G36:G44)</f>
        <v>15563447362.289112</v>
      </c>
      <c r="H45" s="93">
        <f>(G45/$G$75)</f>
        <v>7.1543908767710052E-2</v>
      </c>
      <c r="I45" s="182"/>
      <c r="J45" s="108">
        <f t="shared" si="19"/>
        <v>-2.0119909084173743E-2</v>
      </c>
      <c r="K45" s="109"/>
      <c r="L45" s="10"/>
      <c r="M45" s="5"/>
    </row>
    <row r="46" spans="1:14" ht="12.95" customHeight="1">
      <c r="A46" s="171"/>
      <c r="B46" s="172"/>
      <c r="C46" s="172" t="s">
        <v>74</v>
      </c>
      <c r="D46" s="173"/>
      <c r="E46" s="174"/>
      <c r="F46" s="175"/>
      <c r="G46" s="173"/>
      <c r="H46" s="174"/>
      <c r="I46" s="175"/>
      <c r="J46" s="108"/>
      <c r="K46" s="109"/>
      <c r="L46" s="10"/>
      <c r="M46" s="5"/>
      <c r="N46" s="11"/>
    </row>
    <row r="47" spans="1:14" ht="12.95" customHeight="1">
      <c r="A47" s="294">
        <v>34</v>
      </c>
      <c r="B47" s="295" t="s">
        <v>39</v>
      </c>
      <c r="C47" s="295" t="s">
        <v>40</v>
      </c>
      <c r="D47" s="181">
        <v>2438483543</v>
      </c>
      <c r="E47" s="69">
        <f>(D47/$D$50)</f>
        <v>5.3724691024165112E-2</v>
      </c>
      <c r="F47" s="183">
        <v>100</v>
      </c>
      <c r="G47" s="181">
        <v>2443626256</v>
      </c>
      <c r="H47" s="69">
        <f>(G47/$G$50)</f>
        <v>5.3831895937345532E-2</v>
      </c>
      <c r="I47" s="183">
        <v>100</v>
      </c>
      <c r="J47" s="108">
        <f>((G47-D47)/D47)</f>
        <v>2.1089799907663353E-3</v>
      </c>
      <c r="K47" s="109">
        <f>((I47-F47)/F47)</f>
        <v>0</v>
      </c>
      <c r="L47" s="10"/>
      <c r="M47" s="5"/>
      <c r="N47" s="11"/>
    </row>
    <row r="48" spans="1:14" ht="12.95" customHeight="1">
      <c r="A48" s="294">
        <v>35</v>
      </c>
      <c r="B48" s="68" t="s">
        <v>39</v>
      </c>
      <c r="C48" s="295" t="s">
        <v>41</v>
      </c>
      <c r="D48" s="181">
        <v>12153673145</v>
      </c>
      <c r="E48" s="69">
        <f>(D48/$D$50)</f>
        <v>0.26776983441131147</v>
      </c>
      <c r="F48" s="68">
        <v>45.22</v>
      </c>
      <c r="G48" s="181">
        <v>12153673145</v>
      </c>
      <c r="H48" s="69">
        <f>(G48/$G$50)</f>
        <v>0.26773949837529942</v>
      </c>
      <c r="I48" s="68">
        <v>45.22</v>
      </c>
      <c r="J48" s="108">
        <f>((G48-D48)/D48)</f>
        <v>0</v>
      </c>
      <c r="K48" s="109">
        <f>((I48-F48)/F48)</f>
        <v>0</v>
      </c>
      <c r="L48" s="10"/>
      <c r="M48" s="5"/>
      <c r="N48" s="11"/>
    </row>
    <row r="49" spans="1:14" ht="12.95" customHeight="1">
      <c r="A49" s="294">
        <v>36</v>
      </c>
      <c r="B49" s="68" t="s">
        <v>11</v>
      </c>
      <c r="C49" s="295" t="s">
        <v>42</v>
      </c>
      <c r="D49" s="246">
        <v>30796350840.189999</v>
      </c>
      <c r="E49" s="69">
        <f>(D49/$D$50)</f>
        <v>0.67850547456452337</v>
      </c>
      <c r="F49" s="123">
        <v>11.54</v>
      </c>
      <c r="G49" s="246">
        <v>30796350840.189999</v>
      </c>
      <c r="H49" s="69">
        <f>(G49/$G$50)</f>
        <v>0.67842860568735497</v>
      </c>
      <c r="I49" s="123">
        <v>11.54</v>
      </c>
      <c r="J49" s="108">
        <f>((G49-D49)/D49)</f>
        <v>0</v>
      </c>
      <c r="K49" s="109">
        <f>((I49-F49)/F49)</f>
        <v>0</v>
      </c>
      <c r="L49" s="10"/>
      <c r="M49" s="5"/>
    </row>
    <row r="50" spans="1:14" ht="12.95" customHeight="1">
      <c r="A50" s="166"/>
      <c r="B50" s="177"/>
      <c r="C50" s="168" t="s">
        <v>72</v>
      </c>
      <c r="D50" s="169">
        <f>SUM(D47:D49)</f>
        <v>45388507528.190002</v>
      </c>
      <c r="E50" s="93">
        <f>(D50/$D$75)</f>
        <v>0.20846494245961134</v>
      </c>
      <c r="F50" s="182"/>
      <c r="G50" s="169">
        <f>SUM(G47:G49)</f>
        <v>45393650241.190002</v>
      </c>
      <c r="H50" s="93">
        <f>(G50/$G$75)</f>
        <v>0.2086709387637474</v>
      </c>
      <c r="I50" s="182"/>
      <c r="J50" s="108">
        <f>((G50-D50)/D50)</f>
        <v>1.1330429838006794E-4</v>
      </c>
      <c r="K50" s="109"/>
      <c r="L50" s="10"/>
      <c r="M50" s="5"/>
    </row>
    <row r="51" spans="1:14" ht="12.95" customHeight="1">
      <c r="A51" s="171"/>
      <c r="B51" s="172"/>
      <c r="C51" s="172" t="s">
        <v>99</v>
      </c>
      <c r="D51" s="173"/>
      <c r="E51" s="174"/>
      <c r="F51" s="175"/>
      <c r="G51" s="173"/>
      <c r="H51" s="174"/>
      <c r="I51" s="175"/>
      <c r="J51" s="108"/>
      <c r="K51" s="109"/>
      <c r="L51" s="10"/>
      <c r="M51" s="5"/>
      <c r="N51" s="11"/>
    </row>
    <row r="52" spans="1:14" ht="12.95" customHeight="1">
      <c r="A52" s="294">
        <v>37</v>
      </c>
      <c r="B52" s="295" t="s">
        <v>7</v>
      </c>
      <c r="C52" s="295" t="s">
        <v>50</v>
      </c>
      <c r="D52" s="159">
        <v>872543232.61000001</v>
      </c>
      <c r="E52" s="69">
        <f t="shared" ref="E52:E66" si="23">(D52/$D$67)</f>
        <v>3.508062609410454E-2</v>
      </c>
      <c r="F52" s="159">
        <v>1824.18</v>
      </c>
      <c r="G52" s="159">
        <v>876272099.05999994</v>
      </c>
      <c r="H52" s="69">
        <f t="shared" ref="H52:H66" si="24">(G52/$G$67)</f>
        <v>3.5106189688087014E-2</v>
      </c>
      <c r="I52" s="159">
        <v>1830.36</v>
      </c>
      <c r="J52" s="108">
        <f>((G52-D52)/D52)</f>
        <v>4.2735606794472927E-3</v>
      </c>
      <c r="K52" s="109">
        <f>((I52-F52)/F52)</f>
        <v>3.38782357004234E-3</v>
      </c>
      <c r="L52" s="10"/>
      <c r="M52" s="5"/>
      <c r="N52" s="11"/>
    </row>
    <row r="53" spans="1:14" ht="12.95" customHeight="1">
      <c r="A53" s="294">
        <v>38</v>
      </c>
      <c r="B53" s="295" t="s">
        <v>15</v>
      </c>
      <c r="C53" s="295" t="s">
        <v>43</v>
      </c>
      <c r="D53" s="162">
        <v>117647736</v>
      </c>
      <c r="E53" s="92">
        <f t="shared" si="23"/>
        <v>4.7300306542846495E-3</v>
      </c>
      <c r="F53" s="214">
        <v>84.31</v>
      </c>
      <c r="G53" s="162">
        <v>118917813.3</v>
      </c>
      <c r="H53" s="92">
        <f t="shared" si="24"/>
        <v>4.7642180042941932E-3</v>
      </c>
      <c r="I53" s="214">
        <v>84.57</v>
      </c>
      <c r="J53" s="108">
        <f>((G53-D53)/D53)</f>
        <v>1.0795594910555669E-2</v>
      </c>
      <c r="K53" s="109">
        <f>((I53-F53)/F53)</f>
        <v>3.0838571936898456E-3</v>
      </c>
      <c r="L53" s="10"/>
      <c r="M53" s="5"/>
      <c r="N53" s="11"/>
    </row>
    <row r="54" spans="1:14" ht="12.95" customHeight="1">
      <c r="A54" s="294">
        <v>39</v>
      </c>
      <c r="B54" s="295" t="s">
        <v>71</v>
      </c>
      <c r="C54" s="295" t="s">
        <v>117</v>
      </c>
      <c r="D54" s="162">
        <v>1008778954.73</v>
      </c>
      <c r="E54" s="92">
        <f t="shared" si="23"/>
        <v>4.055798727202134E-2</v>
      </c>
      <c r="F54" s="214">
        <v>1.1836</v>
      </c>
      <c r="G54" s="162">
        <v>1000034097.4299999</v>
      </c>
      <c r="H54" s="92">
        <f t="shared" si="24"/>
        <v>4.0064480834883461E-2</v>
      </c>
      <c r="I54" s="214">
        <v>1.1836</v>
      </c>
      <c r="J54" s="108">
        <f t="shared" ref="J54:J62" si="25">((G54-D54)/D54)</f>
        <v>-8.6687546949674767E-3</v>
      </c>
      <c r="K54" s="109">
        <f t="shared" si="22"/>
        <v>0</v>
      </c>
      <c r="L54" s="10"/>
      <c r="M54" s="5"/>
      <c r="N54" s="11"/>
    </row>
    <row r="55" spans="1:14" ht="12.95" customHeight="1">
      <c r="A55" s="294">
        <v>40</v>
      </c>
      <c r="B55" s="295" t="s">
        <v>9</v>
      </c>
      <c r="C55" s="295" t="s">
        <v>10</v>
      </c>
      <c r="D55" s="162">
        <v>4189458274.6599998</v>
      </c>
      <c r="E55" s="92">
        <f t="shared" si="23"/>
        <v>0.16843729201884752</v>
      </c>
      <c r="F55" s="214">
        <v>303.59469999999999</v>
      </c>
      <c r="G55" s="162">
        <v>4193321908.5999999</v>
      </c>
      <c r="H55" s="92">
        <f t="shared" si="24"/>
        <v>0.16799753695734507</v>
      </c>
      <c r="I55" s="214">
        <v>304.41469999999998</v>
      </c>
      <c r="J55" s="108">
        <f>((G55-D55)/D55)</f>
        <v>9.2222757375799735E-4</v>
      </c>
      <c r="K55" s="109">
        <f>((I55-F55)/F55)</f>
        <v>2.7009694174502824E-3</v>
      </c>
      <c r="L55" s="10"/>
      <c r="M55" s="5"/>
      <c r="N55" s="11"/>
    </row>
    <row r="56" spans="1:14" ht="12.95" customHeight="1">
      <c r="A56" s="294">
        <v>41</v>
      </c>
      <c r="B56" s="295" t="s">
        <v>21</v>
      </c>
      <c r="C56" s="295" t="s">
        <v>22</v>
      </c>
      <c r="D56" s="162">
        <v>2414632840.0500002</v>
      </c>
      <c r="E56" s="92">
        <f t="shared" si="23"/>
        <v>9.708038369968211E-2</v>
      </c>
      <c r="F56" s="214">
        <v>10.147399999999999</v>
      </c>
      <c r="G56" s="162">
        <v>2426708496.2800002</v>
      </c>
      <c r="H56" s="92">
        <f t="shared" si="24"/>
        <v>9.7221501037732805E-2</v>
      </c>
      <c r="I56" s="214">
        <v>10.1983</v>
      </c>
      <c r="J56" s="108">
        <f t="shared" si="25"/>
        <v>5.0010320532830853E-3</v>
      </c>
      <c r="K56" s="109">
        <f t="shared" si="22"/>
        <v>5.0160632280190388E-3</v>
      </c>
      <c r="L56" s="10"/>
      <c r="M56" s="5"/>
      <c r="N56" s="11"/>
    </row>
    <row r="57" spans="1:14" ht="12.95" customHeight="1">
      <c r="A57" s="200">
        <v>42</v>
      </c>
      <c r="B57" s="201" t="s">
        <v>45</v>
      </c>
      <c r="C57" s="202" t="s">
        <v>46</v>
      </c>
      <c r="D57" s="203">
        <v>0</v>
      </c>
      <c r="E57" s="204">
        <f t="shared" si="23"/>
        <v>0</v>
      </c>
      <c r="F57" s="205">
        <v>0</v>
      </c>
      <c r="G57" s="203">
        <v>0</v>
      </c>
      <c r="H57" s="204">
        <f t="shared" si="24"/>
        <v>0</v>
      </c>
      <c r="I57" s="205">
        <v>0</v>
      </c>
      <c r="J57" s="206" t="e">
        <f>((G57-D57)/D57)</f>
        <v>#DIV/0!</v>
      </c>
      <c r="K57" s="207" t="e">
        <f>((I57-F57)/F57)</f>
        <v>#DIV/0!</v>
      </c>
      <c r="L57" s="10"/>
      <c r="M57" s="5"/>
      <c r="N57" s="11"/>
    </row>
    <row r="58" spans="1:14" ht="12.95" customHeight="1">
      <c r="A58" s="294">
        <v>43</v>
      </c>
      <c r="B58" s="295" t="s">
        <v>47</v>
      </c>
      <c r="C58" s="68" t="s">
        <v>48</v>
      </c>
      <c r="D58" s="123">
        <v>4699072288.5100002</v>
      </c>
      <c r="E58" s="92">
        <f t="shared" si="23"/>
        <v>0.18892633829648725</v>
      </c>
      <c r="F58" s="68">
        <v>115.04</v>
      </c>
      <c r="G58" s="123">
        <v>4696884742.9399996</v>
      </c>
      <c r="H58" s="92">
        <f t="shared" si="24"/>
        <v>0.18817183259128639</v>
      </c>
      <c r="I58" s="68">
        <v>115.42</v>
      </c>
      <c r="J58" s="108">
        <f t="shared" si="25"/>
        <v>-4.6552711592659577E-4</v>
      </c>
      <c r="K58" s="109">
        <f t="shared" si="22"/>
        <v>3.3031988873434928E-3</v>
      </c>
      <c r="L58" s="10"/>
      <c r="M58" s="5"/>
      <c r="N58" s="11"/>
    </row>
    <row r="59" spans="1:14" ht="12.95" customHeight="1">
      <c r="A59" s="294">
        <v>44</v>
      </c>
      <c r="B59" s="295" t="s">
        <v>26</v>
      </c>
      <c r="C59" s="296" t="s">
        <v>27</v>
      </c>
      <c r="D59" s="123">
        <v>4009090343.4099998</v>
      </c>
      <c r="E59" s="92">
        <f t="shared" si="23"/>
        <v>0.16118559408679037</v>
      </c>
      <c r="F59" s="68">
        <v>103.24</v>
      </c>
      <c r="G59" s="123">
        <v>4074219821.52</v>
      </c>
      <c r="H59" s="92">
        <f t="shared" si="24"/>
        <v>0.16322593637145075</v>
      </c>
      <c r="I59" s="68">
        <v>103.24</v>
      </c>
      <c r="J59" s="108">
        <f>((G59-D59)/D59)</f>
        <v>1.6245450346874236E-2</v>
      </c>
      <c r="K59" s="109">
        <f>((I59-F59)/F59)</f>
        <v>0</v>
      </c>
      <c r="L59" s="10"/>
      <c r="M59" s="5"/>
      <c r="N59" s="11"/>
    </row>
    <row r="60" spans="1:14" ht="12.95" customHeight="1">
      <c r="A60" s="294">
        <v>45</v>
      </c>
      <c r="B60" s="295" t="s">
        <v>11</v>
      </c>
      <c r="C60" s="295" t="s">
        <v>12</v>
      </c>
      <c r="D60" s="123">
        <v>2942864840.9699998</v>
      </c>
      <c r="E60" s="92">
        <f t="shared" si="23"/>
        <v>0.11831796669002301</v>
      </c>
      <c r="F60" s="245">
        <v>2270.35</v>
      </c>
      <c r="G60" s="123">
        <v>2930447663.4506502</v>
      </c>
      <c r="H60" s="92">
        <f t="shared" si="24"/>
        <v>0.11740286111410896</v>
      </c>
      <c r="I60" s="68">
        <v>2271.19</v>
      </c>
      <c r="J60" s="108">
        <f t="shared" si="25"/>
        <v>-4.2194182167254205E-3</v>
      </c>
      <c r="K60" s="109">
        <f t="shared" si="22"/>
        <v>3.6998700640876762E-4</v>
      </c>
      <c r="L60" s="10"/>
      <c r="M60" s="5"/>
      <c r="N60" s="11"/>
    </row>
    <row r="61" spans="1:14" ht="12.95" customHeight="1">
      <c r="A61" s="294">
        <v>46</v>
      </c>
      <c r="B61" s="68" t="s">
        <v>76</v>
      </c>
      <c r="C61" s="295" t="s">
        <v>19</v>
      </c>
      <c r="D61" s="123">
        <v>1146707422.04</v>
      </c>
      <c r="E61" s="92">
        <f t="shared" si="23"/>
        <v>4.6103405319630843E-2</v>
      </c>
      <c r="F61" s="245">
        <v>0.67130000000000001</v>
      </c>
      <c r="G61" s="123">
        <v>1170561602.1500001</v>
      </c>
      <c r="H61" s="92">
        <f t="shared" si="24"/>
        <v>4.689634383058814E-2</v>
      </c>
      <c r="I61" s="68">
        <v>0.68540000000000001</v>
      </c>
      <c r="J61" s="108">
        <f>((G61-D61)/D61)</f>
        <v>2.0802324683277442E-2</v>
      </c>
      <c r="K61" s="109">
        <f>((I61-F61)/F61)</f>
        <v>2.1004022046774918E-2</v>
      </c>
      <c r="L61" s="10"/>
      <c r="M61" s="5"/>
      <c r="N61" s="11"/>
    </row>
    <row r="62" spans="1:14" ht="12.95" customHeight="1">
      <c r="A62" s="294">
        <v>47</v>
      </c>
      <c r="B62" s="295" t="s">
        <v>94</v>
      </c>
      <c r="C62" s="295" t="s">
        <v>23</v>
      </c>
      <c r="D62" s="159">
        <v>324003606.35000002</v>
      </c>
      <c r="E62" s="92">
        <f t="shared" si="23"/>
        <v>1.3026574435178902E-2</v>
      </c>
      <c r="F62" s="164">
        <v>126.44</v>
      </c>
      <c r="G62" s="159">
        <v>321436261.82999998</v>
      </c>
      <c r="H62" s="92">
        <f t="shared" si="24"/>
        <v>1.2877737853959582E-2</v>
      </c>
      <c r="I62" s="164">
        <v>125.54</v>
      </c>
      <c r="J62" s="108">
        <f t="shared" si="25"/>
        <v>-7.9238146418244039E-3</v>
      </c>
      <c r="K62" s="109">
        <f t="shared" si="22"/>
        <v>-7.1180006327110999E-3</v>
      </c>
      <c r="L62" s="10"/>
      <c r="M62" s="5"/>
      <c r="N62" s="11"/>
    </row>
    <row r="63" spans="1:14" ht="12.95" customHeight="1">
      <c r="A63" s="294">
        <v>48</v>
      </c>
      <c r="B63" s="68" t="s">
        <v>68</v>
      </c>
      <c r="C63" s="295" t="s">
        <v>67</v>
      </c>
      <c r="D63" s="184">
        <v>110322670.81999999</v>
      </c>
      <c r="E63" s="92">
        <f t="shared" si="23"/>
        <v>4.4355261952610343E-3</v>
      </c>
      <c r="F63" s="183">
        <v>101.59</v>
      </c>
      <c r="G63" s="184">
        <v>109595537.14</v>
      </c>
      <c r="H63" s="92">
        <f t="shared" si="24"/>
        <v>4.3907385844327573E-3</v>
      </c>
      <c r="I63" s="183">
        <v>101.55</v>
      </c>
      <c r="J63" s="108">
        <f>((G63-D63)/D63)</f>
        <v>-6.590972413878262E-3</v>
      </c>
      <c r="K63" s="109">
        <f>((I63-F63)/F63)</f>
        <v>-3.9373954129349591E-4</v>
      </c>
      <c r="L63" s="10"/>
      <c r="M63" s="5"/>
    </row>
    <row r="64" spans="1:14" ht="12.95" customHeight="1">
      <c r="A64" s="294">
        <v>49</v>
      </c>
      <c r="B64" s="68" t="s">
        <v>93</v>
      </c>
      <c r="C64" s="295" t="s">
        <v>56</v>
      </c>
      <c r="D64" s="184">
        <v>1049229690.91</v>
      </c>
      <c r="E64" s="92">
        <f t="shared" si="23"/>
        <v>4.2184310298924138E-2</v>
      </c>
      <c r="F64" s="161">
        <v>552.20000000000005</v>
      </c>
      <c r="G64" s="184">
        <v>1055206166.65</v>
      </c>
      <c r="H64" s="92">
        <f t="shared" si="24"/>
        <v>4.2274845777005125E-2</v>
      </c>
      <c r="I64" s="161">
        <v>552.20000000000005</v>
      </c>
      <c r="J64" s="108">
        <f>((G64-D64)/D64)</f>
        <v>5.6960604448932388E-3</v>
      </c>
      <c r="K64" s="109">
        <f t="shared" si="22"/>
        <v>0</v>
      </c>
      <c r="L64" s="10"/>
      <c r="M64" s="5"/>
    </row>
    <row r="65" spans="1:14" ht="12.95" customHeight="1">
      <c r="A65" s="294">
        <v>50</v>
      </c>
      <c r="B65" s="68" t="s">
        <v>81</v>
      </c>
      <c r="C65" s="295" t="s">
        <v>88</v>
      </c>
      <c r="D65" s="184">
        <v>1843608927.4100001</v>
      </c>
      <c r="E65" s="92">
        <f t="shared" si="23"/>
        <v>7.412235065162788E-2</v>
      </c>
      <c r="F65" s="161">
        <v>1.6580999999999999</v>
      </c>
      <c r="G65" s="184">
        <v>1842579557.8099999</v>
      </c>
      <c r="H65" s="92">
        <f t="shared" si="24"/>
        <v>7.3819476326200117E-2</v>
      </c>
      <c r="I65" s="161">
        <v>1.6574</v>
      </c>
      <c r="J65" s="108">
        <f>((G65-D65)/D65)</f>
        <v>-5.5834487710268151E-4</v>
      </c>
      <c r="K65" s="109">
        <f>((I65-F65)/F65)</f>
        <v>-4.2216995356125862E-4</v>
      </c>
      <c r="L65" s="10"/>
      <c r="M65" s="5"/>
    </row>
    <row r="66" spans="1:14" ht="12.95" customHeight="1">
      <c r="A66" s="294">
        <v>51</v>
      </c>
      <c r="B66" s="68" t="s">
        <v>106</v>
      </c>
      <c r="C66" s="68" t="s">
        <v>84</v>
      </c>
      <c r="D66" s="184">
        <v>144549436.00999999</v>
      </c>
      <c r="E66" s="92">
        <f t="shared" si="23"/>
        <v>5.8116142871364506E-3</v>
      </c>
      <c r="F66" s="161">
        <v>1.0367379999999999</v>
      </c>
      <c r="G66" s="184">
        <v>144429634.58000001</v>
      </c>
      <c r="H66" s="92">
        <f t="shared" si="24"/>
        <v>5.7863010286253493E-3</v>
      </c>
      <c r="I66" s="161">
        <v>1.0361089999999999</v>
      </c>
      <c r="J66" s="108">
        <f>((G66-D66)/D66)</f>
        <v>-8.2879209567922102E-4</v>
      </c>
      <c r="K66" s="109">
        <f>((I66-F66)/F66)</f>
        <v>-6.0671066363921335E-4</v>
      </c>
      <c r="L66" s="10"/>
      <c r="M66" s="5"/>
    </row>
    <row r="67" spans="1:14" ht="12.95" customHeight="1">
      <c r="A67" s="160"/>
      <c r="B67" s="119"/>
      <c r="C67" s="50" t="s">
        <v>72</v>
      </c>
      <c r="D67" s="120">
        <f>SUM(D52:D66)</f>
        <v>24872510264.48</v>
      </c>
      <c r="E67" s="93">
        <f>(D67/$D$75)</f>
        <v>0.1142369886890547</v>
      </c>
      <c r="F67" s="119"/>
      <c r="G67" s="120">
        <f>SUM(G52:G66)</f>
        <v>24960615402.740658</v>
      </c>
      <c r="H67" s="93">
        <f>(G67/$G$75)</f>
        <v>0.11474193021570504</v>
      </c>
      <c r="I67" s="119"/>
      <c r="J67" s="108">
        <f>((G67-D67)/D67)</f>
        <v>3.5422696512655452E-3</v>
      </c>
      <c r="K67" s="110"/>
      <c r="L67" s="10"/>
      <c r="M67" s="5"/>
      <c r="N67" s="11"/>
    </row>
    <row r="68" spans="1:14" s="14" customFormat="1" ht="12.95" customHeight="1">
      <c r="A68" s="185"/>
      <c r="B68" s="185"/>
      <c r="C68" s="172" t="s">
        <v>108</v>
      </c>
      <c r="D68" s="173"/>
      <c r="E68" s="174"/>
      <c r="F68" s="175"/>
      <c r="G68" s="173"/>
      <c r="H68" s="174"/>
      <c r="I68" s="175"/>
      <c r="J68" s="108"/>
      <c r="K68" s="109"/>
      <c r="L68" s="10"/>
      <c r="M68" s="5"/>
      <c r="N68" s="11"/>
    </row>
    <row r="69" spans="1:14" ht="12.95" customHeight="1">
      <c r="A69" s="294">
        <v>52</v>
      </c>
      <c r="B69" s="295" t="s">
        <v>21</v>
      </c>
      <c r="C69" s="68" t="s">
        <v>51</v>
      </c>
      <c r="D69" s="159">
        <v>644556899.54999995</v>
      </c>
      <c r="E69" s="69">
        <f>(D69/$D$74)</f>
        <v>0.13008031871594555</v>
      </c>
      <c r="F69" s="164">
        <v>11.639699999999999</v>
      </c>
      <c r="G69" s="159">
        <v>646934775.27999997</v>
      </c>
      <c r="H69" s="69">
        <f>(G69/$G$74)</f>
        <v>0.13145758317934617</v>
      </c>
      <c r="I69" s="164">
        <v>11.6829</v>
      </c>
      <c r="J69" s="108">
        <f t="shared" ref="J69:J74" si="26">((G69-D69)/D69)</f>
        <v>3.6891634108022781E-3</v>
      </c>
      <c r="K69" s="109">
        <f>((I69-F69)/F69)</f>
        <v>3.7114358617490635E-3</v>
      </c>
      <c r="L69" s="10"/>
      <c r="M69" s="14"/>
      <c r="N69" s="11"/>
    </row>
    <row r="70" spans="1:14" ht="12" customHeight="1">
      <c r="A70" s="294">
        <v>53</v>
      </c>
      <c r="B70" s="295" t="s">
        <v>52</v>
      </c>
      <c r="C70" s="68" t="s">
        <v>53</v>
      </c>
      <c r="D70" s="159">
        <v>2089691554.1199999</v>
      </c>
      <c r="E70" s="69">
        <f>(D70/$D$74)</f>
        <v>0.42172807950349589</v>
      </c>
      <c r="F70" s="164">
        <v>1.02</v>
      </c>
      <c r="G70" s="159">
        <v>2074156397.04</v>
      </c>
      <c r="H70" s="69">
        <f>(G70/$G$74)</f>
        <v>0.42146998045181167</v>
      </c>
      <c r="I70" s="164">
        <v>1.01</v>
      </c>
      <c r="J70" s="108">
        <f t="shared" si="26"/>
        <v>-7.4341866623191715E-3</v>
      </c>
      <c r="K70" s="109">
        <f t="shared" si="22"/>
        <v>-9.8039215686274595E-3</v>
      </c>
      <c r="L70" s="10"/>
      <c r="M70" s="5"/>
      <c r="N70" s="11"/>
    </row>
    <row r="71" spans="1:14" ht="12" customHeight="1">
      <c r="A71" s="294">
        <v>54</v>
      </c>
      <c r="B71" s="295" t="s">
        <v>7</v>
      </c>
      <c r="C71" s="68" t="s">
        <v>54</v>
      </c>
      <c r="D71" s="159">
        <v>1858145006.27</v>
      </c>
      <c r="E71" s="69">
        <f>(D71/$D$74)</f>
        <v>0.37499884774299019</v>
      </c>
      <c r="F71" s="68">
        <v>0.85</v>
      </c>
      <c r="G71" s="159">
        <v>1838339479.8699999</v>
      </c>
      <c r="H71" s="69">
        <f>(G71/$G$74)</f>
        <v>0.37355182364758793</v>
      </c>
      <c r="I71" s="68">
        <v>0.82</v>
      </c>
      <c r="J71" s="108">
        <f t="shared" si="26"/>
        <v>-1.0658762547147642E-2</v>
      </c>
      <c r="K71" s="109">
        <f>((I71-F71)/F71)</f>
        <v>-3.5294117647058858E-2</v>
      </c>
      <c r="L71" s="10"/>
      <c r="M71" s="5"/>
      <c r="N71" s="15"/>
    </row>
    <row r="72" spans="1:14" ht="12" customHeight="1">
      <c r="A72" s="294">
        <v>55</v>
      </c>
      <c r="B72" s="295" t="s">
        <v>9</v>
      </c>
      <c r="C72" s="68" t="s">
        <v>55</v>
      </c>
      <c r="D72" s="159">
        <v>200456797.33000001</v>
      </c>
      <c r="E72" s="69">
        <f>(D72/$D$74)</f>
        <v>4.0454898712074625E-2</v>
      </c>
      <c r="F72" s="68">
        <v>23.482700000000001</v>
      </c>
      <c r="G72" s="159">
        <v>201491550.58000001</v>
      </c>
      <c r="H72" s="69">
        <f>(G72/$G$74)</f>
        <v>4.0943219134945544E-2</v>
      </c>
      <c r="I72" s="68">
        <v>23.657</v>
      </c>
      <c r="J72" s="108">
        <f t="shared" si="26"/>
        <v>5.1619763648949636E-3</v>
      </c>
      <c r="K72" s="109">
        <f t="shared" si="22"/>
        <v>7.4224854893176163E-3</v>
      </c>
      <c r="L72" s="10"/>
      <c r="M72" s="5"/>
      <c r="N72" s="11"/>
    </row>
    <row r="73" spans="1:14" ht="12" customHeight="1">
      <c r="A73" s="294">
        <v>56</v>
      </c>
      <c r="B73" s="295" t="s">
        <v>7</v>
      </c>
      <c r="C73" s="295" t="s">
        <v>107</v>
      </c>
      <c r="D73" s="159">
        <v>162218318.15000001</v>
      </c>
      <c r="E73" s="69">
        <f>(D73/$D$74)</f>
        <v>3.2737855325493677E-2</v>
      </c>
      <c r="F73" s="68">
        <v>141.16999999999999</v>
      </c>
      <c r="G73" s="159">
        <v>160321286.06999999</v>
      </c>
      <c r="H73" s="69">
        <f>(G73/$G$74)</f>
        <v>3.2577393586308769E-2</v>
      </c>
      <c r="I73" s="68">
        <v>139.52000000000001</v>
      </c>
      <c r="J73" s="108">
        <f t="shared" si="26"/>
        <v>-1.1694314807566096E-2</v>
      </c>
      <c r="K73" s="109">
        <f>((I73-F73)/F73)</f>
        <v>-1.1688035701636165E-2</v>
      </c>
      <c r="L73" s="10"/>
      <c r="M73" s="5"/>
      <c r="N73" s="11"/>
    </row>
    <row r="74" spans="1:14" ht="12" customHeight="1">
      <c r="A74" s="186"/>
      <c r="B74" s="187"/>
      <c r="C74" s="168" t="s">
        <v>72</v>
      </c>
      <c r="D74" s="188">
        <f>SUM(D69:D73)</f>
        <v>4955068575.4200001</v>
      </c>
      <c r="E74" s="93">
        <f>(D74/$D$75)</f>
        <v>2.275814169075303E-2</v>
      </c>
      <c r="F74" s="182"/>
      <c r="G74" s="188">
        <f>SUM(G69:G73)</f>
        <v>4921243488.8399992</v>
      </c>
      <c r="H74" s="93">
        <f>(G74/$G$75)</f>
        <v>2.2622558292732291E-2</v>
      </c>
      <c r="I74" s="182"/>
      <c r="J74" s="108">
        <f t="shared" si="26"/>
        <v>-6.8263609403496107E-3</v>
      </c>
      <c r="K74" s="109"/>
      <c r="L74" s="10"/>
      <c r="M74" s="5"/>
      <c r="N74" s="11"/>
    </row>
    <row r="75" spans="1:14" ht="15" customHeight="1">
      <c r="A75" s="189"/>
      <c r="B75" s="190"/>
      <c r="C75" s="44" t="s">
        <v>57</v>
      </c>
      <c r="D75" s="45">
        <f>SUM(D17,D26,D34,D45,D50,D67,D74)</f>
        <v>217727292621.31793</v>
      </c>
      <c r="E75" s="70"/>
      <c r="F75" s="46"/>
      <c r="G75" s="47">
        <f>SUM(G17,G26,G34,G45,G50,G67,G74)</f>
        <v>217537001127.80768</v>
      </c>
      <c r="H75" s="70"/>
      <c r="I75" s="46"/>
      <c r="J75" s="108">
        <f t="shared" ref="J75:J81" si="27">((G75-D75)/D75)</f>
        <v>-8.7399007822697855E-4</v>
      </c>
      <c r="K75" s="109"/>
      <c r="L75" s="10"/>
      <c r="M75" s="5"/>
    </row>
    <row r="76" spans="1:14" ht="12" customHeight="1">
      <c r="A76" s="191"/>
      <c r="B76" s="130"/>
      <c r="C76" s="192"/>
      <c r="D76" s="193"/>
      <c r="E76" s="174"/>
      <c r="F76" s="194"/>
      <c r="G76" s="193"/>
      <c r="H76" s="174"/>
      <c r="I76" s="194"/>
      <c r="J76" s="108"/>
      <c r="K76" s="109"/>
      <c r="L76" s="10"/>
      <c r="M76" s="5"/>
    </row>
    <row r="77" spans="1:14" ht="27" customHeight="1">
      <c r="A77" s="195"/>
      <c r="B77" s="119"/>
      <c r="C77" s="119" t="s">
        <v>79</v>
      </c>
      <c r="D77" s="308" t="s">
        <v>144</v>
      </c>
      <c r="E77" s="308"/>
      <c r="F77" s="308"/>
      <c r="G77" s="308" t="s">
        <v>149</v>
      </c>
      <c r="H77" s="308"/>
      <c r="I77" s="308"/>
      <c r="J77" s="309" t="s">
        <v>101</v>
      </c>
      <c r="K77" s="310"/>
      <c r="M77" s="5"/>
    </row>
    <row r="78" spans="1:14" ht="27" customHeight="1">
      <c r="A78" s="196"/>
      <c r="B78" s="197"/>
      <c r="C78" s="197"/>
      <c r="D78" s="198" t="s">
        <v>115</v>
      </c>
      <c r="E78" s="199" t="s">
        <v>100</v>
      </c>
      <c r="F78" s="199" t="s">
        <v>116</v>
      </c>
      <c r="G78" s="198" t="s">
        <v>115</v>
      </c>
      <c r="H78" s="199" t="s">
        <v>100</v>
      </c>
      <c r="I78" s="199" t="s">
        <v>116</v>
      </c>
      <c r="J78" s="111" t="s">
        <v>114</v>
      </c>
      <c r="K78" s="112" t="s">
        <v>5</v>
      </c>
      <c r="M78" s="5"/>
    </row>
    <row r="79" spans="1:14" ht="12" customHeight="1">
      <c r="A79" s="294">
        <v>1</v>
      </c>
      <c r="B79" s="68" t="s">
        <v>58</v>
      </c>
      <c r="C79" s="68" t="s">
        <v>59</v>
      </c>
      <c r="D79" s="184">
        <v>1874970000</v>
      </c>
      <c r="E79" s="165">
        <f t="shared" ref="E79:E85" si="28">(D79/$D$86)</f>
        <v>0.44402738268280978</v>
      </c>
      <c r="F79" s="183">
        <v>12.55</v>
      </c>
      <c r="G79" s="184">
        <v>1924272000</v>
      </c>
      <c r="H79" s="165">
        <f t="shared" ref="H79:H85" si="29">(G79/$G$86)</f>
        <v>0.44966280032920136</v>
      </c>
      <c r="I79" s="183">
        <v>12.88</v>
      </c>
      <c r="J79" s="108">
        <f>((G79-D79)/D79)</f>
        <v>2.6294820717131476E-2</v>
      </c>
      <c r="K79" s="109">
        <f t="shared" ref="K79:K85" si="30">((I79-F79)/F79)</f>
        <v>2.6294820717131479E-2</v>
      </c>
      <c r="M79" s="5"/>
    </row>
    <row r="80" spans="1:14" ht="12" customHeight="1">
      <c r="A80" s="294">
        <v>2</v>
      </c>
      <c r="B80" s="68" t="s">
        <v>58</v>
      </c>
      <c r="C80" s="68" t="s">
        <v>97</v>
      </c>
      <c r="D80" s="184">
        <v>103955908.12</v>
      </c>
      <c r="E80" s="165">
        <f t="shared" si="28"/>
        <v>2.4618671123771717E-2</v>
      </c>
      <c r="F80" s="183">
        <v>2.84</v>
      </c>
      <c r="G80" s="184">
        <v>102125698.47</v>
      </c>
      <c r="H80" s="165">
        <f t="shared" si="29"/>
        <v>2.3864675866819157E-2</v>
      </c>
      <c r="I80" s="183">
        <v>2.79</v>
      </c>
      <c r="J80" s="108">
        <f>((G80-D80)/D80)</f>
        <v>-1.7605633802816958E-2</v>
      </c>
      <c r="K80" s="109">
        <f t="shared" si="30"/>
        <v>-1.760563380281684E-2</v>
      </c>
      <c r="M80" s="5"/>
    </row>
    <row r="81" spans="1:14" ht="12" customHeight="1">
      <c r="A81" s="294">
        <v>3</v>
      </c>
      <c r="B81" s="68" t="s">
        <v>58</v>
      </c>
      <c r="C81" s="68" t="s">
        <v>86</v>
      </c>
      <c r="D81" s="184">
        <v>85813525.439999998</v>
      </c>
      <c r="E81" s="165">
        <f t="shared" si="28"/>
        <v>2.0322221208823561E-2</v>
      </c>
      <c r="F81" s="183">
        <v>7.34</v>
      </c>
      <c r="G81" s="184">
        <v>86982647.040000007</v>
      </c>
      <c r="H81" s="165">
        <f t="shared" si="29"/>
        <v>2.0326056112676856E-2</v>
      </c>
      <c r="I81" s="183">
        <v>7.44</v>
      </c>
      <c r="J81" s="108">
        <f t="shared" si="27"/>
        <v>1.3623978201634981E-2</v>
      </c>
      <c r="K81" s="109">
        <f t="shared" si="30"/>
        <v>1.362397820163495E-2</v>
      </c>
      <c r="M81" s="5"/>
    </row>
    <row r="82" spans="1:14" ht="12" customHeight="1">
      <c r="A82" s="294">
        <v>4</v>
      </c>
      <c r="B82" s="68" t="s">
        <v>58</v>
      </c>
      <c r="C82" s="68" t="s">
        <v>87</v>
      </c>
      <c r="D82" s="184">
        <v>82225868.890000001</v>
      </c>
      <c r="E82" s="165">
        <f t="shared" si="28"/>
        <v>1.9472598149328561E-2</v>
      </c>
      <c r="F82" s="183">
        <v>18.43</v>
      </c>
      <c r="G82" s="184">
        <v>80976642.450000003</v>
      </c>
      <c r="H82" s="165">
        <f t="shared" si="29"/>
        <v>1.8922576332931873E-2</v>
      </c>
      <c r="I82" s="183">
        <v>18.149999999999999</v>
      </c>
      <c r="J82" s="108">
        <f t="shared" ref="J82:J87" si="31">((G82-D82)/D82)</f>
        <v>-1.5192620727075392E-2</v>
      </c>
      <c r="K82" s="109">
        <f t="shared" si="30"/>
        <v>-1.5192620727075482E-2</v>
      </c>
      <c r="M82" s="5"/>
    </row>
    <row r="83" spans="1:14" ht="12" customHeight="1">
      <c r="A83" s="294">
        <v>5</v>
      </c>
      <c r="B83" s="68" t="s">
        <v>60</v>
      </c>
      <c r="C83" s="68" t="s">
        <v>61</v>
      </c>
      <c r="D83" s="184">
        <v>598500000</v>
      </c>
      <c r="E83" s="165">
        <f t="shared" si="28"/>
        <v>0.14173580832528609</v>
      </c>
      <c r="F83" s="183">
        <v>3990</v>
      </c>
      <c r="G83" s="184">
        <v>598500000</v>
      </c>
      <c r="H83" s="165">
        <f t="shared" si="29"/>
        <v>0.13985714389495196</v>
      </c>
      <c r="I83" s="183">
        <v>3990</v>
      </c>
      <c r="J83" s="108">
        <f t="shared" si="31"/>
        <v>0</v>
      </c>
      <c r="K83" s="109">
        <f t="shared" si="30"/>
        <v>0</v>
      </c>
      <c r="M83" s="5"/>
    </row>
    <row r="84" spans="1:14" ht="12" customHeight="1">
      <c r="A84" s="294">
        <v>6</v>
      </c>
      <c r="B84" s="68" t="s">
        <v>52</v>
      </c>
      <c r="C84" s="68" t="s">
        <v>80</v>
      </c>
      <c r="D84" s="184">
        <v>563532000</v>
      </c>
      <c r="E84" s="165">
        <f t="shared" si="28"/>
        <v>0.13345474275215558</v>
      </c>
      <c r="F84" s="183">
        <v>9.06</v>
      </c>
      <c r="G84" s="184">
        <v>572862000</v>
      </c>
      <c r="H84" s="165">
        <f t="shared" si="29"/>
        <v>0.13386607045271506</v>
      </c>
      <c r="I84" s="183">
        <v>9.2100000000000009</v>
      </c>
      <c r="J84" s="108">
        <f t="shared" si="31"/>
        <v>1.6556291390728478E-2</v>
      </c>
      <c r="K84" s="109">
        <f t="shared" si="30"/>
        <v>1.6556291390728516E-2</v>
      </c>
      <c r="M84" s="5"/>
    </row>
    <row r="85" spans="1:14" ht="12" customHeight="1">
      <c r="A85" s="294">
        <v>7</v>
      </c>
      <c r="B85" s="68" t="s">
        <v>69</v>
      </c>
      <c r="C85" s="68" t="s">
        <v>70</v>
      </c>
      <c r="D85" s="159">
        <v>913647681</v>
      </c>
      <c r="E85" s="165">
        <f t="shared" si="28"/>
        <v>0.21636857575782475</v>
      </c>
      <c r="F85" s="68">
        <v>81</v>
      </c>
      <c r="G85" s="159">
        <v>913647681</v>
      </c>
      <c r="H85" s="165">
        <f t="shared" si="29"/>
        <v>0.21350067701070372</v>
      </c>
      <c r="I85" s="68">
        <v>81</v>
      </c>
      <c r="J85" s="108">
        <f t="shared" si="31"/>
        <v>0</v>
      </c>
      <c r="K85" s="109">
        <f t="shared" si="30"/>
        <v>0</v>
      </c>
      <c r="L85" s="10"/>
      <c r="M85" s="5"/>
      <c r="N85" s="11"/>
    </row>
    <row r="86" spans="1:14" ht="12" customHeight="1">
      <c r="A86" s="48"/>
      <c r="B86" s="49"/>
      <c r="C86" s="50" t="s">
        <v>62</v>
      </c>
      <c r="D86" s="51">
        <f>SUM(D79:D85)</f>
        <v>4222644983.4499998</v>
      </c>
      <c r="E86" s="51"/>
      <c r="F86" s="52"/>
      <c r="G86" s="51">
        <f>SUM(G79:G85)</f>
        <v>4279366668.96</v>
      </c>
      <c r="H86" s="51"/>
      <c r="I86" s="52"/>
      <c r="J86" s="108">
        <f t="shared" si="31"/>
        <v>1.343273842160827E-2</v>
      </c>
      <c r="K86" s="106"/>
      <c r="M86" s="5"/>
    </row>
    <row r="87" spans="1:14" ht="12" customHeight="1" thickBot="1">
      <c r="A87" s="53"/>
      <c r="B87" s="54"/>
      <c r="C87" s="55" t="s">
        <v>73</v>
      </c>
      <c r="D87" s="56">
        <f>SUM(D75,D86)</f>
        <v>221949937604.76794</v>
      </c>
      <c r="E87" s="66"/>
      <c r="F87" s="57"/>
      <c r="G87" s="56">
        <f>SUM(G75,G86)</f>
        <v>221816367796.76767</v>
      </c>
      <c r="H87" s="66"/>
      <c r="I87" s="71"/>
      <c r="J87" s="108">
        <f t="shared" si="31"/>
        <v>-6.0180151182617542E-4</v>
      </c>
      <c r="K87" s="107"/>
      <c r="L87" s="10"/>
      <c r="M87" s="5"/>
      <c r="N87" s="11"/>
    </row>
    <row r="88" spans="1:14" ht="12" customHeight="1">
      <c r="A88" s="21"/>
      <c r="B88" s="13"/>
      <c r="C88" s="24"/>
      <c r="D88" s="298"/>
      <c r="E88" s="298"/>
      <c r="F88" s="298"/>
      <c r="G88" s="25"/>
      <c r="H88" s="25"/>
      <c r="I88" s="26"/>
      <c r="K88" s="10"/>
      <c r="L88" s="10"/>
      <c r="M88" s="5"/>
      <c r="N88" s="11"/>
    </row>
    <row r="89" spans="1:14" ht="12.75" customHeight="1">
      <c r="A89" s="21"/>
      <c r="B89" s="13" t="s">
        <v>83</v>
      </c>
      <c r="C89" s="25"/>
      <c r="D89" s="298"/>
      <c r="E89" s="298"/>
      <c r="F89" s="298"/>
      <c r="G89" s="25"/>
      <c r="H89" s="25"/>
      <c r="I89" s="26"/>
      <c r="M89" s="5"/>
    </row>
    <row r="90" spans="1:14" ht="12" customHeight="1">
      <c r="A90" s="21"/>
      <c r="B90" s="64" t="s">
        <v>124</v>
      </c>
      <c r="C90" s="65"/>
      <c r="D90" s="24"/>
      <c r="E90" s="24"/>
      <c r="F90" s="24"/>
      <c r="G90" s="24"/>
      <c r="H90" s="24"/>
      <c r="I90" s="13"/>
      <c r="M90" s="5"/>
    </row>
    <row r="91" spans="1:14" ht="12.75" customHeight="1">
      <c r="A91" s="21"/>
      <c r="B91" s="299"/>
      <c r="C91" s="299"/>
      <c r="D91" s="298"/>
      <c r="E91" s="298"/>
      <c r="F91" s="298"/>
      <c r="I91" s="6"/>
      <c r="M91" s="5"/>
    </row>
    <row r="92" spans="1:14" ht="12" customHeight="1">
      <c r="A92" s="22"/>
      <c r="B92" s="83"/>
      <c r="C92" s="38"/>
      <c r="D92"/>
      <c r="E92"/>
      <c r="F92" s="30"/>
      <c r="G92"/>
      <c r="H92"/>
      <c r="I92" s="13"/>
      <c r="M92" s="5"/>
    </row>
    <row r="93" spans="1:14" ht="12" customHeight="1">
      <c r="A93" s="23"/>
      <c r="B93" s="13"/>
      <c r="C93" s="30"/>
      <c r="D93"/>
      <c r="E93"/>
      <c r="F93" s="30"/>
      <c r="G93"/>
      <c r="H93"/>
      <c r="I93" s="13"/>
      <c r="M93" s="5"/>
    </row>
    <row r="94" spans="1:14" ht="12" customHeight="1">
      <c r="A94" s="23"/>
      <c r="B94" s="13"/>
      <c r="C94" s="30"/>
      <c r="D94"/>
      <c r="E94"/>
      <c r="F94" s="30"/>
      <c r="G94" s="31"/>
      <c r="H94" s="31"/>
      <c r="I94" s="32"/>
      <c r="J94" s="33"/>
      <c r="K94" s="33"/>
      <c r="L94" s="34"/>
      <c r="M94" s="35"/>
    </row>
    <row r="95" spans="1:14" ht="12" customHeight="1">
      <c r="A95" s="23"/>
      <c r="B95" s="13"/>
      <c r="C95" s="30"/>
      <c r="D95"/>
      <c r="E95"/>
      <c r="F95" s="31"/>
      <c r="G95" s="31"/>
      <c r="H95" s="31"/>
      <c r="I95" s="32"/>
      <c r="J95" s="36"/>
      <c r="K95" s="36"/>
      <c r="L95" s="37"/>
      <c r="M95" s="36"/>
    </row>
    <row r="96" spans="1:14" ht="12" customHeight="1">
      <c r="A96" s="23"/>
      <c r="B96" s="13"/>
      <c r="C96" s="13"/>
      <c r="D96" s="27"/>
      <c r="E96" s="27"/>
      <c r="F96" s="13"/>
      <c r="G96" s="13"/>
      <c r="H96" s="13"/>
      <c r="I96" s="13"/>
      <c r="J96" s="14"/>
      <c r="M96" s="16"/>
    </row>
    <row r="97" spans="1:13" ht="12" customHeight="1">
      <c r="A97" s="23"/>
      <c r="B97" s="13"/>
      <c r="C97" s="13"/>
      <c r="D97" s="27"/>
      <c r="E97" s="27"/>
      <c r="F97" s="13"/>
      <c r="G97" s="13"/>
      <c r="H97" s="13"/>
      <c r="I97" s="13"/>
      <c r="J97" s="14"/>
      <c r="M97" s="16"/>
    </row>
    <row r="98" spans="1:13" ht="12" customHeight="1">
      <c r="A98" s="23"/>
      <c r="B98" s="13"/>
      <c r="C98" s="13"/>
      <c r="D98" s="13"/>
      <c r="E98" s="13"/>
      <c r="F98" s="13"/>
      <c r="G98" s="13"/>
      <c r="H98" s="13"/>
      <c r="I98" s="13"/>
      <c r="J98" s="14"/>
      <c r="M98" s="16"/>
    </row>
    <row r="99" spans="1:13" ht="12" customHeight="1">
      <c r="A99" s="23"/>
      <c r="B99" s="12"/>
      <c r="C99" s="13"/>
      <c r="D99" s="13"/>
      <c r="E99" s="13"/>
      <c r="F99" s="13"/>
      <c r="G99" s="13"/>
      <c r="H99" s="13"/>
      <c r="I99" s="13"/>
      <c r="J99" s="14"/>
      <c r="M99" s="16"/>
    </row>
    <row r="100" spans="1:13" ht="12" customHeight="1">
      <c r="A100" s="23"/>
      <c r="B100" s="12"/>
      <c r="C100" s="28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2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12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7"/>
      <c r="B104" s="12"/>
      <c r="C104" s="28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B105" s="18"/>
      <c r="C105" s="12"/>
      <c r="D105" s="13"/>
      <c r="E105" s="13"/>
      <c r="F105" s="13"/>
      <c r="G105" s="13"/>
      <c r="H105" s="13"/>
      <c r="I105" s="13"/>
      <c r="M105" s="16"/>
    </row>
    <row r="106" spans="1:13" ht="12" customHeight="1">
      <c r="B106" s="19"/>
      <c r="C106" s="18"/>
      <c r="D106" s="14"/>
      <c r="E106" s="14"/>
      <c r="F106" s="14"/>
      <c r="G106" s="14"/>
      <c r="H106" s="14"/>
      <c r="I106" s="14"/>
      <c r="M106" s="16"/>
    </row>
    <row r="107" spans="1:13" ht="12" customHeight="1">
      <c r="B107" s="19"/>
      <c r="C107" s="19"/>
      <c r="M107" s="16"/>
    </row>
    <row r="108" spans="1:13" ht="12" customHeight="1">
      <c r="B108" s="19"/>
      <c r="C108" s="29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1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7"/>
    </row>
    <row r="137" spans="2:13" ht="12" customHeight="1">
      <c r="B137" s="19"/>
      <c r="C137" s="19"/>
      <c r="M137" s="17"/>
    </row>
    <row r="138" spans="2:13" ht="12" customHeight="1">
      <c r="B138" s="19"/>
      <c r="C138" s="19"/>
      <c r="M138" s="17"/>
    </row>
    <row r="139" spans="2:13" ht="12" customHeight="1">
      <c r="B139" s="19"/>
      <c r="C139" s="19"/>
    </row>
    <row r="140" spans="2:13" ht="12" customHeight="1">
      <c r="B140" s="20"/>
      <c r="C140" s="19"/>
    </row>
    <row r="141" spans="2:13" ht="12" customHeight="1">
      <c r="B141" s="20"/>
      <c r="C141" s="20"/>
    </row>
    <row r="142" spans="2:13" ht="12" customHeight="1">
      <c r="B142" s="20"/>
      <c r="C142" s="20"/>
    </row>
    <row r="143" spans="2:13" ht="12" customHeight="1">
      <c r="C143" s="20"/>
    </row>
  </sheetData>
  <mergeCells count="10">
    <mergeCell ref="D91:F91"/>
    <mergeCell ref="B91:C91"/>
    <mergeCell ref="A1:K1"/>
    <mergeCell ref="J2:K2"/>
    <mergeCell ref="G2:I2"/>
    <mergeCell ref="D2:F2"/>
    <mergeCell ref="D88:F89"/>
    <mergeCell ref="D77:F77"/>
    <mergeCell ref="G77:I77"/>
    <mergeCell ref="J77:K77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76" t="s">
        <v>105</v>
      </c>
      <c r="C1" s="73">
        <v>42587</v>
      </c>
      <c r="D1" s="73">
        <v>42594</v>
      </c>
      <c r="E1" s="73">
        <v>42608</v>
      </c>
      <c r="F1" s="73">
        <v>42615</v>
      </c>
      <c r="G1" s="73">
        <v>42622</v>
      </c>
      <c r="H1" s="73">
        <v>42629</v>
      </c>
      <c r="I1" s="73">
        <v>42636</v>
      </c>
      <c r="J1" s="73">
        <v>42643</v>
      </c>
    </row>
    <row r="2" spans="2:10">
      <c r="B2" s="77" t="s">
        <v>108</v>
      </c>
      <c r="C2" s="74">
        <v>4906543561.1500006</v>
      </c>
      <c r="D2" s="74">
        <v>4889707136.0699997</v>
      </c>
      <c r="E2" s="74">
        <v>4932053314.3699999</v>
      </c>
      <c r="F2" s="74">
        <v>4889400476.8999996</v>
      </c>
      <c r="G2" s="74">
        <v>4878724019.1400003</v>
      </c>
      <c r="H2" s="74">
        <v>4908547117.0299997</v>
      </c>
      <c r="I2" s="74">
        <v>4955068575.4200001</v>
      </c>
      <c r="J2" s="74">
        <v>4921243488.8399992</v>
      </c>
    </row>
    <row r="3" spans="2:10">
      <c r="B3" s="77" t="s">
        <v>99</v>
      </c>
      <c r="C3" s="94">
        <v>24722266853.243694</v>
      </c>
      <c r="D3" s="94">
        <v>24714036403.948727</v>
      </c>
      <c r="E3" s="94">
        <v>24851525758.043652</v>
      </c>
      <c r="F3" s="94">
        <v>24658339573.370785</v>
      </c>
      <c r="G3" s="94">
        <v>24720501192.57486</v>
      </c>
      <c r="H3" s="94">
        <v>24755115316.84428</v>
      </c>
      <c r="I3" s="94">
        <v>24872510264.48</v>
      </c>
      <c r="J3" s="94">
        <v>24960615402.740658</v>
      </c>
    </row>
    <row r="4" spans="2:10">
      <c r="B4" s="77" t="s">
        <v>78</v>
      </c>
      <c r="C4" s="74">
        <v>19299127189.645416</v>
      </c>
      <c r="D4" s="74">
        <v>18763103192.783772</v>
      </c>
      <c r="E4" s="74">
        <v>18085791543.9869</v>
      </c>
      <c r="F4" s="74">
        <v>17438164580.537361</v>
      </c>
      <c r="G4" s="74">
        <v>16944368289.078442</v>
      </c>
      <c r="H4" s="74">
        <v>16090146210.691013</v>
      </c>
      <c r="I4" s="74">
        <v>15883012122.17</v>
      </c>
      <c r="J4" s="74">
        <v>15563447362.289112</v>
      </c>
    </row>
    <row r="5" spans="2:10">
      <c r="B5" s="77" t="s">
        <v>0</v>
      </c>
      <c r="C5" s="74">
        <v>13498719886.790001</v>
      </c>
      <c r="D5" s="74">
        <v>13406615962.83</v>
      </c>
      <c r="E5" s="74">
        <v>13526130602.380001</v>
      </c>
      <c r="F5" s="74">
        <v>13690522280.889999</v>
      </c>
      <c r="G5" s="74">
        <v>13701477839.590002</v>
      </c>
      <c r="H5" s="74">
        <v>13765191208.550001</v>
      </c>
      <c r="I5" s="74">
        <v>13966570146.709999</v>
      </c>
      <c r="J5" s="74">
        <v>13937311918.570002</v>
      </c>
    </row>
    <row r="6" spans="2:10">
      <c r="B6" s="77" t="s">
        <v>74</v>
      </c>
      <c r="C6" s="74">
        <v>45247573661.151199</v>
      </c>
      <c r="D6" s="74">
        <v>45249424883.151199</v>
      </c>
      <c r="E6" s="74">
        <v>45252266502.151199</v>
      </c>
      <c r="F6" s="74">
        <v>45267882742.151199</v>
      </c>
      <c r="G6" s="74">
        <v>45385534313.190002</v>
      </c>
      <c r="H6" s="74">
        <v>45387007528.190002</v>
      </c>
      <c r="I6" s="74">
        <v>33234834383.189999</v>
      </c>
      <c r="J6" s="74">
        <v>45393650241.190002</v>
      </c>
    </row>
    <row r="7" spans="2:10">
      <c r="B7" s="77" t="s">
        <v>75</v>
      </c>
      <c r="C7" s="75">
        <v>125915393194.79411</v>
      </c>
      <c r="D7" s="75">
        <v>119132300306.86407</v>
      </c>
      <c r="E7" s="75">
        <v>112159983210.63791</v>
      </c>
      <c r="F7" s="75">
        <v>112920223731.94792</v>
      </c>
      <c r="G7" s="75">
        <v>105796549374.00789</v>
      </c>
      <c r="H7" s="75">
        <v>103270017663.17789</v>
      </c>
      <c r="I7" s="75">
        <v>104724572692.63</v>
      </c>
      <c r="J7" s="75">
        <v>104843251115.84789</v>
      </c>
    </row>
    <row r="8" spans="2:10">
      <c r="B8" s="77" t="s">
        <v>98</v>
      </c>
      <c r="C8" s="95">
        <v>7881597676.96</v>
      </c>
      <c r="D8" s="95">
        <v>7908929693.0799999</v>
      </c>
      <c r="E8" s="95">
        <v>7907067191.5099993</v>
      </c>
      <c r="F8" s="95">
        <v>7899183695.9799995</v>
      </c>
      <c r="G8" s="95">
        <v>7900902464.210001</v>
      </c>
      <c r="H8" s="95">
        <v>7913340080.1499996</v>
      </c>
      <c r="I8" s="95">
        <v>7937051291.7200003</v>
      </c>
      <c r="J8" s="95">
        <v>7917481598.3299999</v>
      </c>
    </row>
    <row r="9" spans="2:10" s="3" customFormat="1" ht="15.75" thickBot="1">
      <c r="B9" s="78" t="s">
        <v>1</v>
      </c>
      <c r="C9" s="79">
        <f t="shared" ref="C9:J9" si="0">SUM(C2:C8)</f>
        <v>241471222023.73441</v>
      </c>
      <c r="D9" s="79">
        <f t="shared" si="0"/>
        <v>234064117578.72775</v>
      </c>
      <c r="E9" s="79">
        <f t="shared" si="0"/>
        <v>226714818123.07965</v>
      </c>
      <c r="F9" s="79">
        <f t="shared" si="0"/>
        <v>226763717081.77725</v>
      </c>
      <c r="G9" s="79">
        <f t="shared" si="0"/>
        <v>219328057491.79117</v>
      </c>
      <c r="H9" s="79">
        <f t="shared" si="0"/>
        <v>216089365124.63318</v>
      </c>
      <c r="I9" s="79">
        <f t="shared" si="0"/>
        <v>205573619476.32001</v>
      </c>
      <c r="J9" s="80">
        <f t="shared" si="0"/>
        <v>217537001127.80765</v>
      </c>
    </row>
    <row r="10" spans="2:10">
      <c r="C10" s="63"/>
      <c r="D10" s="63"/>
      <c r="E10" s="63"/>
      <c r="F10" s="63"/>
      <c r="G10" s="63"/>
      <c r="H10" s="63"/>
      <c r="I10" s="63"/>
    </row>
    <row r="11" spans="2:10">
      <c r="C11" s="1"/>
      <c r="D11" s="1"/>
      <c r="J11" s="63"/>
    </row>
    <row r="12" spans="2:10">
      <c r="B12" s="84"/>
      <c r="C12" s="87"/>
      <c r="D12" s="87"/>
      <c r="E12" s="87"/>
      <c r="F12" s="87"/>
      <c r="G12" s="87"/>
      <c r="H12" s="87"/>
      <c r="I12" s="87"/>
    </row>
    <row r="13" spans="2:10">
      <c r="B13" s="84"/>
      <c r="C13" s="87"/>
      <c r="D13" s="87"/>
      <c r="E13" s="87"/>
      <c r="F13" s="87"/>
      <c r="G13" s="87"/>
      <c r="H13" s="87"/>
      <c r="I13" s="87"/>
    </row>
    <row r="14" spans="2:10">
      <c r="B14" s="84"/>
      <c r="C14" s="87"/>
      <c r="D14" s="87"/>
      <c r="E14" s="87"/>
      <c r="F14" s="87"/>
      <c r="G14" s="87"/>
      <c r="H14" s="87"/>
      <c r="I14" s="87"/>
    </row>
    <row r="15" spans="2:10">
      <c r="B15" s="84"/>
      <c r="C15" s="87"/>
      <c r="D15" s="87"/>
      <c r="E15" s="87"/>
      <c r="F15" s="87"/>
      <c r="G15" s="87"/>
      <c r="H15" s="87"/>
      <c r="I15" s="87"/>
    </row>
    <row r="16" spans="2:10">
      <c r="B16" s="84"/>
      <c r="C16" s="87"/>
      <c r="D16" s="87"/>
      <c r="E16" s="87"/>
      <c r="F16" s="87"/>
      <c r="G16" s="87"/>
      <c r="H16" s="87"/>
      <c r="I16" s="87"/>
    </row>
    <row r="17" spans="2:9">
      <c r="B17" s="84"/>
      <c r="C17" s="85"/>
      <c r="D17" s="85"/>
      <c r="E17" s="85"/>
      <c r="F17" s="85"/>
      <c r="G17" s="85"/>
      <c r="H17" s="85"/>
      <c r="I17" s="85"/>
    </row>
    <row r="18" spans="2:9">
      <c r="B18" s="84"/>
      <c r="C18" s="86"/>
      <c r="D18" s="86"/>
      <c r="E18" s="84"/>
      <c r="F18" s="84"/>
      <c r="G18" s="84"/>
      <c r="H18" s="84"/>
      <c r="I18" s="84"/>
    </row>
    <row r="19" spans="2:9">
      <c r="B19" s="84"/>
      <c r="C19" s="86"/>
      <c r="D19" s="86"/>
      <c r="E19" s="84"/>
      <c r="F19" s="84"/>
      <c r="G19" s="84"/>
      <c r="H19" s="84"/>
      <c r="I19" s="84"/>
    </row>
    <row r="20" spans="2:9">
      <c r="B20" s="84"/>
      <c r="C20" s="86"/>
      <c r="D20" s="86"/>
      <c r="E20" s="84"/>
      <c r="F20" s="84"/>
      <c r="G20" s="84"/>
      <c r="H20" s="84"/>
      <c r="I20" s="84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U87"/>
  <sheetViews>
    <sheetView zoomScale="120" zoomScaleNormal="120" workbookViewId="0">
      <pane xSplit="1" topLeftCell="B1" activePane="topRight" state="frozen"/>
      <selection pane="topRight" activeCell="C6" sqref="C6"/>
    </sheetView>
  </sheetViews>
  <sheetFormatPr defaultRowHeight="15"/>
  <cols>
    <col min="1" max="1" width="31.5703125" customWidth="1"/>
    <col min="2" max="2" width="13.85546875" customWidth="1"/>
    <col min="3" max="3" width="8.5703125" customWidth="1"/>
    <col min="4" max="4" width="12.85546875" customWidth="1"/>
    <col min="5" max="5" width="8.7109375" customWidth="1"/>
    <col min="6" max="6" width="7.85546875" customWidth="1"/>
    <col min="7" max="7" width="7" customWidth="1"/>
    <col min="8" max="8" width="12.7109375" customWidth="1"/>
    <col min="9" max="9" width="7.85546875" customWidth="1"/>
    <col min="10" max="11" width="7.28515625" customWidth="1"/>
    <col min="12" max="12" width="14" customWidth="1"/>
    <col min="13" max="13" width="8" customWidth="1"/>
    <col min="14" max="15" width="7.28515625" customWidth="1"/>
    <col min="16" max="16" width="13" customWidth="1"/>
    <col min="17" max="17" width="8.42578125" customWidth="1"/>
    <col min="18" max="19" width="7.28515625" customWidth="1"/>
    <col min="20" max="20" width="13" customWidth="1"/>
    <col min="21" max="21" width="8.85546875" customWidth="1"/>
    <col min="22" max="23" width="7.28515625" customWidth="1"/>
    <col min="24" max="24" width="12.7109375" customWidth="1"/>
    <col min="25" max="25" width="8.140625" customWidth="1"/>
    <col min="26" max="27" width="7.28515625" customWidth="1"/>
    <col min="28" max="28" width="13" customWidth="1"/>
    <col min="29" max="29" width="8.85546875" customWidth="1"/>
    <col min="30" max="31" width="7.28515625" customWidth="1"/>
    <col min="32" max="32" width="13.140625" customWidth="1"/>
    <col min="33" max="33" width="9" customWidth="1"/>
    <col min="34" max="35" width="7.28515625" customWidth="1"/>
    <col min="36" max="36" width="7.7109375" customWidth="1"/>
    <col min="37" max="37" width="7" customWidth="1"/>
    <col min="38" max="39" width="6.42578125" customWidth="1"/>
    <col min="40" max="40" width="8.140625" customWidth="1"/>
    <col min="41" max="41" width="7.28515625" customWidth="1"/>
    <col min="43" max="43" width="13.5703125" hidden="1" customWidth="1"/>
    <col min="44" max="44" width="9.7109375" hidden="1" customWidth="1"/>
    <col min="45" max="46" width="6.42578125" hidden="1" customWidth="1"/>
  </cols>
  <sheetData>
    <row r="1" spans="1:46" ht="48" customHeight="1" thickBot="1">
      <c r="A1" s="325" t="s">
        <v>113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7"/>
    </row>
    <row r="2" spans="1:46" ht="30.75" customHeight="1" thickBot="1">
      <c r="A2" s="89"/>
      <c r="B2" s="314" t="s">
        <v>152</v>
      </c>
      <c r="C2" s="315"/>
      <c r="D2" s="314" t="s">
        <v>130</v>
      </c>
      <c r="E2" s="315"/>
      <c r="F2" s="321" t="s">
        <v>101</v>
      </c>
      <c r="G2" s="313"/>
      <c r="H2" s="312" t="s">
        <v>132</v>
      </c>
      <c r="I2" s="313"/>
      <c r="J2" s="321" t="s">
        <v>101</v>
      </c>
      <c r="K2" s="313"/>
      <c r="L2" s="312" t="s">
        <v>134</v>
      </c>
      <c r="M2" s="313"/>
      <c r="N2" s="321" t="s">
        <v>101</v>
      </c>
      <c r="O2" s="313"/>
      <c r="P2" s="312" t="s">
        <v>136</v>
      </c>
      <c r="Q2" s="313"/>
      <c r="R2" s="321" t="s">
        <v>101</v>
      </c>
      <c r="S2" s="313"/>
      <c r="T2" s="312" t="s">
        <v>138</v>
      </c>
      <c r="U2" s="313"/>
      <c r="V2" s="321" t="s">
        <v>101</v>
      </c>
      <c r="W2" s="313"/>
      <c r="X2" s="312" t="s">
        <v>141</v>
      </c>
      <c r="Y2" s="313"/>
      <c r="Z2" s="321" t="s">
        <v>101</v>
      </c>
      <c r="AA2" s="313"/>
      <c r="AB2" s="312" t="s">
        <v>143</v>
      </c>
      <c r="AC2" s="313"/>
      <c r="AD2" s="321" t="s">
        <v>101</v>
      </c>
      <c r="AE2" s="313"/>
      <c r="AF2" s="312" t="s">
        <v>148</v>
      </c>
      <c r="AG2" s="313"/>
      <c r="AH2" s="321" t="s">
        <v>101</v>
      </c>
      <c r="AI2" s="313"/>
      <c r="AJ2" s="318" t="s">
        <v>122</v>
      </c>
      <c r="AK2" s="319"/>
      <c r="AL2" s="318" t="s">
        <v>123</v>
      </c>
      <c r="AM2" s="319"/>
      <c r="AN2" s="318" t="s">
        <v>112</v>
      </c>
      <c r="AO2" s="319"/>
      <c r="AQ2" s="322" t="s">
        <v>145</v>
      </c>
      <c r="AR2" s="323"/>
    </row>
    <row r="3" spans="1:46" ht="14.25" customHeight="1">
      <c r="A3" s="148" t="s">
        <v>4</v>
      </c>
      <c r="B3" s="136" t="s">
        <v>96</v>
      </c>
      <c r="C3" s="137" t="s">
        <v>5</v>
      </c>
      <c r="D3" s="136" t="s">
        <v>96</v>
      </c>
      <c r="E3" s="137" t="s">
        <v>5</v>
      </c>
      <c r="F3" s="102" t="s">
        <v>96</v>
      </c>
      <c r="G3" s="103" t="s">
        <v>5</v>
      </c>
      <c r="H3" s="136" t="s">
        <v>96</v>
      </c>
      <c r="I3" s="137" t="s">
        <v>5</v>
      </c>
      <c r="J3" s="102" t="s">
        <v>96</v>
      </c>
      <c r="K3" s="103" t="s">
        <v>5</v>
      </c>
      <c r="L3" s="136" t="s">
        <v>96</v>
      </c>
      <c r="M3" s="137" t="s">
        <v>5</v>
      </c>
      <c r="N3" s="102" t="s">
        <v>96</v>
      </c>
      <c r="O3" s="103" t="s">
        <v>5</v>
      </c>
      <c r="P3" s="136" t="s">
        <v>96</v>
      </c>
      <c r="Q3" s="137" t="s">
        <v>5</v>
      </c>
      <c r="R3" s="102" t="s">
        <v>96</v>
      </c>
      <c r="S3" s="103" t="s">
        <v>5</v>
      </c>
      <c r="T3" s="136" t="s">
        <v>96</v>
      </c>
      <c r="U3" s="137" t="s">
        <v>5</v>
      </c>
      <c r="V3" s="102" t="s">
        <v>96</v>
      </c>
      <c r="W3" s="103" t="s">
        <v>5</v>
      </c>
      <c r="X3" s="136" t="s">
        <v>96</v>
      </c>
      <c r="Y3" s="137" t="s">
        <v>5</v>
      </c>
      <c r="Z3" s="102" t="s">
        <v>96</v>
      </c>
      <c r="AA3" s="103" t="s">
        <v>5</v>
      </c>
      <c r="AB3" s="136" t="s">
        <v>96</v>
      </c>
      <c r="AC3" s="137" t="s">
        <v>5</v>
      </c>
      <c r="AD3" s="102" t="s">
        <v>96</v>
      </c>
      <c r="AE3" s="103" t="s">
        <v>5</v>
      </c>
      <c r="AF3" s="136" t="s">
        <v>96</v>
      </c>
      <c r="AG3" s="137" t="s">
        <v>5</v>
      </c>
      <c r="AH3" s="102" t="s">
        <v>96</v>
      </c>
      <c r="AI3" s="103" t="s">
        <v>5</v>
      </c>
      <c r="AJ3" s="104" t="s">
        <v>96</v>
      </c>
      <c r="AK3" s="105" t="s">
        <v>5</v>
      </c>
      <c r="AL3" s="115" t="s">
        <v>96</v>
      </c>
      <c r="AM3" s="116" t="s">
        <v>5</v>
      </c>
      <c r="AN3" s="98" t="s">
        <v>96</v>
      </c>
      <c r="AO3" s="99" t="s">
        <v>5</v>
      </c>
      <c r="AQ3" s="249" t="s">
        <v>96</v>
      </c>
      <c r="AR3" s="250" t="s">
        <v>5</v>
      </c>
    </row>
    <row r="4" spans="1:46">
      <c r="A4" s="149" t="s">
        <v>0</v>
      </c>
      <c r="B4" s="138" t="s">
        <v>6</v>
      </c>
      <c r="C4" s="138" t="s">
        <v>6</v>
      </c>
      <c r="D4" s="138" t="s">
        <v>6</v>
      </c>
      <c r="E4" s="138" t="s">
        <v>6</v>
      </c>
      <c r="F4" s="90" t="s">
        <v>121</v>
      </c>
      <c r="G4" s="90" t="s">
        <v>121</v>
      </c>
      <c r="H4" s="138" t="s">
        <v>6</v>
      </c>
      <c r="I4" s="138" t="s">
        <v>6</v>
      </c>
      <c r="J4" s="90" t="s">
        <v>121</v>
      </c>
      <c r="K4" s="90" t="s">
        <v>121</v>
      </c>
      <c r="L4" s="138" t="s">
        <v>6</v>
      </c>
      <c r="M4" s="138" t="s">
        <v>6</v>
      </c>
      <c r="N4" s="90" t="s">
        <v>121</v>
      </c>
      <c r="O4" s="90" t="s">
        <v>121</v>
      </c>
      <c r="P4" s="138" t="s">
        <v>6</v>
      </c>
      <c r="Q4" s="138" t="s">
        <v>6</v>
      </c>
      <c r="R4" s="90" t="s">
        <v>121</v>
      </c>
      <c r="S4" s="90" t="s">
        <v>121</v>
      </c>
      <c r="T4" s="138" t="s">
        <v>6</v>
      </c>
      <c r="U4" s="138" t="s">
        <v>6</v>
      </c>
      <c r="V4" s="90" t="s">
        <v>121</v>
      </c>
      <c r="W4" s="90" t="s">
        <v>121</v>
      </c>
      <c r="X4" s="138" t="s">
        <v>6</v>
      </c>
      <c r="Y4" s="138" t="s">
        <v>6</v>
      </c>
      <c r="Z4" s="90" t="s">
        <v>121</v>
      </c>
      <c r="AA4" s="90" t="s">
        <v>121</v>
      </c>
      <c r="AB4" s="138" t="s">
        <v>6</v>
      </c>
      <c r="AC4" s="138" t="s">
        <v>6</v>
      </c>
      <c r="AD4" s="90" t="s">
        <v>121</v>
      </c>
      <c r="AE4" s="90" t="s">
        <v>121</v>
      </c>
      <c r="AF4" s="138" t="s">
        <v>6</v>
      </c>
      <c r="AG4" s="138" t="s">
        <v>6</v>
      </c>
      <c r="AH4" s="90" t="s">
        <v>121</v>
      </c>
      <c r="AI4" s="90" t="s">
        <v>121</v>
      </c>
      <c r="AJ4" s="96" t="s">
        <v>121</v>
      </c>
      <c r="AK4" s="96" t="s">
        <v>121</v>
      </c>
      <c r="AL4" s="117" t="s">
        <v>121</v>
      </c>
      <c r="AM4" s="117" t="s">
        <v>121</v>
      </c>
      <c r="AN4" s="98" t="s">
        <v>121</v>
      </c>
      <c r="AO4" s="99" t="s">
        <v>121</v>
      </c>
      <c r="AQ4" s="251" t="s">
        <v>6</v>
      </c>
      <c r="AR4" s="251" t="s">
        <v>6</v>
      </c>
    </row>
    <row r="5" spans="1:46">
      <c r="A5" s="150" t="s">
        <v>8</v>
      </c>
      <c r="B5" s="125">
        <v>7791204292.0799999</v>
      </c>
      <c r="C5" s="125">
        <v>7629.93</v>
      </c>
      <c r="D5" s="125">
        <v>7769890892.71</v>
      </c>
      <c r="E5" s="125">
        <v>7617.44</v>
      </c>
      <c r="F5" s="88">
        <f>((D5-B5)/B5)</f>
        <v>-2.735571879647106E-3</v>
      </c>
      <c r="G5" s="88">
        <f>((E5-C5)/C5)</f>
        <v>-1.6369743890180762E-3</v>
      </c>
      <c r="H5" s="125">
        <v>7856052847.0600004</v>
      </c>
      <c r="I5" s="125">
        <v>7726.32</v>
      </c>
      <c r="J5" s="88">
        <f t="shared" ref="J5:J16" si="0">((H5-D5)/D5)</f>
        <v>1.108921032994694E-2</v>
      </c>
      <c r="K5" s="88">
        <f t="shared" ref="K5:K16" si="1">((I5-E5)/E5)</f>
        <v>1.4293515931861638E-2</v>
      </c>
      <c r="L5" s="125">
        <v>7827499816.7299995</v>
      </c>
      <c r="M5" s="125">
        <v>7713.13</v>
      </c>
      <c r="N5" s="88">
        <f t="shared" ref="N5:N16" si="2">((L5-H5)/H5)</f>
        <v>-3.6345262545791532E-3</v>
      </c>
      <c r="O5" s="88">
        <f t="shared" ref="O5:O16" si="3">((M5-I5)/I5)</f>
        <v>-1.7071516582279275E-3</v>
      </c>
      <c r="P5" s="125">
        <v>7956213453.21</v>
      </c>
      <c r="Q5" s="125">
        <v>7846.23</v>
      </c>
      <c r="R5" s="88">
        <f t="shared" ref="R5:R16" si="4">((P5-L5)/L5)</f>
        <v>1.6443773809473129E-2</v>
      </c>
      <c r="S5" s="88">
        <f t="shared" ref="S5:S16" si="5">((Q5-M5)/M5)</f>
        <v>1.7256288951437285E-2</v>
      </c>
      <c r="T5" s="125">
        <v>7900615979.0200005</v>
      </c>
      <c r="U5" s="125">
        <v>7832.51</v>
      </c>
      <c r="V5" s="88">
        <f t="shared" ref="V5:V16" si="6">((T5-P5)/P5)</f>
        <v>-6.9879314471594928E-3</v>
      </c>
      <c r="W5" s="88">
        <f t="shared" ref="W5:W16" si="7">((U5-Q5)/Q5)</f>
        <v>-1.7486104791727167E-3</v>
      </c>
      <c r="X5" s="125">
        <v>7958734844.7600002</v>
      </c>
      <c r="Y5" s="125">
        <v>7889.72</v>
      </c>
      <c r="Z5" s="88">
        <f t="shared" ref="Z5:Z16" si="8">((X5-T5)/T5)</f>
        <v>7.3562448667716272E-3</v>
      </c>
      <c r="AA5" s="88">
        <f t="shared" ref="AA5:AA16" si="9">((Y5-U5)/U5)</f>
        <v>7.3041719704156184E-3</v>
      </c>
      <c r="AB5" s="125">
        <v>8038450706.0200005</v>
      </c>
      <c r="AC5" s="125">
        <v>7979.72</v>
      </c>
      <c r="AD5" s="88">
        <f t="shared" ref="AD5:AD16" si="10">((AB5-X5)/X5)</f>
        <v>1.0016147392130401E-2</v>
      </c>
      <c r="AE5" s="88">
        <f t="shared" ref="AE5:AE16" si="11">((AC5-Y5)/Y5)</f>
        <v>1.1407248926451128E-2</v>
      </c>
      <c r="AF5" s="125">
        <v>8034749507.6000004</v>
      </c>
      <c r="AG5" s="125">
        <v>7982.42</v>
      </c>
      <c r="AH5" s="88">
        <f t="shared" ref="AH5:AH16" si="12">((AF5-AB5)/AB5)</f>
        <v>-4.6043678755512511E-4</v>
      </c>
      <c r="AI5" s="88">
        <f t="shared" ref="AI5:AI16" si="13">((AG5-AC5)/AC5)</f>
        <v>3.3835773686292475E-4</v>
      </c>
      <c r="AJ5" s="97">
        <f>AVERAGE(F5,J5,N5,R5,V5,Z5,AD5,AH5)</f>
        <v>3.8858637536726519E-3</v>
      </c>
      <c r="AK5" s="97">
        <f>AVERAGE(G5,K5,O5,S5,W5,AA5,AE5,AI5)</f>
        <v>5.6883558738262336E-3</v>
      </c>
      <c r="AL5" s="118">
        <f>((AF5-D5)/D5)</f>
        <v>3.4087816488967755E-2</v>
      </c>
      <c r="AM5" s="118">
        <f>((AG5-E5)/E5)</f>
        <v>4.7913734798042451E-2</v>
      </c>
      <c r="AN5" s="100">
        <f>STDEV(F5,J5,N5,R5,V5,Z5,AD5,AH5)</f>
        <v>8.4239679792865989E-3</v>
      </c>
      <c r="AO5" s="100">
        <f>STDEV(G5,K5,O5,S5,W5,AA5,AE5,AI5)</f>
        <v>7.887308054584697E-3</v>
      </c>
      <c r="AP5" s="114"/>
      <c r="AQ5" s="252">
        <v>7877662528.1199999</v>
      </c>
      <c r="AR5" s="252">
        <v>7704.04</v>
      </c>
      <c r="AS5" s="293" t="e">
        <f>(#REF!/AQ5)-1</f>
        <v>#REF!</v>
      </c>
      <c r="AT5" s="293" t="e">
        <f>(#REF!/AR5)-1</f>
        <v>#REF!</v>
      </c>
    </row>
    <row r="6" spans="1:46">
      <c r="A6" s="150" t="s">
        <v>77</v>
      </c>
      <c r="B6" s="217">
        <v>480357511.19</v>
      </c>
      <c r="C6" s="124">
        <v>0.94</v>
      </c>
      <c r="D6" s="217">
        <v>481638916.30000001</v>
      </c>
      <c r="E6" s="124">
        <v>0.94</v>
      </c>
      <c r="F6" s="88">
        <f t="shared" ref="F6:F69" si="14">((D6-B6)/B6)</f>
        <v>2.6676071054360364E-3</v>
      </c>
      <c r="G6" s="88">
        <f t="shared" ref="G6:G69" si="15">((E6-C6)/C6)</f>
        <v>0</v>
      </c>
      <c r="H6" s="217">
        <v>480507902.31999999</v>
      </c>
      <c r="I6" s="124">
        <v>0.94</v>
      </c>
      <c r="J6" s="88">
        <f t="shared" si="0"/>
        <v>-2.348261200919115E-3</v>
      </c>
      <c r="K6" s="88">
        <f t="shared" si="1"/>
        <v>0</v>
      </c>
      <c r="L6" s="217">
        <v>485297421.83999997</v>
      </c>
      <c r="M6" s="124">
        <v>0.95</v>
      </c>
      <c r="N6" s="88">
        <f t="shared" si="2"/>
        <v>9.9676186320247929E-3</v>
      </c>
      <c r="O6" s="88">
        <f t="shared" si="3"/>
        <v>1.0638297872340436E-2</v>
      </c>
      <c r="P6" s="217">
        <v>494532066.19999999</v>
      </c>
      <c r="Q6" s="124">
        <v>0.96</v>
      </c>
      <c r="R6" s="88">
        <f t="shared" si="4"/>
        <v>1.9028834575273365E-2</v>
      </c>
      <c r="S6" s="88">
        <f t="shared" si="5"/>
        <v>1.0526315789473694E-2</v>
      </c>
      <c r="T6" s="217">
        <v>493133334.68000001</v>
      </c>
      <c r="U6" s="124">
        <v>0.96</v>
      </c>
      <c r="V6" s="88">
        <f t="shared" si="6"/>
        <v>-2.8283939821089421E-3</v>
      </c>
      <c r="W6" s="88">
        <f t="shared" si="7"/>
        <v>0</v>
      </c>
      <c r="X6" s="217">
        <v>493092577.14999998</v>
      </c>
      <c r="Y6" s="124">
        <v>0.96</v>
      </c>
      <c r="Z6" s="88">
        <f t="shared" si="8"/>
        <v>-8.2650121445306533E-5</v>
      </c>
      <c r="AA6" s="88">
        <f t="shared" si="9"/>
        <v>0</v>
      </c>
      <c r="AB6" s="217">
        <v>498046586.60000002</v>
      </c>
      <c r="AC6" s="124">
        <v>0.96</v>
      </c>
      <c r="AD6" s="88">
        <f t="shared" si="10"/>
        <v>1.0046814086380022E-2</v>
      </c>
      <c r="AE6" s="88">
        <f t="shared" si="11"/>
        <v>0</v>
      </c>
      <c r="AF6" s="217">
        <v>490084718.95999998</v>
      </c>
      <c r="AG6" s="124">
        <v>0.95</v>
      </c>
      <c r="AH6" s="88">
        <f t="shared" si="12"/>
        <v>-1.5986190557700824E-2</v>
      </c>
      <c r="AI6" s="88">
        <f t="shared" si="13"/>
        <v>-1.0416666666666676E-2</v>
      </c>
      <c r="AJ6" s="97">
        <f t="shared" ref="AJ6:AJ69" si="16">AVERAGE(F6,J6,N6,R6,V6,Z6,AD6,AH6)</f>
        <v>2.5581723171175037E-3</v>
      </c>
      <c r="AK6" s="97">
        <f t="shared" ref="AK6:AK69" si="17">AVERAGE(G6,K6,O6,S6,W6,AA6,AE6,AI6)</f>
        <v>1.3434933743934317E-3</v>
      </c>
      <c r="AL6" s="118">
        <f t="shared" ref="AL6:AL69" si="18">((AF6-D6)/D6)</f>
        <v>1.7535548673851972E-2</v>
      </c>
      <c r="AM6" s="118">
        <f t="shared" ref="AM6:AM69" si="19">((AG6-E6)/E6)</f>
        <v>1.0638297872340436E-2</v>
      </c>
      <c r="AN6" s="100">
        <f t="shared" ref="AN6:AN69" si="20">STDEV(F6,J6,N6,R6,V6,Z6,AD6,AH6)</f>
        <v>1.0598044734658795E-2</v>
      </c>
      <c r="AO6" s="100">
        <f t="shared" ref="AO6:AO69" si="21">STDEV(G6,K6,O6,S6,W6,AA6,AE6,AI6)</f>
        <v>6.7405368013078526E-3</v>
      </c>
      <c r="AP6" s="113"/>
      <c r="AQ6" s="253">
        <v>486981928.81999999</v>
      </c>
      <c r="AR6" s="254">
        <v>0.95</v>
      </c>
      <c r="AS6" s="293" t="e">
        <f>(#REF!/AQ6)-1</f>
        <v>#REF!</v>
      </c>
      <c r="AT6" s="293" t="e">
        <f>(#REF!/AR6)-1</f>
        <v>#REF!</v>
      </c>
    </row>
    <row r="7" spans="1:46">
      <c r="A7" s="150" t="s">
        <v>14</v>
      </c>
      <c r="B7" s="217">
        <v>207360081.43000001</v>
      </c>
      <c r="C7" s="124">
        <v>106.5</v>
      </c>
      <c r="D7" s="217">
        <v>206773805.16999999</v>
      </c>
      <c r="E7" s="124">
        <v>106.32</v>
      </c>
      <c r="F7" s="88">
        <f t="shared" si="14"/>
        <v>-2.8273342485059432E-3</v>
      </c>
      <c r="G7" s="88">
        <f t="shared" si="15"/>
        <v>-1.6901408450704866E-3</v>
      </c>
      <c r="H7" s="217">
        <v>208797538.22999999</v>
      </c>
      <c r="I7" s="124">
        <v>107.42</v>
      </c>
      <c r="J7" s="88">
        <f t="shared" si="0"/>
        <v>9.7871829477441854E-3</v>
      </c>
      <c r="K7" s="88">
        <f t="shared" si="1"/>
        <v>1.0346124905944399E-2</v>
      </c>
      <c r="L7" s="217">
        <v>209390298.03999999</v>
      </c>
      <c r="M7" s="124">
        <v>107.68</v>
      </c>
      <c r="N7" s="88">
        <f t="shared" si="2"/>
        <v>2.8389214500558453E-3</v>
      </c>
      <c r="O7" s="88">
        <f t="shared" si="3"/>
        <v>2.4204058834481948E-3</v>
      </c>
      <c r="P7" s="217">
        <v>209189781.56</v>
      </c>
      <c r="Q7" s="124">
        <v>107.58</v>
      </c>
      <c r="R7" s="88">
        <f t="shared" si="4"/>
        <v>-9.5762068193667906E-4</v>
      </c>
      <c r="S7" s="88">
        <f t="shared" si="5"/>
        <v>-9.2867756315015339E-4</v>
      </c>
      <c r="T7" s="217">
        <v>209575736.69999999</v>
      </c>
      <c r="U7" s="124">
        <v>107.76</v>
      </c>
      <c r="V7" s="88">
        <f t="shared" si="6"/>
        <v>1.8449999666417056E-3</v>
      </c>
      <c r="W7" s="88">
        <f t="shared" si="7"/>
        <v>1.67317345231462E-3</v>
      </c>
      <c r="X7" s="217">
        <v>210425982.50999999</v>
      </c>
      <c r="Y7" s="124">
        <v>108.16</v>
      </c>
      <c r="Z7" s="88">
        <f t="shared" si="8"/>
        <v>4.0569859058498655E-3</v>
      </c>
      <c r="AA7" s="88">
        <f t="shared" si="9"/>
        <v>3.7119524870080872E-3</v>
      </c>
      <c r="AB7" s="217">
        <v>211151450.72</v>
      </c>
      <c r="AC7" s="124">
        <v>108.57</v>
      </c>
      <c r="AD7" s="88">
        <f t="shared" si="10"/>
        <v>3.4476170734549483E-3</v>
      </c>
      <c r="AE7" s="88">
        <f t="shared" si="11"/>
        <v>3.7906804733727497E-3</v>
      </c>
      <c r="AF7" s="217">
        <v>210092781.28999999</v>
      </c>
      <c r="AG7" s="124">
        <v>107.9</v>
      </c>
      <c r="AH7" s="88">
        <f t="shared" si="12"/>
        <v>-5.0137918844037161E-3</v>
      </c>
      <c r="AI7" s="88">
        <f t="shared" si="13"/>
        <v>-6.1711338307081842E-3</v>
      </c>
      <c r="AJ7" s="97">
        <f t="shared" si="16"/>
        <v>1.6471200661125262E-3</v>
      </c>
      <c r="AK7" s="97">
        <f t="shared" si="17"/>
        <v>1.6440481203949032E-3</v>
      </c>
      <c r="AL7" s="118">
        <f t="shared" si="18"/>
        <v>1.6051240713354838E-2</v>
      </c>
      <c r="AM7" s="118">
        <f t="shared" si="19"/>
        <v>1.4860797592174686E-2</v>
      </c>
      <c r="AN7" s="100">
        <f t="shared" si="20"/>
        <v>4.5972441642542451E-3</v>
      </c>
      <c r="AO7" s="100">
        <f t="shared" si="21"/>
        <v>4.8407021539113235E-3</v>
      </c>
      <c r="AP7" s="113"/>
      <c r="AQ7" s="252">
        <v>204065067.03999999</v>
      </c>
      <c r="AR7" s="254">
        <v>105.02</v>
      </c>
      <c r="AS7" s="293" t="e">
        <f>(#REF!/AQ7)-1</f>
        <v>#REF!</v>
      </c>
      <c r="AT7" s="293" t="e">
        <f>(#REF!/AR7)-1</f>
        <v>#REF!</v>
      </c>
    </row>
    <row r="8" spans="1:46">
      <c r="A8" s="150" t="s">
        <v>16</v>
      </c>
      <c r="B8" s="218">
        <v>164646531</v>
      </c>
      <c r="C8" s="219">
        <v>9.2899999999999991</v>
      </c>
      <c r="D8" s="218">
        <v>164921528</v>
      </c>
      <c r="E8" s="219">
        <v>9.31</v>
      </c>
      <c r="F8" s="88">
        <f t="shared" si="14"/>
        <v>1.6702265048025822E-3</v>
      </c>
      <c r="G8" s="88">
        <f t="shared" si="15"/>
        <v>2.1528525296018678E-3</v>
      </c>
      <c r="H8" s="218">
        <v>168254876</v>
      </c>
      <c r="I8" s="219">
        <v>9.42</v>
      </c>
      <c r="J8" s="88">
        <f t="shared" si="0"/>
        <v>2.0211721540683274E-2</v>
      </c>
      <c r="K8" s="88">
        <f t="shared" si="1"/>
        <v>1.1815252416756114E-2</v>
      </c>
      <c r="L8" s="218">
        <v>166730896</v>
      </c>
      <c r="M8" s="219">
        <v>9.41</v>
      </c>
      <c r="N8" s="88">
        <f t="shared" si="2"/>
        <v>-9.0575681146976093E-3</v>
      </c>
      <c r="O8" s="88">
        <f t="shared" si="3"/>
        <v>-1.0615711252653702E-3</v>
      </c>
      <c r="P8" s="218">
        <v>168918529</v>
      </c>
      <c r="Q8" s="219">
        <v>9.5299999999999994</v>
      </c>
      <c r="R8" s="88">
        <f t="shared" si="4"/>
        <v>1.3120741581092445E-2</v>
      </c>
      <c r="S8" s="88">
        <f t="shared" si="5"/>
        <v>1.2752391073326165E-2</v>
      </c>
      <c r="T8" s="218">
        <v>168207802</v>
      </c>
      <c r="U8" s="219">
        <v>9.49</v>
      </c>
      <c r="V8" s="88">
        <f t="shared" si="6"/>
        <v>-4.207513552287683E-3</v>
      </c>
      <c r="W8" s="88">
        <f t="shared" si="7"/>
        <v>-4.197271773347235E-3</v>
      </c>
      <c r="X8" s="218">
        <v>168505874</v>
      </c>
      <c r="Y8" s="219">
        <v>9.51</v>
      </c>
      <c r="Z8" s="88">
        <f t="shared" si="8"/>
        <v>1.7720462217323308E-3</v>
      </c>
      <c r="AA8" s="88">
        <f t="shared" si="9"/>
        <v>2.1074815595363092E-3</v>
      </c>
      <c r="AB8" s="218">
        <v>171081669</v>
      </c>
      <c r="AC8" s="219">
        <v>9.66</v>
      </c>
      <c r="AD8" s="88">
        <f t="shared" si="10"/>
        <v>1.5286084329618088E-2</v>
      </c>
      <c r="AE8" s="88">
        <f t="shared" si="11"/>
        <v>1.5772870662460605E-2</v>
      </c>
      <c r="AF8" s="218">
        <v>174099616.81</v>
      </c>
      <c r="AG8" s="219">
        <v>9.73</v>
      </c>
      <c r="AH8" s="88">
        <f t="shared" si="12"/>
        <v>1.7640392612723474E-2</v>
      </c>
      <c r="AI8" s="88">
        <f t="shared" si="13"/>
        <v>7.2463768115942325E-3</v>
      </c>
      <c r="AJ8" s="97">
        <f t="shared" si="16"/>
        <v>7.0545163904583621E-3</v>
      </c>
      <c r="AK8" s="97">
        <f t="shared" si="17"/>
        <v>5.8235477693328354E-3</v>
      </c>
      <c r="AL8" s="118">
        <f t="shared" si="18"/>
        <v>5.5651247725524364E-2</v>
      </c>
      <c r="AM8" s="118">
        <f t="shared" si="19"/>
        <v>4.5112781954887209E-2</v>
      </c>
      <c r="AN8" s="100">
        <f t="shared" si="20"/>
        <v>1.0909093688606505E-2</v>
      </c>
      <c r="AO8" s="100">
        <f t="shared" si="21"/>
        <v>7.1716475567408892E-3</v>
      </c>
      <c r="AP8" s="113"/>
      <c r="AQ8" s="255">
        <v>166618649</v>
      </c>
      <c r="AR8" s="256">
        <v>9.4</v>
      </c>
      <c r="AS8" s="293" t="e">
        <f>(#REF!/AQ8)-1</f>
        <v>#REF!</v>
      </c>
      <c r="AT8" s="293" t="e">
        <f>(#REF!/AR8)-1</f>
        <v>#REF!</v>
      </c>
    </row>
    <row r="9" spans="1:46">
      <c r="A9" s="150" t="s">
        <v>17</v>
      </c>
      <c r="B9" s="140">
        <v>1152565324.21</v>
      </c>
      <c r="C9" s="139">
        <v>0.70120000000000005</v>
      </c>
      <c r="D9" s="218">
        <v>1148871159.71</v>
      </c>
      <c r="E9" s="219">
        <v>0.69889999999999997</v>
      </c>
      <c r="F9" s="88">
        <f t="shared" si="14"/>
        <v>-3.2051671366497875E-3</v>
      </c>
      <c r="G9" s="88">
        <f t="shared" si="15"/>
        <v>-3.2800912721050765E-3</v>
      </c>
      <c r="H9" s="218">
        <v>1143694892.9300001</v>
      </c>
      <c r="I9" s="219">
        <v>0.6956</v>
      </c>
      <c r="J9" s="88">
        <f t="shared" si="0"/>
        <v>-4.5055241714889709E-3</v>
      </c>
      <c r="K9" s="88">
        <f t="shared" si="1"/>
        <v>-4.7217055372728144E-3</v>
      </c>
      <c r="L9" s="218">
        <v>1155675634.2</v>
      </c>
      <c r="M9" s="219">
        <v>0.70299999999999996</v>
      </c>
      <c r="N9" s="88">
        <f t="shared" si="2"/>
        <v>1.0475469763886813E-2</v>
      </c>
      <c r="O9" s="88">
        <f t="shared" si="3"/>
        <v>1.0638297872340371E-2</v>
      </c>
      <c r="P9" s="218">
        <v>1159250156.26</v>
      </c>
      <c r="Q9" s="219">
        <v>0.70520000000000005</v>
      </c>
      <c r="R9" s="88">
        <f t="shared" si="4"/>
        <v>3.093014989862925E-3</v>
      </c>
      <c r="S9" s="88">
        <f t="shared" si="5"/>
        <v>3.1294452347085219E-3</v>
      </c>
      <c r="T9" s="218">
        <v>1249704348.01</v>
      </c>
      <c r="U9" s="219">
        <v>0.76060000000000005</v>
      </c>
      <c r="V9" s="88">
        <f t="shared" si="6"/>
        <v>7.8028190258628422E-2</v>
      </c>
      <c r="W9" s="88">
        <f t="shared" si="7"/>
        <v>7.8559273964832671E-2</v>
      </c>
      <c r="X9" s="218">
        <v>1252642502.3699999</v>
      </c>
      <c r="Y9" s="219">
        <v>0.76249999999999996</v>
      </c>
      <c r="Z9" s="88">
        <f t="shared" si="8"/>
        <v>2.351079569082514E-3</v>
      </c>
      <c r="AA9" s="88">
        <f t="shared" si="9"/>
        <v>2.4980278727319244E-3</v>
      </c>
      <c r="AB9" s="218">
        <v>1296253865.54</v>
      </c>
      <c r="AC9" s="219">
        <v>0.78849999999999998</v>
      </c>
      <c r="AD9" s="88">
        <f t="shared" si="10"/>
        <v>3.4815490523024219E-2</v>
      </c>
      <c r="AE9" s="88">
        <f t="shared" si="11"/>
        <v>3.4098360655737736E-2</v>
      </c>
      <c r="AF9" s="218">
        <v>1270281171.0899999</v>
      </c>
      <c r="AG9" s="219">
        <v>0.7732</v>
      </c>
      <c r="AH9" s="88">
        <f t="shared" si="12"/>
        <v>-2.0036734424070713E-2</v>
      </c>
      <c r="AI9" s="88">
        <f t="shared" si="13"/>
        <v>-1.9403931515535804E-2</v>
      </c>
      <c r="AJ9" s="97">
        <f t="shared" si="16"/>
        <v>1.2626977421534428E-2</v>
      </c>
      <c r="AK9" s="97">
        <f t="shared" si="17"/>
        <v>1.2689709659429692E-2</v>
      </c>
      <c r="AL9" s="118">
        <f t="shared" si="18"/>
        <v>0.10567765615305931</v>
      </c>
      <c r="AM9" s="118">
        <f t="shared" si="19"/>
        <v>0.10630991558162832</v>
      </c>
      <c r="AN9" s="100">
        <f t="shared" si="20"/>
        <v>3.0663765819006813E-2</v>
      </c>
      <c r="AO9" s="100">
        <f t="shared" si="21"/>
        <v>3.0670602229658887E-2</v>
      </c>
      <c r="AP9" s="113"/>
      <c r="AQ9" s="252">
        <v>1147996444.8800001</v>
      </c>
      <c r="AR9" s="254">
        <v>0.69840000000000002</v>
      </c>
      <c r="AS9" s="293" t="e">
        <f>(#REF!/AQ9)-1</f>
        <v>#REF!</v>
      </c>
      <c r="AT9" s="293" t="e">
        <f>(#REF!/AR9)-1</f>
        <v>#REF!</v>
      </c>
    </row>
    <row r="10" spans="1:46">
      <c r="A10" s="150" t="s">
        <v>18</v>
      </c>
      <c r="B10" s="140">
        <v>2818280149.4200001</v>
      </c>
      <c r="C10" s="139">
        <v>12.935499999999999</v>
      </c>
      <c r="D10" s="140">
        <v>2773781863.3499999</v>
      </c>
      <c r="E10" s="139">
        <v>12.7407</v>
      </c>
      <c r="F10" s="88">
        <f t="shared" si="14"/>
        <v>-1.5789163500710846E-2</v>
      </c>
      <c r="G10" s="88">
        <f t="shared" si="15"/>
        <v>-1.5059332843724555E-2</v>
      </c>
      <c r="H10" s="218">
        <v>2778986284.3000002</v>
      </c>
      <c r="I10" s="219">
        <v>12.792</v>
      </c>
      <c r="J10" s="88">
        <f t="shared" si="0"/>
        <v>1.8762906408634141E-3</v>
      </c>
      <c r="K10" s="88">
        <f t="shared" si="1"/>
        <v>4.0264663637005387E-3</v>
      </c>
      <c r="L10" s="218">
        <v>2804123858.3800001</v>
      </c>
      <c r="M10" s="219">
        <v>12.9252</v>
      </c>
      <c r="N10" s="88">
        <f t="shared" si="2"/>
        <v>9.045591272621856E-3</v>
      </c>
      <c r="O10" s="88">
        <f t="shared" si="3"/>
        <v>1.0412757973733618E-2</v>
      </c>
      <c r="P10" s="218">
        <v>2823956072.1799998</v>
      </c>
      <c r="Q10" s="219">
        <v>13.0585</v>
      </c>
      <c r="R10" s="88">
        <f t="shared" si="4"/>
        <v>7.0725170504619544E-3</v>
      </c>
      <c r="S10" s="88">
        <f t="shared" si="5"/>
        <v>1.0313186643146736E-2</v>
      </c>
      <c r="T10" s="218">
        <v>2801950242.9299998</v>
      </c>
      <c r="U10" s="219">
        <v>12.956</v>
      </c>
      <c r="V10" s="88">
        <f t="shared" si="6"/>
        <v>-7.7925536685180211E-3</v>
      </c>
      <c r="W10" s="88">
        <f t="shared" si="7"/>
        <v>-7.8492935635793484E-3</v>
      </c>
      <c r="X10" s="218">
        <v>2802094180.1399999</v>
      </c>
      <c r="Y10" s="219">
        <v>12.966200000000001</v>
      </c>
      <c r="Z10" s="88">
        <f t="shared" si="8"/>
        <v>5.1370366180922252E-5</v>
      </c>
      <c r="AA10" s="88">
        <f t="shared" si="9"/>
        <v>7.8728002469906583E-4</v>
      </c>
      <c r="AB10" s="218">
        <v>2867204735.1500001</v>
      </c>
      <c r="AC10" s="219">
        <v>12.966200000000001</v>
      </c>
      <c r="AD10" s="88">
        <f t="shared" si="10"/>
        <v>2.3236390650776463E-2</v>
      </c>
      <c r="AE10" s="88">
        <f t="shared" si="11"/>
        <v>0</v>
      </c>
      <c r="AF10" s="218">
        <v>2876222325.7600002</v>
      </c>
      <c r="AG10" s="219">
        <v>13.345499999999999</v>
      </c>
      <c r="AH10" s="88">
        <f t="shared" si="12"/>
        <v>3.1450808166750503E-3</v>
      </c>
      <c r="AI10" s="88">
        <f t="shared" si="13"/>
        <v>2.925298082707338E-2</v>
      </c>
      <c r="AJ10" s="97">
        <f t="shared" si="16"/>
        <v>2.6056904535438491E-3</v>
      </c>
      <c r="AK10" s="97">
        <f t="shared" si="17"/>
        <v>3.9855056781311791E-3</v>
      </c>
      <c r="AL10" s="118">
        <f t="shared" si="18"/>
        <v>3.6931693787297014E-2</v>
      </c>
      <c r="AM10" s="118">
        <f t="shared" si="19"/>
        <v>4.7469919235206784E-2</v>
      </c>
      <c r="AN10" s="100">
        <f t="shared" si="20"/>
        <v>1.1593670089531166E-2</v>
      </c>
      <c r="AO10" s="100">
        <f t="shared" si="21"/>
        <v>1.3355990346241967E-2</v>
      </c>
      <c r="AP10" s="113"/>
      <c r="AQ10" s="252">
        <v>2845469436.1399999</v>
      </c>
      <c r="AR10" s="254">
        <v>13.0688</v>
      </c>
      <c r="AS10" s="293" t="e">
        <f>(#REF!/AQ10)-1</f>
        <v>#REF!</v>
      </c>
      <c r="AT10" s="293" t="e">
        <f>(#REF!/AR10)-1</f>
        <v>#REF!</v>
      </c>
    </row>
    <row r="11" spans="1:46">
      <c r="A11" s="150" t="s">
        <v>49</v>
      </c>
      <c r="B11" s="218">
        <v>119173936</v>
      </c>
      <c r="C11" s="220" t="s">
        <v>150</v>
      </c>
      <c r="D11" s="218">
        <v>122650589</v>
      </c>
      <c r="E11" s="220">
        <v>2.09</v>
      </c>
      <c r="F11" s="88">
        <f t="shared" si="14"/>
        <v>2.9172930899924291E-2</v>
      </c>
      <c r="G11" s="88" t="e">
        <f t="shared" si="15"/>
        <v>#VALUE!</v>
      </c>
      <c r="H11" s="218">
        <v>124141085</v>
      </c>
      <c r="I11" s="220">
        <v>2.12</v>
      </c>
      <c r="J11" s="88">
        <f t="shared" si="0"/>
        <v>1.2152375395441437E-2</v>
      </c>
      <c r="K11" s="88">
        <f t="shared" si="1"/>
        <v>1.4354066985646053E-2</v>
      </c>
      <c r="L11" s="218">
        <v>124422636</v>
      </c>
      <c r="M11" s="220">
        <v>2.12</v>
      </c>
      <c r="N11" s="88">
        <f t="shared" si="2"/>
        <v>2.2679920994729506E-3</v>
      </c>
      <c r="O11" s="88">
        <f t="shared" si="3"/>
        <v>0</v>
      </c>
      <c r="P11" s="218">
        <v>124798040</v>
      </c>
      <c r="Q11" s="220">
        <v>2.13</v>
      </c>
      <c r="R11" s="88">
        <f t="shared" si="4"/>
        <v>3.0171680336365803E-3</v>
      </c>
      <c r="S11" s="88">
        <f t="shared" si="5"/>
        <v>4.7169811320753709E-3</v>
      </c>
      <c r="T11" s="218">
        <v>125838711</v>
      </c>
      <c r="U11" s="220">
        <v>2.15</v>
      </c>
      <c r="V11" s="88">
        <f t="shared" si="6"/>
        <v>8.3388408984628286E-3</v>
      </c>
      <c r="W11" s="88">
        <f t="shared" si="7"/>
        <v>9.3896713615023563E-3</v>
      </c>
      <c r="X11" s="218">
        <v>126368929</v>
      </c>
      <c r="Y11" s="220">
        <v>2.16</v>
      </c>
      <c r="Z11" s="88">
        <f t="shared" si="8"/>
        <v>4.2134729113682675E-3</v>
      </c>
      <c r="AA11" s="88">
        <f t="shared" si="9"/>
        <v>4.6511627906977819E-3</v>
      </c>
      <c r="AB11" s="218">
        <v>124911882</v>
      </c>
      <c r="AC11" s="220">
        <v>2.13</v>
      </c>
      <c r="AD11" s="88">
        <f t="shared" si="10"/>
        <v>-1.1530104840882207E-2</v>
      </c>
      <c r="AE11" s="88">
        <f t="shared" si="11"/>
        <v>-1.3888888888889003E-2</v>
      </c>
      <c r="AF11" s="218">
        <v>126508890.08</v>
      </c>
      <c r="AG11" s="220">
        <v>2.16</v>
      </c>
      <c r="AH11" s="88">
        <f t="shared" si="12"/>
        <v>1.2785077403605193E-2</v>
      </c>
      <c r="AI11" s="88">
        <f t="shared" si="13"/>
        <v>1.4084507042253639E-2</v>
      </c>
      <c r="AJ11" s="97">
        <f t="shared" si="16"/>
        <v>7.5522191001286681E-3</v>
      </c>
      <c r="AK11" s="97" t="e">
        <f t="shared" si="17"/>
        <v>#VALUE!</v>
      </c>
      <c r="AL11" s="118">
        <f t="shared" si="18"/>
        <v>3.145766450416311E-2</v>
      </c>
      <c r="AM11" s="118">
        <f t="shared" si="19"/>
        <v>3.3492822966507317E-2</v>
      </c>
      <c r="AN11" s="100">
        <f t="shared" si="20"/>
        <v>1.1590576546868911E-2</v>
      </c>
      <c r="AO11" s="100" t="e">
        <f t="shared" si="21"/>
        <v>#VALUE!</v>
      </c>
      <c r="AP11" s="113"/>
      <c r="AQ11" s="255">
        <v>123119745</v>
      </c>
      <c r="AR11" s="257">
        <v>2.1</v>
      </c>
      <c r="AS11" s="293" t="e">
        <f>(#REF!/AQ11)-1</f>
        <v>#REF!</v>
      </c>
      <c r="AT11" s="293" t="e">
        <f>(#REF!/AR11)-1</f>
        <v>#REF!</v>
      </c>
    </row>
    <row r="12" spans="1:46">
      <c r="A12" s="151" t="s">
        <v>25</v>
      </c>
      <c r="B12" s="141">
        <v>0</v>
      </c>
      <c r="C12" s="142">
        <v>0</v>
      </c>
      <c r="D12" s="141">
        <v>0</v>
      </c>
      <c r="E12" s="142">
        <v>0</v>
      </c>
      <c r="F12" s="88" t="e">
        <f t="shared" si="14"/>
        <v>#DIV/0!</v>
      </c>
      <c r="G12" s="88" t="e">
        <f t="shared" si="15"/>
        <v>#DIV/0!</v>
      </c>
      <c r="H12" s="141">
        <v>0</v>
      </c>
      <c r="I12" s="142">
        <v>0</v>
      </c>
      <c r="J12" s="88" t="e">
        <f t="shared" si="0"/>
        <v>#DIV/0!</v>
      </c>
      <c r="K12" s="88" t="e">
        <f t="shared" si="1"/>
        <v>#DIV/0!</v>
      </c>
      <c r="L12" s="141">
        <v>0</v>
      </c>
      <c r="M12" s="142">
        <v>0</v>
      </c>
      <c r="N12" s="88" t="e">
        <f t="shared" si="2"/>
        <v>#DIV/0!</v>
      </c>
      <c r="O12" s="88" t="e">
        <f t="shared" si="3"/>
        <v>#DIV/0!</v>
      </c>
      <c r="P12" s="141">
        <v>0</v>
      </c>
      <c r="Q12" s="142">
        <v>0</v>
      </c>
      <c r="R12" s="88" t="e">
        <f t="shared" si="4"/>
        <v>#DIV/0!</v>
      </c>
      <c r="S12" s="88" t="e">
        <f t="shared" si="5"/>
        <v>#DIV/0!</v>
      </c>
      <c r="T12" s="141">
        <v>0</v>
      </c>
      <c r="U12" s="142">
        <v>0</v>
      </c>
      <c r="V12" s="88" t="e">
        <f t="shared" si="6"/>
        <v>#DIV/0!</v>
      </c>
      <c r="W12" s="88" t="e">
        <f t="shared" si="7"/>
        <v>#DIV/0!</v>
      </c>
      <c r="X12" s="141">
        <v>0</v>
      </c>
      <c r="Y12" s="142">
        <v>0</v>
      </c>
      <c r="Z12" s="88" t="e">
        <f t="shared" si="8"/>
        <v>#DIV/0!</v>
      </c>
      <c r="AA12" s="88" t="e">
        <f t="shared" si="9"/>
        <v>#DIV/0!</v>
      </c>
      <c r="AB12" s="141">
        <v>0</v>
      </c>
      <c r="AC12" s="142">
        <v>0</v>
      </c>
      <c r="AD12" s="88" t="e">
        <f t="shared" si="10"/>
        <v>#DIV/0!</v>
      </c>
      <c r="AE12" s="88" t="e">
        <f t="shared" si="11"/>
        <v>#DIV/0!</v>
      </c>
      <c r="AF12" s="141">
        <v>0</v>
      </c>
      <c r="AG12" s="142">
        <v>0</v>
      </c>
      <c r="AH12" s="88" t="e">
        <f t="shared" si="12"/>
        <v>#DIV/0!</v>
      </c>
      <c r="AI12" s="88" t="e">
        <f t="shared" si="13"/>
        <v>#DIV/0!</v>
      </c>
      <c r="AJ12" s="97" t="e">
        <f t="shared" si="16"/>
        <v>#DIV/0!</v>
      </c>
      <c r="AK12" s="97" t="e">
        <f t="shared" si="17"/>
        <v>#DIV/0!</v>
      </c>
      <c r="AL12" s="118" t="e">
        <f t="shared" si="18"/>
        <v>#DIV/0!</v>
      </c>
      <c r="AM12" s="118" t="e">
        <f t="shared" si="19"/>
        <v>#DIV/0!</v>
      </c>
      <c r="AN12" s="100" t="e">
        <f t="shared" si="20"/>
        <v>#DIV/0!</v>
      </c>
      <c r="AO12" s="100" t="e">
        <f t="shared" si="21"/>
        <v>#DIV/0!</v>
      </c>
      <c r="AP12" s="113"/>
      <c r="AQ12" s="258">
        <v>0</v>
      </c>
      <c r="AR12" s="259">
        <v>0</v>
      </c>
      <c r="AS12" s="293" t="e">
        <f>(#REF!/AQ12)-1</f>
        <v>#REF!</v>
      </c>
      <c r="AT12" s="293" t="e">
        <f>(#REF!/AR12)-1</f>
        <v>#REF!</v>
      </c>
    </row>
    <row r="13" spans="1:46" ht="12.75" customHeight="1">
      <c r="A13" s="150" t="s">
        <v>89</v>
      </c>
      <c r="B13" s="135">
        <v>155144887.33000001</v>
      </c>
      <c r="C13" s="330">
        <v>111.57</v>
      </c>
      <c r="D13" s="221">
        <v>153587341.34</v>
      </c>
      <c r="E13" s="144">
        <v>110.45</v>
      </c>
      <c r="F13" s="88">
        <f t="shared" si="14"/>
        <v>-1.0039299501291593E-2</v>
      </c>
      <c r="G13" s="88">
        <f t="shared" si="15"/>
        <v>-1.0038540826386935E-2</v>
      </c>
      <c r="H13" s="221">
        <v>153212575.27000001</v>
      </c>
      <c r="I13" s="144">
        <v>110.3</v>
      </c>
      <c r="J13" s="88">
        <f t="shared" si="0"/>
        <v>-2.4400843632703048E-3</v>
      </c>
      <c r="K13" s="88">
        <f t="shared" si="1"/>
        <v>-1.3580805794477654E-3</v>
      </c>
      <c r="L13" s="218">
        <v>155584239.15000001</v>
      </c>
      <c r="M13" s="220">
        <v>112.01</v>
      </c>
      <c r="N13" s="88">
        <f t="shared" si="2"/>
        <v>1.5479564101187599E-2</v>
      </c>
      <c r="O13" s="88">
        <f t="shared" si="3"/>
        <v>1.5503173164097987E-2</v>
      </c>
      <c r="P13" s="218">
        <v>156464336.18000001</v>
      </c>
      <c r="Q13" s="220">
        <v>112.94</v>
      </c>
      <c r="R13" s="88">
        <f t="shared" si="4"/>
        <v>5.656723552515449E-3</v>
      </c>
      <c r="S13" s="88">
        <f t="shared" si="5"/>
        <v>8.3028301044548933E-3</v>
      </c>
      <c r="T13" s="218">
        <v>155736113.62</v>
      </c>
      <c r="U13" s="220">
        <v>112.41</v>
      </c>
      <c r="V13" s="88">
        <f t="shared" si="6"/>
        <v>-4.6542399231620374E-3</v>
      </c>
      <c r="W13" s="88">
        <f t="shared" si="7"/>
        <v>-4.6927572162210121E-3</v>
      </c>
      <c r="X13" s="218">
        <v>156445016.68000001</v>
      </c>
      <c r="Y13" s="220">
        <v>112.93</v>
      </c>
      <c r="Z13" s="88">
        <f t="shared" si="8"/>
        <v>4.5519503699042053E-3</v>
      </c>
      <c r="AA13" s="88">
        <f t="shared" si="9"/>
        <v>4.6259229605907859E-3</v>
      </c>
      <c r="AB13" s="218">
        <v>158733193.06</v>
      </c>
      <c r="AC13" s="220">
        <v>112.93</v>
      </c>
      <c r="AD13" s="88">
        <f t="shared" si="10"/>
        <v>1.462607393037222E-2</v>
      </c>
      <c r="AE13" s="88">
        <f t="shared" si="11"/>
        <v>0</v>
      </c>
      <c r="AF13" s="218">
        <v>157470804.93000001</v>
      </c>
      <c r="AG13" s="220">
        <v>114.47</v>
      </c>
      <c r="AH13" s="88">
        <f t="shared" si="12"/>
        <v>-7.9528931892828593E-3</v>
      </c>
      <c r="AI13" s="88">
        <f t="shared" si="13"/>
        <v>1.3636766138315699E-2</v>
      </c>
      <c r="AJ13" s="97">
        <f t="shared" si="16"/>
        <v>1.9034743721215849E-3</v>
      </c>
      <c r="AK13" s="97">
        <f t="shared" si="17"/>
        <v>3.2474142181754566E-3</v>
      </c>
      <c r="AL13" s="118">
        <f t="shared" si="18"/>
        <v>2.5285049901365805E-2</v>
      </c>
      <c r="AM13" s="118">
        <f t="shared" si="19"/>
        <v>3.6396559529198694E-2</v>
      </c>
      <c r="AN13" s="100">
        <f t="shared" si="20"/>
        <v>9.7755087915489917E-3</v>
      </c>
      <c r="AO13" s="100">
        <f t="shared" si="21"/>
        <v>8.9196330969250476E-3</v>
      </c>
      <c r="AP13" s="113"/>
      <c r="AQ13" s="255">
        <v>155057555.75</v>
      </c>
      <c r="AR13" s="255">
        <v>111.51</v>
      </c>
      <c r="AS13" s="293" t="e">
        <f>(#REF!/AQ13)-1</f>
        <v>#REF!</v>
      </c>
      <c r="AT13" s="293" t="e">
        <f>(#REF!/AR13)-1</f>
        <v>#REF!</v>
      </c>
    </row>
    <row r="14" spans="1:46" ht="12.75" customHeight="1">
      <c r="A14" s="150" t="s">
        <v>90</v>
      </c>
      <c r="B14" s="221">
        <v>212049212.47999999</v>
      </c>
      <c r="C14" s="144">
        <v>9.8803999999999998</v>
      </c>
      <c r="D14" s="221">
        <v>205945152.77000001</v>
      </c>
      <c r="E14" s="144">
        <v>9.5990000000000002</v>
      </c>
      <c r="F14" s="88">
        <f t="shared" si="14"/>
        <v>-2.8786052249902602E-2</v>
      </c>
      <c r="G14" s="88">
        <f t="shared" si="15"/>
        <v>-2.8480628314643097E-2</v>
      </c>
      <c r="H14" s="221">
        <v>206999445.36000001</v>
      </c>
      <c r="I14" s="144">
        <v>9.6485000000000003</v>
      </c>
      <c r="J14" s="88">
        <f t="shared" si="0"/>
        <v>5.1192881979477316E-3</v>
      </c>
      <c r="K14" s="88">
        <f t="shared" si="1"/>
        <v>5.156787165329732E-3</v>
      </c>
      <c r="L14" s="221">
        <v>212345269.46000001</v>
      </c>
      <c r="M14" s="144">
        <v>9.9154999999999998</v>
      </c>
      <c r="N14" s="88">
        <f t="shared" si="2"/>
        <v>2.5825306394917549E-2</v>
      </c>
      <c r="O14" s="88">
        <f t="shared" si="3"/>
        <v>2.7672695237601644E-2</v>
      </c>
      <c r="P14" s="218">
        <v>213434821.78999999</v>
      </c>
      <c r="Q14" s="220">
        <v>9.9647000000000006</v>
      </c>
      <c r="R14" s="88">
        <f t="shared" si="4"/>
        <v>5.1310412177805777E-3</v>
      </c>
      <c r="S14" s="88">
        <f t="shared" si="5"/>
        <v>4.9619282940850992E-3</v>
      </c>
      <c r="T14" s="218">
        <v>212629237.88</v>
      </c>
      <c r="U14" s="220">
        <v>9.9262999999999995</v>
      </c>
      <c r="V14" s="88">
        <f t="shared" si="6"/>
        <v>-3.7743790035939685E-3</v>
      </c>
      <c r="W14" s="88">
        <f t="shared" si="7"/>
        <v>-3.8536032193644664E-3</v>
      </c>
      <c r="X14" s="218">
        <v>212299880.59</v>
      </c>
      <c r="Y14" s="220">
        <v>9.9101999999999997</v>
      </c>
      <c r="Z14" s="88">
        <f t="shared" si="8"/>
        <v>-1.5489746061445634E-3</v>
      </c>
      <c r="AA14" s="88">
        <f t="shared" si="9"/>
        <v>-1.6219537995023103E-3</v>
      </c>
      <c r="AB14" s="218">
        <v>217057671.87</v>
      </c>
      <c r="AC14" s="220">
        <v>10.130000000000001</v>
      </c>
      <c r="AD14" s="88">
        <f t="shared" si="10"/>
        <v>2.2410711050697162E-2</v>
      </c>
      <c r="AE14" s="88">
        <f t="shared" si="11"/>
        <v>2.2179168937054863E-2</v>
      </c>
      <c r="AF14" s="218">
        <v>216935109.53</v>
      </c>
      <c r="AG14" s="220">
        <v>10.127800000000001</v>
      </c>
      <c r="AH14" s="88">
        <f t="shared" si="12"/>
        <v>-5.6465334279181113E-4</v>
      </c>
      <c r="AI14" s="88">
        <f t="shared" si="13"/>
        <v>-2.1717670286280371E-4</v>
      </c>
      <c r="AJ14" s="97">
        <f t="shared" si="16"/>
        <v>2.9765359573637597E-3</v>
      </c>
      <c r="AK14" s="97">
        <f t="shared" si="17"/>
        <v>3.2246521997123328E-3</v>
      </c>
      <c r="AL14" s="118">
        <f t="shared" si="18"/>
        <v>5.3363512625488191E-2</v>
      </c>
      <c r="AM14" s="118">
        <f t="shared" si="19"/>
        <v>5.5089071778310281E-2</v>
      </c>
      <c r="AN14" s="100">
        <f t="shared" si="20"/>
        <v>1.6888051067893636E-2</v>
      </c>
      <c r="AO14" s="100">
        <f t="shared" si="21"/>
        <v>1.7131400055620541E-2</v>
      </c>
      <c r="AP14" s="113"/>
      <c r="AQ14" s="260">
        <v>212579164.06</v>
      </c>
      <c r="AR14" s="260">
        <v>9.9</v>
      </c>
      <c r="AS14" s="293" t="e">
        <f>(#REF!/AQ14)-1</f>
        <v>#REF!</v>
      </c>
      <c r="AT14" s="293" t="e">
        <f>(#REF!/AR14)-1</f>
        <v>#REF!</v>
      </c>
    </row>
    <row r="15" spans="1:46" ht="12.75" customHeight="1">
      <c r="A15" s="152" t="s">
        <v>109</v>
      </c>
      <c r="B15" s="125">
        <v>297943024.29000002</v>
      </c>
      <c r="C15" s="125">
        <v>1446.83</v>
      </c>
      <c r="D15" s="125">
        <v>278554389.50999999</v>
      </c>
      <c r="E15" s="125">
        <v>1450.19</v>
      </c>
      <c r="F15" s="88">
        <f t="shared" si="14"/>
        <v>-6.5074974741238731E-2</v>
      </c>
      <c r="G15" s="88">
        <f t="shared" si="15"/>
        <v>2.3223184479172587E-3</v>
      </c>
      <c r="H15" s="125">
        <v>281648252.69999999</v>
      </c>
      <c r="I15" s="125">
        <v>1466.41</v>
      </c>
      <c r="J15" s="88">
        <f t="shared" si="0"/>
        <v>1.1106854914195954E-2</v>
      </c>
      <c r="K15" s="88">
        <f t="shared" si="1"/>
        <v>1.118474130975943E-2</v>
      </c>
      <c r="L15" s="125">
        <v>284601416.02999997</v>
      </c>
      <c r="M15" s="125">
        <v>1481.81</v>
      </c>
      <c r="N15" s="88">
        <f t="shared" si="2"/>
        <v>1.0485289014541021E-2</v>
      </c>
      <c r="O15" s="88">
        <f t="shared" si="3"/>
        <v>1.050183782161869E-2</v>
      </c>
      <c r="P15" s="125">
        <v>283062920.30000001</v>
      </c>
      <c r="Q15" s="125">
        <v>1482.21</v>
      </c>
      <c r="R15" s="88">
        <f t="shared" si="4"/>
        <v>-5.4057908476386005E-3</v>
      </c>
      <c r="S15" s="88">
        <f t="shared" si="5"/>
        <v>2.6994014077384482E-4</v>
      </c>
      <c r="T15" s="125">
        <v>282907555.52999997</v>
      </c>
      <c r="U15" s="125">
        <v>1499.94</v>
      </c>
      <c r="V15" s="88">
        <f t="shared" si="6"/>
        <v>-5.4887008808988296E-4</v>
      </c>
      <c r="W15" s="88">
        <f t="shared" si="7"/>
        <v>1.1961867751533196E-2</v>
      </c>
      <c r="X15" s="125">
        <v>283133712.42000002</v>
      </c>
      <c r="Y15" s="125">
        <v>1503.78</v>
      </c>
      <c r="Z15" s="88">
        <f t="shared" si="8"/>
        <v>7.9940208587346573E-4</v>
      </c>
      <c r="AA15" s="88">
        <f t="shared" si="9"/>
        <v>2.5601024040961093E-3</v>
      </c>
      <c r="AB15" s="125">
        <v>281802228.68000001</v>
      </c>
      <c r="AC15" s="125">
        <v>1494.94</v>
      </c>
      <c r="AD15" s="88">
        <f t="shared" si="10"/>
        <v>-4.7026676146035519E-3</v>
      </c>
      <c r="AE15" s="88">
        <f t="shared" si="11"/>
        <v>-5.878519464283285E-3</v>
      </c>
      <c r="AF15" s="125">
        <v>278662534.79000002</v>
      </c>
      <c r="AG15" s="125">
        <v>1479.62</v>
      </c>
      <c r="AH15" s="88">
        <f t="shared" si="12"/>
        <v>-1.1141479982989273E-2</v>
      </c>
      <c r="AI15" s="88">
        <f t="shared" si="13"/>
        <v>-1.0247902925870044E-2</v>
      </c>
      <c r="AJ15" s="97">
        <f t="shared" si="16"/>
        <v>-8.0602796574936984E-3</v>
      </c>
      <c r="AK15" s="97">
        <f t="shared" si="17"/>
        <v>2.8342981856931499E-3</v>
      </c>
      <c r="AL15" s="118">
        <f t="shared" si="18"/>
        <v>3.882375725267421E-4</v>
      </c>
      <c r="AM15" s="118">
        <f t="shared" si="19"/>
        <v>2.0293892524427721E-2</v>
      </c>
      <c r="AN15" s="100">
        <f t="shared" si="20"/>
        <v>2.4274388383591111E-2</v>
      </c>
      <c r="AO15" s="100">
        <f t="shared" si="21"/>
        <v>8.1574156157993676E-3</v>
      </c>
      <c r="AP15" s="113"/>
      <c r="AQ15" s="252">
        <v>305162610.31</v>
      </c>
      <c r="AR15" s="252">
        <v>1481.86</v>
      </c>
      <c r="AS15" s="293" t="e">
        <f>(#REF!/AQ15)-1</f>
        <v>#REF!</v>
      </c>
      <c r="AT15" s="293" t="e">
        <f>(#REF!/AR15)-1</f>
        <v>#REF!</v>
      </c>
    </row>
    <row r="16" spans="1:46">
      <c r="A16" s="150" t="s">
        <v>126</v>
      </c>
      <c r="B16" s="125">
        <v>99994937.359999999</v>
      </c>
      <c r="C16" s="125">
        <v>90.868499999999997</v>
      </c>
      <c r="D16" s="125">
        <v>100000324.97</v>
      </c>
      <c r="E16" s="125">
        <v>100.0025</v>
      </c>
      <c r="F16" s="88">
        <f t="shared" si="14"/>
        <v>5.3878827691076262E-5</v>
      </c>
      <c r="G16" s="88">
        <f t="shared" si="15"/>
        <v>0.10051888168067043</v>
      </c>
      <c r="H16" s="125">
        <v>100181458.02</v>
      </c>
      <c r="I16" s="125">
        <v>100.26560000000001</v>
      </c>
      <c r="J16" s="88">
        <f t="shared" si="0"/>
        <v>1.8113246137383728E-3</v>
      </c>
      <c r="K16" s="88">
        <f t="shared" si="1"/>
        <v>2.6309342266444195E-3</v>
      </c>
      <c r="L16" s="125">
        <v>100459116.55</v>
      </c>
      <c r="M16" s="125">
        <v>100.2358</v>
      </c>
      <c r="N16" s="88">
        <f t="shared" si="2"/>
        <v>2.7715560891973649E-3</v>
      </c>
      <c r="O16" s="88">
        <f t="shared" si="3"/>
        <v>-2.9721060862358286E-4</v>
      </c>
      <c r="P16" s="125">
        <v>100702104.20999999</v>
      </c>
      <c r="Q16" s="125">
        <v>100.59</v>
      </c>
      <c r="R16" s="88">
        <f t="shared" si="4"/>
        <v>2.4187716191895622E-3</v>
      </c>
      <c r="S16" s="88">
        <f t="shared" si="5"/>
        <v>3.5336676117715014E-3</v>
      </c>
      <c r="T16" s="125">
        <v>101178778.22</v>
      </c>
      <c r="U16" s="125">
        <v>100.98560000000001</v>
      </c>
      <c r="V16" s="88">
        <f t="shared" si="6"/>
        <v>4.7335059554065436E-3</v>
      </c>
      <c r="W16" s="88">
        <f t="shared" si="7"/>
        <v>3.9327965006462047E-3</v>
      </c>
      <c r="X16" s="125">
        <v>101447708.93000001</v>
      </c>
      <c r="Y16" s="125">
        <v>101.23</v>
      </c>
      <c r="Z16" s="88">
        <f t="shared" si="8"/>
        <v>2.6579754641359054E-3</v>
      </c>
      <c r="AA16" s="88">
        <f t="shared" si="9"/>
        <v>2.4201470308637947E-3</v>
      </c>
      <c r="AB16" s="125">
        <v>101876158.06999999</v>
      </c>
      <c r="AC16" s="125">
        <v>101.67</v>
      </c>
      <c r="AD16" s="88">
        <f t="shared" si="10"/>
        <v>4.2233495908283163E-3</v>
      </c>
      <c r="AE16" s="88">
        <f t="shared" si="11"/>
        <v>4.3465375876716164E-3</v>
      </c>
      <c r="AF16" s="125">
        <v>102204457.73</v>
      </c>
      <c r="AG16" s="125">
        <v>101.3</v>
      </c>
      <c r="AH16" s="88">
        <f t="shared" si="12"/>
        <v>3.2225367173194124E-3</v>
      </c>
      <c r="AI16" s="88">
        <f t="shared" si="13"/>
        <v>-3.6392249434445221E-3</v>
      </c>
      <c r="AJ16" s="97">
        <f t="shared" si="16"/>
        <v>2.7366123596883193E-3</v>
      </c>
      <c r="AK16" s="97">
        <f t="shared" si="17"/>
        <v>1.418081613577498E-2</v>
      </c>
      <c r="AL16" s="118">
        <f t="shared" si="18"/>
        <v>2.2041255972530521E-2</v>
      </c>
      <c r="AM16" s="118">
        <f t="shared" si="19"/>
        <v>1.2974675633109167E-2</v>
      </c>
      <c r="AN16" s="100">
        <f t="shared" si="20"/>
        <v>1.4439894284743585E-3</v>
      </c>
      <c r="AO16" s="100">
        <f t="shared" si="21"/>
        <v>3.4986198313696683E-2</v>
      </c>
      <c r="AP16" s="113"/>
      <c r="AQ16" s="261">
        <v>100020653.31</v>
      </c>
      <c r="AR16" s="252">
        <v>100</v>
      </c>
      <c r="AS16" s="293" t="e">
        <f>(#REF!/AQ16)-1</f>
        <v>#REF!</v>
      </c>
      <c r="AT16" s="293" t="e">
        <f>(#REF!/AR16)-1</f>
        <v>#REF!</v>
      </c>
    </row>
    <row r="17" spans="1:46">
      <c r="A17" s="153" t="s">
        <v>72</v>
      </c>
      <c r="B17" s="222">
        <f>SUM(B5:B16)</f>
        <v>13498719886.790001</v>
      </c>
      <c r="C17" s="223"/>
      <c r="D17" s="222">
        <f>SUM(D5:D16)</f>
        <v>13406615962.83</v>
      </c>
      <c r="E17" s="223"/>
      <c r="F17" s="88">
        <f t="shared" si="14"/>
        <v>-6.8231598797849659E-3</v>
      </c>
      <c r="G17" s="88"/>
      <c r="H17" s="222">
        <f>SUM(H5:H16)</f>
        <v>13502477157.190002</v>
      </c>
      <c r="I17" s="223"/>
      <c r="J17" s="88">
        <f>((H17-D17)/D17)</f>
        <v>7.1502901720895719E-3</v>
      </c>
      <c r="K17" s="88"/>
      <c r="L17" s="222">
        <f>SUM(L5:L16)</f>
        <v>13526130602.380001</v>
      </c>
      <c r="M17" s="223"/>
      <c r="N17" s="88">
        <f>((L17-H17)/H17)</f>
        <v>1.751785610494685E-3</v>
      </c>
      <c r="O17" s="88"/>
      <c r="P17" s="222">
        <f>SUM(P5:P16)</f>
        <v>13690522280.889999</v>
      </c>
      <c r="Q17" s="223"/>
      <c r="R17" s="88">
        <f>((P17-L17)/L17)</f>
        <v>1.2153636789598398E-2</v>
      </c>
      <c r="S17" s="88"/>
      <c r="T17" s="222">
        <f>SUM(T5:T16)</f>
        <v>13701477839.590002</v>
      </c>
      <c r="U17" s="223"/>
      <c r="V17" s="88">
        <f>((T17-P17)/P17)</f>
        <v>8.0022941968364901E-4</v>
      </c>
      <c r="W17" s="88"/>
      <c r="X17" s="222">
        <f>SUM(X5:X16)</f>
        <v>13765191208.550001</v>
      </c>
      <c r="Y17" s="223"/>
      <c r="Z17" s="88">
        <f>((X17-T17)/T17)</f>
        <v>4.650109258718154E-3</v>
      </c>
      <c r="AA17" s="88"/>
      <c r="AB17" s="222">
        <f>SUM(AB5:AB16)</f>
        <v>13966570146.710001</v>
      </c>
      <c r="AC17" s="223"/>
      <c r="AD17" s="88">
        <f>((AB17-X17)/X17)</f>
        <v>1.462957797745061E-2</v>
      </c>
      <c r="AE17" s="88"/>
      <c r="AF17" s="222">
        <f>SUM(AF5:AF16)</f>
        <v>13937311918.570002</v>
      </c>
      <c r="AG17" s="223"/>
      <c r="AH17" s="88">
        <f>((AF17-AB17)/AB17)</f>
        <v>-2.0948756804756055E-3</v>
      </c>
      <c r="AI17" s="88"/>
      <c r="AJ17" s="97">
        <f t="shared" si="16"/>
        <v>4.0271992084718123E-3</v>
      </c>
      <c r="AK17" s="97"/>
      <c r="AL17" s="118">
        <f t="shared" si="18"/>
        <v>3.9584631737894366E-2</v>
      </c>
      <c r="AM17" s="118"/>
      <c r="AN17" s="100">
        <f t="shared" si="20"/>
        <v>7.1653139874195857E-3</v>
      </c>
      <c r="AO17" s="100"/>
      <c r="AP17" s="113"/>
      <c r="AQ17" s="262">
        <f>SUM(AQ5:AQ16)</f>
        <v>13624733782.429998</v>
      </c>
      <c r="AR17" s="263"/>
      <c r="AS17" s="293" t="e">
        <f>(#REF!/AQ17)-1</f>
        <v>#REF!</v>
      </c>
      <c r="AT17" s="293" t="e">
        <f>(#REF!/AR17)-1</f>
        <v>#REF!</v>
      </c>
    </row>
    <row r="18" spans="1:46">
      <c r="A18" s="154" t="s">
        <v>75</v>
      </c>
      <c r="B18" s="222"/>
      <c r="C18" s="128"/>
      <c r="D18" s="222"/>
      <c r="E18" s="128"/>
      <c r="F18" s="88"/>
      <c r="G18" s="88"/>
      <c r="H18" s="222"/>
      <c r="I18" s="128"/>
      <c r="J18" s="88"/>
      <c r="K18" s="88"/>
      <c r="L18" s="222"/>
      <c r="M18" s="128"/>
      <c r="N18" s="88"/>
      <c r="O18" s="88"/>
      <c r="P18" s="222"/>
      <c r="Q18" s="128"/>
      <c r="R18" s="88"/>
      <c r="S18" s="88"/>
      <c r="T18" s="222"/>
      <c r="U18" s="128"/>
      <c r="V18" s="88"/>
      <c r="W18" s="88"/>
      <c r="X18" s="222"/>
      <c r="Y18" s="128"/>
      <c r="Z18" s="88"/>
      <c r="AA18" s="88"/>
      <c r="AB18" s="222"/>
      <c r="AC18" s="128"/>
      <c r="AD18" s="88"/>
      <c r="AE18" s="88"/>
      <c r="AF18" s="222"/>
      <c r="AG18" s="128"/>
      <c r="AH18" s="88"/>
      <c r="AI18" s="88"/>
      <c r="AJ18" s="97"/>
      <c r="AK18" s="97"/>
      <c r="AL18" s="118"/>
      <c r="AM18" s="118"/>
      <c r="AN18" s="100"/>
      <c r="AO18" s="100"/>
      <c r="AP18" s="113"/>
      <c r="AQ18" s="262"/>
      <c r="AR18" s="264"/>
      <c r="AS18" s="293" t="e">
        <f>(#REF!/AQ18)-1</f>
        <v>#REF!</v>
      </c>
      <c r="AT18" s="293" t="e">
        <f>(#REF!/AR18)-1</f>
        <v>#REF!</v>
      </c>
    </row>
    <row r="19" spans="1:46">
      <c r="A19" s="150" t="s">
        <v>63</v>
      </c>
      <c r="B19" s="125">
        <v>57719522395.57</v>
      </c>
      <c r="C19" s="224">
        <v>100</v>
      </c>
      <c r="D19" s="125">
        <v>56887156292.019997</v>
      </c>
      <c r="E19" s="224">
        <v>100</v>
      </c>
      <c r="F19" s="88">
        <f t="shared" si="14"/>
        <v>-1.4420876490375942E-2</v>
      </c>
      <c r="G19" s="88">
        <f t="shared" si="15"/>
        <v>0</v>
      </c>
      <c r="H19" s="125">
        <v>60501795092.190002</v>
      </c>
      <c r="I19" s="224">
        <v>100</v>
      </c>
      <c r="J19" s="88">
        <f>((H19-D19)/D19)</f>
        <v>6.3540507836512466E-2</v>
      </c>
      <c r="K19" s="88">
        <f>((I19-E19)/E19)</f>
        <v>0</v>
      </c>
      <c r="L19" s="125">
        <v>60135837226.089996</v>
      </c>
      <c r="M19" s="224">
        <v>100</v>
      </c>
      <c r="N19" s="88">
        <f t="shared" ref="N19:O25" si="22">((L19-H19)/H19)</f>
        <v>-6.0487108777909056E-3</v>
      </c>
      <c r="O19" s="88">
        <f t="shared" si="22"/>
        <v>0</v>
      </c>
      <c r="P19" s="125">
        <v>59976828868.360001</v>
      </c>
      <c r="Q19" s="224">
        <v>100</v>
      </c>
      <c r="R19" s="88">
        <f t="shared" ref="R19:R25" si="23">((P19-L19)/L19)</f>
        <v>-2.6441530552269387E-3</v>
      </c>
      <c r="S19" s="88">
        <f t="shared" ref="S19:S25" si="24">((Q19-M19)/M19)</f>
        <v>0</v>
      </c>
      <c r="T19" s="125">
        <v>60043063677.150002</v>
      </c>
      <c r="U19" s="224">
        <v>100</v>
      </c>
      <c r="V19" s="88">
        <f t="shared" ref="V19:V25" si="25">((T19-P19)/P19)</f>
        <v>1.1043399599431345E-3</v>
      </c>
      <c r="W19" s="88">
        <f t="shared" ref="W19:W25" si="26">((U19-Q19)/Q19)</f>
        <v>0</v>
      </c>
      <c r="X19" s="125">
        <v>59874309652.739998</v>
      </c>
      <c r="Y19" s="224">
        <v>100</v>
      </c>
      <c r="Z19" s="88">
        <f t="shared" ref="Z19:Z25" si="27">((X19-T19)/T19)</f>
        <v>-2.8105498633012745E-3</v>
      </c>
      <c r="AA19" s="88">
        <f t="shared" ref="AA19:AA25" si="28">((Y19-U19)/U19)</f>
        <v>0</v>
      </c>
      <c r="AB19" s="159">
        <v>62952712853.949997</v>
      </c>
      <c r="AC19" s="224">
        <v>100</v>
      </c>
      <c r="AD19" s="88">
        <f t="shared" ref="AD19:AD25" si="29">((AB19-X19)/X19)</f>
        <v>5.1414424968975379E-2</v>
      </c>
      <c r="AE19" s="88">
        <f t="shared" ref="AE19:AE25" si="30">((AC19-Y19)/Y19)</f>
        <v>0</v>
      </c>
      <c r="AF19" s="125">
        <v>63853725367.860001</v>
      </c>
      <c r="AG19" s="224">
        <v>100</v>
      </c>
      <c r="AH19" s="88">
        <f t="shared" ref="AH19:AH25" si="31">((AF19-AB19)/AB19)</f>
        <v>1.4312528770608322E-2</v>
      </c>
      <c r="AI19" s="88">
        <f t="shared" ref="AI19:AI25" si="32">((AG19-AC19)/AC19)</f>
        <v>0</v>
      </c>
      <c r="AJ19" s="97">
        <f t="shared" si="16"/>
        <v>1.3055938906168029E-2</v>
      </c>
      <c r="AK19" s="97">
        <f t="shared" si="17"/>
        <v>0</v>
      </c>
      <c r="AL19" s="118">
        <f t="shared" si="18"/>
        <v>0.12246295174394679</v>
      </c>
      <c r="AM19" s="118">
        <f t="shared" si="19"/>
        <v>0</v>
      </c>
      <c r="AN19" s="100">
        <f t="shared" si="20"/>
        <v>2.8741921274243149E-2</v>
      </c>
      <c r="AO19" s="100">
        <f t="shared" si="21"/>
        <v>0</v>
      </c>
      <c r="AP19" s="113"/>
      <c r="AQ19" s="252">
        <v>58847545464.410004</v>
      </c>
      <c r="AR19" s="265">
        <v>100</v>
      </c>
      <c r="AS19" s="293" t="e">
        <f>(#REF!/AQ19)-1</f>
        <v>#REF!</v>
      </c>
      <c r="AT19" s="293" t="e">
        <f>(#REF!/AR19)-1</f>
        <v>#REF!</v>
      </c>
    </row>
    <row r="20" spans="1:46">
      <c r="A20" s="150" t="s">
        <v>29</v>
      </c>
      <c r="B20" s="135">
        <v>51113609400</v>
      </c>
      <c r="C20" s="224">
        <v>100</v>
      </c>
      <c r="D20" s="125">
        <v>45364503700</v>
      </c>
      <c r="E20" s="224">
        <v>100</v>
      </c>
      <c r="F20" s="88">
        <f t="shared" si="14"/>
        <v>-0.11247700499898565</v>
      </c>
      <c r="G20" s="88">
        <f t="shared" si="15"/>
        <v>0</v>
      </c>
      <c r="H20" s="125">
        <v>38853252200</v>
      </c>
      <c r="I20" s="224">
        <v>100</v>
      </c>
      <c r="J20" s="88">
        <f>((H20-D20)/D20)</f>
        <v>-0.14353185792706027</v>
      </c>
      <c r="K20" s="88">
        <f>((I20-E20)/E20)</f>
        <v>0</v>
      </c>
      <c r="L20" s="125">
        <v>35591272200</v>
      </c>
      <c r="M20" s="224">
        <v>100</v>
      </c>
      <c r="N20" s="88">
        <f t="shared" si="22"/>
        <v>-8.3956421027735748E-2</v>
      </c>
      <c r="O20" s="88">
        <f t="shared" si="22"/>
        <v>0</v>
      </c>
      <c r="P20" s="125">
        <v>36630827700</v>
      </c>
      <c r="Q20" s="224">
        <v>100</v>
      </c>
      <c r="R20" s="88">
        <f t="shared" si="23"/>
        <v>2.9208157948341053E-2</v>
      </c>
      <c r="S20" s="88">
        <f t="shared" si="24"/>
        <v>0</v>
      </c>
      <c r="T20" s="125">
        <v>29554623100</v>
      </c>
      <c r="U20" s="224">
        <v>100</v>
      </c>
      <c r="V20" s="88">
        <f t="shared" si="25"/>
        <v>-0.19317621370592181</v>
      </c>
      <c r="W20" s="88">
        <f t="shared" si="26"/>
        <v>0</v>
      </c>
      <c r="X20" s="125">
        <v>27368862500</v>
      </c>
      <c r="Y20" s="224">
        <v>100</v>
      </c>
      <c r="Z20" s="88">
        <f t="shared" si="27"/>
        <v>-7.3956639291400741E-2</v>
      </c>
      <c r="AA20" s="88">
        <f t="shared" si="28"/>
        <v>0</v>
      </c>
      <c r="AB20" s="159">
        <v>25892946600</v>
      </c>
      <c r="AC20" s="224">
        <v>100</v>
      </c>
      <c r="AD20" s="88">
        <f t="shared" si="29"/>
        <v>-5.3926826516812673E-2</v>
      </c>
      <c r="AE20" s="88">
        <f t="shared" si="30"/>
        <v>0</v>
      </c>
      <c r="AF20" s="125">
        <v>25021167100</v>
      </c>
      <c r="AG20" s="224">
        <v>100</v>
      </c>
      <c r="AH20" s="88">
        <f t="shared" si="31"/>
        <v>-3.3668609195679565E-2</v>
      </c>
      <c r="AI20" s="88">
        <f t="shared" si="32"/>
        <v>0</v>
      </c>
      <c r="AJ20" s="97">
        <f t="shared" si="16"/>
        <v>-8.3185676839406933E-2</v>
      </c>
      <c r="AK20" s="97">
        <f t="shared" si="17"/>
        <v>0</v>
      </c>
      <c r="AL20" s="118">
        <f t="shared" si="18"/>
        <v>-0.44844173176747443</v>
      </c>
      <c r="AM20" s="118">
        <f t="shared" si="19"/>
        <v>0</v>
      </c>
      <c r="AN20" s="100">
        <f t="shared" si="20"/>
        <v>6.8268090503120243E-2</v>
      </c>
      <c r="AO20" s="100">
        <f t="shared" si="21"/>
        <v>0</v>
      </c>
      <c r="AP20" s="113"/>
      <c r="AQ20" s="252">
        <v>56630718400</v>
      </c>
      <c r="AR20" s="265">
        <v>100</v>
      </c>
      <c r="AS20" s="293" t="e">
        <f>(#REF!/AQ20)-1</f>
        <v>#REF!</v>
      </c>
      <c r="AT20" s="293" t="e">
        <f>(#REF!/AR20)-1</f>
        <v>#REF!</v>
      </c>
    </row>
    <row r="21" spans="1:46">
      <c r="A21" s="150" t="s">
        <v>30</v>
      </c>
      <c r="B21" s="140">
        <v>358233305.25999999</v>
      </c>
      <c r="C21" s="139">
        <v>1.1108</v>
      </c>
      <c r="D21" s="125">
        <v>356594403.22000003</v>
      </c>
      <c r="E21" s="224">
        <v>1.1056999999999999</v>
      </c>
      <c r="F21" s="88">
        <f t="shared" si="14"/>
        <v>-4.5749572022915986E-3</v>
      </c>
      <c r="G21" s="88">
        <f t="shared" si="15"/>
        <v>-4.5912855599568817E-3</v>
      </c>
      <c r="H21" s="125">
        <v>361930874.27999997</v>
      </c>
      <c r="I21" s="224">
        <v>1.1271</v>
      </c>
      <c r="J21" s="88">
        <f>((H21-D21)/D21)</f>
        <v>1.4965100438515913E-2</v>
      </c>
      <c r="K21" s="88">
        <f>((I21-E21)/E21)</f>
        <v>1.9354255222935775E-2</v>
      </c>
      <c r="L21" s="125">
        <v>357288008.57999998</v>
      </c>
      <c r="M21" s="224">
        <v>1.1124000000000001</v>
      </c>
      <c r="N21" s="88">
        <f t="shared" si="22"/>
        <v>-1.282804543612418E-2</v>
      </c>
      <c r="O21" s="88">
        <f t="shared" si="22"/>
        <v>-1.3042321000798452E-2</v>
      </c>
      <c r="P21" s="125">
        <v>355360207.66000003</v>
      </c>
      <c r="Q21" s="224">
        <v>1.1101000000000001</v>
      </c>
      <c r="R21" s="88">
        <f t="shared" si="23"/>
        <v>-5.3956496543552624E-3</v>
      </c>
      <c r="S21" s="88">
        <f t="shared" si="24"/>
        <v>-2.0676015821646607E-3</v>
      </c>
      <c r="T21" s="125">
        <v>357628487.38</v>
      </c>
      <c r="U21" s="224" t="s">
        <v>140</v>
      </c>
      <c r="V21" s="88">
        <f t="shared" si="25"/>
        <v>6.3830436585353518E-3</v>
      </c>
      <c r="W21" s="88" t="e">
        <f t="shared" si="26"/>
        <v>#VALUE!</v>
      </c>
      <c r="X21" s="125">
        <v>359071222.43000001</v>
      </c>
      <c r="Y21" s="224">
        <v>1.1223000000000001</v>
      </c>
      <c r="Z21" s="88">
        <f t="shared" si="27"/>
        <v>4.0341726146301826E-3</v>
      </c>
      <c r="AA21" s="88" t="e">
        <f t="shared" si="28"/>
        <v>#VALUE!</v>
      </c>
      <c r="AB21" s="159">
        <v>361381558.88</v>
      </c>
      <c r="AC21" s="224">
        <v>1.1294999999999999</v>
      </c>
      <c r="AD21" s="88">
        <f t="shared" si="29"/>
        <v>6.4342010879203278E-3</v>
      </c>
      <c r="AE21" s="88">
        <f t="shared" si="30"/>
        <v>6.4153969526863338E-3</v>
      </c>
      <c r="AF21" s="125">
        <v>363584669.02999997</v>
      </c>
      <c r="AG21" s="224">
        <v>1.1357999999999999</v>
      </c>
      <c r="AH21" s="88">
        <f t="shared" si="31"/>
        <v>6.096354658571659E-3</v>
      </c>
      <c r="AI21" s="88">
        <f t="shared" si="32"/>
        <v>5.5776892430278646E-3</v>
      </c>
      <c r="AJ21" s="97">
        <f t="shared" si="16"/>
        <v>1.8892775206752995E-3</v>
      </c>
      <c r="AK21" s="97" t="e">
        <f t="shared" si="17"/>
        <v>#VALUE!</v>
      </c>
      <c r="AL21" s="118">
        <f t="shared" si="18"/>
        <v>1.960284779255864E-2</v>
      </c>
      <c r="AM21" s="118">
        <f t="shared" si="19"/>
        <v>2.7222573935063776E-2</v>
      </c>
      <c r="AN21" s="100">
        <f t="shared" si="20"/>
        <v>8.828392280710258E-3</v>
      </c>
      <c r="AO21" s="100" t="e">
        <f t="shared" si="21"/>
        <v>#VALUE!</v>
      </c>
      <c r="AP21" s="113"/>
      <c r="AQ21" s="252">
        <v>366113097.69999999</v>
      </c>
      <c r="AR21" s="254">
        <v>1.1357999999999999</v>
      </c>
      <c r="AS21" s="293" t="e">
        <f>(#REF!/AQ21)-1</f>
        <v>#REF!</v>
      </c>
      <c r="AT21" s="293" t="e">
        <f>(#REF!/AR21)-1</f>
        <v>#REF!</v>
      </c>
    </row>
    <row r="22" spans="1:46">
      <c r="A22" s="150" t="s">
        <v>66</v>
      </c>
      <c r="B22" s="135">
        <v>688780178.01999998</v>
      </c>
      <c r="C22" s="224">
        <v>100</v>
      </c>
      <c r="D22" s="140">
        <v>688869242.94000006</v>
      </c>
      <c r="E22" s="224">
        <v>100</v>
      </c>
      <c r="F22" s="88">
        <f t="shared" si="14"/>
        <v>1.2930819271847591E-4</v>
      </c>
      <c r="G22" s="88">
        <f t="shared" si="15"/>
        <v>0</v>
      </c>
      <c r="H22" s="125">
        <v>684635777.79999995</v>
      </c>
      <c r="I22" s="224">
        <v>100</v>
      </c>
      <c r="J22" s="88">
        <f>((H22-D22)/D22)</f>
        <v>-6.1455278826679106E-3</v>
      </c>
      <c r="K22" s="88">
        <f>((I22-E22)/E22)</f>
        <v>0</v>
      </c>
      <c r="L22" s="125">
        <v>681424150.94000006</v>
      </c>
      <c r="M22" s="224">
        <v>100</v>
      </c>
      <c r="N22" s="88">
        <f t="shared" si="22"/>
        <v>-4.6910006227254102E-3</v>
      </c>
      <c r="O22" s="88">
        <f t="shared" si="22"/>
        <v>0</v>
      </c>
      <c r="P22" s="125">
        <v>675433745.88</v>
      </c>
      <c r="Q22" s="224">
        <v>100</v>
      </c>
      <c r="R22" s="88">
        <f t="shared" si="23"/>
        <v>-8.7910078498634279E-3</v>
      </c>
      <c r="S22" s="88">
        <f t="shared" si="24"/>
        <v>0</v>
      </c>
      <c r="T22" s="125">
        <v>671503238.37</v>
      </c>
      <c r="U22" s="224">
        <v>100</v>
      </c>
      <c r="V22" s="88">
        <f t="shared" si="25"/>
        <v>-5.8192347272774531E-3</v>
      </c>
      <c r="W22" s="88">
        <f t="shared" si="26"/>
        <v>0</v>
      </c>
      <c r="X22" s="125">
        <v>671329110.41999996</v>
      </c>
      <c r="Y22" s="224">
        <v>100</v>
      </c>
      <c r="Z22" s="88">
        <f t="shared" si="27"/>
        <v>-2.593106630769556E-4</v>
      </c>
      <c r="AA22" s="88">
        <f t="shared" si="28"/>
        <v>0</v>
      </c>
      <c r="AB22" s="159">
        <v>671694454.23000002</v>
      </c>
      <c r="AC22" s="224">
        <v>100</v>
      </c>
      <c r="AD22" s="88">
        <f t="shared" si="29"/>
        <v>5.4420969436509898E-4</v>
      </c>
      <c r="AE22" s="88">
        <f t="shared" si="30"/>
        <v>0</v>
      </c>
      <c r="AF22" s="125">
        <v>670734735.92999995</v>
      </c>
      <c r="AG22" s="224">
        <v>100</v>
      </c>
      <c r="AH22" s="88">
        <f t="shared" si="31"/>
        <v>-1.4288018815046626E-3</v>
      </c>
      <c r="AI22" s="88">
        <f t="shared" si="32"/>
        <v>0</v>
      </c>
      <c r="AJ22" s="97">
        <f t="shared" si="16"/>
        <v>-3.3076707175040305E-3</v>
      </c>
      <c r="AK22" s="97">
        <f t="shared" si="17"/>
        <v>0</v>
      </c>
      <c r="AL22" s="118">
        <f t="shared" si="18"/>
        <v>-2.6325035114943593E-2</v>
      </c>
      <c r="AM22" s="118">
        <f t="shared" si="19"/>
        <v>0</v>
      </c>
      <c r="AN22" s="100">
        <f t="shared" si="20"/>
        <v>3.501314623717864E-3</v>
      </c>
      <c r="AO22" s="100">
        <f t="shared" si="21"/>
        <v>0</v>
      </c>
      <c r="AP22" s="113"/>
      <c r="AQ22" s="252">
        <v>691810420.35000002</v>
      </c>
      <c r="AR22" s="265">
        <v>100</v>
      </c>
      <c r="AS22" s="293" t="e">
        <f>(#REF!/AQ22)-1</f>
        <v>#REF!</v>
      </c>
      <c r="AT22" s="293" t="e">
        <f>(#REF!/AR22)-1</f>
        <v>#REF!</v>
      </c>
    </row>
    <row r="23" spans="1:46">
      <c r="A23" s="150" t="s">
        <v>31</v>
      </c>
      <c r="B23" s="140">
        <v>13792624918.5541</v>
      </c>
      <c r="C23" s="220">
        <v>1</v>
      </c>
      <c r="D23" s="135">
        <v>13695234981.194099</v>
      </c>
      <c r="E23" s="220">
        <v>1</v>
      </c>
      <c r="F23" s="88">
        <f t="shared" si="14"/>
        <v>-7.0610154292668264E-3</v>
      </c>
      <c r="G23" s="88">
        <f t="shared" si="15"/>
        <v>0</v>
      </c>
      <c r="H23" s="140">
        <v>13421172252.8141</v>
      </c>
      <c r="I23" s="220">
        <v>1</v>
      </c>
      <c r="J23" s="88">
        <f>((H23-D23)/D23)</f>
        <v>-2.0011538959085709E-2</v>
      </c>
      <c r="K23" s="88">
        <f>((I23-E23)/E23)</f>
        <v>0</v>
      </c>
      <c r="L23" s="125">
        <v>13316718371.437901</v>
      </c>
      <c r="M23" s="220">
        <v>1</v>
      </c>
      <c r="N23" s="88">
        <f t="shared" si="22"/>
        <v>-7.7827688527206135E-3</v>
      </c>
      <c r="O23" s="88">
        <f t="shared" si="22"/>
        <v>0</v>
      </c>
      <c r="P23" s="125">
        <v>13195278804.2279</v>
      </c>
      <c r="Q23" s="220">
        <v>1</v>
      </c>
      <c r="R23" s="88">
        <f t="shared" si="23"/>
        <v>-9.1193313414563333E-3</v>
      </c>
      <c r="S23" s="88">
        <f t="shared" si="24"/>
        <v>0</v>
      </c>
      <c r="T23" s="125">
        <v>13120074465.047899</v>
      </c>
      <c r="U23" s="220">
        <v>1</v>
      </c>
      <c r="V23" s="88">
        <f t="shared" si="25"/>
        <v>-5.6993368837272374E-3</v>
      </c>
      <c r="W23" s="88">
        <f t="shared" si="26"/>
        <v>0</v>
      </c>
      <c r="X23" s="125">
        <v>12997566990.4279</v>
      </c>
      <c r="Y23" s="220">
        <v>1</v>
      </c>
      <c r="Z23" s="88">
        <f t="shared" si="27"/>
        <v>-9.3374069595687833E-3</v>
      </c>
      <c r="AA23" s="88">
        <f t="shared" si="28"/>
        <v>0</v>
      </c>
      <c r="AB23" s="159">
        <v>12877023289.8479</v>
      </c>
      <c r="AC23" s="220">
        <v>1</v>
      </c>
      <c r="AD23" s="88">
        <f t="shared" si="29"/>
        <v>-9.2743280853081755E-3</v>
      </c>
      <c r="AE23" s="88">
        <f t="shared" si="30"/>
        <v>0</v>
      </c>
      <c r="AF23" s="125">
        <v>12926440465.217899</v>
      </c>
      <c r="AG23" s="220">
        <v>1</v>
      </c>
      <c r="AH23" s="88">
        <f t="shared" si="31"/>
        <v>3.8376241354598525E-3</v>
      </c>
      <c r="AI23" s="88">
        <f t="shared" si="32"/>
        <v>0</v>
      </c>
      <c r="AJ23" s="97">
        <f t="shared" si="16"/>
        <v>-8.0560127969592291E-3</v>
      </c>
      <c r="AK23" s="97">
        <f t="shared" si="17"/>
        <v>0</v>
      </c>
      <c r="AL23" s="118">
        <f t="shared" si="18"/>
        <v>-5.6135912748622896E-2</v>
      </c>
      <c r="AM23" s="118">
        <f t="shared" si="19"/>
        <v>0</v>
      </c>
      <c r="AN23" s="100">
        <f t="shared" si="20"/>
        <v>6.4947090349116981E-3</v>
      </c>
      <c r="AO23" s="100">
        <f t="shared" si="21"/>
        <v>0</v>
      </c>
      <c r="AP23" s="113"/>
      <c r="AQ23" s="252">
        <v>13880602273.7041</v>
      </c>
      <c r="AR23" s="257">
        <v>1</v>
      </c>
      <c r="AS23" s="293" t="e">
        <f>(#REF!/AQ23)-1</f>
        <v>#REF!</v>
      </c>
      <c r="AT23" s="293" t="e">
        <f>(#REF!/AR23)-1</f>
        <v>#REF!</v>
      </c>
    </row>
    <row r="24" spans="1:46">
      <c r="A24" s="150" t="s">
        <v>92</v>
      </c>
      <c r="B24" s="143">
        <v>247489161.38</v>
      </c>
      <c r="C24" s="220">
        <v>10</v>
      </c>
      <c r="D24" s="135">
        <v>347326094.23000002</v>
      </c>
      <c r="E24" s="220">
        <v>10</v>
      </c>
      <c r="F24" s="88">
        <f t="shared" si="14"/>
        <v>0.40339921268999868</v>
      </c>
      <c r="G24" s="88">
        <f t="shared" si="15"/>
        <v>0</v>
      </c>
      <c r="H24" s="140">
        <v>347307481.62</v>
      </c>
      <c r="I24" s="220">
        <v>10</v>
      </c>
      <c r="J24" s="88">
        <f>((H24-D24)/D24)</f>
        <v>-5.358828579026659E-5</v>
      </c>
      <c r="K24" s="88">
        <f>((I24-E24)/E24)</f>
        <v>0</v>
      </c>
      <c r="L24" s="140">
        <v>346565477.49000001</v>
      </c>
      <c r="M24" s="220">
        <v>10</v>
      </c>
      <c r="N24" s="88">
        <f t="shared" si="22"/>
        <v>-2.1364472960356358E-3</v>
      </c>
      <c r="O24" s="88">
        <f t="shared" si="22"/>
        <v>0</v>
      </c>
      <c r="P24" s="125">
        <v>347233516</v>
      </c>
      <c r="Q24" s="220">
        <v>10</v>
      </c>
      <c r="R24" s="88">
        <f t="shared" si="23"/>
        <v>1.9275968132725118E-3</v>
      </c>
      <c r="S24" s="88">
        <f t="shared" si="24"/>
        <v>0</v>
      </c>
      <c r="T24" s="125">
        <v>347780532.42000002</v>
      </c>
      <c r="U24" s="220">
        <v>10</v>
      </c>
      <c r="V24" s="88">
        <f t="shared" si="25"/>
        <v>1.5753560494431555E-3</v>
      </c>
      <c r="W24" s="88">
        <f t="shared" si="26"/>
        <v>0</v>
      </c>
      <c r="X24" s="125">
        <v>348425023.61000001</v>
      </c>
      <c r="Y24" s="220">
        <v>10</v>
      </c>
      <c r="Z24" s="88">
        <f t="shared" si="27"/>
        <v>1.8531548776332097E-3</v>
      </c>
      <c r="AA24" s="88">
        <f t="shared" si="28"/>
        <v>0</v>
      </c>
      <c r="AB24" s="159">
        <v>348425023.61000001</v>
      </c>
      <c r="AC24" s="220">
        <v>10</v>
      </c>
      <c r="AD24" s="88">
        <f t="shared" si="29"/>
        <v>0</v>
      </c>
      <c r="AE24" s="88">
        <f t="shared" si="30"/>
        <v>0</v>
      </c>
      <c r="AF24" s="125">
        <v>350429817.19999999</v>
      </c>
      <c r="AG24" s="220">
        <v>10</v>
      </c>
      <c r="AH24" s="88">
        <f t="shared" si="31"/>
        <v>5.7538737293564325E-3</v>
      </c>
      <c r="AI24" s="88">
        <f t="shared" si="32"/>
        <v>0</v>
      </c>
      <c r="AJ24" s="97">
        <f t="shared" si="16"/>
        <v>5.1539894822234762E-2</v>
      </c>
      <c r="AK24" s="97">
        <f t="shared" si="17"/>
        <v>0</v>
      </c>
      <c r="AL24" s="118">
        <f t="shared" si="18"/>
        <v>8.9360489222116372E-3</v>
      </c>
      <c r="AM24" s="118">
        <f t="shared" si="19"/>
        <v>0</v>
      </c>
      <c r="AN24" s="100">
        <f t="shared" si="20"/>
        <v>0.14219068918353406</v>
      </c>
      <c r="AO24" s="100">
        <f t="shared" si="21"/>
        <v>0</v>
      </c>
      <c r="AP24" s="113"/>
      <c r="AQ24" s="260">
        <v>246915130.99000001</v>
      </c>
      <c r="AR24" s="257">
        <v>10</v>
      </c>
      <c r="AS24" s="293" t="e">
        <f>(#REF!/AQ24)-1</f>
        <v>#REF!</v>
      </c>
      <c r="AT24" s="293" t="e">
        <f>(#REF!/AR24)-1</f>
        <v>#REF!</v>
      </c>
    </row>
    <row r="25" spans="1:46">
      <c r="A25" s="150" t="s">
        <v>127</v>
      </c>
      <c r="B25" s="143">
        <v>1995133836.01</v>
      </c>
      <c r="C25" s="220">
        <v>1</v>
      </c>
      <c r="D25" s="143">
        <v>1792615593.26</v>
      </c>
      <c r="E25" s="220">
        <v>1</v>
      </c>
      <c r="F25" s="88">
        <f t="shared" si="14"/>
        <v>-0.10150609402475441</v>
      </c>
      <c r="G25" s="88">
        <f t="shared" si="15"/>
        <v>0</v>
      </c>
      <c r="H25" s="135">
        <v>1680215345.9000001</v>
      </c>
      <c r="I25" s="220">
        <v>1</v>
      </c>
      <c r="J25" s="88">
        <f>((H25-D25)/D25)</f>
        <v>-6.2701812805048732E-2</v>
      </c>
      <c r="K25" s="88">
        <f>((I25-E25)/E25)</f>
        <v>0</v>
      </c>
      <c r="L25" s="140">
        <v>1730877776.0999999</v>
      </c>
      <c r="M25" s="220">
        <v>1</v>
      </c>
      <c r="N25" s="88">
        <f t="shared" si="22"/>
        <v>3.0152343462178474E-2</v>
      </c>
      <c r="O25" s="88">
        <f t="shared" si="22"/>
        <v>0</v>
      </c>
      <c r="P25" s="140">
        <v>1739260889.8199999</v>
      </c>
      <c r="Q25" s="220">
        <v>1</v>
      </c>
      <c r="R25" s="88">
        <f t="shared" si="23"/>
        <v>4.843273069741986E-3</v>
      </c>
      <c r="S25" s="88">
        <f t="shared" si="24"/>
        <v>0</v>
      </c>
      <c r="T25" s="125">
        <v>1701875873.6400001</v>
      </c>
      <c r="U25" s="220">
        <v>1</v>
      </c>
      <c r="V25" s="88">
        <f t="shared" si="25"/>
        <v>-2.1494771945265147E-2</v>
      </c>
      <c r="W25" s="88">
        <f t="shared" si="26"/>
        <v>0</v>
      </c>
      <c r="X25" s="125">
        <v>1650453163.55</v>
      </c>
      <c r="Y25" s="220">
        <v>1</v>
      </c>
      <c r="Z25" s="88">
        <f t="shared" si="27"/>
        <v>-3.0215311754797025E-2</v>
      </c>
      <c r="AA25" s="88">
        <f t="shared" si="28"/>
        <v>0</v>
      </c>
      <c r="AB25" s="159">
        <v>1620388912.1099999</v>
      </c>
      <c r="AC25" s="220">
        <v>1</v>
      </c>
      <c r="AD25" s="88">
        <f t="shared" si="29"/>
        <v>-1.821575559001876E-2</v>
      </c>
      <c r="AE25" s="88">
        <f t="shared" si="30"/>
        <v>0</v>
      </c>
      <c r="AF25" s="125">
        <v>1657168960.6099999</v>
      </c>
      <c r="AG25" s="220">
        <v>1</v>
      </c>
      <c r="AH25" s="88">
        <f t="shared" si="31"/>
        <v>2.2698284482894061E-2</v>
      </c>
      <c r="AI25" s="88">
        <f t="shared" si="32"/>
        <v>0</v>
      </c>
      <c r="AJ25" s="97">
        <f t="shared" si="16"/>
        <v>-2.2054980638133687E-2</v>
      </c>
      <c r="AK25" s="97">
        <f t="shared" si="17"/>
        <v>0</v>
      </c>
      <c r="AL25" s="118">
        <f t="shared" si="18"/>
        <v>-7.5558102450554207E-2</v>
      </c>
      <c r="AM25" s="118">
        <f t="shared" si="19"/>
        <v>0</v>
      </c>
      <c r="AN25" s="100">
        <f t="shared" si="20"/>
        <v>4.3912680159450747E-2</v>
      </c>
      <c r="AO25" s="100">
        <f t="shared" si="21"/>
        <v>0</v>
      </c>
      <c r="AP25" s="113"/>
      <c r="AQ25" s="261">
        <v>2266908745.4000001</v>
      </c>
      <c r="AR25" s="257">
        <v>1</v>
      </c>
      <c r="AS25" s="293" t="e">
        <f>(#REF!/AQ25)-1</f>
        <v>#REF!</v>
      </c>
      <c r="AT25" s="293" t="e">
        <f>(#REF!/AR25)-1</f>
        <v>#REF!</v>
      </c>
    </row>
    <row r="26" spans="1:46">
      <c r="A26" s="153" t="s">
        <v>72</v>
      </c>
      <c r="B26" s="225">
        <f>SUM(B19:B25)</f>
        <v>125915393194.79411</v>
      </c>
      <c r="C26" s="226"/>
      <c r="D26" s="225">
        <f>SUM(D19:D25)</f>
        <v>119132300306.86407</v>
      </c>
      <c r="E26" s="226"/>
      <c r="F26" s="88">
        <f t="shared" si="14"/>
        <v>-5.3870243469251074E-2</v>
      </c>
      <c r="G26" s="88"/>
      <c r="H26" s="225">
        <f>SUM(H19:H25)</f>
        <v>115850309024.6041</v>
      </c>
      <c r="I26" s="226"/>
      <c r="J26" s="88">
        <f>((H26-D26)/D26)</f>
        <v>-2.7549130452498113E-2</v>
      </c>
      <c r="K26" s="88"/>
      <c r="L26" s="225">
        <f>SUM(L19:L25)</f>
        <v>112159983210.63791</v>
      </c>
      <c r="M26" s="226"/>
      <c r="N26" s="88">
        <f>((L26-H26)/H26)</f>
        <v>-3.1854259561642097E-2</v>
      </c>
      <c r="O26" s="88"/>
      <c r="P26" s="225">
        <f>SUM(P19:P25)</f>
        <v>112920223731.94792</v>
      </c>
      <c r="Q26" s="226"/>
      <c r="R26" s="88">
        <f>((P26-L26)/L26)</f>
        <v>6.7781796996373581E-3</v>
      </c>
      <c r="S26" s="88"/>
      <c r="T26" s="225">
        <f>SUM(T19:T25)</f>
        <v>105796549374.00789</v>
      </c>
      <c r="U26" s="226"/>
      <c r="V26" s="88">
        <f>((T26-P26)/P26)</f>
        <v>-6.3085903680551864E-2</v>
      </c>
      <c r="W26" s="88"/>
      <c r="X26" s="225">
        <f>SUM(X19:X25)</f>
        <v>103270017663.17789</v>
      </c>
      <c r="Y26" s="226"/>
      <c r="Z26" s="88">
        <f>((X26-T26)/T26)</f>
        <v>-2.388104078799682E-2</v>
      </c>
      <c r="AA26" s="88"/>
      <c r="AB26" s="225">
        <f>SUM(AB19:AB25)</f>
        <v>104724572692.6279</v>
      </c>
      <c r="AC26" s="226"/>
      <c r="AD26" s="88">
        <f>((AB26-X26)/X26)</f>
        <v>1.4084969310203289E-2</v>
      </c>
      <c r="AE26" s="88"/>
      <c r="AF26" s="225">
        <f>SUM(AF19:AF25)</f>
        <v>104843251115.84789</v>
      </c>
      <c r="AG26" s="226"/>
      <c r="AH26" s="88">
        <f>((AF26-AB26)/AB26)</f>
        <v>1.133243327411928E-3</v>
      </c>
      <c r="AI26" s="88"/>
      <c r="AJ26" s="97">
        <f t="shared" si="16"/>
        <v>-2.2280523201835926E-2</v>
      </c>
      <c r="AK26" s="97"/>
      <c r="AL26" s="118">
        <f t="shared" si="18"/>
        <v>-0.11994269525737423</v>
      </c>
      <c r="AM26" s="118"/>
      <c r="AN26" s="100">
        <f t="shared" si="20"/>
        <v>2.8030665688094744E-2</v>
      </c>
      <c r="AO26" s="100"/>
      <c r="AP26" s="113"/>
      <c r="AQ26" s="266">
        <f>SUM(AQ19:AQ25)</f>
        <v>132930613532.55411</v>
      </c>
      <c r="AR26" s="267"/>
      <c r="AS26" s="293" t="e">
        <f>(#REF!/AQ26)-1</f>
        <v>#REF!</v>
      </c>
      <c r="AT26" s="293" t="e">
        <f>(#REF!/AR26)-1</f>
        <v>#REF!</v>
      </c>
    </row>
    <row r="27" spans="1:46">
      <c r="A27" s="154" t="s">
        <v>98</v>
      </c>
      <c r="B27" s="222"/>
      <c r="C27" s="128"/>
      <c r="D27" s="222"/>
      <c r="E27" s="128"/>
      <c r="F27" s="88"/>
      <c r="G27" s="88"/>
      <c r="H27" s="222"/>
      <c r="I27" s="128"/>
      <c r="J27" s="88"/>
      <c r="K27" s="88"/>
      <c r="L27" s="222"/>
      <c r="M27" s="128"/>
      <c r="N27" s="88"/>
      <c r="O27" s="88"/>
      <c r="P27" s="222"/>
      <c r="Q27" s="128"/>
      <c r="R27" s="88"/>
      <c r="S27" s="88"/>
      <c r="T27" s="222"/>
      <c r="U27" s="128"/>
      <c r="V27" s="88"/>
      <c r="W27" s="88"/>
      <c r="X27" s="222"/>
      <c r="Y27" s="128"/>
      <c r="Z27" s="88"/>
      <c r="AA27" s="88"/>
      <c r="AB27" s="222"/>
      <c r="AC27" s="128"/>
      <c r="AD27" s="88"/>
      <c r="AE27" s="88"/>
      <c r="AF27" s="222"/>
      <c r="AG27" s="128"/>
      <c r="AH27" s="88"/>
      <c r="AI27" s="88"/>
      <c r="AJ27" s="97"/>
      <c r="AK27" s="97"/>
      <c r="AL27" s="118"/>
      <c r="AM27" s="118"/>
      <c r="AN27" s="100"/>
      <c r="AO27" s="100"/>
      <c r="AP27" s="113"/>
      <c r="AQ27" s="262"/>
      <c r="AR27" s="264"/>
      <c r="AS27" s="293" t="e">
        <f>(#REF!/AQ27)-1</f>
        <v>#REF!</v>
      </c>
      <c r="AT27" s="293" t="e">
        <f>(#REF!/AR27)-1</f>
        <v>#REF!</v>
      </c>
    </row>
    <row r="28" spans="1:46">
      <c r="A28" s="150" t="s">
        <v>32</v>
      </c>
      <c r="B28" s="125">
        <v>1077206445.29</v>
      </c>
      <c r="C28" s="124">
        <v>144</v>
      </c>
      <c r="D28" s="125">
        <v>1075314076.3</v>
      </c>
      <c r="E28" s="124">
        <v>144.74</v>
      </c>
      <c r="F28" s="88">
        <f t="shared" si="14"/>
        <v>-1.7567375300010907E-3</v>
      </c>
      <c r="G28" s="88">
        <f t="shared" si="15"/>
        <v>5.1388888888889523E-3</v>
      </c>
      <c r="H28" s="125">
        <v>1056176113.73</v>
      </c>
      <c r="I28" s="124">
        <v>145.28</v>
      </c>
      <c r="J28" s="88">
        <f>((H28-D28)/D28)</f>
        <v>-1.7797556073896933E-2</v>
      </c>
      <c r="K28" s="88">
        <f>((I28-E28)/E28)</f>
        <v>3.7308276910321403E-3</v>
      </c>
      <c r="L28" s="125">
        <v>1045877757.63</v>
      </c>
      <c r="M28" s="124">
        <v>145.19</v>
      </c>
      <c r="N28" s="88">
        <f t="shared" ref="N28:O33" si="33">((L28-H28)/H28)</f>
        <v>-9.750605004339918E-3</v>
      </c>
      <c r="O28" s="88">
        <f t="shared" si="33"/>
        <v>-6.1949339207050804E-4</v>
      </c>
      <c r="P28" s="125">
        <v>1040833638.61</v>
      </c>
      <c r="Q28" s="124">
        <v>148.52000000000001</v>
      </c>
      <c r="R28" s="88">
        <f t="shared" ref="R28:R33" si="34">((P28-L28)/L28)</f>
        <v>-4.822857148650099E-3</v>
      </c>
      <c r="S28" s="88">
        <f t="shared" ref="S28:S33" si="35">((Q28-M28)/M28)</f>
        <v>2.2935463874922603E-2</v>
      </c>
      <c r="T28" s="125">
        <v>1019544306.35</v>
      </c>
      <c r="U28" s="124">
        <v>148.97999999999999</v>
      </c>
      <c r="V28" s="88">
        <f t="shared" ref="V28:V33" si="36">((T28-P28)/P28)</f>
        <v>-2.0454116268216707E-2</v>
      </c>
      <c r="W28" s="88">
        <f t="shared" ref="W28:W33" si="37">((U28-Q28)/Q28)</f>
        <v>3.0972259628331503E-3</v>
      </c>
      <c r="X28" s="125">
        <v>1024620630.76</v>
      </c>
      <c r="Y28" s="124">
        <v>149.62</v>
      </c>
      <c r="Z28" s="88">
        <f t="shared" ref="Z28:Z33" si="38">((X28-T28)/T28)</f>
        <v>4.9790130535605302E-3</v>
      </c>
      <c r="AA28" s="88">
        <f t="shared" ref="AA28:AA33" si="39">((Y28-U28)/U28)</f>
        <v>4.2958786414284793E-3</v>
      </c>
      <c r="AB28" s="159">
        <v>1031281255.9</v>
      </c>
      <c r="AC28" s="124">
        <v>150.83000000000001</v>
      </c>
      <c r="AD28" s="88">
        <f t="shared" ref="AD28:AD33" si="40">((AB28-X28)/X28)</f>
        <v>6.5005768379459115E-3</v>
      </c>
      <c r="AE28" s="88">
        <f t="shared" ref="AE28:AE33" si="41">((AC28-Y28)/Y28)</f>
        <v>8.087154123780296E-3</v>
      </c>
      <c r="AF28" s="125">
        <v>1024766748.59</v>
      </c>
      <c r="AG28" s="124">
        <v>150.13</v>
      </c>
      <c r="AH28" s="88">
        <f t="shared" ref="AH28:AH33" si="42">((AF28-AB28)/AB28)</f>
        <v>-6.3169065400250366E-3</v>
      </c>
      <c r="AI28" s="88">
        <f t="shared" ref="AI28:AI33" si="43">((AG28-AC28)/AC28)</f>
        <v>-4.6409865411391436E-3</v>
      </c>
      <c r="AJ28" s="97">
        <f t="shared" si="16"/>
        <v>-6.1773985842029176E-3</v>
      </c>
      <c r="AK28" s="97">
        <f t="shared" si="17"/>
        <v>5.2531199062094969E-3</v>
      </c>
      <c r="AL28" s="118">
        <f t="shared" si="18"/>
        <v>-4.7007036199066557E-2</v>
      </c>
      <c r="AM28" s="118">
        <f t="shared" si="19"/>
        <v>3.7239187508636078E-2</v>
      </c>
      <c r="AN28" s="100">
        <f t="shared" si="20"/>
        <v>9.6969332604074192E-3</v>
      </c>
      <c r="AO28" s="100">
        <f t="shared" si="21"/>
        <v>8.1150000384177627E-3</v>
      </c>
      <c r="AP28" s="113"/>
      <c r="AQ28" s="252">
        <v>1092437778.4100001</v>
      </c>
      <c r="AR28" s="254">
        <v>143.21</v>
      </c>
      <c r="AS28" s="293" t="e">
        <f>(#REF!/AQ28)-1</f>
        <v>#REF!</v>
      </c>
      <c r="AT28" s="293" t="e">
        <f>(#REF!/AR28)-1</f>
        <v>#REF!</v>
      </c>
    </row>
    <row r="29" spans="1:46">
      <c r="A29" s="150" t="s">
        <v>33</v>
      </c>
      <c r="B29" s="125">
        <v>626567755.19000006</v>
      </c>
      <c r="C29" s="220">
        <v>1.1942999999999999</v>
      </c>
      <c r="D29" s="125">
        <v>631941589.65999997</v>
      </c>
      <c r="E29" s="124">
        <v>1.2045999999999999</v>
      </c>
      <c r="F29" s="88">
        <f t="shared" si="14"/>
        <v>8.5766214834505014E-3</v>
      </c>
      <c r="G29" s="88">
        <f t="shared" si="15"/>
        <v>8.6242987524072483E-3</v>
      </c>
      <c r="H29" s="125">
        <v>652650504.62</v>
      </c>
      <c r="I29" s="124">
        <v>1.2441</v>
      </c>
      <c r="J29" s="88">
        <f>((H29-D29)/D29)</f>
        <v>3.277029918404633E-2</v>
      </c>
      <c r="K29" s="88">
        <f>((I29-E29)/E29)</f>
        <v>3.27909679561681E-2</v>
      </c>
      <c r="L29" s="125">
        <v>652782787.14999998</v>
      </c>
      <c r="M29" s="124">
        <v>1.2443</v>
      </c>
      <c r="N29" s="88">
        <f t="shared" si="33"/>
        <v>2.0268509571901998E-4</v>
      </c>
      <c r="O29" s="88">
        <f t="shared" si="33"/>
        <v>1.6075878144841891E-4</v>
      </c>
      <c r="P29" s="125">
        <v>650226041.38</v>
      </c>
      <c r="Q29" s="124">
        <v>1.2394000000000001</v>
      </c>
      <c r="R29" s="88">
        <f t="shared" si="34"/>
        <v>-3.9166868678669345E-3</v>
      </c>
      <c r="S29" s="88">
        <f t="shared" si="35"/>
        <v>-3.9379570843043514E-3</v>
      </c>
      <c r="T29" s="125">
        <v>653024669.76999998</v>
      </c>
      <c r="U29" s="124">
        <v>1.2447999999999999</v>
      </c>
      <c r="V29" s="88">
        <f t="shared" si="36"/>
        <v>4.3040853670830341E-3</v>
      </c>
      <c r="W29" s="88">
        <f t="shared" si="37"/>
        <v>4.3569469097949403E-3</v>
      </c>
      <c r="X29" s="125">
        <v>653376343.88999999</v>
      </c>
      <c r="Y29" s="124">
        <v>1.2454000000000001</v>
      </c>
      <c r="Z29" s="88">
        <f t="shared" si="38"/>
        <v>5.3853114021537184E-4</v>
      </c>
      <c r="AA29" s="88">
        <f t="shared" si="39"/>
        <v>4.8200514138830013E-4</v>
      </c>
      <c r="AB29" s="159">
        <v>660765741.49000001</v>
      </c>
      <c r="AC29" s="124">
        <v>1.2576000000000001</v>
      </c>
      <c r="AD29" s="88">
        <f t="shared" si="40"/>
        <v>1.1309557912681447E-2</v>
      </c>
      <c r="AE29" s="88">
        <f t="shared" si="41"/>
        <v>9.7960494620202253E-3</v>
      </c>
      <c r="AF29" s="125">
        <v>656793520.46000004</v>
      </c>
      <c r="AG29" s="124">
        <v>1.2485999999999999</v>
      </c>
      <c r="AH29" s="88">
        <f t="shared" si="42"/>
        <v>-6.0115420346139219E-3</v>
      </c>
      <c r="AI29" s="88">
        <f t="shared" si="43"/>
        <v>-7.1564885496184149E-3</v>
      </c>
      <c r="AJ29" s="97">
        <f t="shared" si="16"/>
        <v>5.9716939100893556E-3</v>
      </c>
      <c r="AK29" s="97">
        <f t="shared" si="17"/>
        <v>5.6395726711630572E-3</v>
      </c>
      <c r="AL29" s="118">
        <f t="shared" si="18"/>
        <v>3.9326309910020354E-2</v>
      </c>
      <c r="AM29" s="118">
        <f t="shared" si="19"/>
        <v>3.6526647849908722E-2</v>
      </c>
      <c r="AN29" s="100">
        <f t="shared" si="20"/>
        <v>1.230797268414258E-2</v>
      </c>
      <c r="AO29" s="100">
        <f t="shared" si="21"/>
        <v>1.2404575465209145E-2</v>
      </c>
      <c r="AP29" s="113"/>
      <c r="AQ29" s="252">
        <v>609639394.97000003</v>
      </c>
      <c r="AR29" s="254">
        <v>1.1629</v>
      </c>
      <c r="AS29" s="293" t="e">
        <f>(#REF!/AQ29)-1</f>
        <v>#REF!</v>
      </c>
      <c r="AT29" s="293" t="e">
        <f>(#REF!/AR29)-1</f>
        <v>#REF!</v>
      </c>
    </row>
    <row r="30" spans="1:46">
      <c r="A30" s="150" t="s">
        <v>34</v>
      </c>
      <c r="B30" s="217">
        <v>1188872152.78</v>
      </c>
      <c r="C30" s="220">
        <v>213.45</v>
      </c>
      <c r="D30" s="217">
        <v>1198315123.72</v>
      </c>
      <c r="E30" s="220">
        <v>213.93</v>
      </c>
      <c r="F30" s="88">
        <f t="shared" si="14"/>
        <v>7.9427976489474337E-3</v>
      </c>
      <c r="G30" s="88">
        <f t="shared" si="15"/>
        <v>2.2487702037948852E-3</v>
      </c>
      <c r="H30" s="217">
        <v>1200328919.1400001</v>
      </c>
      <c r="I30" s="220">
        <v>214.34</v>
      </c>
      <c r="J30" s="88">
        <f>((H30-D30)/D30)</f>
        <v>1.6805224102893175E-3</v>
      </c>
      <c r="K30" s="88">
        <f>((I30-E30)/E30)</f>
        <v>1.9165147478146898E-3</v>
      </c>
      <c r="L30" s="217">
        <v>1195608934.1800001</v>
      </c>
      <c r="M30" s="220">
        <v>213.54</v>
      </c>
      <c r="N30" s="88">
        <f t="shared" si="33"/>
        <v>-3.9322429750186863E-3</v>
      </c>
      <c r="O30" s="88">
        <f t="shared" si="33"/>
        <v>-3.732387795091963E-3</v>
      </c>
      <c r="P30" s="217">
        <v>1197123716.3699999</v>
      </c>
      <c r="Q30" s="220">
        <v>214.03</v>
      </c>
      <c r="R30" s="88">
        <f t="shared" si="34"/>
        <v>1.2669545590496289E-3</v>
      </c>
      <c r="S30" s="88">
        <f t="shared" si="35"/>
        <v>2.2946520558209662E-3</v>
      </c>
      <c r="T30" s="217">
        <v>1202366280.3</v>
      </c>
      <c r="U30" s="220">
        <v>215.11</v>
      </c>
      <c r="V30" s="88">
        <f t="shared" si="36"/>
        <v>4.3793000324953268E-3</v>
      </c>
      <c r="W30" s="88">
        <f t="shared" si="37"/>
        <v>5.046021585759064E-3</v>
      </c>
      <c r="X30" s="217">
        <v>1204909872.3900001</v>
      </c>
      <c r="Y30" s="220">
        <v>215.62</v>
      </c>
      <c r="Z30" s="88">
        <f t="shared" si="38"/>
        <v>2.1154885426140743E-3</v>
      </c>
      <c r="AA30" s="88">
        <f t="shared" si="39"/>
        <v>2.3708800148760675E-3</v>
      </c>
      <c r="AB30" s="161">
        <v>1207705055.6600001</v>
      </c>
      <c r="AC30" s="220">
        <v>216.11</v>
      </c>
      <c r="AD30" s="88">
        <f t="shared" si="40"/>
        <v>2.3198276767834865E-3</v>
      </c>
      <c r="AE30" s="88">
        <f t="shared" si="41"/>
        <v>2.2725164641499355E-3</v>
      </c>
      <c r="AF30" s="217">
        <v>1204840492.97</v>
      </c>
      <c r="AG30" s="220">
        <v>216.66</v>
      </c>
      <c r="AH30" s="88">
        <f t="shared" si="42"/>
        <v>-2.3719058528198335E-3</v>
      </c>
      <c r="AI30" s="88">
        <f t="shared" si="43"/>
        <v>2.5450002313635784E-3</v>
      </c>
      <c r="AJ30" s="97">
        <f t="shared" si="16"/>
        <v>1.6750927552925936E-3</v>
      </c>
      <c r="AK30" s="97">
        <f t="shared" si="17"/>
        <v>1.870245938560903E-3</v>
      </c>
      <c r="AL30" s="118">
        <f t="shared" si="18"/>
        <v>5.4454534711561621E-3</v>
      </c>
      <c r="AM30" s="118">
        <f t="shared" si="19"/>
        <v>1.2761183564717383E-2</v>
      </c>
      <c r="AN30" s="100">
        <f t="shared" si="20"/>
        <v>3.6876921004757109E-3</v>
      </c>
      <c r="AO30" s="100">
        <f t="shared" si="21"/>
        <v>2.4689022169791415E-3</v>
      </c>
      <c r="AP30" s="113"/>
      <c r="AQ30" s="253">
        <v>1186217562.8099999</v>
      </c>
      <c r="AR30" s="257">
        <v>212.98</v>
      </c>
      <c r="AS30" s="293" t="e">
        <f>(#REF!/AQ30)-1</f>
        <v>#REF!</v>
      </c>
      <c r="AT30" s="293" t="e">
        <f>(#REF!/AR30)-1</f>
        <v>#REF!</v>
      </c>
    </row>
    <row r="31" spans="1:46">
      <c r="A31" s="150" t="s">
        <v>38</v>
      </c>
      <c r="B31" s="227">
        <v>4686663748.1899996</v>
      </c>
      <c r="C31" s="140">
        <v>1078.5999999999999</v>
      </c>
      <c r="D31" s="217">
        <v>4696667720.1099997</v>
      </c>
      <c r="E31" s="220">
        <v>1084.3800000000001</v>
      </c>
      <c r="F31" s="88">
        <f t="shared" si="14"/>
        <v>2.1345614828594504E-3</v>
      </c>
      <c r="G31" s="88">
        <f t="shared" si="15"/>
        <v>5.3587984424255525E-3</v>
      </c>
      <c r="H31" s="217">
        <v>4709773124.8800001</v>
      </c>
      <c r="I31" s="220">
        <v>1087.42</v>
      </c>
      <c r="J31" s="88">
        <f>((H31-D31)/D31)</f>
        <v>2.7903623485830754E-3</v>
      </c>
      <c r="K31" s="88">
        <f>((I31-E31)/E31)</f>
        <v>2.8034452867075777E-3</v>
      </c>
      <c r="L31" s="217">
        <v>4711699215.6899996</v>
      </c>
      <c r="M31" s="220">
        <v>1088.75</v>
      </c>
      <c r="N31" s="88">
        <f t="shared" si="33"/>
        <v>4.0895617664142591E-4</v>
      </c>
      <c r="O31" s="88">
        <f t="shared" si="33"/>
        <v>1.2230784793363439E-3</v>
      </c>
      <c r="P31" s="217">
        <v>4710646745.7299995</v>
      </c>
      <c r="Q31" s="220">
        <v>1092.19</v>
      </c>
      <c r="R31" s="88">
        <f t="shared" si="34"/>
        <v>-2.2337375792056164E-4</v>
      </c>
      <c r="S31" s="88">
        <f t="shared" si="35"/>
        <v>3.159586681974792E-3</v>
      </c>
      <c r="T31" s="217">
        <v>4714662096.6300001</v>
      </c>
      <c r="U31" s="220">
        <v>1094.81</v>
      </c>
      <c r="V31" s="88">
        <f t="shared" si="36"/>
        <v>8.5239906890498989E-4</v>
      </c>
      <c r="W31" s="88">
        <f t="shared" si="37"/>
        <v>2.3988500169383449E-3</v>
      </c>
      <c r="X31" s="217">
        <v>4728215525.5600004</v>
      </c>
      <c r="Y31" s="220">
        <v>1098.54</v>
      </c>
      <c r="Z31" s="88">
        <f t="shared" si="38"/>
        <v>2.8747402575654744E-3</v>
      </c>
      <c r="AA31" s="88">
        <f t="shared" si="39"/>
        <v>3.4069838602132046E-3</v>
      </c>
      <c r="AB31" s="161">
        <v>4733197698.6899996</v>
      </c>
      <c r="AC31" s="220">
        <v>1104.52</v>
      </c>
      <c r="AD31" s="88">
        <f t="shared" si="40"/>
        <v>1.053711088901575E-3</v>
      </c>
      <c r="AE31" s="88">
        <f t="shared" si="41"/>
        <v>5.4435887632676263E-3</v>
      </c>
      <c r="AF31" s="217">
        <v>4727305095.8599997</v>
      </c>
      <c r="AG31" s="220">
        <v>1102.08</v>
      </c>
      <c r="AH31" s="88">
        <f t="shared" si="42"/>
        <v>-1.2449517651947669E-3</v>
      </c>
      <c r="AI31" s="88">
        <f t="shared" si="43"/>
        <v>-2.2091044073444164E-3</v>
      </c>
      <c r="AJ31" s="97">
        <f t="shared" si="16"/>
        <v>1.0808006125425829E-3</v>
      </c>
      <c r="AK31" s="97">
        <f t="shared" si="17"/>
        <v>2.6981533904398784E-3</v>
      </c>
      <c r="AL31" s="118">
        <f t="shared" si="18"/>
        <v>6.523215516996899E-3</v>
      </c>
      <c r="AM31" s="118">
        <f t="shared" si="19"/>
        <v>1.632269130747507E-2</v>
      </c>
      <c r="AN31" s="100">
        <f t="shared" si="20"/>
        <v>1.4572725853325135E-3</v>
      </c>
      <c r="AO31" s="100">
        <f t="shared" si="21"/>
        <v>2.4404186636294433E-3</v>
      </c>
      <c r="AP31" s="113"/>
      <c r="AQ31" s="253">
        <v>4662655514.79</v>
      </c>
      <c r="AR31" s="257">
        <v>1067.58</v>
      </c>
      <c r="AS31" s="293" t="e">
        <f>(#REF!/AQ31)-1</f>
        <v>#REF!</v>
      </c>
      <c r="AT31" s="293" t="e">
        <f>(#REF!/AR31)-1</f>
        <v>#REF!</v>
      </c>
    </row>
    <row r="32" spans="1:46">
      <c r="A32" s="150" t="s">
        <v>103</v>
      </c>
      <c r="B32" s="227">
        <v>136664048.99000001</v>
      </c>
      <c r="C32" s="140">
        <v>33393.550000000003</v>
      </c>
      <c r="D32" s="227">
        <v>138654861.56</v>
      </c>
      <c r="E32" s="140">
        <v>33858.81</v>
      </c>
      <c r="F32" s="88">
        <f t="shared" si="14"/>
        <v>1.4567200260147895E-2</v>
      </c>
      <c r="G32" s="88">
        <f t="shared" si="15"/>
        <v>1.3932630702635531E-2</v>
      </c>
      <c r="H32" s="217">
        <v>148869694.47999999</v>
      </c>
      <c r="I32" s="220">
        <v>36286.19</v>
      </c>
      <c r="J32" s="88">
        <f>((H32-D32)/D32)</f>
        <v>7.3670932306832471E-2</v>
      </c>
      <c r="K32" s="88">
        <f>((I32-E32)/E32)</f>
        <v>7.169123781964E-2</v>
      </c>
      <c r="L32" s="217">
        <v>136489501.94999999</v>
      </c>
      <c r="M32" s="220">
        <v>33315.620000000003</v>
      </c>
      <c r="N32" s="88">
        <f t="shared" si="33"/>
        <v>-8.3161267800299185E-2</v>
      </c>
      <c r="O32" s="88">
        <f t="shared" si="33"/>
        <v>-8.1865029092335118E-2</v>
      </c>
      <c r="P32" s="217">
        <v>136151807.30000001</v>
      </c>
      <c r="Q32" s="220">
        <v>33191.089999999997</v>
      </c>
      <c r="R32" s="88">
        <f t="shared" si="34"/>
        <v>-2.4741437632594143E-3</v>
      </c>
      <c r="S32" s="88">
        <f t="shared" si="35"/>
        <v>-3.7378863127867979E-3</v>
      </c>
      <c r="T32" s="217">
        <v>141072386.81</v>
      </c>
      <c r="U32" s="220">
        <v>34372.42</v>
      </c>
      <c r="V32" s="88">
        <f t="shared" si="36"/>
        <v>3.6140390697553301E-2</v>
      </c>
      <c r="W32" s="88">
        <f t="shared" si="37"/>
        <v>3.5591780806234499E-2</v>
      </c>
      <c r="X32" s="217">
        <v>136946800.56999999</v>
      </c>
      <c r="Y32" s="220">
        <v>33052.71</v>
      </c>
      <c r="Z32" s="88">
        <f t="shared" si="38"/>
        <v>-2.9244463309155304E-2</v>
      </c>
      <c r="AA32" s="88">
        <f t="shared" si="39"/>
        <v>-3.8394445314004634E-2</v>
      </c>
      <c r="AB32" s="161">
        <v>138595970.91999999</v>
      </c>
      <c r="AC32" s="164">
        <v>33375.519999999997</v>
      </c>
      <c r="AD32" s="88">
        <f t="shared" si="40"/>
        <v>1.2042416055985368E-2</v>
      </c>
      <c r="AE32" s="88">
        <f t="shared" si="41"/>
        <v>9.7665214138265115E-3</v>
      </c>
      <c r="AF32" s="217">
        <v>138603030.30000001</v>
      </c>
      <c r="AG32" s="220">
        <v>33248.25</v>
      </c>
      <c r="AH32" s="88">
        <f t="shared" si="42"/>
        <v>5.0934958304811268E-5</v>
      </c>
      <c r="AI32" s="88">
        <f t="shared" si="43"/>
        <v>-3.8132739205260866E-3</v>
      </c>
      <c r="AJ32" s="97">
        <f t="shared" si="16"/>
        <v>2.6989999257637431E-3</v>
      </c>
      <c r="AK32" s="97">
        <f t="shared" si="17"/>
        <v>3.9644201283548842E-4</v>
      </c>
      <c r="AL32" s="118">
        <f t="shared" si="18"/>
        <v>-3.7381494898079405E-4</v>
      </c>
      <c r="AM32" s="118">
        <f t="shared" si="19"/>
        <v>-1.8032529790621636E-2</v>
      </c>
      <c r="AN32" s="100">
        <f t="shared" si="20"/>
        <v>4.5996334462565104E-2</v>
      </c>
      <c r="AO32" s="100">
        <f t="shared" si="21"/>
        <v>4.6135179513309268E-2</v>
      </c>
      <c r="AP32" s="113"/>
      <c r="AQ32" s="253">
        <v>136891964.13</v>
      </c>
      <c r="AR32" s="253">
        <v>33401.089999999997</v>
      </c>
      <c r="AS32" s="293" t="e">
        <f>(#REF!/AQ32)-1</f>
        <v>#REF!</v>
      </c>
      <c r="AT32" s="293" t="e">
        <f>(#REF!/AR32)-1</f>
        <v>#REF!</v>
      </c>
    </row>
    <row r="33" spans="1:46">
      <c r="A33" s="150" t="s">
        <v>102</v>
      </c>
      <c r="B33" s="227">
        <v>165623526.52000001</v>
      </c>
      <c r="C33" s="140">
        <v>33399.94</v>
      </c>
      <c r="D33" s="227">
        <v>168036321.72999999</v>
      </c>
      <c r="E33" s="140">
        <v>33862.03</v>
      </c>
      <c r="F33" s="88">
        <f t="shared" si="14"/>
        <v>1.4567949739366402E-2</v>
      </c>
      <c r="G33" s="88">
        <f t="shared" si="15"/>
        <v>1.3835054793511499E-2</v>
      </c>
      <c r="H33" s="217">
        <v>179539685.46000001</v>
      </c>
      <c r="I33" s="220">
        <v>36289.629999999997</v>
      </c>
      <c r="J33" s="88">
        <f>((H33-D33)/D33)</f>
        <v>6.8457602568113646E-2</v>
      </c>
      <c r="K33" s="88">
        <f>((I33-E33)/E33)</f>
        <v>7.1690917526208514E-2</v>
      </c>
      <c r="L33" s="217">
        <v>164608994.91</v>
      </c>
      <c r="M33" s="220">
        <v>33318.769999999997</v>
      </c>
      <c r="N33" s="88">
        <f t="shared" si="33"/>
        <v>-8.3160948576611216E-2</v>
      </c>
      <c r="O33" s="88">
        <f t="shared" si="33"/>
        <v>-8.1865260130786696E-2</v>
      </c>
      <c r="P33" s="217">
        <v>164201746.59</v>
      </c>
      <c r="Q33" s="220">
        <v>33184.800000000003</v>
      </c>
      <c r="R33" s="88">
        <f t="shared" si="34"/>
        <v>-2.4740344245626185E-3</v>
      </c>
      <c r="S33" s="88">
        <f t="shared" si="35"/>
        <v>-4.0208567122974196E-3</v>
      </c>
      <c r="T33" s="217">
        <v>170232724.34999999</v>
      </c>
      <c r="U33" s="220">
        <v>34385.43</v>
      </c>
      <c r="V33" s="88">
        <f t="shared" si="36"/>
        <v>3.6729071920647165E-2</v>
      </c>
      <c r="W33" s="88">
        <f t="shared" si="37"/>
        <v>3.6180118608519482E-2</v>
      </c>
      <c r="X33" s="217">
        <v>165270906.97999999</v>
      </c>
      <c r="Y33" s="220">
        <v>33330.57</v>
      </c>
      <c r="Z33" s="88">
        <f t="shared" si="38"/>
        <v>-2.9147259370639361E-2</v>
      </c>
      <c r="AA33" s="88">
        <f t="shared" si="39"/>
        <v>-3.0677528243793974E-2</v>
      </c>
      <c r="AB33" s="161">
        <v>165505569.06</v>
      </c>
      <c r="AC33" s="164">
        <v>33391.279999999999</v>
      </c>
      <c r="AD33" s="88">
        <f t="shared" si="40"/>
        <v>1.4198632069491238E-3</v>
      </c>
      <c r="AE33" s="88">
        <f t="shared" si="41"/>
        <v>1.8214509982877318E-3</v>
      </c>
      <c r="AF33" s="217">
        <v>165172710.15000001</v>
      </c>
      <c r="AG33" s="220">
        <v>33267.15</v>
      </c>
      <c r="AH33" s="88">
        <f t="shared" si="42"/>
        <v>-2.0111644090920382E-3</v>
      </c>
      <c r="AI33" s="88">
        <f t="shared" si="43"/>
        <v>-3.7174376064648433E-3</v>
      </c>
      <c r="AJ33" s="97">
        <f t="shared" si="16"/>
        <v>5.4763508177138706E-4</v>
      </c>
      <c r="AK33" s="97">
        <f t="shared" si="17"/>
        <v>4.05807404148036E-4</v>
      </c>
      <c r="AL33" s="118">
        <f t="shared" si="18"/>
        <v>-1.7041622611813783E-2</v>
      </c>
      <c r="AM33" s="118">
        <f t="shared" si="19"/>
        <v>-1.7567759522981858E-2</v>
      </c>
      <c r="AN33" s="100">
        <f t="shared" si="20"/>
        <v>4.4757731553640379E-2</v>
      </c>
      <c r="AO33" s="100">
        <f t="shared" si="21"/>
        <v>4.5221701194463899E-2</v>
      </c>
      <c r="AP33" s="113"/>
      <c r="AQ33" s="253">
        <v>165890525.49000001</v>
      </c>
      <c r="AR33" s="253">
        <v>33407.480000000003</v>
      </c>
      <c r="AS33" s="293" t="e">
        <f>(#REF!/AQ33)-1</f>
        <v>#REF!</v>
      </c>
      <c r="AT33" s="293" t="e">
        <f>(#REF!/AR33)-1</f>
        <v>#REF!</v>
      </c>
    </row>
    <row r="34" spans="1:46">
      <c r="A34" s="153" t="s">
        <v>72</v>
      </c>
      <c r="B34" s="225">
        <f>SUM(B28:B33)</f>
        <v>7881597676.96</v>
      </c>
      <c r="C34" s="226"/>
      <c r="D34" s="225">
        <f>SUM(D28:D33)</f>
        <v>7908929693.0799999</v>
      </c>
      <c r="E34" s="226"/>
      <c r="F34" s="88">
        <f t="shared" si="14"/>
        <v>3.4678268595082717E-3</v>
      </c>
      <c r="G34" s="88"/>
      <c r="H34" s="225">
        <f>SUM(H28:H33)</f>
        <v>7947338042.3099995</v>
      </c>
      <c r="I34" s="226"/>
      <c r="J34" s="88">
        <f>((H34-D34)/D34)</f>
        <v>4.8563270531542749E-3</v>
      </c>
      <c r="K34" s="88"/>
      <c r="L34" s="225">
        <f>SUM(L28:L33)</f>
        <v>7907067191.5099993</v>
      </c>
      <c r="M34" s="226"/>
      <c r="N34" s="88">
        <f>((L34-H34)/H34)</f>
        <v>-5.0672125163930904E-3</v>
      </c>
      <c r="O34" s="88"/>
      <c r="P34" s="225">
        <f>SUM(P28:P33)</f>
        <v>7899183695.9799995</v>
      </c>
      <c r="Q34" s="226"/>
      <c r="R34" s="88">
        <f>((P34-L34)/L34)</f>
        <v>-9.9701891220355695E-4</v>
      </c>
      <c r="S34" s="88"/>
      <c r="T34" s="225">
        <f>SUM(T28:T33)</f>
        <v>7900902464.210001</v>
      </c>
      <c r="U34" s="226"/>
      <c r="V34" s="88">
        <f>((T34-P34)/P34)</f>
        <v>2.1758808202879923E-4</v>
      </c>
      <c r="W34" s="88"/>
      <c r="X34" s="225">
        <f>SUM(X28:X33)</f>
        <v>7913340080.1499996</v>
      </c>
      <c r="Y34" s="226"/>
      <c r="Z34" s="88">
        <f>((X34-T34)/T34)</f>
        <v>1.5742019340625089E-3</v>
      </c>
      <c r="AA34" s="88"/>
      <c r="AB34" s="225">
        <f>SUM(AB28:AB33)</f>
        <v>7937051291.7200003</v>
      </c>
      <c r="AC34" s="226"/>
      <c r="AD34" s="88">
        <f>((AB34-X34)/X34)</f>
        <v>2.9963594803006617E-3</v>
      </c>
      <c r="AE34" s="88"/>
      <c r="AF34" s="225">
        <f>SUM(AF28:AF33)</f>
        <v>7917481598.3299999</v>
      </c>
      <c r="AG34" s="226"/>
      <c r="AH34" s="88">
        <f>((AF34-AB34)/AB34)</f>
        <v>-2.4656125645068734E-3</v>
      </c>
      <c r="AI34" s="88"/>
      <c r="AJ34" s="97">
        <f t="shared" si="16"/>
        <v>5.7280742699387444E-4</v>
      </c>
      <c r="AK34" s="97"/>
      <c r="AL34" s="118">
        <f t="shared" si="18"/>
        <v>1.0812974172071069E-3</v>
      </c>
      <c r="AM34" s="118"/>
      <c r="AN34" s="100">
        <f t="shared" si="20"/>
        <v>3.3217557737059492E-3</v>
      </c>
      <c r="AO34" s="100"/>
      <c r="AP34" s="113"/>
      <c r="AQ34" s="266">
        <f>SUM(AQ28:AQ33)</f>
        <v>7853732740.5999994</v>
      </c>
      <c r="AR34" s="267"/>
      <c r="AS34" s="293" t="e">
        <f>(#REF!/AQ34)-1</f>
        <v>#REF!</v>
      </c>
      <c r="AT34" s="293" t="e">
        <f>(#REF!/AR34)-1</f>
        <v>#REF!</v>
      </c>
    </row>
    <row r="35" spans="1:46">
      <c r="A35" s="154" t="s">
        <v>78</v>
      </c>
      <c r="B35" s="222"/>
      <c r="C35" s="226"/>
      <c r="D35" s="222"/>
      <c r="E35" s="226"/>
      <c r="F35" s="88"/>
      <c r="G35" s="88"/>
      <c r="H35" s="222"/>
      <c r="I35" s="226"/>
      <c r="J35" s="88"/>
      <c r="K35" s="88"/>
      <c r="L35" s="222"/>
      <c r="M35" s="226"/>
      <c r="N35" s="88"/>
      <c r="O35" s="88"/>
      <c r="P35" s="222"/>
      <c r="Q35" s="226"/>
      <c r="R35" s="88"/>
      <c r="S35" s="88"/>
      <c r="T35" s="222"/>
      <c r="U35" s="226"/>
      <c r="V35" s="88"/>
      <c r="W35" s="88"/>
      <c r="X35" s="222"/>
      <c r="Y35" s="226"/>
      <c r="Z35" s="88"/>
      <c r="AA35" s="88"/>
      <c r="AB35" s="222"/>
      <c r="AC35" s="226"/>
      <c r="AD35" s="88"/>
      <c r="AE35" s="88"/>
      <c r="AF35" s="222"/>
      <c r="AG35" s="226"/>
      <c r="AH35" s="88"/>
      <c r="AI35" s="88"/>
      <c r="AJ35" s="97"/>
      <c r="AK35" s="97"/>
      <c r="AL35" s="118"/>
      <c r="AM35" s="118"/>
      <c r="AN35" s="100"/>
      <c r="AO35" s="100"/>
      <c r="AP35" s="113"/>
      <c r="AQ35" s="262"/>
      <c r="AR35" s="267"/>
      <c r="AS35" s="293" t="e">
        <f>(#REF!/AQ35)-1</f>
        <v>#REF!</v>
      </c>
      <c r="AT35" s="293" t="e">
        <f>(#REF!/AR35)-1</f>
        <v>#REF!</v>
      </c>
    </row>
    <row r="36" spans="1:46">
      <c r="A36" s="152" t="s">
        <v>36</v>
      </c>
      <c r="B36" s="126">
        <v>1074285952.23542</v>
      </c>
      <c r="C36" s="126">
        <v>1991.99809765903</v>
      </c>
      <c r="D36" s="126">
        <v>1157982058.13377</v>
      </c>
      <c r="E36" s="126">
        <v>1996.3403488543599</v>
      </c>
      <c r="F36" s="88">
        <f t="shared" si="14"/>
        <v>7.7908591957468659E-2</v>
      </c>
      <c r="G36" s="88">
        <f t="shared" si="15"/>
        <v>2.1798470593083863E-3</v>
      </c>
      <c r="H36" s="126">
        <v>1142168560.4477999</v>
      </c>
      <c r="I36" s="220">
        <v>2000.41694594361</v>
      </c>
      <c r="J36" s="88">
        <f t="shared" ref="J36:J44" si="44">((H36-D36)/D36)</f>
        <v>-1.365608178027858E-2</v>
      </c>
      <c r="K36" s="88">
        <f t="shared" ref="K36:K44" si="45">((I36-E36)/E36)</f>
        <v>2.0420351126948415E-3</v>
      </c>
      <c r="L36" s="126">
        <v>1051025588.3569</v>
      </c>
      <c r="M36" s="220">
        <v>2004.8147356531999</v>
      </c>
      <c r="N36" s="88">
        <f t="shared" ref="N36:N44" si="46">((L36-H36)/H36)</f>
        <v>-7.9798179749551432E-2</v>
      </c>
      <c r="O36" s="88">
        <f t="shared" ref="O36:O44" si="47">((M36-I36)/I36)</f>
        <v>2.1984365401960981E-3</v>
      </c>
      <c r="P36" s="240">
        <v>996895035.37736201</v>
      </c>
      <c r="Q36" s="240">
        <v>2009.35198689907</v>
      </c>
      <c r="R36" s="88">
        <f t="shared" ref="R36:R44" si="48">((P36-L36)/L36)</f>
        <v>-5.150260239064388E-2</v>
      </c>
      <c r="S36" s="88">
        <f t="shared" ref="S36:S44" si="49">((Q36-M36)/M36)</f>
        <v>2.2631773226625507E-3</v>
      </c>
      <c r="T36" s="240">
        <v>968752632.75844002</v>
      </c>
      <c r="U36" s="240">
        <v>2014.3496859854199</v>
      </c>
      <c r="V36" s="88">
        <f t="shared" ref="V36:V44" si="50">((T36-P36)/P36)</f>
        <v>-2.8230055943922968E-2</v>
      </c>
      <c r="W36" s="88">
        <f t="shared" ref="W36:W44" si="51">((U36-Q36)/Q36)</f>
        <v>2.4872193219181238E-3</v>
      </c>
      <c r="X36" s="126">
        <v>961386462.26101398</v>
      </c>
      <c r="Y36" s="126">
        <v>2019.4491366111099</v>
      </c>
      <c r="Z36" s="88">
        <f t="shared" ref="Z36:Z44" si="52">((X36-T36)/T36)</f>
        <v>-7.6037682359133257E-3</v>
      </c>
      <c r="AA36" s="88">
        <f t="shared" ref="AA36:AA44" si="53">((Y36-U36)/U36)</f>
        <v>2.5315617547284723E-3</v>
      </c>
      <c r="AB36" s="126">
        <v>957981777.99000001</v>
      </c>
      <c r="AC36" s="126">
        <v>2024.72</v>
      </c>
      <c r="AD36" s="88">
        <f t="shared" ref="AD36:AD44" si="54">((AB36-X36)/X36)</f>
        <v>-3.5414314686798782E-3</v>
      </c>
      <c r="AE36" s="88">
        <f t="shared" ref="AE36:AE44" si="55">((AC36-Y36)/Y36)</f>
        <v>2.6100500841211051E-3</v>
      </c>
      <c r="AF36" s="126">
        <v>964887963.23911297</v>
      </c>
      <c r="AG36" s="220">
        <v>2029.9483816041854</v>
      </c>
      <c r="AH36" s="88">
        <f t="shared" ref="AH36:AH44" si="56">((AF36-AB36)/AB36)</f>
        <v>7.2090987613597952E-3</v>
      </c>
      <c r="AI36" s="88">
        <f t="shared" ref="AI36:AI44" si="57">((AG36-AC36)/AC36)</f>
        <v>2.5822738967291353E-3</v>
      </c>
      <c r="AJ36" s="97">
        <f t="shared" si="16"/>
        <v>-1.2401803606270202E-2</v>
      </c>
      <c r="AK36" s="97">
        <f t="shared" si="17"/>
        <v>2.3618251365448389E-3</v>
      </c>
      <c r="AL36" s="118">
        <f t="shared" si="18"/>
        <v>-0.16675050665798036</v>
      </c>
      <c r="AM36" s="118">
        <f t="shared" si="19"/>
        <v>1.6834821161187341E-2</v>
      </c>
      <c r="AN36" s="100">
        <f t="shared" si="20"/>
        <v>4.6237481927557444E-2</v>
      </c>
      <c r="AO36" s="100">
        <f t="shared" si="21"/>
        <v>2.1598822927356296E-4</v>
      </c>
      <c r="AP36" s="113"/>
      <c r="AQ36" s="268">
        <v>1198249163.9190199</v>
      </c>
      <c r="AR36" s="268">
        <v>1987.7461478934799</v>
      </c>
      <c r="AS36" s="293" t="e">
        <f>(#REF!/AQ36)-1</f>
        <v>#REF!</v>
      </c>
      <c r="AT36" s="293" t="e">
        <f>(#REF!/AR36)-1</f>
        <v>#REF!</v>
      </c>
    </row>
    <row r="37" spans="1:46">
      <c r="A37" s="150" t="s">
        <v>85</v>
      </c>
      <c r="B37" s="125">
        <v>4025072913.9899998</v>
      </c>
      <c r="C37" s="220">
        <v>1</v>
      </c>
      <c r="D37" s="126">
        <v>3985422565.4899998</v>
      </c>
      <c r="E37" s="220">
        <v>1</v>
      </c>
      <c r="F37" s="88">
        <f t="shared" si="14"/>
        <v>-9.850839810177538E-3</v>
      </c>
      <c r="G37" s="88">
        <f t="shared" si="15"/>
        <v>0</v>
      </c>
      <c r="H37" s="126">
        <v>3954288531.5500002</v>
      </c>
      <c r="I37" s="220">
        <v>1</v>
      </c>
      <c r="J37" s="88">
        <f t="shared" si="44"/>
        <v>-7.8119781349137093E-3</v>
      </c>
      <c r="K37" s="88">
        <f t="shared" si="45"/>
        <v>0</v>
      </c>
      <c r="L37" s="126">
        <v>3911628371.8600001</v>
      </c>
      <c r="M37" s="220">
        <v>1</v>
      </c>
      <c r="N37" s="88">
        <f t="shared" si="46"/>
        <v>-1.0788327495484541E-2</v>
      </c>
      <c r="O37" s="88">
        <f t="shared" si="47"/>
        <v>0</v>
      </c>
      <c r="P37" s="240">
        <v>3901472727.0100002</v>
      </c>
      <c r="Q37" s="220">
        <v>1</v>
      </c>
      <c r="R37" s="88">
        <f t="shared" si="48"/>
        <v>-2.5962703724768314E-3</v>
      </c>
      <c r="S37" s="88">
        <f t="shared" si="49"/>
        <v>0</v>
      </c>
      <c r="T37" s="240">
        <v>3900635452.5100002</v>
      </c>
      <c r="U37" s="220">
        <v>1</v>
      </c>
      <c r="V37" s="88">
        <f t="shared" si="50"/>
        <v>-2.146047296969491E-4</v>
      </c>
      <c r="W37" s="88">
        <f t="shared" si="51"/>
        <v>0</v>
      </c>
      <c r="X37" s="126">
        <v>3949946930</v>
      </c>
      <c r="Y37" s="220">
        <v>1</v>
      </c>
      <c r="Z37" s="88">
        <f t="shared" si="52"/>
        <v>1.2641908758294389E-2</v>
      </c>
      <c r="AA37" s="88">
        <f t="shared" si="53"/>
        <v>0</v>
      </c>
      <c r="AB37" s="126">
        <v>3864519022.1300001</v>
      </c>
      <c r="AC37" s="220">
        <v>1</v>
      </c>
      <c r="AD37" s="88">
        <f t="shared" si="54"/>
        <v>-2.1627609024610334E-2</v>
      </c>
      <c r="AE37" s="88">
        <f t="shared" si="55"/>
        <v>0</v>
      </c>
      <c r="AF37" s="126">
        <v>3866375063.0599999</v>
      </c>
      <c r="AG37" s="220">
        <v>1</v>
      </c>
      <c r="AH37" s="88">
        <f t="shared" si="56"/>
        <v>4.8027734353778327E-4</v>
      </c>
      <c r="AI37" s="88">
        <f t="shared" si="57"/>
        <v>0</v>
      </c>
      <c r="AJ37" s="97">
        <f t="shared" si="16"/>
        <v>-4.9709304331909659E-3</v>
      </c>
      <c r="AK37" s="97">
        <f t="shared" si="17"/>
        <v>0</v>
      </c>
      <c r="AL37" s="118">
        <f t="shared" si="18"/>
        <v>-2.9870735279324934E-2</v>
      </c>
      <c r="AM37" s="118">
        <f t="shared" si="19"/>
        <v>0</v>
      </c>
      <c r="AN37" s="100">
        <f t="shared" si="20"/>
        <v>1.0080827156121344E-2</v>
      </c>
      <c r="AO37" s="100">
        <f t="shared" si="21"/>
        <v>0</v>
      </c>
      <c r="AP37" s="113"/>
      <c r="AQ37" s="252">
        <v>4056683843.0900002</v>
      </c>
      <c r="AR37" s="257">
        <v>1</v>
      </c>
      <c r="AS37" s="293" t="e">
        <f>(#REF!/AQ37)-1</f>
        <v>#REF!</v>
      </c>
      <c r="AT37" s="293" t="e">
        <f>(#REF!/AR37)-1</f>
        <v>#REF!</v>
      </c>
    </row>
    <row r="38" spans="1:46">
      <c r="A38" s="150" t="s">
        <v>37</v>
      </c>
      <c r="B38" s="125">
        <v>740020131.94000006</v>
      </c>
      <c r="C38" s="220">
        <v>16.893000000000001</v>
      </c>
      <c r="D38" s="126">
        <v>740597214.34000003</v>
      </c>
      <c r="E38" s="220">
        <v>16.913900000000002</v>
      </c>
      <c r="F38" s="88">
        <f t="shared" si="14"/>
        <v>7.7981986582868442E-4</v>
      </c>
      <c r="G38" s="88">
        <f t="shared" si="15"/>
        <v>1.2371988397561729E-3</v>
      </c>
      <c r="H38" s="126">
        <v>740898842.02999997</v>
      </c>
      <c r="I38" s="220">
        <v>16.8613</v>
      </c>
      <c r="J38" s="88">
        <f t="shared" si="44"/>
        <v>4.0727629561601895E-4</v>
      </c>
      <c r="K38" s="88">
        <f t="shared" si="45"/>
        <v>-3.1098682149002742E-3</v>
      </c>
      <c r="L38" s="126">
        <v>741917956.13</v>
      </c>
      <c r="M38" s="220">
        <v>16.9605</v>
      </c>
      <c r="N38" s="88">
        <f t="shared" si="46"/>
        <v>1.3755104505329468E-3</v>
      </c>
      <c r="O38" s="88">
        <f t="shared" si="47"/>
        <v>5.8832948823637401E-3</v>
      </c>
      <c r="P38" s="126">
        <v>742747295.04999995</v>
      </c>
      <c r="Q38" s="220">
        <v>16.9833</v>
      </c>
      <c r="R38" s="88">
        <f t="shared" si="48"/>
        <v>1.117831039332116E-3</v>
      </c>
      <c r="S38" s="88">
        <f t="shared" si="49"/>
        <v>1.3442999911559301E-3</v>
      </c>
      <c r="T38" s="240">
        <v>742986083.63999999</v>
      </c>
      <c r="U38" s="220">
        <v>17.004300000000001</v>
      </c>
      <c r="V38" s="88">
        <f t="shared" si="50"/>
        <v>3.2149371878083878E-4</v>
      </c>
      <c r="W38" s="88">
        <f t="shared" si="51"/>
        <v>1.2365088057091846E-3</v>
      </c>
      <c r="X38" s="126">
        <v>713835515.02999997</v>
      </c>
      <c r="Y38" s="220">
        <v>16.337199999999999</v>
      </c>
      <c r="Z38" s="88">
        <f t="shared" si="52"/>
        <v>-3.9234339985463815E-2</v>
      </c>
      <c r="AA38" s="88">
        <f t="shared" si="53"/>
        <v>-3.9231253271231475E-2</v>
      </c>
      <c r="AB38" s="126">
        <v>715921107.21000004</v>
      </c>
      <c r="AC38" s="220">
        <v>16.384899999999998</v>
      </c>
      <c r="AD38" s="88">
        <f t="shared" si="54"/>
        <v>2.9216705194507124E-3</v>
      </c>
      <c r="AE38" s="88">
        <f t="shared" si="55"/>
        <v>2.9197169649633333E-3</v>
      </c>
      <c r="AF38" s="126">
        <v>718343580.01999998</v>
      </c>
      <c r="AG38" s="220">
        <v>16.4404</v>
      </c>
      <c r="AH38" s="88">
        <f t="shared" si="56"/>
        <v>3.3837147495769564E-3</v>
      </c>
      <c r="AI38" s="88">
        <f t="shared" si="57"/>
        <v>3.3872651038457427E-3</v>
      </c>
      <c r="AJ38" s="97">
        <f t="shared" si="16"/>
        <v>-3.6158779182931928E-3</v>
      </c>
      <c r="AK38" s="97">
        <f t="shared" si="17"/>
        <v>-3.2916046122922061E-3</v>
      </c>
      <c r="AL38" s="118">
        <f t="shared" si="18"/>
        <v>-3.0048228496014372E-2</v>
      </c>
      <c r="AM38" s="118">
        <f t="shared" si="19"/>
        <v>-2.7994726231088118E-2</v>
      </c>
      <c r="AN38" s="100">
        <f t="shared" si="20"/>
        <v>1.4435776290240267E-2</v>
      </c>
      <c r="AO38" s="100">
        <f t="shared" si="21"/>
        <v>1.4743344524274751E-2</v>
      </c>
      <c r="AP38" s="113"/>
      <c r="AQ38" s="252">
        <v>739078842.02999997</v>
      </c>
      <c r="AR38" s="254">
        <v>16.871500000000001</v>
      </c>
      <c r="AS38" s="293" t="e">
        <f>(#REF!/AQ38)-1</f>
        <v>#REF!</v>
      </c>
      <c r="AT38" s="293" t="e">
        <f>(#REF!/AR38)-1</f>
        <v>#REF!</v>
      </c>
    </row>
    <row r="39" spans="1:46">
      <c r="A39" s="151" t="s">
        <v>35</v>
      </c>
      <c r="B39" s="141">
        <v>0</v>
      </c>
      <c r="C39" s="142">
        <v>0</v>
      </c>
      <c r="D39" s="141">
        <v>0</v>
      </c>
      <c r="E39" s="142">
        <v>0</v>
      </c>
      <c r="F39" s="88" t="e">
        <f t="shared" si="14"/>
        <v>#DIV/0!</v>
      </c>
      <c r="G39" s="88" t="e">
        <f t="shared" si="15"/>
        <v>#DIV/0!</v>
      </c>
      <c r="H39" s="141">
        <v>0</v>
      </c>
      <c r="I39" s="142">
        <v>0</v>
      </c>
      <c r="J39" s="88" t="e">
        <f t="shared" si="44"/>
        <v>#DIV/0!</v>
      </c>
      <c r="K39" s="88" t="e">
        <f t="shared" si="45"/>
        <v>#DIV/0!</v>
      </c>
      <c r="L39" s="141">
        <v>0</v>
      </c>
      <c r="M39" s="142">
        <v>0</v>
      </c>
      <c r="N39" s="88" t="e">
        <f t="shared" si="46"/>
        <v>#DIV/0!</v>
      </c>
      <c r="O39" s="88" t="e">
        <f t="shared" si="47"/>
        <v>#DIV/0!</v>
      </c>
      <c r="P39" s="141">
        <v>0</v>
      </c>
      <c r="Q39" s="142">
        <v>0</v>
      </c>
      <c r="R39" s="88" t="e">
        <f t="shared" si="48"/>
        <v>#DIV/0!</v>
      </c>
      <c r="S39" s="88" t="e">
        <f t="shared" si="49"/>
        <v>#DIV/0!</v>
      </c>
      <c r="T39" s="141">
        <v>0</v>
      </c>
      <c r="U39" s="142">
        <v>0</v>
      </c>
      <c r="V39" s="88" t="e">
        <f t="shared" si="50"/>
        <v>#DIV/0!</v>
      </c>
      <c r="W39" s="88" t="e">
        <f t="shared" si="51"/>
        <v>#DIV/0!</v>
      </c>
      <c r="X39" s="141">
        <v>0</v>
      </c>
      <c r="Y39" s="142">
        <v>0</v>
      </c>
      <c r="Z39" s="88" t="e">
        <f t="shared" si="52"/>
        <v>#DIV/0!</v>
      </c>
      <c r="AA39" s="88" t="e">
        <f t="shared" si="53"/>
        <v>#DIV/0!</v>
      </c>
      <c r="AB39" s="141">
        <v>0</v>
      </c>
      <c r="AC39" s="142">
        <v>0</v>
      </c>
      <c r="AD39" s="88" t="e">
        <f t="shared" si="54"/>
        <v>#DIV/0!</v>
      </c>
      <c r="AE39" s="88" t="e">
        <f t="shared" si="55"/>
        <v>#DIV/0!</v>
      </c>
      <c r="AF39" s="141">
        <v>0</v>
      </c>
      <c r="AG39" s="142">
        <v>0</v>
      </c>
      <c r="AH39" s="88" t="e">
        <f t="shared" si="56"/>
        <v>#DIV/0!</v>
      </c>
      <c r="AI39" s="88" t="e">
        <f t="shared" si="57"/>
        <v>#DIV/0!</v>
      </c>
      <c r="AJ39" s="97" t="e">
        <f t="shared" si="16"/>
        <v>#DIV/0!</v>
      </c>
      <c r="AK39" s="97" t="e">
        <f t="shared" si="17"/>
        <v>#DIV/0!</v>
      </c>
      <c r="AL39" s="118" t="e">
        <f t="shared" si="18"/>
        <v>#DIV/0!</v>
      </c>
      <c r="AM39" s="118" t="e">
        <f t="shared" si="19"/>
        <v>#DIV/0!</v>
      </c>
      <c r="AN39" s="100" t="e">
        <f t="shared" si="20"/>
        <v>#DIV/0!</v>
      </c>
      <c r="AO39" s="100" t="e">
        <f t="shared" si="21"/>
        <v>#DIV/0!</v>
      </c>
      <c r="AP39" s="113"/>
      <c r="AQ39" s="258">
        <v>0</v>
      </c>
      <c r="AR39" s="259">
        <v>0</v>
      </c>
      <c r="AS39" s="293" t="e">
        <f>(#REF!/AQ39)-1</f>
        <v>#REF!</v>
      </c>
      <c r="AT39" s="293" t="e">
        <f>(#REF!/AR39)-1</f>
        <v>#REF!</v>
      </c>
    </row>
    <row r="40" spans="1:46">
      <c r="A40" s="150" t="s">
        <v>104</v>
      </c>
      <c r="B40" s="125">
        <v>3221730169.5100002</v>
      </c>
      <c r="C40" s="124">
        <v>177.28</v>
      </c>
      <c r="D40" s="125">
        <v>3114338918.1599998</v>
      </c>
      <c r="E40" s="124">
        <v>177.48</v>
      </c>
      <c r="F40" s="88">
        <f t="shared" si="14"/>
        <v>-3.33334095966E-2</v>
      </c>
      <c r="G40" s="88">
        <f t="shared" si="15"/>
        <v>1.1281588447652788E-3</v>
      </c>
      <c r="H40" s="125">
        <v>3020686054.4000001</v>
      </c>
      <c r="I40" s="124">
        <v>177.65</v>
      </c>
      <c r="J40" s="88">
        <f t="shared" si="44"/>
        <v>-3.0071506737401377E-2</v>
      </c>
      <c r="K40" s="88">
        <f t="shared" si="45"/>
        <v>9.5785440613035792E-4</v>
      </c>
      <c r="L40" s="125">
        <v>2981827843.8099999</v>
      </c>
      <c r="M40" s="124">
        <v>177.67</v>
      </c>
      <c r="N40" s="88">
        <f t="shared" si="46"/>
        <v>-1.2864034821956555E-2</v>
      </c>
      <c r="O40" s="88">
        <f t="shared" si="47"/>
        <v>1.1258091753437551E-4</v>
      </c>
      <c r="P40" s="125">
        <v>2925752238.1100001</v>
      </c>
      <c r="Q40" s="124">
        <v>177.93</v>
      </c>
      <c r="R40" s="88">
        <f t="shared" si="48"/>
        <v>-1.8805782438582965E-2</v>
      </c>
      <c r="S40" s="88">
        <f t="shared" si="49"/>
        <v>1.4633871784770606E-3</v>
      </c>
      <c r="T40" s="125">
        <v>2870889927.5799999</v>
      </c>
      <c r="U40" s="124">
        <v>177.93</v>
      </c>
      <c r="V40" s="88">
        <f t="shared" si="50"/>
        <v>-1.8751523049484391E-2</v>
      </c>
      <c r="W40" s="88">
        <f t="shared" si="51"/>
        <v>0</v>
      </c>
      <c r="X40" s="125">
        <v>2804648305.23</v>
      </c>
      <c r="Y40" s="124">
        <v>177.55</v>
      </c>
      <c r="Z40" s="88">
        <f t="shared" si="52"/>
        <v>-2.3073550021417189E-2</v>
      </c>
      <c r="AA40" s="88">
        <f t="shared" si="53"/>
        <v>-2.1356713314224438E-3</v>
      </c>
      <c r="AB40" s="125">
        <v>2731866942.5999999</v>
      </c>
      <c r="AC40" s="124">
        <v>178.14</v>
      </c>
      <c r="AD40" s="88">
        <f t="shared" si="54"/>
        <v>-2.5950263530111862E-2</v>
      </c>
      <c r="AE40" s="88">
        <f t="shared" si="55"/>
        <v>3.3230076034918331E-3</v>
      </c>
      <c r="AF40" s="125">
        <v>2730433900.3400002</v>
      </c>
      <c r="AG40" s="124">
        <v>178.74</v>
      </c>
      <c r="AH40" s="88">
        <f t="shared" si="56"/>
        <v>-5.2456517469913185E-4</v>
      </c>
      <c r="AI40" s="88">
        <f t="shared" si="57"/>
        <v>3.3681374200068641E-3</v>
      </c>
      <c r="AJ40" s="97">
        <f t="shared" si="16"/>
        <v>-2.0421829421281686E-2</v>
      </c>
      <c r="AK40" s="97">
        <f t="shared" si="17"/>
        <v>1.0271818798729157E-3</v>
      </c>
      <c r="AL40" s="118">
        <f t="shared" si="18"/>
        <v>-0.12327014750431105</v>
      </c>
      <c r="AM40" s="118">
        <f t="shared" si="19"/>
        <v>7.0993914807303323E-3</v>
      </c>
      <c r="AN40" s="100">
        <f t="shared" si="20"/>
        <v>1.0391227726828354E-2</v>
      </c>
      <c r="AO40" s="100">
        <f t="shared" si="21"/>
        <v>1.8067889541373864E-3</v>
      </c>
      <c r="AP40" s="113"/>
      <c r="AQ40" s="252">
        <v>3320655667.8400002</v>
      </c>
      <c r="AR40" s="254">
        <v>177.09</v>
      </c>
      <c r="AS40" s="293" t="e">
        <f>(#REF!/AQ40)-1</f>
        <v>#REF!</v>
      </c>
      <c r="AT40" s="293" t="e">
        <f>(#REF!/AR40)-1</f>
        <v>#REF!</v>
      </c>
    </row>
    <row r="41" spans="1:46">
      <c r="A41" s="150" t="s">
        <v>64</v>
      </c>
      <c r="B41" s="331">
        <v>1311252588</v>
      </c>
      <c r="C41" s="124">
        <v>1.19</v>
      </c>
      <c r="D41" s="125">
        <v>1311800891</v>
      </c>
      <c r="E41" s="228">
        <v>1.2</v>
      </c>
      <c r="F41" s="88">
        <f t="shared" si="14"/>
        <v>4.1815208222872158E-4</v>
      </c>
      <c r="G41" s="88">
        <f t="shared" si="15"/>
        <v>8.4033613445378234E-3</v>
      </c>
      <c r="H41" s="125">
        <v>1284155858</v>
      </c>
      <c r="I41" s="228">
        <v>1.2</v>
      </c>
      <c r="J41" s="88">
        <f t="shared" si="44"/>
        <v>-2.1074107503407696E-2</v>
      </c>
      <c r="K41" s="88">
        <f t="shared" si="45"/>
        <v>0</v>
      </c>
      <c r="L41" s="125">
        <v>1283998338</v>
      </c>
      <c r="M41" s="228">
        <v>1.2</v>
      </c>
      <c r="N41" s="88">
        <f t="shared" si="46"/>
        <v>-1.2266423815978885E-4</v>
      </c>
      <c r="O41" s="88">
        <f t="shared" si="47"/>
        <v>0</v>
      </c>
      <c r="P41" s="125">
        <v>1274772674</v>
      </c>
      <c r="Q41" s="228">
        <v>1.2</v>
      </c>
      <c r="R41" s="88">
        <f t="shared" si="48"/>
        <v>-7.185105873556045E-3</v>
      </c>
      <c r="S41" s="88">
        <f t="shared" si="49"/>
        <v>0</v>
      </c>
      <c r="T41" s="125">
        <v>1302603357</v>
      </c>
      <c r="U41" s="228">
        <v>1.21</v>
      </c>
      <c r="V41" s="88">
        <f t="shared" si="50"/>
        <v>2.1831879179424581E-2</v>
      </c>
      <c r="W41" s="88">
        <f t="shared" si="51"/>
        <v>8.3333333333333419E-3</v>
      </c>
      <c r="X41" s="125">
        <v>1291887003</v>
      </c>
      <c r="Y41" s="228">
        <v>1.21</v>
      </c>
      <c r="Z41" s="88">
        <f t="shared" si="52"/>
        <v>-8.2268742379726575E-3</v>
      </c>
      <c r="AA41" s="88">
        <f t="shared" si="53"/>
        <v>0</v>
      </c>
      <c r="AB41" s="125">
        <v>1291931579.78</v>
      </c>
      <c r="AC41" s="228">
        <v>1.21</v>
      </c>
      <c r="AD41" s="88">
        <f t="shared" si="54"/>
        <v>3.450516948963484E-5</v>
      </c>
      <c r="AE41" s="88">
        <f t="shared" si="55"/>
        <v>0</v>
      </c>
      <c r="AF41" s="125">
        <v>1175453313</v>
      </c>
      <c r="AG41" s="228">
        <v>1.21</v>
      </c>
      <c r="AH41" s="88">
        <f t="shared" si="56"/>
        <v>-9.0158231753909746E-2</v>
      </c>
      <c r="AI41" s="88">
        <f t="shared" si="57"/>
        <v>0</v>
      </c>
      <c r="AJ41" s="97">
        <f t="shared" si="16"/>
        <v>-1.3060305896982875E-2</v>
      </c>
      <c r="AK41" s="97">
        <f t="shared" si="17"/>
        <v>2.0920868347338957E-3</v>
      </c>
      <c r="AL41" s="118">
        <f t="shared" si="18"/>
        <v>-0.10393923264990372</v>
      </c>
      <c r="AM41" s="118">
        <f t="shared" si="19"/>
        <v>8.3333333333333419E-3</v>
      </c>
      <c r="AN41" s="100">
        <f t="shared" si="20"/>
        <v>3.3389864334656356E-2</v>
      </c>
      <c r="AO41" s="100">
        <f t="shared" si="21"/>
        <v>3.873837295402915E-3</v>
      </c>
      <c r="AP41" s="113"/>
      <c r="AQ41" s="269">
        <v>1300500308</v>
      </c>
      <c r="AR41" s="254">
        <v>1.19</v>
      </c>
      <c r="AS41" s="293" t="e">
        <f>(#REF!/AQ41)-1</f>
        <v>#REF!</v>
      </c>
      <c r="AT41" s="293" t="e">
        <f>(#REF!/AR41)-1</f>
        <v>#REF!</v>
      </c>
    </row>
    <row r="42" spans="1:46">
      <c r="A42" s="150" t="s">
        <v>82</v>
      </c>
      <c r="B42" s="217">
        <v>778066277.88999999</v>
      </c>
      <c r="C42" s="220">
        <v>2.4700000000000002</v>
      </c>
      <c r="D42" s="217">
        <v>775299097.85000002</v>
      </c>
      <c r="E42" s="220">
        <v>2.48</v>
      </c>
      <c r="F42" s="88">
        <f t="shared" si="14"/>
        <v>-3.5564837066376178E-3</v>
      </c>
      <c r="G42" s="88">
        <f t="shared" si="15"/>
        <v>4.0485829959513303E-3</v>
      </c>
      <c r="H42" s="217">
        <v>774612251.80999994</v>
      </c>
      <c r="I42" s="220">
        <v>2.4700000000000002</v>
      </c>
      <c r="J42" s="88">
        <f t="shared" si="44"/>
        <v>-8.8591105278567944E-4</v>
      </c>
      <c r="K42" s="88">
        <f t="shared" si="45"/>
        <v>-4.0322580645160431E-3</v>
      </c>
      <c r="L42" s="217">
        <v>772827787.83000004</v>
      </c>
      <c r="M42" s="220">
        <v>2.48</v>
      </c>
      <c r="N42" s="88">
        <f t="shared" si="46"/>
        <v>-2.3036867488607712E-3</v>
      </c>
      <c r="O42" s="88">
        <f t="shared" si="47"/>
        <v>4.0485829959513303E-3</v>
      </c>
      <c r="P42" s="217">
        <v>774511552.34000003</v>
      </c>
      <c r="Q42" s="220">
        <v>2.48</v>
      </c>
      <c r="R42" s="88">
        <f t="shared" si="48"/>
        <v>2.1787059633657613E-3</v>
      </c>
      <c r="S42" s="88">
        <f t="shared" si="49"/>
        <v>0</v>
      </c>
      <c r="T42" s="217">
        <v>780720816.41999996</v>
      </c>
      <c r="U42" s="220">
        <v>2.4900000000000002</v>
      </c>
      <c r="V42" s="88">
        <f t="shared" si="50"/>
        <v>8.017006410350018E-3</v>
      </c>
      <c r="W42" s="88">
        <f t="shared" si="51"/>
        <v>4.0322580645162226E-3</v>
      </c>
      <c r="X42" s="217">
        <v>780728328.77999997</v>
      </c>
      <c r="Y42" s="220">
        <v>2.4900000000000002</v>
      </c>
      <c r="Z42" s="88">
        <f t="shared" si="52"/>
        <v>9.6223385389700221E-6</v>
      </c>
      <c r="AA42" s="88">
        <f t="shared" si="53"/>
        <v>0</v>
      </c>
      <c r="AB42" s="217">
        <v>780728328.77999997</v>
      </c>
      <c r="AC42" s="220">
        <v>2.4900000000000002</v>
      </c>
      <c r="AD42" s="88">
        <f t="shared" si="54"/>
        <v>0</v>
      </c>
      <c r="AE42" s="88">
        <f t="shared" si="55"/>
        <v>0</v>
      </c>
      <c r="AF42" s="217">
        <v>781662728.54999995</v>
      </c>
      <c r="AG42" s="220">
        <v>2.4900000000000002</v>
      </c>
      <c r="AH42" s="88">
        <f t="shared" si="56"/>
        <v>1.1968308764459907E-3</v>
      </c>
      <c r="AI42" s="88">
        <f t="shared" si="57"/>
        <v>0</v>
      </c>
      <c r="AJ42" s="97">
        <f t="shared" si="16"/>
        <v>5.82010510052084E-4</v>
      </c>
      <c r="AK42" s="97">
        <f t="shared" si="17"/>
        <v>1.0121457489878551E-3</v>
      </c>
      <c r="AL42" s="118">
        <f t="shared" si="18"/>
        <v>8.2079686635094257E-3</v>
      </c>
      <c r="AM42" s="118">
        <f t="shared" si="19"/>
        <v>4.0322580645162226E-3</v>
      </c>
      <c r="AN42" s="100">
        <f t="shared" si="20"/>
        <v>3.5149099909228916E-3</v>
      </c>
      <c r="AO42" s="100">
        <f t="shared" si="21"/>
        <v>2.8561899349200401E-3</v>
      </c>
      <c r="AP42" s="113"/>
      <c r="AQ42" s="253">
        <v>776682398.99000001</v>
      </c>
      <c r="AR42" s="257">
        <v>2.4700000000000002</v>
      </c>
      <c r="AS42" s="293" t="e">
        <f>(#REF!/AQ42)-1</f>
        <v>#REF!</v>
      </c>
      <c r="AT42" s="293" t="e">
        <f>(#REF!/AR42)-1</f>
        <v>#REF!</v>
      </c>
    </row>
    <row r="43" spans="1:46">
      <c r="A43" s="152" t="s">
        <v>110</v>
      </c>
      <c r="B43" s="125">
        <v>7727501708.7299995</v>
      </c>
      <c r="C43" s="125">
        <v>2266.79</v>
      </c>
      <c r="D43" s="125">
        <v>7257812839.6599998</v>
      </c>
      <c r="E43" s="125">
        <v>2270.4499999999998</v>
      </c>
      <c r="F43" s="88">
        <f t="shared" si="14"/>
        <v>-6.0781464278342058E-2</v>
      </c>
      <c r="G43" s="88">
        <f t="shared" si="15"/>
        <v>1.6146180281366401E-3</v>
      </c>
      <c r="H43" s="125">
        <v>6930091439.4899998</v>
      </c>
      <c r="I43" s="125">
        <v>2273.8200000000002</v>
      </c>
      <c r="J43" s="88">
        <f t="shared" si="44"/>
        <v>-4.5154291989892723E-2</v>
      </c>
      <c r="K43" s="88">
        <f t="shared" si="45"/>
        <v>1.4842872558304943E-3</v>
      </c>
      <c r="L43" s="125">
        <v>6917918826.6599998</v>
      </c>
      <c r="M43" s="125">
        <v>2277.52</v>
      </c>
      <c r="N43" s="88">
        <f t="shared" si="46"/>
        <v>-1.7564866115093759E-3</v>
      </c>
      <c r="O43" s="88">
        <f t="shared" si="47"/>
        <v>1.6272176337616072E-3</v>
      </c>
      <c r="P43" s="125">
        <v>6394642228.3900003</v>
      </c>
      <c r="Q43" s="125">
        <v>2281.25</v>
      </c>
      <c r="R43" s="88">
        <f t="shared" si="48"/>
        <v>-7.5640754305097799E-2</v>
      </c>
      <c r="S43" s="88">
        <f t="shared" si="49"/>
        <v>1.6377463205592127E-3</v>
      </c>
      <c r="T43" s="125">
        <v>5949928460.1199999</v>
      </c>
      <c r="U43" s="125">
        <v>2286.16</v>
      </c>
      <c r="V43" s="88">
        <f t="shared" si="50"/>
        <v>-6.9544745802294472E-2</v>
      </c>
      <c r="W43" s="88">
        <f t="shared" si="51"/>
        <v>2.1523287671232237E-3</v>
      </c>
      <c r="X43" s="125">
        <v>5158086295.46</v>
      </c>
      <c r="Y43" s="125">
        <v>2288.4</v>
      </c>
      <c r="Z43" s="88">
        <f t="shared" si="52"/>
        <v>-0.13308431689009412</v>
      </c>
      <c r="AA43" s="88">
        <f t="shared" si="53"/>
        <v>9.7980893725733834E-4</v>
      </c>
      <c r="AB43" s="125">
        <v>5107318548.3800001</v>
      </c>
      <c r="AC43" s="125">
        <v>2294.38</v>
      </c>
      <c r="AD43" s="88">
        <f t="shared" si="54"/>
        <v>-9.8423609400804801E-3</v>
      </c>
      <c r="AE43" s="88">
        <f t="shared" si="55"/>
        <v>2.6131795140709744E-3</v>
      </c>
      <c r="AF43" s="125">
        <v>4894289366.4799995</v>
      </c>
      <c r="AG43" s="125">
        <v>2301.38</v>
      </c>
      <c r="AH43" s="88">
        <f t="shared" si="56"/>
        <v>-4.17105727559468E-2</v>
      </c>
      <c r="AI43" s="88">
        <f t="shared" si="57"/>
        <v>3.0509331496962142E-3</v>
      </c>
      <c r="AJ43" s="97">
        <f t="shared" si="16"/>
        <v>-5.4689374196657231E-2</v>
      </c>
      <c r="AK43" s="97">
        <f t="shared" si="17"/>
        <v>1.8950149508044631E-3</v>
      </c>
      <c r="AL43" s="118">
        <f t="shared" si="18"/>
        <v>-0.32565230399227574</v>
      </c>
      <c r="AM43" s="118">
        <f t="shared" si="19"/>
        <v>1.3622850095796116E-2</v>
      </c>
      <c r="AN43" s="100">
        <f t="shared" si="20"/>
        <v>4.1257095080076252E-2</v>
      </c>
      <c r="AO43" s="100">
        <f t="shared" si="21"/>
        <v>6.6985519699048254E-4</v>
      </c>
      <c r="AP43" s="113"/>
      <c r="AQ43" s="252">
        <v>8144502990.9799995</v>
      </c>
      <c r="AR43" s="252">
        <v>2263.5700000000002</v>
      </c>
      <c r="AS43" s="293" t="e">
        <f>(#REF!/AQ43)-1</f>
        <v>#REF!</v>
      </c>
      <c r="AT43" s="293" t="e">
        <f>(#REF!/AR43)-1</f>
        <v>#REF!</v>
      </c>
    </row>
    <row r="44" spans="1:46">
      <c r="A44" s="152" t="s">
        <v>111</v>
      </c>
      <c r="B44" s="125">
        <v>421197447.35000002</v>
      </c>
      <c r="C44" s="125">
        <v>2001.63</v>
      </c>
      <c r="D44" s="125">
        <v>419849608.14999998</v>
      </c>
      <c r="E44" s="125">
        <v>1995.24</v>
      </c>
      <c r="F44" s="88">
        <f t="shared" si="14"/>
        <v>-3.2000174941232288E-3</v>
      </c>
      <c r="G44" s="88">
        <f t="shared" si="15"/>
        <v>-3.1923981954707411E-3</v>
      </c>
      <c r="H44" s="125">
        <v>422201898.33999997</v>
      </c>
      <c r="I44" s="125">
        <v>2006.47</v>
      </c>
      <c r="J44" s="88">
        <f t="shared" si="44"/>
        <v>5.6026971190112273E-3</v>
      </c>
      <c r="K44" s="88">
        <f t="shared" si="45"/>
        <v>5.6283955814839404E-3</v>
      </c>
      <c r="L44" s="125">
        <v>424646831.33999997</v>
      </c>
      <c r="M44" s="125">
        <v>2018.13</v>
      </c>
      <c r="N44" s="88">
        <f t="shared" si="46"/>
        <v>5.7909095378607016E-3</v>
      </c>
      <c r="O44" s="88">
        <f t="shared" si="47"/>
        <v>5.8112007655235724E-3</v>
      </c>
      <c r="P44" s="125">
        <v>427370830.25999999</v>
      </c>
      <c r="Q44" s="125">
        <v>2031.13</v>
      </c>
      <c r="R44" s="88">
        <f t="shared" si="48"/>
        <v>6.4147397765909747E-3</v>
      </c>
      <c r="S44" s="88">
        <f t="shared" si="49"/>
        <v>6.4416068340493425E-3</v>
      </c>
      <c r="T44" s="125">
        <v>427851559.05000001</v>
      </c>
      <c r="U44" s="125">
        <v>2033.4</v>
      </c>
      <c r="V44" s="88">
        <f t="shared" si="50"/>
        <v>1.1248516650225286E-3</v>
      </c>
      <c r="W44" s="88">
        <f t="shared" si="51"/>
        <v>1.1176044861727127E-3</v>
      </c>
      <c r="X44" s="125">
        <v>429627370.93000001</v>
      </c>
      <c r="Y44" s="125">
        <v>2041.85</v>
      </c>
      <c r="Z44" s="88">
        <f t="shared" si="52"/>
        <v>4.1505326846137973E-3</v>
      </c>
      <c r="AA44" s="88">
        <f t="shared" si="53"/>
        <v>4.1556014556898878E-3</v>
      </c>
      <c r="AB44" s="125">
        <v>432744815.30000001</v>
      </c>
      <c r="AC44" s="125">
        <v>2056.7199999999998</v>
      </c>
      <c r="AD44" s="88">
        <f t="shared" si="54"/>
        <v>7.2561586643136288E-3</v>
      </c>
      <c r="AE44" s="88">
        <f t="shared" si="55"/>
        <v>7.2826113573474507E-3</v>
      </c>
      <c r="AF44" s="125">
        <v>432001447.60000002</v>
      </c>
      <c r="AG44" s="125">
        <v>2053.14</v>
      </c>
      <c r="AH44" s="88">
        <f t="shared" si="56"/>
        <v>-1.7177968948851507E-3</v>
      </c>
      <c r="AI44" s="88">
        <f t="shared" si="57"/>
        <v>-1.7406355750904001E-3</v>
      </c>
      <c r="AJ44" s="97">
        <f t="shared" si="16"/>
        <v>3.1777593823005602E-3</v>
      </c>
      <c r="AK44" s="97">
        <f t="shared" si="17"/>
        <v>3.1879983387132207E-3</v>
      </c>
      <c r="AL44" s="118">
        <f t="shared" si="18"/>
        <v>2.8943314973057094E-2</v>
      </c>
      <c r="AM44" s="118">
        <f t="shared" si="19"/>
        <v>2.9019065375593844E-2</v>
      </c>
      <c r="AN44" s="100">
        <f t="shared" si="20"/>
        <v>3.957334721408628E-3</v>
      </c>
      <c r="AO44" s="100">
        <f t="shared" si="21"/>
        <v>3.9715458015053126E-3</v>
      </c>
      <c r="AP44" s="113"/>
      <c r="AQ44" s="252">
        <v>421796041.39999998</v>
      </c>
      <c r="AR44" s="252">
        <v>2004.5</v>
      </c>
      <c r="AS44" s="293" t="e">
        <f>(#REF!/AQ44)-1</f>
        <v>#REF!</v>
      </c>
      <c r="AT44" s="293" t="e">
        <f>(#REF!/AR44)-1</f>
        <v>#REF!</v>
      </c>
    </row>
    <row r="45" spans="1:46">
      <c r="A45" s="153" t="s">
        <v>72</v>
      </c>
      <c r="B45" s="222">
        <f>SUM(B36:B44)</f>
        <v>19299127189.645416</v>
      </c>
      <c r="C45" s="128"/>
      <c r="D45" s="222">
        <f>SUM(D36:D44)</f>
        <v>18763103192.783772</v>
      </c>
      <c r="E45" s="128"/>
      <c r="F45" s="88">
        <f t="shared" si="14"/>
        <v>-2.7774520142508741E-2</v>
      </c>
      <c r="G45" s="88"/>
      <c r="H45" s="222">
        <f>SUM(H36:H44)</f>
        <v>18269103436.067799</v>
      </c>
      <c r="I45" s="128"/>
      <c r="J45" s="88">
        <f>((H45-D45)/D45)</f>
        <v>-2.6328254534461207E-2</v>
      </c>
      <c r="K45" s="88"/>
      <c r="L45" s="222">
        <f>SUM(L36:L44)</f>
        <v>18085791543.9869</v>
      </c>
      <c r="M45" s="128"/>
      <c r="N45" s="88">
        <f>((L45-H45)/H45)</f>
        <v>-1.0033984027863927E-2</v>
      </c>
      <c r="O45" s="88"/>
      <c r="P45" s="222">
        <f>SUM(P36:P44)</f>
        <v>17438164580.537361</v>
      </c>
      <c r="Q45" s="128"/>
      <c r="R45" s="88">
        <f>((P45-L45)/L45)</f>
        <v>-3.5808604886019481E-2</v>
      </c>
      <c r="S45" s="88"/>
      <c r="T45" s="222">
        <f>SUM(T36:T44)</f>
        <v>16944368289.078442</v>
      </c>
      <c r="U45" s="128"/>
      <c r="V45" s="88">
        <f>((T45-P45)/P45)</f>
        <v>-2.8316987672546846E-2</v>
      </c>
      <c r="W45" s="88"/>
      <c r="X45" s="222">
        <f>SUM(X36:X44)</f>
        <v>16090146210.691013</v>
      </c>
      <c r="Y45" s="128"/>
      <c r="Z45" s="88">
        <f>((X45-T45)/T45)</f>
        <v>-5.0413332843929064E-2</v>
      </c>
      <c r="AA45" s="88"/>
      <c r="AB45" s="222">
        <f>SUM(AB36:AB44)</f>
        <v>15883012122.170002</v>
      </c>
      <c r="AC45" s="128"/>
      <c r="AD45" s="88">
        <f>((AB45-X45)/X45)</f>
        <v>-1.2873350298295127E-2</v>
      </c>
      <c r="AE45" s="88"/>
      <c r="AF45" s="222">
        <f>SUM(AF36:AF44)</f>
        <v>15563447362.289112</v>
      </c>
      <c r="AG45" s="128"/>
      <c r="AH45" s="88">
        <f>((AF45-AB45)/AB45)</f>
        <v>-2.0119909084173743E-2</v>
      </c>
      <c r="AI45" s="88"/>
      <c r="AJ45" s="97">
        <f t="shared" si="16"/>
        <v>-2.6458617936224765E-2</v>
      </c>
      <c r="AK45" s="97"/>
      <c r="AL45" s="118">
        <f t="shared" si="18"/>
        <v>-0.17052913889666377</v>
      </c>
      <c r="AM45" s="118"/>
      <c r="AN45" s="100">
        <f t="shared" si="20"/>
        <v>1.2878332186326145E-2</v>
      </c>
      <c r="AO45" s="100"/>
      <c r="AP45" s="113"/>
      <c r="AQ45" s="262">
        <f>SUM(AQ36:AQ44)</f>
        <v>19958149256.249023</v>
      </c>
      <c r="AR45" s="264"/>
      <c r="AS45" s="293" t="e">
        <f>(#REF!/AQ45)-1</f>
        <v>#REF!</v>
      </c>
      <c r="AT45" s="293" t="e">
        <f>(#REF!/AR45)-1</f>
        <v>#REF!</v>
      </c>
    </row>
    <row r="46" spans="1:46">
      <c r="A46" s="154" t="s">
        <v>74</v>
      </c>
      <c r="B46" s="222"/>
      <c r="C46" s="128"/>
      <c r="D46" s="222"/>
      <c r="E46" s="128"/>
      <c r="F46" s="88"/>
      <c r="G46" s="88"/>
      <c r="H46" s="222"/>
      <c r="I46" s="128"/>
      <c r="J46" s="88"/>
      <c r="K46" s="88"/>
      <c r="L46" s="222"/>
      <c r="M46" s="128"/>
      <c r="N46" s="88"/>
      <c r="O46" s="88"/>
      <c r="P46" s="222"/>
      <c r="Q46" s="128"/>
      <c r="R46" s="88"/>
      <c r="S46" s="88"/>
      <c r="T46" s="222"/>
      <c r="U46" s="128"/>
      <c r="V46" s="88"/>
      <c r="W46" s="88"/>
      <c r="X46" s="222"/>
      <c r="Y46" s="128"/>
      <c r="Z46" s="88"/>
      <c r="AA46" s="88"/>
      <c r="AB46" s="222"/>
      <c r="AC46" s="128"/>
      <c r="AD46" s="88"/>
      <c r="AE46" s="88"/>
      <c r="AF46" s="222"/>
      <c r="AG46" s="128"/>
      <c r="AH46" s="88"/>
      <c r="AI46" s="88"/>
      <c r="AJ46" s="97"/>
      <c r="AK46" s="97"/>
      <c r="AL46" s="118"/>
      <c r="AM46" s="118"/>
      <c r="AN46" s="100"/>
      <c r="AO46" s="100"/>
      <c r="AP46" s="113"/>
      <c r="AQ46" s="262"/>
      <c r="AR46" s="264"/>
      <c r="AS46" s="293" t="e">
        <f>(#REF!/AQ46)-1</f>
        <v>#REF!</v>
      </c>
      <c r="AT46" s="293" t="e">
        <f>(#REF!/AR46)-1</f>
        <v>#REF!</v>
      </c>
    </row>
    <row r="47" spans="1:46">
      <c r="A47" s="150" t="s">
        <v>40</v>
      </c>
      <c r="B47" s="127">
        <v>2413659242</v>
      </c>
      <c r="C47" s="229">
        <v>100</v>
      </c>
      <c r="D47" s="127">
        <v>2415510464</v>
      </c>
      <c r="E47" s="229">
        <v>100</v>
      </c>
      <c r="F47" s="88">
        <f t="shared" si="14"/>
        <v>7.6697736274737994E-4</v>
      </c>
      <c r="G47" s="88">
        <f t="shared" si="15"/>
        <v>0</v>
      </c>
      <c r="H47" s="127">
        <v>2416909394</v>
      </c>
      <c r="I47" s="229">
        <v>100</v>
      </c>
      <c r="J47" s="88">
        <f>((H47-D47)/D47)</f>
        <v>5.7914466563039485E-4</v>
      </c>
      <c r="K47" s="88">
        <f>((I47-E47)/E47)</f>
        <v>0</v>
      </c>
      <c r="L47" s="127">
        <v>2418352083</v>
      </c>
      <c r="M47" s="229">
        <v>100</v>
      </c>
      <c r="N47" s="88">
        <f t="shared" ref="N47:O49" si="58">((L47-H47)/H47)</f>
        <v>5.9691480515632436E-4</v>
      </c>
      <c r="O47" s="88">
        <f t="shared" si="58"/>
        <v>0</v>
      </c>
      <c r="P47" s="127">
        <v>2433968323</v>
      </c>
      <c r="Q47" s="229">
        <v>100</v>
      </c>
      <c r="R47" s="88">
        <f t="shared" ref="R47:R49" si="59">((P47-L47)/L47)</f>
        <v>6.4573889425677969E-3</v>
      </c>
      <c r="S47" s="88">
        <f t="shared" ref="S47:S49" si="60">((Q47-M47)/M47)</f>
        <v>0</v>
      </c>
      <c r="T47" s="127">
        <v>2435510328</v>
      </c>
      <c r="U47" s="229">
        <v>100</v>
      </c>
      <c r="V47" s="88">
        <f t="shared" ref="V47:V49" si="61">((T47-P47)/P47)</f>
        <v>6.3353536092835996E-4</v>
      </c>
      <c r="W47" s="88">
        <f t="shared" ref="W47:W49" si="62">((U47-Q47)/Q47)</f>
        <v>0</v>
      </c>
      <c r="X47" s="127">
        <v>2436983543</v>
      </c>
      <c r="Y47" s="229">
        <v>100</v>
      </c>
      <c r="Z47" s="88">
        <f t="shared" ref="Z47:Z49" si="63">((X47-T47)/T47)</f>
        <v>6.0488965415711428E-4</v>
      </c>
      <c r="AA47" s="88">
        <f t="shared" ref="AA47:AA49" si="64">((Y47-U47)/U47)</f>
        <v>0</v>
      </c>
      <c r="AB47" s="127">
        <v>2438483543</v>
      </c>
      <c r="AC47" s="229">
        <v>100</v>
      </c>
      <c r="AD47" s="88">
        <f t="shared" ref="AD47:AD49" si="65">((AB47-X47)/X47)</f>
        <v>6.1551503058303585E-4</v>
      </c>
      <c r="AE47" s="88">
        <f t="shared" ref="AE47:AE49" si="66">((AC47-Y47)/Y47)</f>
        <v>0</v>
      </c>
      <c r="AF47" s="127">
        <v>2443626256</v>
      </c>
      <c r="AG47" s="229">
        <v>100</v>
      </c>
      <c r="AH47" s="88">
        <f t="shared" ref="AH47:AH49" si="67">((AF47-AB47)/AB47)</f>
        <v>2.1089799907663353E-3</v>
      </c>
      <c r="AI47" s="88">
        <f t="shared" ref="AI47:AI49" si="68">((AG47-AC47)/AC47)</f>
        <v>0</v>
      </c>
      <c r="AJ47" s="97">
        <f t="shared" si="16"/>
        <v>1.5454182265670928E-3</v>
      </c>
      <c r="AK47" s="97">
        <f t="shared" si="17"/>
        <v>0</v>
      </c>
      <c r="AL47" s="118">
        <f t="shared" si="18"/>
        <v>1.1639689589024277E-2</v>
      </c>
      <c r="AM47" s="118">
        <f t="shared" si="19"/>
        <v>0</v>
      </c>
      <c r="AN47" s="100">
        <f t="shared" si="20"/>
        <v>2.0516619047716918E-3</v>
      </c>
      <c r="AO47" s="100">
        <f t="shared" si="21"/>
        <v>0</v>
      </c>
      <c r="AP47" s="113"/>
      <c r="AQ47" s="269">
        <v>2412598749</v>
      </c>
      <c r="AR47" s="270">
        <v>100</v>
      </c>
      <c r="AS47" s="293" t="e">
        <f>(#REF!/AQ47)-1</f>
        <v>#REF!</v>
      </c>
      <c r="AT47" s="293" t="e">
        <f>(#REF!/AR47)-1</f>
        <v>#REF!</v>
      </c>
    </row>
    <row r="48" spans="1:46">
      <c r="A48" s="150" t="s">
        <v>41</v>
      </c>
      <c r="B48" s="127">
        <v>12153673145</v>
      </c>
      <c r="C48" s="124">
        <v>45.22</v>
      </c>
      <c r="D48" s="127">
        <v>12153673145</v>
      </c>
      <c r="E48" s="124">
        <v>45.22</v>
      </c>
      <c r="F48" s="88">
        <f t="shared" si="14"/>
        <v>0</v>
      </c>
      <c r="G48" s="88">
        <f t="shared" si="15"/>
        <v>0</v>
      </c>
      <c r="H48" s="127">
        <v>12153673145</v>
      </c>
      <c r="I48" s="124">
        <v>45.22</v>
      </c>
      <c r="J48" s="88">
        <f>((H48-D48)/D48)</f>
        <v>0</v>
      </c>
      <c r="K48" s="88">
        <f>((I48-E48)/E48)</f>
        <v>0</v>
      </c>
      <c r="L48" s="127">
        <v>12153673145</v>
      </c>
      <c r="M48" s="124">
        <v>45.22</v>
      </c>
      <c r="N48" s="88">
        <f t="shared" si="58"/>
        <v>0</v>
      </c>
      <c r="O48" s="88">
        <f t="shared" si="58"/>
        <v>0</v>
      </c>
      <c r="P48" s="127">
        <v>12153673145</v>
      </c>
      <c r="Q48" s="124">
        <v>45.22</v>
      </c>
      <c r="R48" s="88">
        <f t="shared" si="59"/>
        <v>0</v>
      </c>
      <c r="S48" s="88">
        <f t="shared" si="60"/>
        <v>0</v>
      </c>
      <c r="T48" s="127">
        <v>12153673145</v>
      </c>
      <c r="U48" s="124">
        <v>45.22</v>
      </c>
      <c r="V48" s="88">
        <f t="shared" si="61"/>
        <v>0</v>
      </c>
      <c r="W48" s="88">
        <f t="shared" si="62"/>
        <v>0</v>
      </c>
      <c r="X48" s="127">
        <v>12153673145</v>
      </c>
      <c r="Y48" s="124">
        <v>45.22</v>
      </c>
      <c r="Z48" s="88">
        <f t="shared" si="63"/>
        <v>0</v>
      </c>
      <c r="AA48" s="88">
        <f t="shared" si="64"/>
        <v>0</v>
      </c>
      <c r="AB48" s="127">
        <v>0</v>
      </c>
      <c r="AC48" s="124">
        <v>45.22</v>
      </c>
      <c r="AD48" s="88">
        <f t="shared" si="65"/>
        <v>-1</v>
      </c>
      <c r="AE48" s="88">
        <f t="shared" si="66"/>
        <v>0</v>
      </c>
      <c r="AF48" s="127">
        <v>12153673145</v>
      </c>
      <c r="AG48" s="124">
        <v>45.22</v>
      </c>
      <c r="AH48" s="88" t="e">
        <f t="shared" si="67"/>
        <v>#DIV/0!</v>
      </c>
      <c r="AI48" s="88">
        <f t="shared" si="68"/>
        <v>0</v>
      </c>
      <c r="AJ48" s="97" t="e">
        <f t="shared" si="16"/>
        <v>#DIV/0!</v>
      </c>
      <c r="AK48" s="97">
        <f t="shared" si="17"/>
        <v>0</v>
      </c>
      <c r="AL48" s="118">
        <f t="shared" si="18"/>
        <v>0</v>
      </c>
      <c r="AM48" s="118">
        <f t="shared" si="19"/>
        <v>0</v>
      </c>
      <c r="AN48" s="100" t="e">
        <f t="shared" si="20"/>
        <v>#DIV/0!</v>
      </c>
      <c r="AO48" s="100">
        <f t="shared" si="21"/>
        <v>0</v>
      </c>
      <c r="AP48" s="113"/>
      <c r="AQ48" s="269">
        <v>12153673145</v>
      </c>
      <c r="AR48" s="271">
        <v>45.22</v>
      </c>
      <c r="AS48" s="293" t="e">
        <f>(#REF!/AQ48)-1</f>
        <v>#REF!</v>
      </c>
      <c r="AT48" s="293" t="e">
        <f>(#REF!/AR48)-1</f>
        <v>#REF!</v>
      </c>
    </row>
    <row r="49" spans="1:46">
      <c r="A49" s="150" t="s">
        <v>42</v>
      </c>
      <c r="B49" s="145">
        <v>30680241274.151199</v>
      </c>
      <c r="C49" s="126">
        <v>11.498179353379109</v>
      </c>
      <c r="D49" s="145">
        <v>30680241274.151199</v>
      </c>
      <c r="E49" s="126">
        <v>11.498179353379109</v>
      </c>
      <c r="F49" s="88">
        <f t="shared" si="14"/>
        <v>0</v>
      </c>
      <c r="G49" s="88">
        <f t="shared" si="15"/>
        <v>0</v>
      </c>
      <c r="H49" s="145">
        <v>30680241274.151199</v>
      </c>
      <c r="I49" s="126">
        <v>11.498179353379109</v>
      </c>
      <c r="J49" s="88">
        <f>((H49-D49)/D49)</f>
        <v>0</v>
      </c>
      <c r="K49" s="88">
        <f>((I49-E49)/E49)</f>
        <v>0</v>
      </c>
      <c r="L49" s="127">
        <v>30680241274.151199</v>
      </c>
      <c r="M49" s="126">
        <v>11.498179353379109</v>
      </c>
      <c r="N49" s="88">
        <f t="shared" si="58"/>
        <v>0</v>
      </c>
      <c r="O49" s="88">
        <f t="shared" si="58"/>
        <v>0</v>
      </c>
      <c r="P49" s="241">
        <v>30680241274.151199</v>
      </c>
      <c r="Q49" s="126">
        <v>11.498179353379109</v>
      </c>
      <c r="R49" s="88">
        <f t="shared" si="59"/>
        <v>0</v>
      </c>
      <c r="S49" s="88">
        <f t="shared" si="60"/>
        <v>0</v>
      </c>
      <c r="T49" s="241">
        <v>30796350840.189999</v>
      </c>
      <c r="U49" s="126">
        <v>11.54</v>
      </c>
      <c r="V49" s="88">
        <f t="shared" si="61"/>
        <v>3.784506288632881E-3</v>
      </c>
      <c r="W49" s="88">
        <f t="shared" si="62"/>
        <v>3.6371537906650718E-3</v>
      </c>
      <c r="X49" s="247">
        <v>30796350840.189999</v>
      </c>
      <c r="Y49" s="126">
        <v>11.54</v>
      </c>
      <c r="Z49" s="88">
        <f t="shared" si="63"/>
        <v>0</v>
      </c>
      <c r="AA49" s="88">
        <f t="shared" si="64"/>
        <v>0</v>
      </c>
      <c r="AB49" s="247">
        <v>30796350840.189999</v>
      </c>
      <c r="AC49" s="126">
        <v>11.54</v>
      </c>
      <c r="AD49" s="88">
        <f t="shared" si="65"/>
        <v>0</v>
      </c>
      <c r="AE49" s="88">
        <f t="shared" si="66"/>
        <v>0</v>
      </c>
      <c r="AF49" s="247">
        <v>30796350840.189999</v>
      </c>
      <c r="AG49" s="126">
        <v>11.54</v>
      </c>
      <c r="AH49" s="88">
        <f t="shared" si="67"/>
        <v>0</v>
      </c>
      <c r="AI49" s="88">
        <f t="shared" si="68"/>
        <v>0</v>
      </c>
      <c r="AJ49" s="97">
        <f t="shared" si="16"/>
        <v>4.7306328607911013E-4</v>
      </c>
      <c r="AK49" s="97">
        <f t="shared" si="17"/>
        <v>4.5464422383313397E-4</v>
      </c>
      <c r="AL49" s="118">
        <f t="shared" si="18"/>
        <v>3.784506288632881E-3</v>
      </c>
      <c r="AM49" s="118">
        <f t="shared" si="19"/>
        <v>3.6371537906650718E-3</v>
      </c>
      <c r="AN49" s="100">
        <f t="shared" si="20"/>
        <v>1.3380250300677218E-3</v>
      </c>
      <c r="AO49" s="100">
        <f t="shared" si="21"/>
        <v>1.2859280547988143E-3</v>
      </c>
      <c r="AP49" s="113"/>
      <c r="AQ49" s="272">
        <v>31507613595.857655</v>
      </c>
      <c r="AR49" s="272">
        <v>11.808257597614354</v>
      </c>
      <c r="AS49" s="293" t="e">
        <f>(#REF!/AQ49)-1</f>
        <v>#REF!</v>
      </c>
      <c r="AT49" s="293" t="e">
        <f>(#REF!/AR49)-1</f>
        <v>#REF!</v>
      </c>
    </row>
    <row r="50" spans="1:46">
      <c r="A50" s="153" t="s">
        <v>72</v>
      </c>
      <c r="B50" s="222">
        <f>SUM(B47:B49)</f>
        <v>45247573661.151199</v>
      </c>
      <c r="C50" s="128"/>
      <c r="D50" s="222">
        <f>SUM(D47:D49)</f>
        <v>45249424883.151199</v>
      </c>
      <c r="E50" s="128"/>
      <c r="F50" s="88">
        <f t="shared" si="14"/>
        <v>4.091317722058162E-5</v>
      </c>
      <c r="G50" s="88"/>
      <c r="H50" s="222">
        <f>SUM(H47:H49)</f>
        <v>45250823813.151199</v>
      </c>
      <c r="I50" s="128"/>
      <c r="J50" s="88">
        <f>((H50-D50)/D50)</f>
        <v>3.0915973045237468E-5</v>
      </c>
      <c r="K50" s="88"/>
      <c r="L50" s="222">
        <f>SUM(L47:L49)</f>
        <v>45252266502.151199</v>
      </c>
      <c r="M50" s="128"/>
      <c r="N50" s="88">
        <f>((L50-H50)/H50)</f>
        <v>3.1882049395545208E-5</v>
      </c>
      <c r="O50" s="88"/>
      <c r="P50" s="222">
        <f>SUM(P47:P49)</f>
        <v>45267882742.151199</v>
      </c>
      <c r="Q50" s="128"/>
      <c r="R50" s="88">
        <f>((P50-L50)/L50)</f>
        <v>3.4509299107167673E-4</v>
      </c>
      <c r="S50" s="88"/>
      <c r="T50" s="222">
        <f>SUM(T47:T49)</f>
        <v>45385534313.190002</v>
      </c>
      <c r="U50" s="128"/>
      <c r="V50" s="88">
        <f>((T50-P50)/P50)</f>
        <v>2.5990075946108215E-3</v>
      </c>
      <c r="W50" s="88"/>
      <c r="X50" s="222">
        <f>SUM(X47:X49)</f>
        <v>45387007528.190002</v>
      </c>
      <c r="Y50" s="128"/>
      <c r="Z50" s="88">
        <f>((X50-T50)/T50)</f>
        <v>3.2460012254870652E-5</v>
      </c>
      <c r="AA50" s="88"/>
      <c r="AB50" s="222">
        <f>SUM(AB47:AB49)</f>
        <v>33234834383.189999</v>
      </c>
      <c r="AC50" s="128"/>
      <c r="AD50" s="88">
        <f>((AB50-X50)/X50)</f>
        <v>-0.26774563485932079</v>
      </c>
      <c r="AE50" s="88"/>
      <c r="AF50" s="222">
        <f>SUM(AF47:AF49)</f>
        <v>45393650241.190002</v>
      </c>
      <c r="AG50" s="128"/>
      <c r="AH50" s="88">
        <f>((AF50-AB50)/AB50)</f>
        <v>0.36584553778158341</v>
      </c>
      <c r="AI50" s="88"/>
      <c r="AJ50" s="97">
        <f t="shared" si="16"/>
        <v>1.2647521839982669E-2</v>
      </c>
      <c r="AK50" s="97"/>
      <c r="AL50" s="118">
        <f t="shared" si="18"/>
        <v>3.1873412404962074E-3</v>
      </c>
      <c r="AM50" s="118"/>
      <c r="AN50" s="100">
        <f t="shared" si="20"/>
        <v>0.17082065894667184</v>
      </c>
      <c r="AO50" s="100"/>
      <c r="AP50" s="113"/>
      <c r="AQ50" s="262">
        <f>SUM(AQ47:AQ49)</f>
        <v>46073885489.857651</v>
      </c>
      <c r="AR50" s="264"/>
      <c r="AS50" s="293" t="e">
        <f>(#REF!/AQ50)-1</f>
        <v>#REF!</v>
      </c>
      <c r="AT50" s="293" t="e">
        <f>(#REF!/AR50)-1</f>
        <v>#REF!</v>
      </c>
    </row>
    <row r="51" spans="1:46">
      <c r="A51" s="154" t="s">
        <v>99</v>
      </c>
      <c r="B51" s="222"/>
      <c r="C51" s="128"/>
      <c r="D51" s="222"/>
      <c r="E51" s="128"/>
      <c r="F51" s="88"/>
      <c r="G51" s="88"/>
      <c r="H51" s="222"/>
      <c r="I51" s="128"/>
      <c r="J51" s="88"/>
      <c r="K51" s="88"/>
      <c r="L51" s="222"/>
      <c r="M51" s="128"/>
      <c r="N51" s="88"/>
      <c r="O51" s="88"/>
      <c r="P51" s="222"/>
      <c r="Q51" s="128"/>
      <c r="R51" s="88"/>
      <c r="S51" s="88"/>
      <c r="T51" s="222"/>
      <c r="U51" s="128"/>
      <c r="V51" s="88"/>
      <c r="W51" s="88"/>
      <c r="X51" s="222"/>
      <c r="Y51" s="128"/>
      <c r="Z51" s="88"/>
      <c r="AA51" s="88"/>
      <c r="AB51" s="222"/>
      <c r="AC51" s="128"/>
      <c r="AD51" s="88"/>
      <c r="AE51" s="88"/>
      <c r="AF51" s="222"/>
      <c r="AG51" s="128"/>
      <c r="AH51" s="88"/>
      <c r="AI51" s="88"/>
      <c r="AJ51" s="97"/>
      <c r="AK51" s="97"/>
      <c r="AL51" s="118"/>
      <c r="AM51" s="118"/>
      <c r="AN51" s="100"/>
      <c r="AO51" s="100"/>
      <c r="AP51" s="113"/>
      <c r="AQ51" s="262"/>
      <c r="AR51" s="264"/>
      <c r="AS51" s="293" t="e">
        <f>(#REF!/AQ51)-1</f>
        <v>#REF!</v>
      </c>
      <c r="AT51" s="293" t="e">
        <f>(#REF!/AR51)-1</f>
        <v>#REF!</v>
      </c>
    </row>
    <row r="52" spans="1:46">
      <c r="A52" s="150" t="s">
        <v>50</v>
      </c>
      <c r="B52" s="125">
        <v>883283836</v>
      </c>
      <c r="C52" s="125">
        <v>1768.85</v>
      </c>
      <c r="D52" s="125">
        <v>880741897.84000003</v>
      </c>
      <c r="E52" s="125">
        <v>1760.61</v>
      </c>
      <c r="F52" s="88">
        <f t="shared" si="14"/>
        <v>-2.8778270997364503E-3</v>
      </c>
      <c r="G52" s="88">
        <f t="shared" si="15"/>
        <v>-4.6583938717245721E-3</v>
      </c>
      <c r="H52" s="125">
        <v>888411718.95000005</v>
      </c>
      <c r="I52" s="125">
        <v>1777.47</v>
      </c>
      <c r="J52" s="88">
        <f t="shared" ref="J52:J66" si="69">((H52-D52)/D52)</f>
        <v>8.7083640835187697E-3</v>
      </c>
      <c r="K52" s="88">
        <f t="shared" ref="K52:K66" si="70">((I52-E52)/E52)</f>
        <v>9.5762264215244301E-3</v>
      </c>
      <c r="L52" s="125">
        <v>887059909.10000002</v>
      </c>
      <c r="M52" s="125">
        <v>1784.4</v>
      </c>
      <c r="N52" s="88">
        <f t="shared" ref="N52:N66" si="71">((L52-H52)/H52)</f>
        <v>-1.5216029023094233E-3</v>
      </c>
      <c r="O52" s="88">
        <f t="shared" ref="O52:O66" si="72">((M52-I52)/I52)</f>
        <v>3.8987999797465292E-3</v>
      </c>
      <c r="P52" s="125">
        <v>890126668.85000002</v>
      </c>
      <c r="Q52" s="125">
        <v>1789.95</v>
      </c>
      <c r="R52" s="88">
        <f t="shared" ref="R52:R66" si="73">((P52-L52)/L52)</f>
        <v>3.4572182989438633E-3</v>
      </c>
      <c r="S52" s="88">
        <f t="shared" ref="S52:S66" si="74">((Q52-M52)/M52)</f>
        <v>3.1102891728311782E-3</v>
      </c>
      <c r="T52" s="125">
        <v>878926930.09000003</v>
      </c>
      <c r="U52" s="125">
        <v>1792.09</v>
      </c>
      <c r="V52" s="88">
        <f t="shared" ref="V52:V66" si="75">((T52-P52)/P52)</f>
        <v>-1.2582185380952021E-2</v>
      </c>
      <c r="W52" s="88">
        <f t="shared" ref="W52:W66" si="76">((U52-Q52)/Q52)</f>
        <v>1.1955641219027753E-3</v>
      </c>
      <c r="X52" s="125">
        <v>861547393.59000003</v>
      </c>
      <c r="Y52" s="125">
        <v>1805.73</v>
      </c>
      <c r="Z52" s="88">
        <f t="shared" ref="Z52:Z66" si="77">((X52-T52)/T52)</f>
        <v>-1.9773585158234231E-2</v>
      </c>
      <c r="AA52" s="88">
        <f t="shared" ref="AA52:AA66" si="78">((Y52-U52)/U52)</f>
        <v>7.6112248826789393E-3</v>
      </c>
      <c r="AB52" s="125">
        <v>872543232.61000001</v>
      </c>
      <c r="AC52" s="125">
        <v>1824.18</v>
      </c>
      <c r="AD52" s="88">
        <f t="shared" ref="AD52:AD66" si="79">((AB52-X52)/X52)</f>
        <v>1.2762895113849961E-2</v>
      </c>
      <c r="AE52" s="88">
        <f t="shared" ref="AE52:AE66" si="80">((AC52-Y52)/Y52)</f>
        <v>1.0217474373245194E-2</v>
      </c>
      <c r="AF52" s="125">
        <v>876272099.05999994</v>
      </c>
      <c r="AG52" s="125">
        <v>1830.36</v>
      </c>
      <c r="AH52" s="88">
        <f t="shared" ref="AH52:AH66" si="81">((AF52-AB52)/AB52)</f>
        <v>4.2735606794472927E-3</v>
      </c>
      <c r="AI52" s="88">
        <f t="shared" ref="AI52:AI66" si="82">((AG52-AC52)/AC52)</f>
        <v>3.38782357004234E-3</v>
      </c>
      <c r="AJ52" s="97">
        <f t="shared" si="16"/>
        <v>-9.4414529568402975E-4</v>
      </c>
      <c r="AK52" s="97">
        <f t="shared" si="17"/>
        <v>4.2923760812808515E-3</v>
      </c>
      <c r="AL52" s="118">
        <f t="shared" si="18"/>
        <v>-5.0750382046796834E-3</v>
      </c>
      <c r="AM52" s="118">
        <f t="shared" si="19"/>
        <v>3.961695094313903E-2</v>
      </c>
      <c r="AN52" s="100">
        <f t="shared" si="20"/>
        <v>1.083456582563223E-2</v>
      </c>
      <c r="AO52" s="100">
        <f t="shared" si="21"/>
        <v>4.8714561546957134E-3</v>
      </c>
      <c r="AP52" s="113"/>
      <c r="AQ52" s="252">
        <v>885354617.76999998</v>
      </c>
      <c r="AR52" s="252">
        <v>1763.14</v>
      </c>
      <c r="AS52" s="293" t="e">
        <f>(#REF!/AQ52)-1</f>
        <v>#REF!</v>
      </c>
      <c r="AT52" s="293" t="e">
        <f>(#REF!/AR52)-1</f>
        <v>#REF!</v>
      </c>
    </row>
    <row r="53" spans="1:46">
      <c r="A53" s="150" t="s">
        <v>43</v>
      </c>
      <c r="B53" s="218">
        <v>113211236</v>
      </c>
      <c r="C53" s="124">
        <v>81.11</v>
      </c>
      <c r="D53" s="218">
        <v>113120531</v>
      </c>
      <c r="E53" s="124">
        <v>81.040000000000006</v>
      </c>
      <c r="F53" s="88">
        <f t="shared" si="14"/>
        <v>-8.0120139311967232E-4</v>
      </c>
      <c r="G53" s="88">
        <f t="shared" si="15"/>
        <v>-8.6302552089746244E-4</v>
      </c>
      <c r="H53" s="218">
        <v>115855488</v>
      </c>
      <c r="I53" s="228">
        <v>83</v>
      </c>
      <c r="J53" s="88">
        <f t="shared" si="69"/>
        <v>2.4177370595970769E-2</v>
      </c>
      <c r="K53" s="88">
        <f t="shared" si="70"/>
        <v>2.4185587364264481E-2</v>
      </c>
      <c r="L53" s="218">
        <v>115608714</v>
      </c>
      <c r="M53" s="228">
        <v>82.85</v>
      </c>
      <c r="N53" s="88">
        <f t="shared" si="71"/>
        <v>-2.1300156277447987E-3</v>
      </c>
      <c r="O53" s="88">
        <f t="shared" si="72"/>
        <v>-1.8072289156627192E-3</v>
      </c>
      <c r="P53" s="218">
        <v>115188594</v>
      </c>
      <c r="Q53" s="228">
        <v>82.55</v>
      </c>
      <c r="R53" s="88">
        <f t="shared" si="73"/>
        <v>-3.6339821235274704E-3</v>
      </c>
      <c r="S53" s="88">
        <f t="shared" si="74"/>
        <v>-3.6210018105008713E-3</v>
      </c>
      <c r="T53" s="218">
        <v>116194065</v>
      </c>
      <c r="U53" s="228">
        <v>83.27</v>
      </c>
      <c r="V53" s="88">
        <f t="shared" si="75"/>
        <v>8.7289111281278423E-3</v>
      </c>
      <c r="W53" s="88">
        <f t="shared" si="76"/>
        <v>8.7219866747425667E-3</v>
      </c>
      <c r="X53" s="218">
        <v>116640138</v>
      </c>
      <c r="Y53" s="228">
        <v>83.59</v>
      </c>
      <c r="Z53" s="88">
        <f t="shared" si="77"/>
        <v>3.8390342914674685E-3</v>
      </c>
      <c r="AA53" s="88">
        <f t="shared" si="78"/>
        <v>3.842920619671039E-3</v>
      </c>
      <c r="AB53" s="218">
        <v>117647736</v>
      </c>
      <c r="AC53" s="228">
        <v>84.31</v>
      </c>
      <c r="AD53" s="88">
        <f t="shared" si="79"/>
        <v>8.638518586114842E-3</v>
      </c>
      <c r="AE53" s="88">
        <f t="shared" si="80"/>
        <v>8.6134705108266395E-3</v>
      </c>
      <c r="AF53" s="218">
        <v>118917813.3</v>
      </c>
      <c r="AG53" s="228">
        <v>84.57</v>
      </c>
      <c r="AH53" s="88">
        <f t="shared" si="81"/>
        <v>1.0795594910555669E-2</v>
      </c>
      <c r="AI53" s="88">
        <f t="shared" si="82"/>
        <v>3.0838571936898456E-3</v>
      </c>
      <c r="AJ53" s="97">
        <f t="shared" si="16"/>
        <v>6.2017787959805807E-3</v>
      </c>
      <c r="AK53" s="97">
        <f t="shared" si="17"/>
        <v>5.2695707645166899E-3</v>
      </c>
      <c r="AL53" s="118">
        <f t="shared" si="18"/>
        <v>5.1248718943867025E-2</v>
      </c>
      <c r="AM53" s="118">
        <f t="shared" si="19"/>
        <v>4.3558736426455906E-2</v>
      </c>
      <c r="AN53" s="100">
        <f t="shared" si="20"/>
        <v>9.0816489219500279E-3</v>
      </c>
      <c r="AO53" s="100">
        <f t="shared" si="21"/>
        <v>8.8999302662347429E-3</v>
      </c>
      <c r="AP53" s="113"/>
      <c r="AQ53" s="255">
        <v>113791197</v>
      </c>
      <c r="AR53" s="254">
        <v>81.52</v>
      </c>
      <c r="AS53" s="293" t="e">
        <f>(#REF!/AQ53)-1</f>
        <v>#REF!</v>
      </c>
      <c r="AT53" s="293" t="e">
        <f>(#REF!/AR53)-1</f>
        <v>#REF!</v>
      </c>
    </row>
    <row r="54" spans="1:46">
      <c r="A54" s="150" t="s">
        <v>44</v>
      </c>
      <c r="B54" s="140">
        <v>1070083045.9299999</v>
      </c>
      <c r="C54" s="139">
        <v>1.1719999999999999</v>
      </c>
      <c r="D54" s="218">
        <v>1075032584.77</v>
      </c>
      <c r="E54" s="124">
        <v>1.1773</v>
      </c>
      <c r="F54" s="88">
        <f t="shared" si="14"/>
        <v>4.6253782440767782E-3</v>
      </c>
      <c r="G54" s="88">
        <f t="shared" si="15"/>
        <v>4.5221843003413675E-3</v>
      </c>
      <c r="H54" s="218">
        <v>1062724919.11</v>
      </c>
      <c r="I54" s="124">
        <v>1.1634</v>
      </c>
      <c r="J54" s="88">
        <f t="shared" si="69"/>
        <v>-1.1448644287031686E-2</v>
      </c>
      <c r="K54" s="88">
        <f t="shared" si="70"/>
        <v>-1.1806676293213305E-2</v>
      </c>
      <c r="L54" s="218">
        <v>1068004476.89</v>
      </c>
      <c r="M54" s="228">
        <v>1.1692</v>
      </c>
      <c r="N54" s="88">
        <f t="shared" si="71"/>
        <v>4.9679439006863994E-3</v>
      </c>
      <c r="O54" s="88">
        <f t="shared" si="72"/>
        <v>4.9853876568678249E-3</v>
      </c>
      <c r="P54" s="218">
        <v>993054575.88999999</v>
      </c>
      <c r="Q54" s="228">
        <v>1.1635</v>
      </c>
      <c r="R54" s="88">
        <f t="shared" si="73"/>
        <v>-7.0177515751855338E-2</v>
      </c>
      <c r="S54" s="88">
        <f t="shared" si="74"/>
        <v>-4.8751282928498445E-3</v>
      </c>
      <c r="T54" s="218">
        <v>994217478</v>
      </c>
      <c r="U54" s="228">
        <v>1.1657999999999999</v>
      </c>
      <c r="V54" s="88">
        <f t="shared" si="75"/>
        <v>1.1710354478330588E-3</v>
      </c>
      <c r="W54" s="88">
        <f t="shared" si="76"/>
        <v>1.9767941555650786E-3</v>
      </c>
      <c r="X54" s="218">
        <v>995467328.84000003</v>
      </c>
      <c r="Y54" s="228">
        <v>1.1678999999999999</v>
      </c>
      <c r="Z54" s="88">
        <f t="shared" si="77"/>
        <v>1.2571201650108522E-3</v>
      </c>
      <c r="AA54" s="88">
        <f t="shared" si="78"/>
        <v>1.8013381369016905E-3</v>
      </c>
      <c r="AB54" s="218">
        <v>1008778954.73</v>
      </c>
      <c r="AC54" s="228">
        <v>1.1836</v>
      </c>
      <c r="AD54" s="88">
        <f t="shared" si="79"/>
        <v>1.3372237846832986E-2</v>
      </c>
      <c r="AE54" s="88">
        <f t="shared" si="80"/>
        <v>1.3442931757856023E-2</v>
      </c>
      <c r="AF54" s="218">
        <v>1000034097.4299999</v>
      </c>
      <c r="AG54" s="228">
        <v>1.1836</v>
      </c>
      <c r="AH54" s="88">
        <f t="shared" si="81"/>
        <v>-8.6687546949674767E-3</v>
      </c>
      <c r="AI54" s="88">
        <f t="shared" si="82"/>
        <v>0</v>
      </c>
      <c r="AJ54" s="97">
        <f t="shared" si="16"/>
        <v>-8.112649891176802E-3</v>
      </c>
      <c r="AK54" s="97">
        <f t="shared" si="17"/>
        <v>1.2558539276836043E-3</v>
      </c>
      <c r="AL54" s="118">
        <f t="shared" si="18"/>
        <v>-6.9763920091822834E-2</v>
      </c>
      <c r="AM54" s="118">
        <f t="shared" si="19"/>
        <v>5.3512273846937674E-3</v>
      </c>
      <c r="AN54" s="100">
        <f t="shared" si="20"/>
        <v>2.6274443818179505E-2</v>
      </c>
      <c r="AO54" s="100">
        <f t="shared" si="21"/>
        <v>7.4038244717737813E-3</v>
      </c>
      <c r="AP54" s="113"/>
      <c r="AQ54" s="252">
        <v>1066913090.3099999</v>
      </c>
      <c r="AR54" s="254">
        <v>1.1691</v>
      </c>
      <c r="AS54" s="293" t="e">
        <f>(#REF!/AQ54)-1</f>
        <v>#REF!</v>
      </c>
      <c r="AT54" s="293" t="e">
        <f>(#REF!/AR54)-1</f>
        <v>#REF!</v>
      </c>
    </row>
    <row r="55" spans="1:46">
      <c r="A55" s="150" t="s">
        <v>10</v>
      </c>
      <c r="B55" s="140">
        <v>4156742532.8499999</v>
      </c>
      <c r="C55" s="139">
        <v>297.82400000000001</v>
      </c>
      <c r="D55" s="140">
        <v>4113694245.6799998</v>
      </c>
      <c r="E55" s="139">
        <v>295.28199999999998</v>
      </c>
      <c r="F55" s="88">
        <f t="shared" si="14"/>
        <v>-1.035625536818725E-2</v>
      </c>
      <c r="G55" s="88">
        <f t="shared" si="15"/>
        <v>-8.5352422907489997E-3</v>
      </c>
      <c r="H55" s="218">
        <v>4122143551.1799998</v>
      </c>
      <c r="I55" s="124">
        <v>296.93220000000002</v>
      </c>
      <c r="J55" s="88">
        <f t="shared" si="69"/>
        <v>2.0539459170727252E-3</v>
      </c>
      <c r="K55" s="88">
        <f t="shared" si="70"/>
        <v>5.5885560244107015E-3</v>
      </c>
      <c r="L55" s="218">
        <v>4139795250.6900001</v>
      </c>
      <c r="M55" s="228">
        <v>298.74650000000003</v>
      </c>
      <c r="N55" s="88">
        <f t="shared" si="71"/>
        <v>4.2821651625759797E-3</v>
      </c>
      <c r="O55" s="88">
        <f t="shared" si="72"/>
        <v>6.1101490508607779E-3</v>
      </c>
      <c r="P55" s="218">
        <v>4174912551.0100002</v>
      </c>
      <c r="Q55" s="228">
        <v>301.14499999999998</v>
      </c>
      <c r="R55" s="88">
        <f t="shared" si="73"/>
        <v>8.4828592221190165E-3</v>
      </c>
      <c r="S55" s="88">
        <f t="shared" si="74"/>
        <v>8.0285459411238488E-3</v>
      </c>
      <c r="T55" s="218">
        <v>4153952096.21</v>
      </c>
      <c r="U55" s="228">
        <v>300.14049999999997</v>
      </c>
      <c r="V55" s="88">
        <f t="shared" si="75"/>
        <v>-5.0205733758254198E-3</v>
      </c>
      <c r="W55" s="88">
        <f t="shared" si="76"/>
        <v>-3.3356024506467226E-3</v>
      </c>
      <c r="X55" s="218">
        <v>4146179658.3000002</v>
      </c>
      <c r="Y55" s="228">
        <v>300.08920000000001</v>
      </c>
      <c r="Z55" s="88">
        <f t="shared" si="77"/>
        <v>-1.8710947382111836E-3</v>
      </c>
      <c r="AA55" s="88">
        <f t="shared" si="78"/>
        <v>-1.7091995248881529E-4</v>
      </c>
      <c r="AB55" s="218">
        <v>4189458274.6599998</v>
      </c>
      <c r="AC55" s="228">
        <v>303.59469999999999</v>
      </c>
      <c r="AD55" s="88">
        <f t="shared" si="79"/>
        <v>1.0438191281307038E-2</v>
      </c>
      <c r="AE55" s="88">
        <f t="shared" si="80"/>
        <v>1.1681526692729973E-2</v>
      </c>
      <c r="AF55" s="218">
        <v>4193321908.5999999</v>
      </c>
      <c r="AG55" s="228">
        <v>304.41469999999998</v>
      </c>
      <c r="AH55" s="88">
        <f t="shared" si="81"/>
        <v>9.2222757375799735E-4</v>
      </c>
      <c r="AI55" s="88">
        <f t="shared" si="82"/>
        <v>2.7009694174502824E-3</v>
      </c>
      <c r="AJ55" s="97">
        <f t="shared" si="16"/>
        <v>1.1164332093261129E-3</v>
      </c>
      <c r="AK55" s="97">
        <f t="shared" si="17"/>
        <v>2.7584978040863808E-3</v>
      </c>
      <c r="AL55" s="118">
        <f t="shared" si="18"/>
        <v>1.9356728566694317E-2</v>
      </c>
      <c r="AM55" s="118">
        <f t="shared" si="19"/>
        <v>3.0928739306832116E-2</v>
      </c>
      <c r="AN55" s="100">
        <f t="shared" si="20"/>
        <v>6.8692759726658326E-3</v>
      </c>
      <c r="AO55" s="100">
        <f t="shared" si="21"/>
        <v>6.5455335772562958E-3</v>
      </c>
      <c r="AP55" s="113"/>
      <c r="AQ55" s="252">
        <v>4173976375.3699999</v>
      </c>
      <c r="AR55" s="254">
        <v>299.53579999999999</v>
      </c>
      <c r="AS55" s="293" t="e">
        <f>(#REF!/AQ55)-1</f>
        <v>#REF!</v>
      </c>
      <c r="AT55" s="293" t="e">
        <f>(#REF!/AR55)-1</f>
        <v>#REF!</v>
      </c>
    </row>
    <row r="56" spans="1:46">
      <c r="A56" s="150" t="s">
        <v>22</v>
      </c>
      <c r="B56" s="140">
        <v>2308707942.4699998</v>
      </c>
      <c r="C56" s="139">
        <v>9.6672999999999991</v>
      </c>
      <c r="D56" s="140">
        <v>2324887368.4899998</v>
      </c>
      <c r="E56" s="139">
        <v>9.7392000000000003</v>
      </c>
      <c r="F56" s="88">
        <f t="shared" si="14"/>
        <v>7.0080003288290425E-3</v>
      </c>
      <c r="G56" s="88">
        <f t="shared" si="15"/>
        <v>7.4374437536852264E-3</v>
      </c>
      <c r="H56" s="140">
        <v>2354216188.138</v>
      </c>
      <c r="I56" s="139">
        <v>9.8613</v>
      </c>
      <c r="J56" s="88">
        <f t="shared" si="69"/>
        <v>1.2615157209550814E-2</v>
      </c>
      <c r="K56" s="88">
        <f t="shared" si="70"/>
        <v>1.2536964021685523E-2</v>
      </c>
      <c r="L56" s="218">
        <v>2368555611.5799999</v>
      </c>
      <c r="M56" s="124">
        <v>9.9210999999999991</v>
      </c>
      <c r="N56" s="88">
        <f t="shared" si="71"/>
        <v>6.0909543967333215E-3</v>
      </c>
      <c r="O56" s="88">
        <f t="shared" si="72"/>
        <v>6.064109194528022E-3</v>
      </c>
      <c r="P56" s="218">
        <v>2385228984.6399999</v>
      </c>
      <c r="Q56" s="228">
        <v>9.9999000000000002</v>
      </c>
      <c r="R56" s="88">
        <f t="shared" si="73"/>
        <v>7.0394686865205515E-3</v>
      </c>
      <c r="S56" s="88">
        <f t="shared" si="74"/>
        <v>7.9426676477407851E-3</v>
      </c>
      <c r="T56" s="218">
        <v>2385606465.6999998</v>
      </c>
      <c r="U56" s="228">
        <v>10.0105</v>
      </c>
      <c r="V56" s="88">
        <f t="shared" si="75"/>
        <v>1.5825778674952485E-4</v>
      </c>
      <c r="W56" s="88">
        <f t="shared" si="76"/>
        <v>1.0600106001060175E-3</v>
      </c>
      <c r="X56" s="218">
        <v>2407175116.5599999</v>
      </c>
      <c r="Y56" s="228">
        <v>10.100899999999999</v>
      </c>
      <c r="Z56" s="88">
        <f t="shared" si="77"/>
        <v>9.0411604638535054E-3</v>
      </c>
      <c r="AA56" s="88">
        <f t="shared" si="78"/>
        <v>9.0305179561459385E-3</v>
      </c>
      <c r="AB56" s="218">
        <v>2414632840.0500002</v>
      </c>
      <c r="AC56" s="228">
        <v>10.147399999999999</v>
      </c>
      <c r="AD56" s="88">
        <f t="shared" si="79"/>
        <v>3.0981225415198667E-3</v>
      </c>
      <c r="AE56" s="88">
        <f t="shared" si="80"/>
        <v>4.6035501786969467E-3</v>
      </c>
      <c r="AF56" s="218">
        <v>2426708496.2800002</v>
      </c>
      <c r="AG56" s="228">
        <v>10.1983</v>
      </c>
      <c r="AH56" s="88">
        <f t="shared" si="81"/>
        <v>5.0010320532830853E-3</v>
      </c>
      <c r="AI56" s="88">
        <f t="shared" si="82"/>
        <v>5.0160632280190388E-3</v>
      </c>
      <c r="AJ56" s="97">
        <f t="shared" si="16"/>
        <v>6.2565191833799626E-3</v>
      </c>
      <c r="AK56" s="97">
        <f t="shared" si="17"/>
        <v>6.7114158225759363E-3</v>
      </c>
      <c r="AL56" s="118">
        <f t="shared" si="18"/>
        <v>4.3796155104121298E-2</v>
      </c>
      <c r="AM56" s="118">
        <f t="shared" si="19"/>
        <v>4.7139395432889704E-2</v>
      </c>
      <c r="AN56" s="100">
        <f t="shared" si="20"/>
        <v>3.7441794730827464E-3</v>
      </c>
      <c r="AO56" s="100">
        <f t="shared" si="21"/>
        <v>3.4023741499049878E-3</v>
      </c>
      <c r="AP56" s="113"/>
      <c r="AQ56" s="252">
        <v>2336951594.8200002</v>
      </c>
      <c r="AR56" s="254">
        <v>9.7842000000000002</v>
      </c>
      <c r="AS56" s="293" t="e">
        <f>(#REF!/AQ56)-1</f>
        <v>#REF!</v>
      </c>
      <c r="AT56" s="293" t="e">
        <f>(#REF!/AR56)-1</f>
        <v>#REF!</v>
      </c>
    </row>
    <row r="57" spans="1:46">
      <c r="A57" s="155" t="s">
        <v>46</v>
      </c>
      <c r="B57" s="146">
        <v>0</v>
      </c>
      <c r="C57" s="147">
        <v>0</v>
      </c>
      <c r="D57" s="146">
        <v>0</v>
      </c>
      <c r="E57" s="147">
        <v>0</v>
      </c>
      <c r="F57" s="88" t="e">
        <f t="shared" si="14"/>
        <v>#DIV/0!</v>
      </c>
      <c r="G57" s="88" t="e">
        <f t="shared" si="15"/>
        <v>#DIV/0!</v>
      </c>
      <c r="H57" s="146">
        <v>0</v>
      </c>
      <c r="I57" s="147">
        <v>0</v>
      </c>
      <c r="J57" s="88" t="e">
        <f t="shared" si="69"/>
        <v>#DIV/0!</v>
      </c>
      <c r="K57" s="88" t="e">
        <f t="shared" si="70"/>
        <v>#DIV/0!</v>
      </c>
      <c r="L57" s="146">
        <v>0</v>
      </c>
      <c r="M57" s="147">
        <v>0</v>
      </c>
      <c r="N57" s="88" t="e">
        <f t="shared" si="71"/>
        <v>#DIV/0!</v>
      </c>
      <c r="O57" s="88" t="e">
        <f t="shared" si="72"/>
        <v>#DIV/0!</v>
      </c>
      <c r="P57" s="146">
        <v>0</v>
      </c>
      <c r="Q57" s="147">
        <v>0</v>
      </c>
      <c r="R57" s="88" t="e">
        <f t="shared" si="73"/>
        <v>#DIV/0!</v>
      </c>
      <c r="S57" s="88" t="e">
        <f t="shared" si="74"/>
        <v>#DIV/0!</v>
      </c>
      <c r="T57" s="146">
        <v>0</v>
      </c>
      <c r="U57" s="147">
        <v>0</v>
      </c>
      <c r="V57" s="88" t="e">
        <f t="shared" si="75"/>
        <v>#DIV/0!</v>
      </c>
      <c r="W57" s="88" t="e">
        <f t="shared" si="76"/>
        <v>#DIV/0!</v>
      </c>
      <c r="X57" s="146">
        <v>0</v>
      </c>
      <c r="Y57" s="147">
        <v>0</v>
      </c>
      <c r="Z57" s="88" t="e">
        <f t="shared" si="77"/>
        <v>#DIV/0!</v>
      </c>
      <c r="AA57" s="88" t="e">
        <f t="shared" si="78"/>
        <v>#DIV/0!</v>
      </c>
      <c r="AB57" s="146">
        <v>0</v>
      </c>
      <c r="AC57" s="147">
        <v>0</v>
      </c>
      <c r="AD57" s="88" t="e">
        <f t="shared" si="79"/>
        <v>#DIV/0!</v>
      </c>
      <c r="AE57" s="88" t="e">
        <f t="shared" si="80"/>
        <v>#DIV/0!</v>
      </c>
      <c r="AF57" s="146">
        <v>0</v>
      </c>
      <c r="AG57" s="147">
        <v>0</v>
      </c>
      <c r="AH57" s="88" t="e">
        <f t="shared" si="81"/>
        <v>#DIV/0!</v>
      </c>
      <c r="AI57" s="88" t="e">
        <f t="shared" si="82"/>
        <v>#DIV/0!</v>
      </c>
      <c r="AJ57" s="97" t="e">
        <f t="shared" si="16"/>
        <v>#DIV/0!</v>
      </c>
      <c r="AK57" s="97" t="e">
        <f t="shared" si="17"/>
        <v>#DIV/0!</v>
      </c>
      <c r="AL57" s="118" t="e">
        <f t="shared" si="18"/>
        <v>#DIV/0!</v>
      </c>
      <c r="AM57" s="118" t="e">
        <f t="shared" si="19"/>
        <v>#DIV/0!</v>
      </c>
      <c r="AN57" s="100" t="e">
        <f t="shared" si="20"/>
        <v>#DIV/0!</v>
      </c>
      <c r="AO57" s="100" t="e">
        <f t="shared" si="21"/>
        <v>#DIV/0!</v>
      </c>
      <c r="AP57" s="113"/>
      <c r="AQ57" s="273">
        <v>0</v>
      </c>
      <c r="AR57" s="274">
        <v>0</v>
      </c>
      <c r="AS57" s="293" t="e">
        <f>(#REF!/AQ57)-1</f>
        <v>#REF!</v>
      </c>
      <c r="AT57" s="293" t="e">
        <f>(#REF!/AR57)-1</f>
        <v>#REF!</v>
      </c>
    </row>
    <row r="58" spans="1:46">
      <c r="A58" s="152" t="s">
        <v>48</v>
      </c>
      <c r="B58" s="140">
        <v>4612698822.1800003</v>
      </c>
      <c r="C58" s="139">
        <v>113.14</v>
      </c>
      <c r="D58" s="126">
        <v>4610024462.3299999</v>
      </c>
      <c r="E58" s="124">
        <v>113.1</v>
      </c>
      <c r="F58" s="88">
        <f t="shared" si="14"/>
        <v>-5.797820219999658E-4</v>
      </c>
      <c r="G58" s="88">
        <f t="shared" si="15"/>
        <v>-3.5354428142130327E-4</v>
      </c>
      <c r="H58" s="126">
        <v>4633090412.04</v>
      </c>
      <c r="I58" s="124">
        <v>113.62</v>
      </c>
      <c r="J58" s="88">
        <f t="shared" si="69"/>
        <v>5.0034332569120557E-3</v>
      </c>
      <c r="K58" s="88">
        <f t="shared" si="70"/>
        <v>4.5977011494253784E-3</v>
      </c>
      <c r="L58" s="126">
        <v>4649784444.04</v>
      </c>
      <c r="M58" s="124">
        <v>114.04</v>
      </c>
      <c r="N58" s="88">
        <f t="shared" si="71"/>
        <v>3.6032174024960236E-3</v>
      </c>
      <c r="O58" s="88">
        <f t="shared" si="72"/>
        <v>3.6965323006513087E-3</v>
      </c>
      <c r="P58" s="126">
        <v>4524238370.4499998</v>
      </c>
      <c r="Q58" s="124">
        <v>110.99</v>
      </c>
      <c r="R58" s="88">
        <f t="shared" si="73"/>
        <v>-2.7000407244882629E-2</v>
      </c>
      <c r="S58" s="88">
        <f t="shared" si="74"/>
        <v>-2.6745001753770706E-2</v>
      </c>
      <c r="T58" s="126">
        <v>4664889884.6000004</v>
      </c>
      <c r="U58" s="124">
        <v>114.58</v>
      </c>
      <c r="V58" s="88">
        <f t="shared" si="75"/>
        <v>3.108844022646198E-2</v>
      </c>
      <c r="W58" s="88">
        <f t="shared" si="76"/>
        <v>3.234525632939908E-2</v>
      </c>
      <c r="X58" s="126">
        <v>4682758122.9300003</v>
      </c>
      <c r="Y58" s="124">
        <v>115.04</v>
      </c>
      <c r="Z58" s="88">
        <f t="shared" si="77"/>
        <v>3.8303665835687927E-3</v>
      </c>
      <c r="AA58" s="88">
        <f t="shared" si="78"/>
        <v>4.0146622447199158E-3</v>
      </c>
      <c r="AB58" s="126">
        <v>4699072288.5100002</v>
      </c>
      <c r="AC58" s="124">
        <v>115.04</v>
      </c>
      <c r="AD58" s="88">
        <f t="shared" si="79"/>
        <v>3.4838796178932587E-3</v>
      </c>
      <c r="AE58" s="88">
        <f t="shared" si="80"/>
        <v>0</v>
      </c>
      <c r="AF58" s="126">
        <v>4696884742.9399996</v>
      </c>
      <c r="AG58" s="124">
        <v>115.42</v>
      </c>
      <c r="AH58" s="88">
        <f t="shared" si="81"/>
        <v>-4.6552711592659577E-4</v>
      </c>
      <c r="AI58" s="88">
        <f t="shared" si="82"/>
        <v>3.3031988873434928E-3</v>
      </c>
      <c r="AJ58" s="97">
        <f t="shared" si="16"/>
        <v>2.3704525880653654E-3</v>
      </c>
      <c r="AK58" s="97">
        <f t="shared" si="17"/>
        <v>2.6073506095433963E-3</v>
      </c>
      <c r="AL58" s="118">
        <f t="shared" si="18"/>
        <v>1.8841609479464391E-2</v>
      </c>
      <c r="AM58" s="118">
        <f t="shared" si="19"/>
        <v>2.0512820512820579E-2</v>
      </c>
      <c r="AN58" s="100">
        <f t="shared" si="20"/>
        <v>1.565676600148546E-2</v>
      </c>
      <c r="AO58" s="100">
        <f t="shared" si="21"/>
        <v>1.5897355325927991E-2</v>
      </c>
      <c r="AP58" s="113"/>
      <c r="AQ58" s="275">
        <v>4648600802.6700001</v>
      </c>
      <c r="AR58" s="254">
        <v>114.01</v>
      </c>
      <c r="AS58" s="293" t="e">
        <f>(#REF!/AQ58)-1</f>
        <v>#REF!</v>
      </c>
      <c r="AT58" s="293" t="e">
        <f>(#REF!/AR58)-1</f>
        <v>#REF!</v>
      </c>
    </row>
    <row r="59" spans="1:46">
      <c r="A59" s="156" t="s">
        <v>27</v>
      </c>
      <c r="B59" s="126">
        <v>4096564913.5100002</v>
      </c>
      <c r="C59" s="124">
        <v>103.24</v>
      </c>
      <c r="D59" s="126">
        <v>4124740840.1300001</v>
      </c>
      <c r="E59" s="124">
        <v>103.24</v>
      </c>
      <c r="F59" s="88">
        <f t="shared" si="14"/>
        <v>6.8779397409470845E-3</v>
      </c>
      <c r="G59" s="88">
        <f t="shared" si="15"/>
        <v>0</v>
      </c>
      <c r="H59" s="126">
        <v>4090031831.0300002</v>
      </c>
      <c r="I59" s="124">
        <v>103.24</v>
      </c>
      <c r="J59" s="88">
        <f t="shared" si="69"/>
        <v>-8.4148339120636677E-3</v>
      </c>
      <c r="K59" s="88">
        <f t="shared" si="70"/>
        <v>0</v>
      </c>
      <c r="L59" s="126">
        <v>4110619050.2199998</v>
      </c>
      <c r="M59" s="124">
        <v>103.24</v>
      </c>
      <c r="N59" s="88">
        <f t="shared" si="71"/>
        <v>5.0335107501632975E-3</v>
      </c>
      <c r="O59" s="88">
        <f t="shared" si="72"/>
        <v>0</v>
      </c>
      <c r="P59" s="126">
        <v>4054025414.4699998</v>
      </c>
      <c r="Q59" s="124">
        <v>103.24</v>
      </c>
      <c r="R59" s="88">
        <f t="shared" si="73"/>
        <v>-1.3767667365568968E-2</v>
      </c>
      <c r="S59" s="88">
        <f t="shared" si="74"/>
        <v>0</v>
      </c>
      <c r="T59" s="126">
        <v>4027207494.8899999</v>
      </c>
      <c r="U59" s="124">
        <v>103.24</v>
      </c>
      <c r="V59" s="88">
        <f t="shared" si="75"/>
        <v>-6.6151335618861544E-3</v>
      </c>
      <c r="W59" s="88">
        <f t="shared" si="76"/>
        <v>0</v>
      </c>
      <c r="X59" s="126">
        <v>4023664553.1399999</v>
      </c>
      <c r="Y59" s="124">
        <v>103.24</v>
      </c>
      <c r="Z59" s="88">
        <f t="shared" si="77"/>
        <v>-8.7975147903243873E-4</v>
      </c>
      <c r="AA59" s="88">
        <f t="shared" si="78"/>
        <v>0</v>
      </c>
      <c r="AB59" s="126">
        <v>4009090343.4099998</v>
      </c>
      <c r="AC59" s="124">
        <v>103.24</v>
      </c>
      <c r="AD59" s="88">
        <f t="shared" si="79"/>
        <v>-3.6221234492886719E-3</v>
      </c>
      <c r="AE59" s="88">
        <f t="shared" si="80"/>
        <v>0</v>
      </c>
      <c r="AF59" s="126">
        <v>4074219821.52</v>
      </c>
      <c r="AG59" s="124">
        <v>103.24</v>
      </c>
      <c r="AH59" s="88">
        <f t="shared" si="81"/>
        <v>1.6245450346874236E-2</v>
      </c>
      <c r="AI59" s="88">
        <f t="shared" si="82"/>
        <v>0</v>
      </c>
      <c r="AJ59" s="97">
        <f t="shared" si="16"/>
        <v>-6.428261162319108E-4</v>
      </c>
      <c r="AK59" s="97">
        <f t="shared" si="17"/>
        <v>0</v>
      </c>
      <c r="AL59" s="118">
        <f t="shared" si="18"/>
        <v>-1.2248289181825993E-2</v>
      </c>
      <c r="AM59" s="118">
        <f t="shared" si="19"/>
        <v>0</v>
      </c>
      <c r="AN59" s="100">
        <f t="shared" si="20"/>
        <v>9.6455983051048824E-3</v>
      </c>
      <c r="AO59" s="100">
        <f t="shared" si="21"/>
        <v>0</v>
      </c>
      <c r="AP59" s="113"/>
      <c r="AQ59" s="276">
        <v>4131236617.7600002</v>
      </c>
      <c r="AR59" s="271">
        <v>103.24</v>
      </c>
      <c r="AS59" s="293" t="e">
        <f>(#REF!/AQ59)-1</f>
        <v>#REF!</v>
      </c>
      <c r="AT59" s="293" t="e">
        <f>(#REF!/AR59)-1</f>
        <v>#REF!</v>
      </c>
    </row>
    <row r="60" spans="1:46">
      <c r="A60" s="150" t="s">
        <v>12</v>
      </c>
      <c r="B60" s="126">
        <v>2903245875.5936899</v>
      </c>
      <c r="C60" s="145">
        <v>2232.3986215432901</v>
      </c>
      <c r="D60" s="126">
        <v>2898059935.7287202</v>
      </c>
      <c r="E60" s="145">
        <v>2233.1830239425599</v>
      </c>
      <c r="F60" s="88">
        <f t="shared" si="14"/>
        <v>-1.7862558278531088E-3</v>
      </c>
      <c r="G60" s="88">
        <f t="shared" si="15"/>
        <v>3.5137201380616191E-4</v>
      </c>
      <c r="H60" s="126">
        <v>2919373109.76898</v>
      </c>
      <c r="I60" s="237">
        <v>2250.4350802193999</v>
      </c>
      <c r="J60" s="88">
        <f t="shared" si="69"/>
        <v>7.3542902883064832E-3</v>
      </c>
      <c r="K60" s="88">
        <f t="shared" si="70"/>
        <v>7.7253212530616735E-3</v>
      </c>
      <c r="L60" s="126">
        <v>2923808023.0336499</v>
      </c>
      <c r="M60" s="124">
        <v>2253.8795464390701</v>
      </c>
      <c r="N60" s="88">
        <f t="shared" si="71"/>
        <v>1.5191320526415498E-3</v>
      </c>
      <c r="O60" s="88">
        <f t="shared" si="72"/>
        <v>1.5305779091100763E-3</v>
      </c>
      <c r="P60" s="240">
        <v>2927780594.7507801</v>
      </c>
      <c r="Q60" s="241">
        <v>2256.9403857923799</v>
      </c>
      <c r="R60" s="88">
        <f t="shared" si="73"/>
        <v>1.3586978645090285E-3</v>
      </c>
      <c r="S60" s="88">
        <f t="shared" si="74"/>
        <v>1.3580314698474713E-3</v>
      </c>
      <c r="T60" s="240">
        <v>2921145024.21486</v>
      </c>
      <c r="U60" s="241">
        <v>2253.47660965874</v>
      </c>
      <c r="V60" s="88">
        <f t="shared" si="75"/>
        <v>-2.2664165982304351E-3</v>
      </c>
      <c r="W60" s="88">
        <f t="shared" si="76"/>
        <v>-1.5347220314034821E-3</v>
      </c>
      <c r="X60" s="126">
        <v>2936772012.6842799</v>
      </c>
      <c r="Y60" s="145">
        <v>2265.6266167252402</v>
      </c>
      <c r="Z60" s="88">
        <f t="shared" si="77"/>
        <v>5.3496106286678282E-3</v>
      </c>
      <c r="AA60" s="88">
        <f t="shared" si="78"/>
        <v>5.3916721453523882E-3</v>
      </c>
      <c r="AB60" s="126">
        <v>2942864840.9699998</v>
      </c>
      <c r="AC60" s="145">
        <v>2270.35</v>
      </c>
      <c r="AD60" s="88">
        <f t="shared" si="79"/>
        <v>2.0746684657182088E-3</v>
      </c>
      <c r="AE60" s="88">
        <f t="shared" si="80"/>
        <v>2.0848021646157002E-3</v>
      </c>
      <c r="AF60" s="126">
        <v>2930447663.4506502</v>
      </c>
      <c r="AG60" s="124">
        <v>2271.19</v>
      </c>
      <c r="AH60" s="88">
        <f t="shared" si="81"/>
        <v>-4.2194182167254205E-3</v>
      </c>
      <c r="AI60" s="88">
        <f t="shared" si="82"/>
        <v>3.6998700640876762E-4</v>
      </c>
      <c r="AJ60" s="97">
        <f t="shared" si="16"/>
        <v>1.1730385821292666E-3</v>
      </c>
      <c r="AK60" s="97">
        <f t="shared" si="17"/>
        <v>2.1596302413498447E-3</v>
      </c>
      <c r="AL60" s="118">
        <f t="shared" si="18"/>
        <v>1.1175658350829138E-2</v>
      </c>
      <c r="AM60" s="118">
        <f t="shared" si="19"/>
        <v>1.7019194418888686E-2</v>
      </c>
      <c r="AN60" s="100">
        <f t="shared" si="20"/>
        <v>3.8966043622558994E-3</v>
      </c>
      <c r="AO60" s="100">
        <f t="shared" si="21"/>
        <v>2.990168113199462E-3</v>
      </c>
      <c r="AP60" s="113"/>
      <c r="AQ60" s="268">
        <v>2931134847.0043802</v>
      </c>
      <c r="AR60" s="272">
        <v>2254.1853324818899</v>
      </c>
      <c r="AS60" s="293" t="e">
        <f>(#REF!/AQ60)-1</f>
        <v>#REF!</v>
      </c>
      <c r="AT60" s="293" t="e">
        <f>(#REF!/AR60)-1</f>
        <v>#REF!</v>
      </c>
    </row>
    <row r="61" spans="1:46">
      <c r="A61" s="150" t="s">
        <v>19</v>
      </c>
      <c r="B61" s="126">
        <v>1142213520.5599999</v>
      </c>
      <c r="C61" s="145">
        <v>0.66390000000000005</v>
      </c>
      <c r="D61" s="126">
        <v>1137891743.6099999</v>
      </c>
      <c r="E61" s="145">
        <v>0.6613</v>
      </c>
      <c r="F61" s="88">
        <f t="shared" si="14"/>
        <v>-3.7836856876647582E-3</v>
      </c>
      <c r="G61" s="88">
        <f t="shared" si="15"/>
        <v>-3.9162524476578503E-3</v>
      </c>
      <c r="H61" s="126">
        <v>1143460051.0799999</v>
      </c>
      <c r="I61" s="237">
        <v>0.66459999999999997</v>
      </c>
      <c r="J61" s="88">
        <f t="shared" si="69"/>
        <v>4.8935300754836177E-3</v>
      </c>
      <c r="K61" s="88">
        <f t="shared" si="70"/>
        <v>4.990170875548117E-3</v>
      </c>
      <c r="L61" s="126">
        <v>1145472633.1300001</v>
      </c>
      <c r="M61" s="237">
        <v>0.66579999999999995</v>
      </c>
      <c r="N61" s="88">
        <f t="shared" si="71"/>
        <v>1.7600807724758758E-3</v>
      </c>
      <c r="O61" s="88">
        <f t="shared" si="72"/>
        <v>1.805597351790519E-3</v>
      </c>
      <c r="P61" s="126">
        <v>1149971242.3099999</v>
      </c>
      <c r="Q61" s="124">
        <v>0.67230000000000001</v>
      </c>
      <c r="R61" s="88">
        <f t="shared" si="73"/>
        <v>3.9272952053925492E-3</v>
      </c>
      <c r="S61" s="88">
        <f t="shared" si="74"/>
        <v>9.7626914989487265E-3</v>
      </c>
      <c r="T61" s="240">
        <v>1142230475.3599999</v>
      </c>
      <c r="U61" s="241">
        <v>0.66800000000000004</v>
      </c>
      <c r="V61" s="88">
        <f t="shared" si="75"/>
        <v>-6.7312700224144862E-3</v>
      </c>
      <c r="W61" s="88">
        <f t="shared" si="76"/>
        <v>-6.3959541871188019E-3</v>
      </c>
      <c r="X61" s="126">
        <v>1146707422.04</v>
      </c>
      <c r="Y61" s="145">
        <v>0.67130000000000001</v>
      </c>
      <c r="Z61" s="88">
        <f t="shared" si="77"/>
        <v>3.9194775280260797E-3</v>
      </c>
      <c r="AA61" s="88">
        <f t="shared" si="78"/>
        <v>4.9401197604789964E-3</v>
      </c>
      <c r="AB61" s="126">
        <v>1146707422.04</v>
      </c>
      <c r="AC61" s="145">
        <v>0.67130000000000001</v>
      </c>
      <c r="AD61" s="88">
        <f t="shared" si="79"/>
        <v>0</v>
      </c>
      <c r="AE61" s="88">
        <f t="shared" si="80"/>
        <v>0</v>
      </c>
      <c r="AF61" s="126">
        <v>1170561602.1500001</v>
      </c>
      <c r="AG61" s="124">
        <v>0.68540000000000001</v>
      </c>
      <c r="AH61" s="88">
        <f t="shared" si="81"/>
        <v>2.0802324683277442E-2</v>
      </c>
      <c r="AI61" s="88">
        <f t="shared" si="82"/>
        <v>2.1004022046774918E-2</v>
      </c>
      <c r="AJ61" s="97">
        <f t="shared" si="16"/>
        <v>3.0984690693220398E-3</v>
      </c>
      <c r="AK61" s="97">
        <f t="shared" si="17"/>
        <v>4.0237993623455787E-3</v>
      </c>
      <c r="AL61" s="118">
        <f t="shared" si="18"/>
        <v>2.8710867025323494E-2</v>
      </c>
      <c r="AM61" s="118">
        <f t="shared" si="19"/>
        <v>3.644336912142751E-2</v>
      </c>
      <c r="AN61" s="100">
        <f t="shared" si="20"/>
        <v>8.2235669510266878E-3</v>
      </c>
      <c r="AO61" s="100">
        <f t="shared" si="21"/>
        <v>8.5837340408397387E-3</v>
      </c>
      <c r="AP61" s="113"/>
      <c r="AQ61" s="277">
        <v>1131224777.76</v>
      </c>
      <c r="AR61" s="278">
        <v>0.6573</v>
      </c>
      <c r="AS61" s="293" t="e">
        <f>(#REF!/AQ61)-1</f>
        <v>#REF!</v>
      </c>
      <c r="AT61" s="293" t="e">
        <f>(#REF!/AR61)-1</f>
        <v>#REF!</v>
      </c>
    </row>
    <row r="62" spans="1:46">
      <c r="A62" s="150" t="s">
        <v>23</v>
      </c>
      <c r="B62" s="125">
        <v>319047847.38999999</v>
      </c>
      <c r="C62" s="220">
        <v>124.04</v>
      </c>
      <c r="D62" s="125">
        <v>320873913.36000001</v>
      </c>
      <c r="E62" s="220">
        <v>124.02</v>
      </c>
      <c r="F62" s="88">
        <f t="shared" si="14"/>
        <v>5.7234862574323184E-3</v>
      </c>
      <c r="G62" s="88">
        <f t="shared" si="15"/>
        <v>-1.6123831022259134E-4</v>
      </c>
      <c r="H62" s="125">
        <v>323439366.86000001</v>
      </c>
      <c r="I62" s="220">
        <v>125.38</v>
      </c>
      <c r="J62" s="88">
        <f t="shared" si="69"/>
        <v>7.9952074418767893E-3</v>
      </c>
      <c r="K62" s="88">
        <f t="shared" si="70"/>
        <v>1.096597323012417E-2</v>
      </c>
      <c r="L62" s="125">
        <v>321056290.38999999</v>
      </c>
      <c r="M62" s="220">
        <v>124.48</v>
      </c>
      <c r="N62" s="88">
        <f t="shared" si="71"/>
        <v>-7.3679233704150113E-3</v>
      </c>
      <c r="O62" s="88">
        <f t="shared" si="72"/>
        <v>-7.1781783378528597E-3</v>
      </c>
      <c r="P62" s="125">
        <v>321180044.86000001</v>
      </c>
      <c r="Q62" s="220">
        <v>124.59</v>
      </c>
      <c r="R62" s="88">
        <f t="shared" si="73"/>
        <v>3.8546034980251932E-4</v>
      </c>
      <c r="S62" s="88">
        <f t="shared" si="74"/>
        <v>8.8367609254498254E-4</v>
      </c>
      <c r="T62" s="125">
        <v>318988790.75999999</v>
      </c>
      <c r="U62" s="220">
        <v>124.36</v>
      </c>
      <c r="V62" s="88">
        <f t="shared" si="75"/>
        <v>-6.8225101000754119E-3</v>
      </c>
      <c r="W62" s="88">
        <f t="shared" si="76"/>
        <v>-1.8460550605987958E-3</v>
      </c>
      <c r="X62" s="125">
        <v>318628063.85000002</v>
      </c>
      <c r="Y62" s="220">
        <v>124.29</v>
      </c>
      <c r="Z62" s="88">
        <f t="shared" si="77"/>
        <v>-1.1308450969092813E-3</v>
      </c>
      <c r="AA62" s="88">
        <f t="shared" si="78"/>
        <v>-5.628819556126824E-4</v>
      </c>
      <c r="AB62" s="125">
        <v>324003606.35000002</v>
      </c>
      <c r="AC62" s="220">
        <v>126.44</v>
      </c>
      <c r="AD62" s="88">
        <f t="shared" si="79"/>
        <v>1.6870900933982497E-2</v>
      </c>
      <c r="AE62" s="88">
        <f t="shared" si="80"/>
        <v>1.7298254083192466E-2</v>
      </c>
      <c r="AF62" s="125">
        <v>321436261.82999998</v>
      </c>
      <c r="AG62" s="220">
        <v>125.54</v>
      </c>
      <c r="AH62" s="88">
        <f t="shared" si="81"/>
        <v>-7.9238146418244039E-3</v>
      </c>
      <c r="AI62" s="88">
        <f t="shared" si="82"/>
        <v>-7.1180006327110999E-3</v>
      </c>
      <c r="AJ62" s="97">
        <f t="shared" si="16"/>
        <v>9.6624522173375171E-4</v>
      </c>
      <c r="AK62" s="97">
        <f t="shared" si="17"/>
        <v>1.5351936386079487E-3</v>
      </c>
      <c r="AL62" s="118">
        <f t="shared" si="18"/>
        <v>1.7525527834637339E-3</v>
      </c>
      <c r="AM62" s="118">
        <f t="shared" si="19"/>
        <v>1.2256087727785924E-2</v>
      </c>
      <c r="AN62" s="100">
        <f t="shared" si="20"/>
        <v>8.774045038180401E-3</v>
      </c>
      <c r="AO62" s="100">
        <f t="shared" si="21"/>
        <v>8.5134466833821816E-3</v>
      </c>
      <c r="AP62" s="113"/>
      <c r="AQ62" s="252">
        <v>318569106.36000001</v>
      </c>
      <c r="AR62" s="257">
        <v>123.8</v>
      </c>
      <c r="AS62" s="293" t="e">
        <f>(#REF!/AQ62)-1</f>
        <v>#REF!</v>
      </c>
      <c r="AT62" s="293" t="e">
        <f>(#REF!/AR62)-1</f>
        <v>#REF!</v>
      </c>
    </row>
    <row r="63" spans="1:46">
      <c r="A63" s="150" t="s">
        <v>67</v>
      </c>
      <c r="B63" s="230">
        <v>106563321.63</v>
      </c>
      <c r="C63" s="229">
        <v>98.13</v>
      </c>
      <c r="D63" s="230">
        <v>106816157.77</v>
      </c>
      <c r="E63" s="229">
        <v>98.36</v>
      </c>
      <c r="F63" s="88">
        <f t="shared" si="14"/>
        <v>2.3726375654643771E-3</v>
      </c>
      <c r="G63" s="88">
        <f t="shared" si="15"/>
        <v>2.3438296137776827E-3</v>
      </c>
      <c r="H63" s="230">
        <v>107695773.84999999</v>
      </c>
      <c r="I63" s="229">
        <v>99.17</v>
      </c>
      <c r="J63" s="88">
        <f t="shared" si="69"/>
        <v>8.2348597661976945E-3</v>
      </c>
      <c r="K63" s="88">
        <f t="shared" si="70"/>
        <v>8.2350549003660251E-3</v>
      </c>
      <c r="L63" s="230">
        <v>107360616.45999999</v>
      </c>
      <c r="M63" s="229">
        <v>98.86</v>
      </c>
      <c r="N63" s="88">
        <f t="shared" si="71"/>
        <v>-3.1120755997984836E-3</v>
      </c>
      <c r="O63" s="88">
        <f t="shared" si="72"/>
        <v>-3.1259453463749346E-3</v>
      </c>
      <c r="P63" s="230">
        <v>107614726.22</v>
      </c>
      <c r="Q63" s="229">
        <v>99.1</v>
      </c>
      <c r="R63" s="88">
        <f t="shared" si="73"/>
        <v>2.3668805971757867E-3</v>
      </c>
      <c r="S63" s="88">
        <f t="shared" si="74"/>
        <v>2.4276755007080204E-3</v>
      </c>
      <c r="T63" s="230">
        <v>109159413.61</v>
      </c>
      <c r="U63" s="229">
        <v>100.53</v>
      </c>
      <c r="V63" s="88">
        <f t="shared" si="75"/>
        <v>1.4353866280736987E-2</v>
      </c>
      <c r="W63" s="88">
        <f t="shared" si="76"/>
        <v>1.4429868819374438E-2</v>
      </c>
      <c r="X63" s="230">
        <v>110285529.55</v>
      </c>
      <c r="Y63" s="229">
        <v>101.56</v>
      </c>
      <c r="Z63" s="88">
        <f t="shared" si="77"/>
        <v>1.0316251276535212E-2</v>
      </c>
      <c r="AA63" s="88">
        <f t="shared" si="78"/>
        <v>1.0245697801651259E-2</v>
      </c>
      <c r="AB63" s="230">
        <v>110322670.81999999</v>
      </c>
      <c r="AC63" s="229">
        <v>101.59</v>
      </c>
      <c r="AD63" s="88">
        <f t="shared" si="79"/>
        <v>3.3677373769291414E-4</v>
      </c>
      <c r="AE63" s="88">
        <f t="shared" si="80"/>
        <v>2.9539188656952677E-4</v>
      </c>
      <c r="AF63" s="230">
        <v>109595537.14</v>
      </c>
      <c r="AG63" s="229">
        <v>101.55</v>
      </c>
      <c r="AH63" s="88">
        <f t="shared" si="81"/>
        <v>-6.590972413878262E-3</v>
      </c>
      <c r="AI63" s="88">
        <f t="shared" si="82"/>
        <v>-3.9373954129349591E-4</v>
      </c>
      <c r="AJ63" s="97">
        <f t="shared" si="16"/>
        <v>3.5347776512657781E-3</v>
      </c>
      <c r="AK63" s="97">
        <f t="shared" si="17"/>
        <v>4.3072292043473152E-3</v>
      </c>
      <c r="AL63" s="118">
        <f t="shared" si="18"/>
        <v>2.6020214806683595E-2</v>
      </c>
      <c r="AM63" s="118">
        <f t="shared" si="19"/>
        <v>3.2431882879219172E-2</v>
      </c>
      <c r="AN63" s="100">
        <f t="shared" si="20"/>
        <v>7.01819156449697E-3</v>
      </c>
      <c r="AO63" s="100">
        <f t="shared" si="21"/>
        <v>6.0237001744965785E-3</v>
      </c>
      <c r="AP63" s="113"/>
      <c r="AQ63" s="279">
        <v>107042123.67</v>
      </c>
      <c r="AR63" s="270">
        <v>98.67</v>
      </c>
      <c r="AS63" s="293" t="e">
        <f>(#REF!/AQ63)-1</f>
        <v>#REF!</v>
      </c>
      <c r="AT63" s="293" t="e">
        <f>(#REF!/AR63)-1</f>
        <v>#REF!</v>
      </c>
    </row>
    <row r="64" spans="1:46">
      <c r="A64" s="150" t="s">
        <v>56</v>
      </c>
      <c r="B64" s="230">
        <v>1033911723.23</v>
      </c>
      <c r="C64" s="217">
        <v>552.20000000000005</v>
      </c>
      <c r="D64" s="230">
        <v>1033585201.33</v>
      </c>
      <c r="E64" s="217">
        <v>552.20000000000005</v>
      </c>
      <c r="F64" s="88">
        <f t="shared" si="14"/>
        <v>-3.1581216525904441E-4</v>
      </c>
      <c r="G64" s="88">
        <f t="shared" si="15"/>
        <v>0</v>
      </c>
      <c r="H64" s="230">
        <v>1034530822.63</v>
      </c>
      <c r="I64" s="217">
        <v>552.20000000000005</v>
      </c>
      <c r="J64" s="88">
        <f t="shared" si="69"/>
        <v>9.1489438779032706E-4</v>
      </c>
      <c r="K64" s="88">
        <f t="shared" si="70"/>
        <v>0</v>
      </c>
      <c r="L64" s="230">
        <v>1037676149.58</v>
      </c>
      <c r="M64" s="217">
        <v>552.20000000000005</v>
      </c>
      <c r="N64" s="88">
        <f t="shared" si="71"/>
        <v>3.0403414583665567E-3</v>
      </c>
      <c r="O64" s="88">
        <f t="shared" si="72"/>
        <v>0</v>
      </c>
      <c r="P64" s="230">
        <v>1038169138.11</v>
      </c>
      <c r="Q64" s="217">
        <v>552.20000000000005</v>
      </c>
      <c r="R64" s="88">
        <f t="shared" si="73"/>
        <v>4.7508900556258207E-4</v>
      </c>
      <c r="S64" s="88">
        <f t="shared" si="74"/>
        <v>0</v>
      </c>
      <c r="T64" s="230">
        <v>1041346528.41</v>
      </c>
      <c r="U64" s="217">
        <v>552.20000000000005</v>
      </c>
      <c r="V64" s="88">
        <f t="shared" si="75"/>
        <v>3.0605709449082943E-3</v>
      </c>
      <c r="W64" s="88">
        <f t="shared" si="76"/>
        <v>0</v>
      </c>
      <c r="X64" s="230">
        <v>1043262222.77</v>
      </c>
      <c r="Y64" s="217">
        <v>552.20000000000005</v>
      </c>
      <c r="Z64" s="88">
        <f t="shared" si="77"/>
        <v>1.8396319647072999E-3</v>
      </c>
      <c r="AA64" s="88">
        <f t="shared" si="78"/>
        <v>0</v>
      </c>
      <c r="AB64" s="230">
        <v>1049229690.91</v>
      </c>
      <c r="AC64" s="217">
        <v>552.20000000000005</v>
      </c>
      <c r="AD64" s="88">
        <f t="shared" si="79"/>
        <v>5.7200078846481794E-3</v>
      </c>
      <c r="AE64" s="88">
        <f t="shared" si="80"/>
        <v>0</v>
      </c>
      <c r="AF64" s="230">
        <v>1055206166.65</v>
      </c>
      <c r="AG64" s="217">
        <v>552.20000000000005</v>
      </c>
      <c r="AH64" s="88">
        <f t="shared" si="81"/>
        <v>5.6960604448932388E-3</v>
      </c>
      <c r="AI64" s="88">
        <f t="shared" si="82"/>
        <v>0</v>
      </c>
      <c r="AJ64" s="97">
        <f t="shared" si="16"/>
        <v>2.5538479907021793E-3</v>
      </c>
      <c r="AK64" s="97">
        <f t="shared" si="17"/>
        <v>0</v>
      </c>
      <c r="AL64" s="118">
        <f t="shared" si="18"/>
        <v>2.0918416103653997E-2</v>
      </c>
      <c r="AM64" s="118">
        <f t="shared" si="19"/>
        <v>0</v>
      </c>
      <c r="AN64" s="100">
        <f t="shared" si="20"/>
        <v>2.2723170490870168E-3</v>
      </c>
      <c r="AO64" s="100">
        <f t="shared" si="21"/>
        <v>0</v>
      </c>
      <c r="AP64" s="113"/>
      <c r="AQ64" s="252">
        <v>1006946046.95</v>
      </c>
      <c r="AR64" s="253">
        <v>552.20000000000005</v>
      </c>
      <c r="AS64" s="293" t="e">
        <f>(#REF!/AQ64)-1</f>
        <v>#REF!</v>
      </c>
      <c r="AT64" s="293" t="e">
        <f>(#REF!/AR64)-1</f>
        <v>#REF!</v>
      </c>
    </row>
    <row r="65" spans="1:46">
      <c r="A65" s="150" t="s">
        <v>88</v>
      </c>
      <c r="B65" s="140">
        <v>1828188239.95</v>
      </c>
      <c r="C65" s="139">
        <v>1.6356999999999999</v>
      </c>
      <c r="D65" s="230">
        <v>1827363776.1700001</v>
      </c>
      <c r="E65" s="217">
        <v>1.6327</v>
      </c>
      <c r="F65" s="88">
        <f t="shared" si="14"/>
        <v>-4.5097313393861456E-4</v>
      </c>
      <c r="G65" s="88">
        <f t="shared" si="15"/>
        <v>-1.8340771535121916E-3</v>
      </c>
      <c r="H65" s="230">
        <v>1834736552.21</v>
      </c>
      <c r="I65" s="217">
        <v>1.6395999999999999</v>
      </c>
      <c r="J65" s="88">
        <f t="shared" si="69"/>
        <v>4.0346515215775357E-3</v>
      </c>
      <c r="K65" s="88">
        <f t="shared" si="70"/>
        <v>4.2261284988056019E-3</v>
      </c>
      <c r="L65" s="230">
        <v>1828359847.9300001</v>
      </c>
      <c r="M65" s="217">
        <v>1.6423000000000001</v>
      </c>
      <c r="N65" s="88">
        <f t="shared" si="71"/>
        <v>-3.4755421819655922E-3</v>
      </c>
      <c r="O65" s="88">
        <f t="shared" si="72"/>
        <v>1.6467431080752297E-3</v>
      </c>
      <c r="P65" s="230">
        <v>1828139674.49</v>
      </c>
      <c r="Q65" s="217">
        <v>1.6439999999999999</v>
      </c>
      <c r="R65" s="88">
        <f t="shared" si="73"/>
        <v>-1.2042128372559115E-4</v>
      </c>
      <c r="S65" s="88">
        <f t="shared" si="74"/>
        <v>1.0351336540216846E-3</v>
      </c>
      <c r="T65" s="230">
        <v>1827220680.8099999</v>
      </c>
      <c r="U65" s="217">
        <v>1.6428</v>
      </c>
      <c r="V65" s="88">
        <f t="shared" si="75"/>
        <v>-5.0269336245133481E-4</v>
      </c>
      <c r="W65" s="88">
        <f t="shared" si="76"/>
        <v>-7.2992700729918969E-4</v>
      </c>
      <c r="X65" s="230">
        <v>1826234583.98</v>
      </c>
      <c r="Y65" s="217">
        <v>1.6422000000000001</v>
      </c>
      <c r="Z65" s="88">
        <f t="shared" si="77"/>
        <v>-5.3967035309757485E-4</v>
      </c>
      <c r="AA65" s="88">
        <f t="shared" si="78"/>
        <v>-3.6523009495978447E-4</v>
      </c>
      <c r="AB65" s="230">
        <v>1843608927.4100001</v>
      </c>
      <c r="AC65" s="217">
        <v>1.6580999999999999</v>
      </c>
      <c r="AD65" s="88">
        <f t="shared" si="79"/>
        <v>9.5137522760823708E-3</v>
      </c>
      <c r="AE65" s="88">
        <f t="shared" si="80"/>
        <v>9.6821337230543186E-3</v>
      </c>
      <c r="AF65" s="230">
        <v>1842579557.8099999</v>
      </c>
      <c r="AG65" s="217">
        <v>1.6574</v>
      </c>
      <c r="AH65" s="88">
        <f t="shared" si="81"/>
        <v>-5.5834487710268151E-4</v>
      </c>
      <c r="AI65" s="88">
        <f t="shared" si="82"/>
        <v>-4.2216995356125862E-4</v>
      </c>
      <c r="AJ65" s="97">
        <f t="shared" si="16"/>
        <v>9.8759482567231487E-4</v>
      </c>
      <c r="AK65" s="97">
        <f t="shared" si="17"/>
        <v>1.6548418468280515E-3</v>
      </c>
      <c r="AL65" s="118">
        <f t="shared" si="18"/>
        <v>8.3266297813404493E-3</v>
      </c>
      <c r="AM65" s="118">
        <f t="shared" si="19"/>
        <v>1.5128315060941963E-2</v>
      </c>
      <c r="AN65" s="100">
        <f t="shared" si="20"/>
        <v>4.0025012210911882E-3</v>
      </c>
      <c r="AO65" s="100">
        <f t="shared" si="21"/>
        <v>3.7356846894716885E-3</v>
      </c>
      <c r="AP65" s="113"/>
      <c r="AQ65" s="252">
        <v>1812522091.8199999</v>
      </c>
      <c r="AR65" s="254">
        <v>1.6227</v>
      </c>
      <c r="AS65" s="293" t="e">
        <f>(#REF!/AQ65)-1</f>
        <v>#REF!</v>
      </c>
      <c r="AT65" s="293" t="e">
        <f>(#REF!/AR65)-1</f>
        <v>#REF!</v>
      </c>
    </row>
    <row r="66" spans="1:46">
      <c r="A66" s="152" t="s">
        <v>84</v>
      </c>
      <c r="B66" s="140">
        <v>147803995.94999999</v>
      </c>
      <c r="C66" s="139">
        <v>1.0944309999999999</v>
      </c>
      <c r="D66" s="140">
        <v>147203745.74000001</v>
      </c>
      <c r="E66" s="139">
        <v>1.0911599999999999</v>
      </c>
      <c r="F66" s="88">
        <f t="shared" si="14"/>
        <v>-4.0611230172899705E-3</v>
      </c>
      <c r="G66" s="88">
        <f t="shared" si="15"/>
        <v>-2.9887676792781127E-3</v>
      </c>
      <c r="H66" s="230">
        <v>148335137.62</v>
      </c>
      <c r="I66" s="217">
        <v>1.0923080000000001</v>
      </c>
      <c r="J66" s="88">
        <f t="shared" si="69"/>
        <v>7.6858905614964898E-3</v>
      </c>
      <c r="K66" s="88">
        <f t="shared" si="70"/>
        <v>1.0520913523224358E-3</v>
      </c>
      <c r="L66" s="230">
        <v>148364741</v>
      </c>
      <c r="M66" s="217">
        <v>1.092792</v>
      </c>
      <c r="N66" s="88">
        <f t="shared" si="71"/>
        <v>1.9957092078771101E-4</v>
      </c>
      <c r="O66" s="88">
        <f t="shared" si="72"/>
        <v>4.4309846673276117E-4</v>
      </c>
      <c r="P66" s="230">
        <v>148708993.31999999</v>
      </c>
      <c r="Q66" s="217">
        <v>1.0955630000000001</v>
      </c>
      <c r="R66" s="88">
        <f t="shared" si="73"/>
        <v>2.3203108614599532E-3</v>
      </c>
      <c r="S66" s="88">
        <f t="shared" si="74"/>
        <v>2.5357067035630559E-3</v>
      </c>
      <c r="T66" s="230">
        <v>139415864.91999999</v>
      </c>
      <c r="U66" s="217">
        <v>1.028265</v>
      </c>
      <c r="V66" s="88">
        <f t="shared" si="75"/>
        <v>-6.2492040276290177E-2</v>
      </c>
      <c r="W66" s="88">
        <f t="shared" si="76"/>
        <v>-6.1427777316320535E-2</v>
      </c>
      <c r="X66" s="230">
        <v>139793170.61000001</v>
      </c>
      <c r="Y66" s="217">
        <v>1.0312600000000001</v>
      </c>
      <c r="Z66" s="88">
        <f t="shared" si="77"/>
        <v>2.7063325269081396E-3</v>
      </c>
      <c r="AA66" s="88">
        <f t="shared" si="78"/>
        <v>2.9126732894731232E-3</v>
      </c>
      <c r="AB66" s="230">
        <v>144549436.00999999</v>
      </c>
      <c r="AC66" s="217">
        <v>1.0367379999999999</v>
      </c>
      <c r="AD66" s="88">
        <f t="shared" si="79"/>
        <v>3.4023589129895164E-2</v>
      </c>
      <c r="AE66" s="88">
        <f t="shared" si="80"/>
        <v>5.3119484901963344E-3</v>
      </c>
      <c r="AF66" s="230">
        <v>144429634.58000001</v>
      </c>
      <c r="AG66" s="217">
        <v>1.0361089999999999</v>
      </c>
      <c r="AH66" s="88">
        <f t="shared" si="81"/>
        <v>-8.2879209567922102E-4</v>
      </c>
      <c r="AI66" s="88">
        <f t="shared" si="82"/>
        <v>-6.0671066363921335E-4</v>
      </c>
      <c r="AJ66" s="97">
        <f t="shared" si="16"/>
        <v>-2.5557826735889883E-3</v>
      </c>
      <c r="AK66" s="97">
        <f t="shared" si="17"/>
        <v>-6.5959671696187699E-3</v>
      </c>
      <c r="AL66" s="118">
        <f t="shared" si="18"/>
        <v>-1.8845384307677852E-2</v>
      </c>
      <c r="AM66" s="118">
        <f t="shared" si="19"/>
        <v>-5.0451812749734197E-2</v>
      </c>
      <c r="AN66" s="100">
        <f t="shared" si="20"/>
        <v>2.6991014249697486E-2</v>
      </c>
      <c r="AO66" s="100">
        <f t="shared" si="21"/>
        <v>2.2293663085143026E-2</v>
      </c>
      <c r="AP66" s="113"/>
      <c r="AQ66" s="252">
        <v>146744114.84999999</v>
      </c>
      <c r="AR66" s="254">
        <v>1.0862860000000001</v>
      </c>
      <c r="AS66" s="293" t="e">
        <f>(#REF!/AQ66)-1</f>
        <v>#REF!</v>
      </c>
      <c r="AT66" s="293" t="e">
        <f>(#REF!/AR66)-1</f>
        <v>#REF!</v>
      </c>
    </row>
    <row r="67" spans="1:46">
      <c r="A67" s="153" t="s">
        <v>72</v>
      </c>
      <c r="B67" s="129">
        <f>SUM(B52:B66)</f>
        <v>24722266853.243694</v>
      </c>
      <c r="C67" s="130"/>
      <c r="D67" s="129">
        <f>SUM(D52:D66)</f>
        <v>24714036403.948727</v>
      </c>
      <c r="E67" s="130"/>
      <c r="F67" s="88">
        <f t="shared" si="14"/>
        <v>-3.3291644911954228E-4</v>
      </c>
      <c r="G67" s="88"/>
      <c r="H67" s="129">
        <f>SUM(H52:H66)</f>
        <v>24778044922.46698</v>
      </c>
      <c r="I67" s="130"/>
      <c r="J67" s="88">
        <f>((H67-D67)/D67)</f>
        <v>2.5899661824576037E-3</v>
      </c>
      <c r="K67" s="88"/>
      <c r="L67" s="129">
        <f>SUM(L52:L66)</f>
        <v>24851525758.043652</v>
      </c>
      <c r="M67" s="130"/>
      <c r="N67" s="88">
        <f>((L67-H67)/H67)</f>
        <v>2.9655622873636964E-3</v>
      </c>
      <c r="O67" s="88"/>
      <c r="P67" s="129">
        <f>SUM(P52:P66)</f>
        <v>24658339573.370785</v>
      </c>
      <c r="Q67" s="130"/>
      <c r="R67" s="88">
        <f>((P67-L67)/L67)</f>
        <v>-7.773614648603158E-3</v>
      </c>
      <c r="S67" s="88"/>
      <c r="T67" s="129">
        <f>SUM(T52:T66)</f>
        <v>24720501192.57486</v>
      </c>
      <c r="U67" s="130"/>
      <c r="V67" s="88">
        <f>((T67-P67)/P67)</f>
        <v>2.520916666716882E-3</v>
      </c>
      <c r="W67" s="88"/>
      <c r="X67" s="129">
        <f>SUM(X52:X66)</f>
        <v>24755115316.84428</v>
      </c>
      <c r="Y67" s="130"/>
      <c r="Z67" s="88">
        <f>((X67-T67)/T67)</f>
        <v>1.4002193563865707E-3</v>
      </c>
      <c r="AA67" s="88"/>
      <c r="AB67" s="129">
        <f>SUM(AB52:AB66)</f>
        <v>24872510264.48</v>
      </c>
      <c r="AC67" s="130"/>
      <c r="AD67" s="88">
        <f>((AB67-X67)/X67)</f>
        <v>4.7422500817776237E-3</v>
      </c>
      <c r="AE67" s="88"/>
      <c r="AF67" s="129">
        <f>SUM(AF52:AF66)</f>
        <v>24960615402.740658</v>
      </c>
      <c r="AG67" s="130"/>
      <c r="AH67" s="88">
        <f>((AF67-AB67)/AB67)</f>
        <v>3.5422696512655452E-3</v>
      </c>
      <c r="AI67" s="88"/>
      <c r="AJ67" s="97">
        <f t="shared" si="16"/>
        <v>1.2068316410306526E-3</v>
      </c>
      <c r="AK67" s="97"/>
      <c r="AL67" s="118">
        <f t="shared" si="18"/>
        <v>9.9772855700954455E-3</v>
      </c>
      <c r="AM67" s="118"/>
      <c r="AN67" s="100">
        <f t="shared" si="20"/>
        <v>3.9232476871330765E-3</v>
      </c>
      <c r="AO67" s="100"/>
      <c r="AP67" s="113"/>
      <c r="AQ67" s="280">
        <f>SUM(AQ52:AQ66)</f>
        <v>24811007404.114376</v>
      </c>
      <c r="AR67" s="281"/>
      <c r="AS67" s="293" t="e">
        <f>(#REF!/AQ67)-1</f>
        <v>#REF!</v>
      </c>
      <c r="AT67" s="293" t="e">
        <f>(#REF!/AR67)-1</f>
        <v>#REF!</v>
      </c>
    </row>
    <row r="68" spans="1:46">
      <c r="A68" s="154" t="s">
        <v>108</v>
      </c>
      <c r="B68" s="222"/>
      <c r="C68" s="128"/>
      <c r="D68" s="222"/>
      <c r="E68" s="128"/>
      <c r="F68" s="88"/>
      <c r="G68" s="88"/>
      <c r="H68" s="222"/>
      <c r="I68" s="128"/>
      <c r="J68" s="88"/>
      <c r="K68" s="88"/>
      <c r="L68" s="222"/>
      <c r="M68" s="128"/>
      <c r="N68" s="88"/>
      <c r="O68" s="88"/>
      <c r="P68" s="222"/>
      <c r="Q68" s="128"/>
      <c r="R68" s="88"/>
      <c r="S68" s="88"/>
      <c r="T68" s="222"/>
      <c r="U68" s="128"/>
      <c r="V68" s="88"/>
      <c r="W68" s="88"/>
      <c r="X68" s="222"/>
      <c r="Y68" s="128"/>
      <c r="Z68" s="88"/>
      <c r="AA68" s="88"/>
      <c r="AB68" s="222"/>
      <c r="AC68" s="128"/>
      <c r="AD68" s="88"/>
      <c r="AE68" s="88"/>
      <c r="AF68" s="222"/>
      <c r="AG68" s="128"/>
      <c r="AH68" s="88"/>
      <c r="AI68" s="88"/>
      <c r="AJ68" s="97"/>
      <c r="AK68" s="97"/>
      <c r="AL68" s="118"/>
      <c r="AM68" s="118"/>
      <c r="AN68" s="100"/>
      <c r="AO68" s="100"/>
      <c r="AP68" s="113"/>
      <c r="AQ68" s="262"/>
      <c r="AR68" s="264"/>
      <c r="AS68" s="293" t="e">
        <f>(#REF!/AQ68)-1</f>
        <v>#REF!</v>
      </c>
      <c r="AT68" s="293" t="e">
        <f>(#REF!/AR68)-1</f>
        <v>#REF!</v>
      </c>
    </row>
    <row r="69" spans="1:46">
      <c r="A69" s="152" t="s">
        <v>51</v>
      </c>
      <c r="B69" s="125">
        <v>636868261.33000004</v>
      </c>
      <c r="C69" s="220">
        <v>11.4672</v>
      </c>
      <c r="D69" s="125">
        <v>634576738.38999999</v>
      </c>
      <c r="E69" s="220">
        <v>11.425599999999999</v>
      </c>
      <c r="F69" s="88">
        <f t="shared" si="14"/>
        <v>-3.5981113821162464E-3</v>
      </c>
      <c r="G69" s="88">
        <f t="shared" si="15"/>
        <v>-3.6277382447328682E-3</v>
      </c>
      <c r="H69" s="125">
        <v>638804095.36000001</v>
      </c>
      <c r="I69" s="220">
        <v>11.4701</v>
      </c>
      <c r="J69" s="88">
        <f>((H69-D69)/D69)</f>
        <v>6.6616954487259622E-3</v>
      </c>
      <c r="K69" s="88">
        <f>((I69-E69)/E69)</f>
        <v>3.8947626382860503E-3</v>
      </c>
      <c r="L69" s="125">
        <v>639128094.34000003</v>
      </c>
      <c r="M69" s="220">
        <v>11.5122</v>
      </c>
      <c r="N69" s="88">
        <f t="shared" ref="N69:O73" si="83">((L69-H69)/H69)</f>
        <v>5.071961534896367E-4</v>
      </c>
      <c r="O69" s="88">
        <f t="shared" si="83"/>
        <v>3.6704126380763535E-3</v>
      </c>
      <c r="P69" s="125">
        <v>637983331.62</v>
      </c>
      <c r="Q69" s="220">
        <v>11.510199999999999</v>
      </c>
      <c r="R69" s="88">
        <f t="shared" ref="R69:R73" si="84">((P69-L69)/L69)</f>
        <v>-1.7911319031941094E-3</v>
      </c>
      <c r="S69" s="88">
        <f t="shared" ref="S69:S73" si="85">((Q69-M69)/M69)</f>
        <v>-1.7372873994550718E-4</v>
      </c>
      <c r="T69" s="125">
        <v>636067545.13999999</v>
      </c>
      <c r="U69" s="220">
        <v>11.483700000000001</v>
      </c>
      <c r="V69" s="88">
        <f t="shared" ref="V69:V73" si="86">((T69-P69)/P69)</f>
        <v>-3.0028785785599691E-3</v>
      </c>
      <c r="W69" s="88">
        <f t="shared" ref="W69:W73" si="87">((U69-Q69)/Q69)</f>
        <v>-2.3023057809593785E-3</v>
      </c>
      <c r="X69" s="125">
        <v>639409384.97000003</v>
      </c>
      <c r="Y69" s="220">
        <v>11.5441</v>
      </c>
      <c r="Z69" s="88">
        <f t="shared" ref="Z69:Z73" si="88">((X69-T69)/T69)</f>
        <v>5.2539071605429829E-3</v>
      </c>
      <c r="AA69" s="88">
        <f t="shared" ref="AA69:AA73" si="89">((Y69-U69)/U69)</f>
        <v>5.2596288652611584E-3</v>
      </c>
      <c r="AB69" s="125">
        <v>644556899.54999995</v>
      </c>
      <c r="AC69" s="220">
        <v>11.639699999999999</v>
      </c>
      <c r="AD69" s="88">
        <f t="shared" ref="AD69:AD73" si="90">((AB69-X69)/X69)</f>
        <v>8.0504207492066073E-3</v>
      </c>
      <c r="AE69" s="88">
        <f t="shared" ref="AE69:AE73" si="91">((AC69-Y69)/Y69)</f>
        <v>8.2812865446417853E-3</v>
      </c>
      <c r="AF69" s="125">
        <v>646934775.27999997</v>
      </c>
      <c r="AG69" s="220">
        <v>11.6829</v>
      </c>
      <c r="AH69" s="88">
        <f t="shared" ref="AH69:AH73" si="92">((AF69-AB69)/AB69)</f>
        <v>3.6891634108022781E-3</v>
      </c>
      <c r="AI69" s="88">
        <f t="shared" ref="AI69:AI73" si="93">((AG69-AC69)/AC69)</f>
        <v>3.7114358617490635E-3</v>
      </c>
      <c r="AJ69" s="97">
        <f t="shared" si="16"/>
        <v>1.9712826323621431E-3</v>
      </c>
      <c r="AK69" s="97">
        <f t="shared" si="17"/>
        <v>2.339219222797082E-3</v>
      </c>
      <c r="AL69" s="118">
        <f t="shared" si="18"/>
        <v>1.9474456188472745E-2</v>
      </c>
      <c r="AM69" s="118">
        <f t="shared" si="19"/>
        <v>2.2519605097325372E-2</v>
      </c>
      <c r="AN69" s="100">
        <f t="shared" si="20"/>
        <v>4.5472499159894412E-3</v>
      </c>
      <c r="AO69" s="100">
        <f t="shared" si="21"/>
        <v>4.0244781296277145E-3</v>
      </c>
      <c r="AP69" s="113"/>
      <c r="AQ69" s="252">
        <v>640873657.65999997</v>
      </c>
      <c r="AR69" s="254">
        <v>11.5358</v>
      </c>
      <c r="AS69" s="293" t="e">
        <f>(#REF!/AQ69)-1</f>
        <v>#REF!</v>
      </c>
      <c r="AT69" s="293" t="e">
        <f>(#REF!/AR69)-1</f>
        <v>#REF!</v>
      </c>
    </row>
    <row r="70" spans="1:46">
      <c r="A70" s="152" t="s">
        <v>53</v>
      </c>
      <c r="B70" s="125">
        <v>2135359279.3499999</v>
      </c>
      <c r="C70" s="220">
        <v>1.04</v>
      </c>
      <c r="D70" s="125">
        <v>2134510316.9000001</v>
      </c>
      <c r="E70" s="220">
        <v>1.04</v>
      </c>
      <c r="F70" s="88">
        <f t="shared" ref="F70:F75" si="94">((D70-B70)/B70)</f>
        <v>-3.975735878311926E-4</v>
      </c>
      <c r="G70" s="88">
        <f t="shared" ref="G70:G75" si="95">((E70-C70)/C70)</f>
        <v>0</v>
      </c>
      <c r="H70" s="125">
        <v>2153145877.9099998</v>
      </c>
      <c r="I70" s="220">
        <v>1.05</v>
      </c>
      <c r="J70" s="88">
        <f>((H70-D70)/D70)</f>
        <v>8.7306024536178486E-3</v>
      </c>
      <c r="K70" s="88">
        <f>((I70-E70)/E70)</f>
        <v>9.6153846153846229E-3</v>
      </c>
      <c r="L70" s="125">
        <v>2136615036.6400001</v>
      </c>
      <c r="M70" s="220">
        <v>1.04</v>
      </c>
      <c r="N70" s="88">
        <f t="shared" si="83"/>
        <v>-7.6775296275075336E-3</v>
      </c>
      <c r="O70" s="88">
        <f t="shared" si="83"/>
        <v>-9.5238095238095316E-3</v>
      </c>
      <c r="P70" s="125">
        <v>2069561148.6600001</v>
      </c>
      <c r="Q70" s="220">
        <v>1.01</v>
      </c>
      <c r="R70" s="88">
        <f t="shared" si="84"/>
        <v>-3.138323321240296E-2</v>
      </c>
      <c r="S70" s="88">
        <f t="shared" si="85"/>
        <v>-2.8846153846153872E-2</v>
      </c>
      <c r="T70" s="125">
        <v>2073177502.48</v>
      </c>
      <c r="U70" s="220">
        <v>1.01</v>
      </c>
      <c r="V70" s="88">
        <f t="shared" si="86"/>
        <v>1.7474012895639498E-3</v>
      </c>
      <c r="W70" s="88">
        <f t="shared" si="87"/>
        <v>0</v>
      </c>
      <c r="X70" s="125">
        <v>2086071854.95</v>
      </c>
      <c r="Y70" s="220">
        <v>1.01</v>
      </c>
      <c r="Z70" s="88">
        <f t="shared" si="88"/>
        <v>6.2196085258379467E-3</v>
      </c>
      <c r="AA70" s="88">
        <f t="shared" si="89"/>
        <v>0</v>
      </c>
      <c r="AB70" s="125">
        <v>2089691554.1199999</v>
      </c>
      <c r="AC70" s="220">
        <v>1.02</v>
      </c>
      <c r="AD70" s="88">
        <f t="shared" si="90"/>
        <v>1.7351747311151928E-3</v>
      </c>
      <c r="AE70" s="88">
        <f t="shared" si="91"/>
        <v>9.9009900990099098E-3</v>
      </c>
      <c r="AF70" s="125">
        <v>2074156397.04</v>
      </c>
      <c r="AG70" s="220">
        <v>1.01</v>
      </c>
      <c r="AH70" s="88">
        <f t="shared" si="92"/>
        <v>-7.4341866623191715E-3</v>
      </c>
      <c r="AI70" s="88">
        <f t="shared" si="93"/>
        <v>-9.8039215686274595E-3</v>
      </c>
      <c r="AJ70" s="97">
        <f t="shared" ref="AJ70:AJ75" si="96">AVERAGE(F70,J70,N70,R70,V70,Z70,AD70,AH70)</f>
        <v>-3.55746701124074E-3</v>
      </c>
      <c r="AK70" s="97">
        <f t="shared" ref="AK70:AK75" si="97">AVERAGE(G70,K70,O70,S70,W70,AA70,AE70,AI70)</f>
        <v>-3.5821887780245415E-3</v>
      </c>
      <c r="AL70" s="118">
        <f t="shared" ref="AL70:AL75" si="98">((AF70-D70)/D70)</f>
        <v>-2.8275300138934704E-2</v>
      </c>
      <c r="AM70" s="118">
        <f t="shared" ref="AM70:AM75" si="99">((AG70-E70)/E70)</f>
        <v>-2.8846153846153872E-2</v>
      </c>
      <c r="AN70" s="100">
        <f t="shared" ref="AN70:AN75" si="100">STDEV(F70,J70,N70,R70,V70,Z70,AD70,AH70)</f>
        <v>1.2643482815137884E-2</v>
      </c>
      <c r="AO70" s="100">
        <f t="shared" ref="AO70:AO75" si="101">STDEV(G70,K70,O70,S70,W70,AA70,AE70,AI70)</f>
        <v>1.257406078512887E-2</v>
      </c>
      <c r="AP70" s="113"/>
      <c r="AQ70" s="252">
        <v>2128320668.46</v>
      </c>
      <c r="AR70" s="257">
        <v>1.04</v>
      </c>
      <c r="AS70" s="293" t="e">
        <f>(#REF!/AQ70)-1</f>
        <v>#REF!</v>
      </c>
      <c r="AT70" s="293" t="e">
        <f>(#REF!/AR70)-1</f>
        <v>#REF!</v>
      </c>
    </row>
    <row r="71" spans="1:46">
      <c r="A71" s="152" t="s">
        <v>54</v>
      </c>
      <c r="B71" s="125">
        <v>1773551394.23</v>
      </c>
      <c r="C71" s="124">
        <v>0.79</v>
      </c>
      <c r="D71" s="125">
        <v>1766223245.72</v>
      </c>
      <c r="E71" s="124">
        <v>0.78</v>
      </c>
      <c r="F71" s="88">
        <f t="shared" si="94"/>
        <v>-4.131906486522517E-3</v>
      </c>
      <c r="G71" s="88">
        <f t="shared" si="95"/>
        <v>-1.2658227848101276E-2</v>
      </c>
      <c r="H71" s="125">
        <v>1788214992.53</v>
      </c>
      <c r="I71" s="124">
        <v>0.79</v>
      </c>
      <c r="J71" s="88">
        <f>((H71-D71)/D71)</f>
        <v>1.2451283756621048E-2</v>
      </c>
      <c r="K71" s="88">
        <f>((I71-E71)/E71)</f>
        <v>1.2820512820512832E-2</v>
      </c>
      <c r="L71" s="125">
        <v>1800248256.05</v>
      </c>
      <c r="M71" s="124">
        <v>0.8</v>
      </c>
      <c r="N71" s="88">
        <f t="shared" si="83"/>
        <v>6.7292040220371351E-3</v>
      </c>
      <c r="O71" s="88">
        <f t="shared" si="83"/>
        <v>1.2658227848101276E-2</v>
      </c>
      <c r="P71" s="125">
        <v>1825561339.1199999</v>
      </c>
      <c r="Q71" s="124">
        <v>0.81</v>
      </c>
      <c r="R71" s="88">
        <f t="shared" si="84"/>
        <v>1.4060884650176209E-2</v>
      </c>
      <c r="S71" s="88">
        <f t="shared" si="85"/>
        <v>1.2500000000000011E-2</v>
      </c>
      <c r="T71" s="125">
        <v>1812929187.22</v>
      </c>
      <c r="U71" s="124">
        <v>0.81</v>
      </c>
      <c r="V71" s="88">
        <f t="shared" si="86"/>
        <v>-6.9195987170111222E-3</v>
      </c>
      <c r="W71" s="88">
        <f t="shared" si="87"/>
        <v>0</v>
      </c>
      <c r="X71" s="125">
        <v>1829300813.4200001</v>
      </c>
      <c r="Y71" s="124">
        <v>0.81</v>
      </c>
      <c r="Z71" s="88">
        <f t="shared" si="88"/>
        <v>9.0304829970247157E-3</v>
      </c>
      <c r="AA71" s="88">
        <f t="shared" si="89"/>
        <v>0</v>
      </c>
      <c r="AB71" s="125">
        <v>1858145006.27</v>
      </c>
      <c r="AC71" s="124">
        <v>0.85</v>
      </c>
      <c r="AD71" s="88">
        <f t="shared" si="90"/>
        <v>1.5767878436610847E-2</v>
      </c>
      <c r="AE71" s="88">
        <f t="shared" si="91"/>
        <v>4.9382716049382616E-2</v>
      </c>
      <c r="AF71" s="125">
        <v>1838339479.8699999</v>
      </c>
      <c r="AG71" s="124">
        <v>0.82</v>
      </c>
      <c r="AH71" s="88">
        <f t="shared" si="92"/>
        <v>-1.0658762547147642E-2</v>
      </c>
      <c r="AI71" s="88">
        <f t="shared" si="93"/>
        <v>-3.5294117647058858E-2</v>
      </c>
      <c r="AJ71" s="97">
        <f t="shared" si="96"/>
        <v>4.5411832639735842E-3</v>
      </c>
      <c r="AK71" s="97">
        <f t="shared" si="97"/>
        <v>4.926138902854575E-3</v>
      </c>
      <c r="AL71" s="118">
        <f t="shared" si="98"/>
        <v>4.0830758130239481E-2</v>
      </c>
      <c r="AM71" s="118">
        <f t="shared" si="99"/>
        <v>5.1282051282051183E-2</v>
      </c>
      <c r="AN71" s="100">
        <f t="shared" si="100"/>
        <v>1.0294136318543558E-2</v>
      </c>
      <c r="AO71" s="100">
        <f t="shared" si="101"/>
        <v>2.429364891273459E-2</v>
      </c>
      <c r="AP71" s="113"/>
      <c r="AQ71" s="252">
        <v>1789192828.73</v>
      </c>
      <c r="AR71" s="254">
        <v>0.79</v>
      </c>
      <c r="AS71" s="293" t="e">
        <f>(#REF!/AQ71)-1</f>
        <v>#REF!</v>
      </c>
      <c r="AT71" s="293" t="e">
        <f>(#REF!/AR71)-1</f>
        <v>#REF!</v>
      </c>
    </row>
    <row r="72" spans="1:46">
      <c r="A72" s="152" t="s">
        <v>55</v>
      </c>
      <c r="B72" s="140">
        <v>200196598.52000001</v>
      </c>
      <c r="C72" s="139">
        <v>22.5397</v>
      </c>
      <c r="D72" s="125">
        <v>198081010.81999999</v>
      </c>
      <c r="E72" s="124">
        <v>22.365500000000001</v>
      </c>
      <c r="F72" s="88">
        <f t="shared" si="94"/>
        <v>-1.0567550675885568E-2</v>
      </c>
      <c r="G72" s="88">
        <f t="shared" si="95"/>
        <v>-7.7285855623632537E-3</v>
      </c>
      <c r="H72" s="125">
        <v>199244444.27000001</v>
      </c>
      <c r="I72" s="124">
        <v>22.570499999999999</v>
      </c>
      <c r="J72" s="88">
        <f>((H72-D72)/D72)</f>
        <v>5.8735233891614785E-3</v>
      </c>
      <c r="K72" s="88">
        <f>((I72-E72)/E72)</f>
        <v>9.1659028414298044E-3</v>
      </c>
      <c r="L72" s="125">
        <v>199220120.50999999</v>
      </c>
      <c r="M72" s="124">
        <v>22.642199999999999</v>
      </c>
      <c r="N72" s="88">
        <f t="shared" si="83"/>
        <v>-1.2207999118438989E-4</v>
      </c>
      <c r="O72" s="88">
        <f t="shared" si="83"/>
        <v>3.1767129660397369E-3</v>
      </c>
      <c r="P72" s="125">
        <v>198754130.31999999</v>
      </c>
      <c r="Q72" s="124">
        <v>22.970199999999998</v>
      </c>
      <c r="R72" s="88">
        <f t="shared" si="84"/>
        <v>-2.3390719210844312E-3</v>
      </c>
      <c r="S72" s="88">
        <f t="shared" si="85"/>
        <v>1.4486224836809117E-2</v>
      </c>
      <c r="T72" s="125">
        <v>197184996.44999999</v>
      </c>
      <c r="U72" s="124">
        <v>22.775500000000001</v>
      </c>
      <c r="V72" s="88">
        <f t="shared" si="86"/>
        <v>-7.8948491157071962E-3</v>
      </c>
      <c r="W72" s="88">
        <f t="shared" si="87"/>
        <v>-8.4761995977395681E-3</v>
      </c>
      <c r="X72" s="125">
        <v>195659581.40000001</v>
      </c>
      <c r="Y72" s="124">
        <v>22.826699999999999</v>
      </c>
      <c r="Z72" s="88">
        <f t="shared" si="88"/>
        <v>-7.7359590103843433E-3</v>
      </c>
      <c r="AA72" s="88">
        <f t="shared" si="89"/>
        <v>2.2480296810167906E-3</v>
      </c>
      <c r="AB72" s="125">
        <v>200456797.33000001</v>
      </c>
      <c r="AC72" s="124">
        <v>23.482700000000001</v>
      </c>
      <c r="AD72" s="88">
        <f t="shared" si="90"/>
        <v>2.4518175372116008E-2</v>
      </c>
      <c r="AE72" s="88">
        <f t="shared" si="91"/>
        <v>2.8738275791069336E-2</v>
      </c>
      <c r="AF72" s="125">
        <v>201491550.58000001</v>
      </c>
      <c r="AG72" s="124">
        <v>23.657</v>
      </c>
      <c r="AH72" s="88">
        <f t="shared" si="92"/>
        <v>5.1619763648949636E-3</v>
      </c>
      <c r="AI72" s="88">
        <f t="shared" si="93"/>
        <v>7.4224854893176163E-3</v>
      </c>
      <c r="AJ72" s="97">
        <f t="shared" si="96"/>
        <v>8.6177055149081524E-4</v>
      </c>
      <c r="AK72" s="97">
        <f t="shared" si="97"/>
        <v>6.1291058056974473E-3</v>
      </c>
      <c r="AL72" s="118">
        <f t="shared" si="98"/>
        <v>1.7217903654072338E-2</v>
      </c>
      <c r="AM72" s="118">
        <f t="shared" si="99"/>
        <v>5.7745187901008209E-2</v>
      </c>
      <c r="AN72" s="100">
        <f t="shared" si="100"/>
        <v>1.131166910343382E-2</v>
      </c>
      <c r="AO72" s="100">
        <f t="shared" si="101"/>
        <v>1.2077374978003664E-2</v>
      </c>
      <c r="AP72" s="113"/>
      <c r="AQ72" s="252">
        <v>204378030.47999999</v>
      </c>
      <c r="AR72" s="254">
        <v>22.9087</v>
      </c>
      <c r="AS72" s="293" t="e">
        <f>(#REF!/AQ72)-1</f>
        <v>#REF!</v>
      </c>
      <c r="AT72" s="293" t="e">
        <f>(#REF!/AR72)-1</f>
        <v>#REF!</v>
      </c>
    </row>
    <row r="73" spans="1:46">
      <c r="A73" s="150" t="s">
        <v>107</v>
      </c>
      <c r="B73" s="125">
        <v>160568027.72</v>
      </c>
      <c r="C73" s="124">
        <v>133.69</v>
      </c>
      <c r="D73" s="125">
        <v>156315824.24000001</v>
      </c>
      <c r="E73" s="124">
        <v>134.13</v>
      </c>
      <c r="F73" s="88">
        <f t="shared" si="94"/>
        <v>-2.6482255156144913E-2</v>
      </c>
      <c r="G73" s="88">
        <f t="shared" si="95"/>
        <v>3.2911960505647223E-3</v>
      </c>
      <c r="H73" s="125">
        <v>155291253.24000001</v>
      </c>
      <c r="I73" s="124">
        <v>134.31</v>
      </c>
      <c r="J73" s="88">
        <f>((H73-D73)/D73)</f>
        <v>-6.5544931550047137E-3</v>
      </c>
      <c r="K73" s="88">
        <f>((I73-E73)/E73)</f>
        <v>1.3419816595840366E-3</v>
      </c>
      <c r="L73" s="125">
        <v>156841806.83000001</v>
      </c>
      <c r="M73" s="124">
        <v>135.76</v>
      </c>
      <c r="N73" s="88">
        <f t="shared" si="83"/>
        <v>9.9848095604177338E-3</v>
      </c>
      <c r="O73" s="88">
        <f t="shared" si="83"/>
        <v>1.0795919886828893E-2</v>
      </c>
      <c r="P73" s="125">
        <v>157540527.18000001</v>
      </c>
      <c r="Q73" s="124">
        <v>138.04</v>
      </c>
      <c r="R73" s="88">
        <f t="shared" si="84"/>
        <v>4.4549368827237071E-3</v>
      </c>
      <c r="S73" s="88">
        <f t="shared" si="85"/>
        <v>1.6794342958161471E-2</v>
      </c>
      <c r="T73" s="125">
        <v>159364787.84999999</v>
      </c>
      <c r="U73" s="124">
        <v>137.72</v>
      </c>
      <c r="V73" s="88">
        <f t="shared" si="86"/>
        <v>1.1579627811678286E-2</v>
      </c>
      <c r="W73" s="88">
        <f t="shared" si="87"/>
        <v>-2.3181686467690032E-3</v>
      </c>
      <c r="X73" s="125">
        <v>158105482.28999999</v>
      </c>
      <c r="Y73" s="124">
        <v>138.83000000000001</v>
      </c>
      <c r="Z73" s="88">
        <f t="shared" si="88"/>
        <v>-7.9020314147771904E-3</v>
      </c>
      <c r="AA73" s="88">
        <f t="shared" si="89"/>
        <v>8.0598315422597561E-3</v>
      </c>
      <c r="AB73" s="125">
        <v>162218318.15000001</v>
      </c>
      <c r="AC73" s="124">
        <v>141.16999999999999</v>
      </c>
      <c r="AD73" s="88">
        <f t="shared" si="90"/>
        <v>2.6013240024505759E-2</v>
      </c>
      <c r="AE73" s="88">
        <f t="shared" si="91"/>
        <v>1.6855146582150652E-2</v>
      </c>
      <c r="AF73" s="125">
        <v>160321286.06999999</v>
      </c>
      <c r="AG73" s="124">
        <v>139.52000000000001</v>
      </c>
      <c r="AH73" s="88">
        <f t="shared" si="92"/>
        <v>-1.1694314807566096E-2</v>
      </c>
      <c r="AI73" s="88">
        <f t="shared" si="93"/>
        <v>-1.1688035701636165E-2</v>
      </c>
      <c r="AJ73" s="97">
        <f t="shared" si="96"/>
        <v>-7.5060031770928393E-5</v>
      </c>
      <c r="AK73" s="97">
        <f t="shared" si="97"/>
        <v>5.3915267913930455E-3</v>
      </c>
      <c r="AL73" s="118">
        <f t="shared" si="98"/>
        <v>2.5624160890136014E-2</v>
      </c>
      <c r="AM73" s="118">
        <f t="shared" si="99"/>
        <v>4.0184895250876131E-2</v>
      </c>
      <c r="AN73" s="100">
        <f t="shared" si="100"/>
        <v>1.6360861692824826E-2</v>
      </c>
      <c r="AO73" s="100">
        <f t="shared" si="101"/>
        <v>9.7813756986836302E-3</v>
      </c>
      <c r="AP73" s="113"/>
      <c r="AQ73" s="252">
        <v>160273731.87</v>
      </c>
      <c r="AR73" s="254">
        <v>133.94</v>
      </c>
      <c r="AS73" s="293" t="e">
        <f>(#REF!/AQ73)-1</f>
        <v>#REF!</v>
      </c>
      <c r="AT73" s="293" t="e">
        <f>(#REF!/AR73)-1</f>
        <v>#REF!</v>
      </c>
    </row>
    <row r="74" spans="1:46">
      <c r="A74" s="153" t="s">
        <v>72</v>
      </c>
      <c r="B74" s="231">
        <f>SUM(B69:B73)</f>
        <v>4906543561.1500006</v>
      </c>
      <c r="C74" s="128"/>
      <c r="D74" s="231">
        <f>SUM(D69:D73)</f>
        <v>4889707136.0699997</v>
      </c>
      <c r="E74" s="128"/>
      <c r="F74" s="88">
        <f t="shared" si="94"/>
        <v>-3.4314227256253562E-3</v>
      </c>
      <c r="G74" s="88"/>
      <c r="H74" s="231">
        <f>SUM(H69:H73)</f>
        <v>4934700663.3100004</v>
      </c>
      <c r="I74" s="128"/>
      <c r="J74" s="88">
        <f>((H74-D74)/D74)</f>
        <v>9.2016814070716175E-3</v>
      </c>
      <c r="K74" s="88"/>
      <c r="L74" s="231">
        <f>SUM(L69:L73)</f>
        <v>4932053314.3699999</v>
      </c>
      <c r="M74" s="128"/>
      <c r="N74" s="88">
        <f>((L74-H74)/H74)</f>
        <v>-5.3647609462592974E-4</v>
      </c>
      <c r="O74" s="88"/>
      <c r="P74" s="231">
        <f>SUM(P69:P73)</f>
        <v>4889400476.8999996</v>
      </c>
      <c r="Q74" s="128"/>
      <c r="R74" s="88">
        <f>((P74-L74)/L74)</f>
        <v>-8.6480892949245356E-3</v>
      </c>
      <c r="S74" s="88"/>
      <c r="T74" s="231">
        <f>SUM(T69:T73)</f>
        <v>4878724019.1400003</v>
      </c>
      <c r="U74" s="128"/>
      <c r="V74" s="88">
        <f>((T74-P74)/P74)</f>
        <v>-2.1835924077891066E-3</v>
      </c>
      <c r="W74" s="88"/>
      <c r="X74" s="231">
        <f>SUM(X69:X73)</f>
        <v>4908547117.0299997</v>
      </c>
      <c r="Y74" s="128"/>
      <c r="Z74" s="88">
        <f>((X74-T74)/T74)</f>
        <v>6.1128888973835567E-3</v>
      </c>
      <c r="AA74" s="88"/>
      <c r="AB74" s="231">
        <f>SUM(AB69:AB73)</f>
        <v>4955068575.4200001</v>
      </c>
      <c r="AC74" s="128"/>
      <c r="AD74" s="88">
        <f>((AB74-X74)/X74)</f>
        <v>9.4776432375674024E-3</v>
      </c>
      <c r="AE74" s="88"/>
      <c r="AF74" s="231">
        <f>SUM(AF69:AF73)</f>
        <v>4921243488.8399992</v>
      </c>
      <c r="AG74" s="128"/>
      <c r="AH74" s="88">
        <f>((AF74-AB74)/AB74)</f>
        <v>-6.8263609403496107E-3</v>
      </c>
      <c r="AI74" s="88"/>
      <c r="AJ74" s="97">
        <f t="shared" si="96"/>
        <v>3.9578400983850473E-4</v>
      </c>
      <c r="AK74" s="97"/>
      <c r="AL74" s="118">
        <f t="shared" si="98"/>
        <v>6.4495381609595108E-3</v>
      </c>
      <c r="AM74" s="118"/>
      <c r="AN74" s="100">
        <f t="shared" si="100"/>
        <v>7.0592402397179864E-3</v>
      </c>
      <c r="AO74" s="100"/>
      <c r="AP74" s="113"/>
      <c r="AQ74" s="282">
        <f>SUM(AQ69:AQ73)</f>
        <v>4923038917.1999998</v>
      </c>
      <c r="AR74" s="264"/>
      <c r="AS74" s="293" t="e">
        <f>(#REF!/AQ74)-1</f>
        <v>#REF!</v>
      </c>
      <c r="AT74" s="293" t="e">
        <f>(#REF!/AR74)-1</f>
        <v>#REF!</v>
      </c>
    </row>
    <row r="75" spans="1:46">
      <c r="A75" s="157" t="s">
        <v>57</v>
      </c>
      <c r="B75" s="133">
        <f>SUM(B17,B26,B34,B45,B50,B67,B74)</f>
        <v>241471222023.73437</v>
      </c>
      <c r="C75" s="232"/>
      <c r="D75" s="133">
        <f>SUM(D17,D26,D34,D45,D50,D67,D74)</f>
        <v>234064117578.72778</v>
      </c>
      <c r="E75" s="232"/>
      <c r="F75" s="88">
        <f t="shared" si="94"/>
        <v>-3.0674895264656183E-2</v>
      </c>
      <c r="G75" s="88"/>
      <c r="H75" s="133">
        <f>SUM(H17,H26,H34,H45,H50,H67,H74)</f>
        <v>230532797059.1001</v>
      </c>
      <c r="I75" s="232"/>
      <c r="J75" s="88">
        <f>((H75-D75)/D75)</f>
        <v>-1.5086979397599981E-2</v>
      </c>
      <c r="K75" s="88"/>
      <c r="L75" s="133">
        <f>SUM(L17,L26,L34,L45,L50,L67,L74)</f>
        <v>226714818123.07965</v>
      </c>
      <c r="M75" s="232"/>
      <c r="N75" s="88">
        <f>((L75-H75)/H75)</f>
        <v>-1.656154345380045E-2</v>
      </c>
      <c r="O75" s="88"/>
      <c r="P75" s="133">
        <f>SUM(P17,P26,P34,P45,P50,P67,P74)</f>
        <v>226763717081.77725</v>
      </c>
      <c r="Q75" s="232"/>
      <c r="R75" s="88">
        <f>((P75-L75)/L75)</f>
        <v>2.1568488157247355E-4</v>
      </c>
      <c r="S75" s="88"/>
      <c r="T75" s="133">
        <f>SUM(T17,T26,T34,T45,T50,T67,T74)</f>
        <v>219328057491.7912</v>
      </c>
      <c r="U75" s="232"/>
      <c r="V75" s="88">
        <f>((T75-P75)/P75)</f>
        <v>-3.2790340913773912E-2</v>
      </c>
      <c r="W75" s="88"/>
      <c r="X75" s="133">
        <f>SUM(X17,X26,X34,X45,X50,X67,X74)</f>
        <v>216089365124.63318</v>
      </c>
      <c r="Y75" s="232"/>
      <c r="Z75" s="88">
        <f>((X75-T75)/T75)</f>
        <v>-1.4766429813838272E-2</v>
      </c>
      <c r="AA75" s="88"/>
      <c r="AB75" s="133">
        <f>SUM(AB17,AB26,AB34,AB45,AB50,AB67,AB74)</f>
        <v>205573619476.31793</v>
      </c>
      <c r="AC75" s="232"/>
      <c r="AD75" s="88">
        <f>((AB75-X75)/X75)</f>
        <v>-4.8663874051599498E-2</v>
      </c>
      <c r="AE75" s="88"/>
      <c r="AF75" s="133">
        <f>SUM(AF17,AF26,AF34,AF45,AF50,AF67,AF74)</f>
        <v>217537001127.80768</v>
      </c>
      <c r="AG75" s="232"/>
      <c r="AH75" s="88">
        <f>((AF75-AB75)/AB75)</f>
        <v>5.819512095941827E-2</v>
      </c>
      <c r="AI75" s="88"/>
      <c r="AJ75" s="97">
        <f t="shared" si="96"/>
        <v>-1.2516657131784693E-2</v>
      </c>
      <c r="AK75" s="97"/>
      <c r="AL75" s="118">
        <f t="shared" si="98"/>
        <v>-7.0609355341966024E-2</v>
      </c>
      <c r="AM75" s="118"/>
      <c r="AN75" s="100">
        <f t="shared" si="100"/>
        <v>3.2155120432553259E-2</v>
      </c>
      <c r="AO75" s="100"/>
      <c r="AP75" s="113"/>
      <c r="AQ75" s="283">
        <f>SUM(AQ17,AQ26,AQ34,AQ45,AQ50,AQ67,AQ74)</f>
        <v>250175161123.00519</v>
      </c>
      <c r="AR75" s="284"/>
      <c r="AS75" s="293" t="e">
        <f>(#REF!/AQ75)-1</f>
        <v>#REF!</v>
      </c>
      <c r="AT75" s="293" t="e">
        <f>(#REF!/AR75)-1</f>
        <v>#REF!</v>
      </c>
    </row>
    <row r="76" spans="1:46" ht="15" customHeight="1">
      <c r="A76" s="152"/>
      <c r="B76" s="193"/>
      <c r="C76" s="194"/>
      <c r="D76" s="222"/>
      <c r="E76" s="128"/>
      <c r="F76" s="88"/>
      <c r="G76" s="88"/>
      <c r="H76" s="193"/>
      <c r="I76" s="194"/>
      <c r="J76" s="88"/>
      <c r="K76" s="88"/>
      <c r="L76" s="222"/>
      <c r="M76" s="128"/>
      <c r="N76" s="88"/>
      <c r="O76" s="88"/>
      <c r="P76" s="222"/>
      <c r="Q76" s="128"/>
      <c r="R76" s="88"/>
      <c r="S76" s="88"/>
      <c r="T76" s="222"/>
      <c r="U76" s="128"/>
      <c r="V76" s="88"/>
      <c r="W76" s="88"/>
      <c r="X76" s="222"/>
      <c r="Y76" s="128"/>
      <c r="Z76" s="88"/>
      <c r="AA76" s="88"/>
      <c r="AB76" s="222"/>
      <c r="AC76" s="128"/>
      <c r="AD76" s="88"/>
      <c r="AE76" s="88"/>
      <c r="AF76" s="193"/>
      <c r="AG76" s="194"/>
      <c r="AH76" s="88"/>
      <c r="AI76" s="88"/>
      <c r="AJ76" s="97"/>
      <c r="AK76" s="97"/>
      <c r="AL76" s="118"/>
      <c r="AM76" s="118"/>
      <c r="AN76" s="100"/>
      <c r="AO76" s="101"/>
      <c r="AP76" s="113"/>
      <c r="AQ76" s="285"/>
      <c r="AR76" s="286"/>
      <c r="AS76" s="293" t="e">
        <f>(#REF!/AQ76)-1</f>
        <v>#REF!</v>
      </c>
      <c r="AT76" s="293" t="e">
        <f>(#REF!/AR76)-1</f>
        <v>#REF!</v>
      </c>
    </row>
    <row r="77" spans="1:46" ht="27" customHeight="1">
      <c r="A77" s="91" t="s">
        <v>79</v>
      </c>
      <c r="B77" s="308" t="s">
        <v>151</v>
      </c>
      <c r="C77" s="308"/>
      <c r="D77" s="328" t="s">
        <v>131</v>
      </c>
      <c r="E77" s="329"/>
      <c r="F77" s="311" t="s">
        <v>101</v>
      </c>
      <c r="G77" s="311"/>
      <c r="H77" s="308" t="s">
        <v>133</v>
      </c>
      <c r="I77" s="308"/>
      <c r="J77" s="311" t="s">
        <v>101</v>
      </c>
      <c r="K77" s="311"/>
      <c r="L77" s="308" t="s">
        <v>135</v>
      </c>
      <c r="M77" s="308"/>
      <c r="N77" s="311" t="s">
        <v>101</v>
      </c>
      <c r="O77" s="311"/>
      <c r="P77" s="308" t="s">
        <v>137</v>
      </c>
      <c r="Q77" s="308"/>
      <c r="R77" s="311" t="s">
        <v>101</v>
      </c>
      <c r="S77" s="311"/>
      <c r="T77" s="308" t="s">
        <v>139</v>
      </c>
      <c r="U77" s="308"/>
      <c r="V77" s="311" t="s">
        <v>101</v>
      </c>
      <c r="W77" s="311"/>
      <c r="X77" s="308" t="s">
        <v>142</v>
      </c>
      <c r="Y77" s="308"/>
      <c r="Z77" s="311" t="s">
        <v>101</v>
      </c>
      <c r="AA77" s="311"/>
      <c r="AB77" s="308" t="s">
        <v>144</v>
      </c>
      <c r="AC77" s="308"/>
      <c r="AD77" s="311" t="s">
        <v>101</v>
      </c>
      <c r="AE77" s="311"/>
      <c r="AF77" s="308" t="s">
        <v>149</v>
      </c>
      <c r="AG77" s="308"/>
      <c r="AH77" s="311" t="s">
        <v>101</v>
      </c>
      <c r="AI77" s="311"/>
      <c r="AJ77" s="320" t="s">
        <v>122</v>
      </c>
      <c r="AK77" s="320"/>
      <c r="AL77" s="320" t="s">
        <v>123</v>
      </c>
      <c r="AM77" s="320"/>
      <c r="AN77" s="316" t="s">
        <v>112</v>
      </c>
      <c r="AO77" s="317"/>
      <c r="AP77" s="113"/>
      <c r="AQ77" s="324" t="s">
        <v>146</v>
      </c>
      <c r="AR77" s="324"/>
      <c r="AS77" s="293" t="e">
        <f>(#REF!/AQ77)-1</f>
        <v>#REF!</v>
      </c>
      <c r="AT77" s="293" t="e">
        <f>(#REF!/AR77)-1</f>
        <v>#REF!</v>
      </c>
    </row>
    <row r="78" spans="1:46" ht="15.75" customHeight="1">
      <c r="A78" s="91"/>
      <c r="B78" s="233" t="s">
        <v>115</v>
      </c>
      <c r="C78" s="297" t="s">
        <v>116</v>
      </c>
      <c r="D78" s="233" t="s">
        <v>115</v>
      </c>
      <c r="E78" s="248" t="s">
        <v>116</v>
      </c>
      <c r="F78" s="297" t="s">
        <v>114</v>
      </c>
      <c r="G78" s="297" t="s">
        <v>5</v>
      </c>
      <c r="H78" s="248" t="s">
        <v>115</v>
      </c>
      <c r="I78" s="248" t="s">
        <v>116</v>
      </c>
      <c r="J78" s="216" t="s">
        <v>114</v>
      </c>
      <c r="K78" s="216" t="s">
        <v>5</v>
      </c>
      <c r="L78" s="233" t="s">
        <v>115</v>
      </c>
      <c r="M78" s="248" t="s">
        <v>116</v>
      </c>
      <c r="N78" s="236" t="s">
        <v>114</v>
      </c>
      <c r="O78" s="236" t="s">
        <v>5</v>
      </c>
      <c r="P78" s="233" t="s">
        <v>115</v>
      </c>
      <c r="Q78" s="248" t="s">
        <v>116</v>
      </c>
      <c r="R78" s="238" t="s">
        <v>114</v>
      </c>
      <c r="S78" s="238" t="s">
        <v>5</v>
      </c>
      <c r="T78" s="233" t="s">
        <v>115</v>
      </c>
      <c r="U78" s="248" t="s">
        <v>116</v>
      </c>
      <c r="V78" s="239" t="s">
        <v>114</v>
      </c>
      <c r="W78" s="239" t="s">
        <v>5</v>
      </c>
      <c r="X78" s="233" t="s">
        <v>115</v>
      </c>
      <c r="Y78" s="248" t="s">
        <v>116</v>
      </c>
      <c r="Z78" s="242" t="s">
        <v>114</v>
      </c>
      <c r="AA78" s="242" t="s">
        <v>5</v>
      </c>
      <c r="AB78" s="233" t="s">
        <v>115</v>
      </c>
      <c r="AC78" s="243" t="s">
        <v>116</v>
      </c>
      <c r="AD78" s="243" t="s">
        <v>114</v>
      </c>
      <c r="AE78" s="243" t="s">
        <v>5</v>
      </c>
      <c r="AF78" s="233" t="s">
        <v>115</v>
      </c>
      <c r="AG78" s="297" t="s">
        <v>116</v>
      </c>
      <c r="AH78" s="297" t="s">
        <v>114</v>
      </c>
      <c r="AI78" s="297" t="s">
        <v>5</v>
      </c>
      <c r="AJ78" s="215" t="s">
        <v>121</v>
      </c>
      <c r="AK78" s="215" t="s">
        <v>121</v>
      </c>
      <c r="AL78" s="215" t="s">
        <v>121</v>
      </c>
      <c r="AM78" s="215" t="s">
        <v>121</v>
      </c>
      <c r="AN78" s="234" t="s">
        <v>121</v>
      </c>
      <c r="AO78" s="235" t="s">
        <v>121</v>
      </c>
      <c r="AP78" s="113"/>
      <c r="AQ78" s="287" t="s">
        <v>115</v>
      </c>
      <c r="AR78" s="288" t="s">
        <v>116</v>
      </c>
      <c r="AS78" s="293" t="e">
        <f>(#REF!/AQ78)-1</f>
        <v>#REF!</v>
      </c>
      <c r="AT78" s="293" t="e">
        <f>(#REF!/AR78)-1</f>
        <v>#REF!</v>
      </c>
    </row>
    <row r="79" spans="1:46">
      <c r="A79" s="152" t="s">
        <v>59</v>
      </c>
      <c r="B79" s="230">
        <v>1870976000</v>
      </c>
      <c r="C79" s="229">
        <v>12.44</v>
      </c>
      <c r="D79" s="230">
        <v>1854432000</v>
      </c>
      <c r="E79" s="229">
        <v>12.33</v>
      </c>
      <c r="F79" s="88">
        <f t="shared" ref="F79" si="102">((D79-B79)/B79)</f>
        <v>-8.8424437299035371E-3</v>
      </c>
      <c r="G79" s="88">
        <f t="shared" ref="G79" si="103">((E79-C79)/C79)</f>
        <v>-8.842443729903492E-3</v>
      </c>
      <c r="H79" s="184">
        <v>1887520000</v>
      </c>
      <c r="I79" s="183">
        <v>12.55</v>
      </c>
      <c r="J79" s="88">
        <f>((H79-D79)/D79)</f>
        <v>1.7842660178426603E-2</v>
      </c>
      <c r="K79" s="88">
        <f>((I79-E79)/E79)</f>
        <v>1.7842660178426655E-2</v>
      </c>
      <c r="L79" s="230">
        <v>1893536000</v>
      </c>
      <c r="M79" s="229">
        <v>12.59</v>
      </c>
      <c r="N79" s="88">
        <f t="shared" ref="N79:O85" si="104">((L79-H79)/H79)</f>
        <v>3.1872509960159364E-3</v>
      </c>
      <c r="O79" s="88">
        <f t="shared" si="104"/>
        <v>3.1872509960158683E-3</v>
      </c>
      <c r="P79" s="230">
        <v>1909656003.02</v>
      </c>
      <c r="Q79" s="229">
        <v>12.69</v>
      </c>
      <c r="R79" s="88">
        <f t="shared" ref="R79:R85" si="105">((P79-L79)/L79)</f>
        <v>8.5131748326939555E-3</v>
      </c>
      <c r="S79" s="88">
        <f t="shared" ref="S79:S85" si="106">((Q79-M79)/M79)</f>
        <v>7.9428117553613699E-3</v>
      </c>
      <c r="T79" s="230">
        <v>1885428000</v>
      </c>
      <c r="U79" s="229">
        <v>12.62</v>
      </c>
      <c r="V79" s="88">
        <f t="shared" ref="V79:V85" si="107">((T79-P79)/P79)</f>
        <v>-1.2687103322108761E-2</v>
      </c>
      <c r="W79" s="88">
        <f t="shared" ref="W79:W85" si="108">((U79-Q79)/Q79)</f>
        <v>-5.5161544523246878E-3</v>
      </c>
      <c r="X79" s="230">
        <v>1895886000</v>
      </c>
      <c r="Y79" s="229">
        <v>12.69</v>
      </c>
      <c r="Z79" s="88">
        <f t="shared" ref="Z79:Z85" si="109">((X79-T79)/T79)</f>
        <v>5.5467511885895406E-3</v>
      </c>
      <c r="AA79" s="88">
        <f t="shared" ref="AA79:AA85" si="110">((Y79-U79)/U79)</f>
        <v>5.5467511885895632E-3</v>
      </c>
      <c r="AB79" s="230">
        <v>1874970000</v>
      </c>
      <c r="AC79" s="229">
        <v>12.55</v>
      </c>
      <c r="AD79" s="88">
        <f t="shared" ref="AD79:AD85" si="111">((AB79-X79)/X79)</f>
        <v>-1.103230890464933E-2</v>
      </c>
      <c r="AE79" s="88">
        <f t="shared" ref="AE79:AE85" si="112">((AC79-Y79)/Y79)</f>
        <v>-1.1032308904649235E-2</v>
      </c>
      <c r="AF79" s="230">
        <v>1924272000</v>
      </c>
      <c r="AG79" s="229">
        <v>12.88</v>
      </c>
      <c r="AH79" s="88">
        <f t="shared" ref="AH79:AH85" si="113">((AF79-AB79)/AB79)</f>
        <v>2.6294820717131476E-2</v>
      </c>
      <c r="AI79" s="88">
        <f t="shared" ref="AI79:AI85" si="114">((AG79-AC79)/AC79)</f>
        <v>2.6294820717131479E-2</v>
      </c>
      <c r="AJ79" s="97">
        <f t="shared" ref="AJ79" si="115">AVERAGE(F79,J79,N79,R79,V79,Z79,AD79,AH79)</f>
        <v>3.6028502445244852E-3</v>
      </c>
      <c r="AK79" s="97">
        <f t="shared" ref="AK79" si="116">AVERAGE(G79,K79,O79,S79,W79,AA79,AE79,AI79)</f>
        <v>4.42792346858094E-3</v>
      </c>
      <c r="AL79" s="118">
        <f t="shared" ref="AL79" si="117">((AF79-D79)/D79)</f>
        <v>3.766112750427085E-2</v>
      </c>
      <c r="AM79" s="118">
        <f t="shared" ref="AM79" si="118">((AG79-E79)/E79)</f>
        <v>4.4606650446066563E-2</v>
      </c>
      <c r="AN79" s="100">
        <f t="shared" ref="AN79" si="119">STDEV(F79,J79,N79,R79,V79,Z79,AD79,AH79)</f>
        <v>1.4041755510389373E-2</v>
      </c>
      <c r="AO79" s="100">
        <f t="shared" ref="AO79" si="120">STDEV(G79,K79,O79,S79,W79,AA79,AE79,AI79)</f>
        <v>1.3023429194597518E-2</v>
      </c>
      <c r="AP79" s="113"/>
      <c r="AQ79" s="279">
        <v>1901056000</v>
      </c>
      <c r="AR79" s="270">
        <v>12.64</v>
      </c>
      <c r="AS79" s="293" t="e">
        <f>(#REF!/AQ79)-1</f>
        <v>#REF!</v>
      </c>
      <c r="AT79" s="293" t="e">
        <f>(#REF!/AR79)-1</f>
        <v>#REF!</v>
      </c>
    </row>
    <row r="80" spans="1:46">
      <c r="A80" s="152" t="s">
        <v>97</v>
      </c>
      <c r="B80" s="230">
        <v>101759656.54000001</v>
      </c>
      <c r="C80" s="229">
        <v>2.78</v>
      </c>
      <c r="D80" s="230">
        <v>101393614.61</v>
      </c>
      <c r="E80" s="229">
        <v>2.77</v>
      </c>
      <c r="F80" s="88">
        <f t="shared" ref="F80:F87" si="121">((D80-B80)/B80)</f>
        <v>-3.5971223021583434E-3</v>
      </c>
      <c r="G80" s="88">
        <f t="shared" ref="G80:G87" si="122">((E80-C80)/C80)</f>
        <v>-3.5971223021581968E-3</v>
      </c>
      <c r="H80" s="184">
        <v>103223824.26000001</v>
      </c>
      <c r="I80" s="183">
        <v>2.82</v>
      </c>
      <c r="J80" s="88">
        <f>((H80-D80)/D80)</f>
        <v>1.8050541516245546E-2</v>
      </c>
      <c r="K80" s="88">
        <f>((I80-E80)/E80)</f>
        <v>1.8050541516245425E-2</v>
      </c>
      <c r="L80" s="230">
        <v>103955908.12</v>
      </c>
      <c r="M80" s="229">
        <v>2.84</v>
      </c>
      <c r="N80" s="88">
        <f t="shared" si="104"/>
        <v>7.0921985815602774E-3</v>
      </c>
      <c r="O80" s="88">
        <f t="shared" si="104"/>
        <v>7.0921985815602905E-3</v>
      </c>
      <c r="P80" s="230">
        <v>104687991.98</v>
      </c>
      <c r="Q80" s="229">
        <v>2.86</v>
      </c>
      <c r="R80" s="88">
        <f t="shared" si="105"/>
        <v>7.0422535211267547E-3</v>
      </c>
      <c r="S80" s="88">
        <f t="shared" si="106"/>
        <v>7.0422535211267668E-3</v>
      </c>
      <c r="T80" s="230">
        <v>104687991.98</v>
      </c>
      <c r="U80" s="229">
        <v>2.86</v>
      </c>
      <c r="V80" s="88">
        <f t="shared" si="107"/>
        <v>0</v>
      </c>
      <c r="W80" s="88">
        <f t="shared" si="108"/>
        <v>0</v>
      </c>
      <c r="X80" s="230">
        <v>103589866.19</v>
      </c>
      <c r="Y80" s="229">
        <v>2.83</v>
      </c>
      <c r="Z80" s="88">
        <f t="shared" si="109"/>
        <v>-1.0489510489510552E-2</v>
      </c>
      <c r="AA80" s="88">
        <f t="shared" si="110"/>
        <v>-1.0489510489510422E-2</v>
      </c>
      <c r="AB80" s="230">
        <v>103955908.12</v>
      </c>
      <c r="AC80" s="229">
        <v>2.84</v>
      </c>
      <c r="AD80" s="88">
        <f t="shared" si="111"/>
        <v>3.5335689045937089E-3</v>
      </c>
      <c r="AE80" s="88">
        <f t="shared" si="112"/>
        <v>3.5335689045935641E-3</v>
      </c>
      <c r="AF80" s="230">
        <v>102125698.47</v>
      </c>
      <c r="AG80" s="229">
        <v>2.79</v>
      </c>
      <c r="AH80" s="88">
        <f t="shared" si="113"/>
        <v>-1.7605633802816958E-2</v>
      </c>
      <c r="AI80" s="88">
        <f t="shared" si="114"/>
        <v>-1.760563380281684E-2</v>
      </c>
      <c r="AJ80" s="97">
        <f t="shared" ref="AJ80:AJ87" si="123">AVERAGE(F80,J80,N80,R80,V80,Z80,AD80,AH80)</f>
        <v>5.0328699113005426E-4</v>
      </c>
      <c r="AK80" s="97">
        <f t="shared" ref="AK80:AK87" si="124">AVERAGE(G80,K80,O80,S80,W80,AA80,AE80,AI80)</f>
        <v>5.032869911300729E-4</v>
      </c>
      <c r="AL80" s="118">
        <f t="shared" ref="AL80:AL87" si="125">((AF80-D80)/D80)</f>
        <v>7.2202166064981891E-3</v>
      </c>
      <c r="AM80" s="118">
        <f t="shared" ref="AM80:AM87" si="126">((AG80-E80)/E80)</f>
        <v>7.2202166064982013E-3</v>
      </c>
      <c r="AN80" s="100">
        <f t="shared" ref="AN80:AN87" si="127">STDEV(F80,J80,N80,R80,V80,Z80,AD80,AH80)</f>
        <v>1.1142594286346973E-2</v>
      </c>
      <c r="AO80" s="100">
        <f t="shared" ref="AO80:AO87" si="128">STDEV(G80,K80,O80,S80,W80,AA80,AE80,AI80)</f>
        <v>1.1142594286346888E-2</v>
      </c>
      <c r="AP80" s="113"/>
      <c r="AQ80" s="279">
        <v>106884243.56</v>
      </c>
      <c r="AR80" s="270">
        <v>2.92</v>
      </c>
      <c r="AS80" s="293" t="e">
        <f>(#REF!/AQ80)-1</f>
        <v>#REF!</v>
      </c>
      <c r="AT80" s="293" t="e">
        <f>(#REF!/AR80)-1</f>
        <v>#REF!</v>
      </c>
    </row>
    <row r="81" spans="1:46">
      <c r="A81" s="152" t="s">
        <v>86</v>
      </c>
      <c r="B81" s="230">
        <v>81838512</v>
      </c>
      <c r="C81" s="229">
        <v>7</v>
      </c>
      <c r="D81" s="230">
        <v>80669390.400000006</v>
      </c>
      <c r="E81" s="229">
        <v>6.9</v>
      </c>
      <c r="F81" s="88">
        <f t="shared" si="121"/>
        <v>-1.4285714285714212E-2</v>
      </c>
      <c r="G81" s="88">
        <f t="shared" si="122"/>
        <v>-1.4285714285714235E-2</v>
      </c>
      <c r="H81" s="184">
        <v>82423072.799999997</v>
      </c>
      <c r="I81" s="183">
        <v>7.05</v>
      </c>
      <c r="J81" s="88">
        <f>((H81-D81)/D81)</f>
        <v>2.1739130434782497E-2</v>
      </c>
      <c r="K81" s="88">
        <f>((I81-E81)/E81)</f>
        <v>2.1739130434782532E-2</v>
      </c>
      <c r="L81" s="230">
        <v>83592194.400000006</v>
      </c>
      <c r="M81" s="229">
        <v>7.15</v>
      </c>
      <c r="N81" s="88">
        <f t="shared" si="104"/>
        <v>1.4184397163120676E-2</v>
      </c>
      <c r="O81" s="88">
        <f t="shared" si="104"/>
        <v>1.4184397163120643E-2</v>
      </c>
      <c r="P81" s="230">
        <v>84410579.519999996</v>
      </c>
      <c r="Q81" s="229">
        <v>7.22</v>
      </c>
      <c r="R81" s="88">
        <f t="shared" si="105"/>
        <v>9.7902097902096679E-3</v>
      </c>
      <c r="S81" s="88">
        <f t="shared" si="106"/>
        <v>9.7902097902097061E-3</v>
      </c>
      <c r="T81" s="230">
        <v>84995140.319999993</v>
      </c>
      <c r="U81" s="229">
        <v>7.27</v>
      </c>
      <c r="V81" s="88">
        <f t="shared" si="107"/>
        <v>6.9252077562326521E-3</v>
      </c>
      <c r="W81" s="88">
        <f t="shared" si="108"/>
        <v>6.9252077562326625E-3</v>
      </c>
      <c r="X81" s="230">
        <v>86748822.719999999</v>
      </c>
      <c r="Y81" s="229">
        <v>7.42</v>
      </c>
      <c r="Z81" s="88">
        <f t="shared" si="109"/>
        <v>2.0632737276478751E-2</v>
      </c>
      <c r="AA81" s="88">
        <f t="shared" si="110"/>
        <v>2.063273727647873E-2</v>
      </c>
      <c r="AB81" s="230">
        <v>85813525.439999998</v>
      </c>
      <c r="AC81" s="229">
        <v>7.34</v>
      </c>
      <c r="AD81" s="88">
        <f t="shared" si="111"/>
        <v>-1.0781671159029664E-2</v>
      </c>
      <c r="AE81" s="88">
        <f t="shared" si="112"/>
        <v>-1.0781671159029659E-2</v>
      </c>
      <c r="AF81" s="230">
        <v>86982647.040000007</v>
      </c>
      <c r="AG81" s="229">
        <v>7.44</v>
      </c>
      <c r="AH81" s="88">
        <f t="shared" si="113"/>
        <v>1.3623978201634981E-2</v>
      </c>
      <c r="AI81" s="88">
        <f t="shared" si="114"/>
        <v>1.362397820163495E-2</v>
      </c>
      <c r="AJ81" s="97">
        <f t="shared" si="123"/>
        <v>7.7285343972144189E-3</v>
      </c>
      <c r="AK81" s="97">
        <f t="shared" si="124"/>
        <v>7.7285343972144163E-3</v>
      </c>
      <c r="AL81" s="118">
        <f t="shared" si="125"/>
        <v>7.8260869565217397E-2</v>
      </c>
      <c r="AM81" s="118">
        <f t="shared" si="126"/>
        <v>7.8260869565217397E-2</v>
      </c>
      <c r="AN81" s="100">
        <f t="shared" si="127"/>
        <v>1.3476966429042954E-2</v>
      </c>
      <c r="AO81" s="100">
        <f t="shared" si="128"/>
        <v>1.3476966429042956E-2</v>
      </c>
      <c r="AP81" s="113"/>
      <c r="AQ81" s="279">
        <v>84059843.040000007</v>
      </c>
      <c r="AR81" s="270">
        <v>7.19</v>
      </c>
      <c r="AS81" s="293" t="e">
        <f>(#REF!/AQ81)-1</f>
        <v>#REF!</v>
      </c>
      <c r="AT81" s="293" t="e">
        <f>(#REF!/AR81)-1</f>
        <v>#REF!</v>
      </c>
    </row>
    <row r="82" spans="1:46">
      <c r="A82" s="152" t="s">
        <v>87</v>
      </c>
      <c r="B82" s="230">
        <v>79861261.700000003</v>
      </c>
      <c r="C82" s="229">
        <v>17.899999999999999</v>
      </c>
      <c r="D82" s="230">
        <v>80396644.459999993</v>
      </c>
      <c r="E82" s="229">
        <v>18.02</v>
      </c>
      <c r="F82" s="88">
        <f t="shared" si="121"/>
        <v>6.7039106145250198E-3</v>
      </c>
      <c r="G82" s="88">
        <f t="shared" si="122"/>
        <v>6.7039106145251959E-3</v>
      </c>
      <c r="H82" s="184">
        <v>82493560.269999996</v>
      </c>
      <c r="I82" s="183">
        <v>18.489999999999998</v>
      </c>
      <c r="J82" s="88">
        <f>((H82-D82)/D82)</f>
        <v>2.6082130965593815E-2</v>
      </c>
      <c r="K82" s="88">
        <f>((I82-E82)/E82)</f>
        <v>2.6082130965593722E-2</v>
      </c>
      <c r="L82" s="230">
        <v>81512025.209999993</v>
      </c>
      <c r="M82" s="229">
        <v>18.27</v>
      </c>
      <c r="N82" s="88">
        <f t="shared" si="104"/>
        <v>-1.1898323418063848E-2</v>
      </c>
      <c r="O82" s="88">
        <f t="shared" si="104"/>
        <v>-1.1898323418063758E-2</v>
      </c>
      <c r="P82" s="230">
        <v>81333564.290000007</v>
      </c>
      <c r="Q82" s="229">
        <v>18.23</v>
      </c>
      <c r="R82" s="88">
        <f t="shared" si="105"/>
        <v>-2.1893814997261665E-3</v>
      </c>
      <c r="S82" s="88">
        <f t="shared" si="106"/>
        <v>-2.1893814997262805E-3</v>
      </c>
      <c r="T82" s="230">
        <v>80396644.459999993</v>
      </c>
      <c r="U82" s="229">
        <v>18.02</v>
      </c>
      <c r="V82" s="88">
        <f t="shared" si="107"/>
        <v>-1.151947339550208E-2</v>
      </c>
      <c r="W82" s="88">
        <f t="shared" si="108"/>
        <v>-1.1519473395501967E-2</v>
      </c>
      <c r="X82" s="230">
        <v>81199718.599999994</v>
      </c>
      <c r="Y82" s="229">
        <v>18.2</v>
      </c>
      <c r="Z82" s="88">
        <f t="shared" si="109"/>
        <v>9.9889012208657126E-3</v>
      </c>
      <c r="AA82" s="88">
        <f t="shared" si="110"/>
        <v>9.98890122086569E-3</v>
      </c>
      <c r="AB82" s="230">
        <v>82225868.890000001</v>
      </c>
      <c r="AC82" s="229">
        <v>18.43</v>
      </c>
      <c r="AD82" s="88">
        <f t="shared" si="111"/>
        <v>1.2637362637362719E-2</v>
      </c>
      <c r="AE82" s="88">
        <f t="shared" si="112"/>
        <v>1.2637362637362662E-2</v>
      </c>
      <c r="AF82" s="230">
        <v>80976642.450000003</v>
      </c>
      <c r="AG82" s="229">
        <v>18.149999999999999</v>
      </c>
      <c r="AH82" s="88">
        <f t="shared" si="113"/>
        <v>-1.5192620727075392E-2</v>
      </c>
      <c r="AI82" s="88">
        <f t="shared" si="114"/>
        <v>-1.5192620727075482E-2</v>
      </c>
      <c r="AJ82" s="97">
        <f t="shared" si="123"/>
        <v>1.8265632997474721E-3</v>
      </c>
      <c r="AK82" s="97">
        <f t="shared" si="124"/>
        <v>1.826563299747473E-3</v>
      </c>
      <c r="AL82" s="118">
        <f t="shared" si="125"/>
        <v>7.2142064372920168E-3</v>
      </c>
      <c r="AM82" s="118">
        <f t="shared" si="126"/>
        <v>7.2142064372918433E-3</v>
      </c>
      <c r="AN82" s="100">
        <f t="shared" si="127"/>
        <v>1.4480962234884751E-2</v>
      </c>
      <c r="AO82" s="100">
        <f t="shared" si="128"/>
        <v>1.4480962234884723E-2</v>
      </c>
      <c r="AP82" s="113"/>
      <c r="AQ82" s="279">
        <v>82672021.189999998</v>
      </c>
      <c r="AR82" s="270">
        <v>18.53</v>
      </c>
      <c r="AS82" s="293" t="e">
        <f>(#REF!/AQ82)-1</f>
        <v>#REF!</v>
      </c>
      <c r="AT82" s="293" t="e">
        <f>(#REF!/AR82)-1</f>
        <v>#REF!</v>
      </c>
    </row>
    <row r="83" spans="1:46">
      <c r="A83" s="152" t="s">
        <v>61</v>
      </c>
      <c r="B83" s="230">
        <v>541500000</v>
      </c>
      <c r="C83" s="229">
        <v>3610</v>
      </c>
      <c r="D83" s="230">
        <v>541500000</v>
      </c>
      <c r="E83" s="229">
        <v>3610</v>
      </c>
      <c r="F83" s="88">
        <f t="shared" si="121"/>
        <v>0</v>
      </c>
      <c r="G83" s="88">
        <f t="shared" si="122"/>
        <v>0</v>
      </c>
      <c r="H83" s="184">
        <v>629550000</v>
      </c>
      <c r="I83" s="183">
        <v>4197</v>
      </c>
      <c r="J83" s="88">
        <f>((H83-D83)/D83)</f>
        <v>0.1626038781163435</v>
      </c>
      <c r="K83" s="88">
        <f>((I83-E83)/E83)</f>
        <v>0.1626038781163435</v>
      </c>
      <c r="L83" s="230">
        <v>727500000</v>
      </c>
      <c r="M83" s="229">
        <v>4850</v>
      </c>
      <c r="N83" s="88">
        <f t="shared" si="104"/>
        <v>0.15558732427924707</v>
      </c>
      <c r="O83" s="88">
        <f t="shared" si="104"/>
        <v>0.15558732427924707</v>
      </c>
      <c r="P83" s="230">
        <v>727500000</v>
      </c>
      <c r="Q83" s="229">
        <v>4850</v>
      </c>
      <c r="R83" s="88">
        <f t="shared" si="105"/>
        <v>0</v>
      </c>
      <c r="S83" s="88">
        <f t="shared" si="106"/>
        <v>0</v>
      </c>
      <c r="T83" s="230">
        <v>598500000</v>
      </c>
      <c r="U83" s="229">
        <v>3990</v>
      </c>
      <c r="V83" s="88">
        <f t="shared" si="107"/>
        <v>-0.17731958762886599</v>
      </c>
      <c r="W83" s="88">
        <f t="shared" si="108"/>
        <v>-0.17731958762886599</v>
      </c>
      <c r="X83" s="230">
        <v>598500000</v>
      </c>
      <c r="Y83" s="229">
        <v>3990</v>
      </c>
      <c r="Z83" s="88">
        <f t="shared" si="109"/>
        <v>0</v>
      </c>
      <c r="AA83" s="88">
        <f t="shared" si="110"/>
        <v>0</v>
      </c>
      <c r="AB83" s="230">
        <v>598500000</v>
      </c>
      <c r="AC83" s="229">
        <v>3990</v>
      </c>
      <c r="AD83" s="88">
        <f t="shared" si="111"/>
        <v>0</v>
      </c>
      <c r="AE83" s="88">
        <f t="shared" si="112"/>
        <v>0</v>
      </c>
      <c r="AF83" s="230">
        <v>598500000</v>
      </c>
      <c r="AG83" s="229">
        <v>3990</v>
      </c>
      <c r="AH83" s="88">
        <f t="shared" si="113"/>
        <v>0</v>
      </c>
      <c r="AI83" s="88">
        <f t="shared" si="114"/>
        <v>0</v>
      </c>
      <c r="AJ83" s="97">
        <f t="shared" si="123"/>
        <v>1.7608951845840572E-2</v>
      </c>
      <c r="AK83" s="97">
        <f t="shared" si="124"/>
        <v>1.7608951845840572E-2</v>
      </c>
      <c r="AL83" s="118">
        <f t="shared" si="125"/>
        <v>0.10526315789473684</v>
      </c>
      <c r="AM83" s="118">
        <f t="shared" si="126"/>
        <v>0.10526315789473684</v>
      </c>
      <c r="AN83" s="100">
        <f t="shared" si="127"/>
        <v>0.10664297668311529</v>
      </c>
      <c r="AO83" s="100">
        <f t="shared" si="128"/>
        <v>0.10664297668311529</v>
      </c>
      <c r="AP83" s="113"/>
      <c r="AQ83" s="279">
        <v>541500000</v>
      </c>
      <c r="AR83" s="270">
        <v>3610</v>
      </c>
      <c r="AS83" s="293" t="e">
        <f>(#REF!/AQ83)-1</f>
        <v>#REF!</v>
      </c>
      <c r="AT83" s="293" t="e">
        <f>(#REF!/AR83)-1</f>
        <v>#REF!</v>
      </c>
    </row>
    <row r="84" spans="1:46">
      <c r="A84" s="152" t="s">
        <v>80</v>
      </c>
      <c r="B84" s="230">
        <v>544872000</v>
      </c>
      <c r="C84" s="229">
        <v>8.76</v>
      </c>
      <c r="D84" s="230">
        <v>542384000</v>
      </c>
      <c r="E84" s="229">
        <v>8.7200000000000006</v>
      </c>
      <c r="F84" s="88">
        <f t="shared" si="121"/>
        <v>-4.5662100456621002E-3</v>
      </c>
      <c r="G84" s="88">
        <f t="shared" si="122"/>
        <v>-4.5662100456620031E-3</v>
      </c>
      <c r="H84" s="184">
        <v>549226000</v>
      </c>
      <c r="I84" s="183">
        <v>8.83</v>
      </c>
      <c r="J84" s="88">
        <f>((H84-D84)/D84)</f>
        <v>1.261467889908257E-2</v>
      </c>
      <c r="K84" s="88">
        <f>((I84-E84)/E84)</f>
        <v>1.2614678899082502E-2</v>
      </c>
      <c r="L84" s="230">
        <v>544250000</v>
      </c>
      <c r="M84" s="229">
        <v>8.75</v>
      </c>
      <c r="N84" s="88">
        <f t="shared" si="104"/>
        <v>-9.0600226500566258E-3</v>
      </c>
      <c r="O84" s="88">
        <f t="shared" si="104"/>
        <v>-9.0600226500566327E-3</v>
      </c>
      <c r="P84" s="230">
        <v>556690000</v>
      </c>
      <c r="Q84" s="229">
        <v>8.9499999999999993</v>
      </c>
      <c r="R84" s="88">
        <f t="shared" si="105"/>
        <v>2.2857142857142857E-2</v>
      </c>
      <c r="S84" s="88">
        <f t="shared" si="106"/>
        <v>2.2857142857142777E-2</v>
      </c>
      <c r="T84" s="230">
        <v>555446000</v>
      </c>
      <c r="U84" s="229">
        <v>8.93</v>
      </c>
      <c r="V84" s="88">
        <f t="shared" si="107"/>
        <v>-2.2346368715083797E-3</v>
      </c>
      <c r="W84" s="88">
        <f t="shared" si="108"/>
        <v>-2.2346368715083324E-3</v>
      </c>
      <c r="X84" s="230">
        <v>563532000</v>
      </c>
      <c r="Y84" s="229">
        <v>9.06</v>
      </c>
      <c r="Z84" s="88">
        <f t="shared" si="109"/>
        <v>1.4557670772676373E-2</v>
      </c>
      <c r="AA84" s="88">
        <f t="shared" si="110"/>
        <v>1.4557670772676459E-2</v>
      </c>
      <c r="AB84" s="230">
        <v>563532000</v>
      </c>
      <c r="AC84" s="229">
        <v>9.06</v>
      </c>
      <c r="AD84" s="88">
        <f t="shared" si="111"/>
        <v>0</v>
      </c>
      <c r="AE84" s="88">
        <f t="shared" si="112"/>
        <v>0</v>
      </c>
      <c r="AF84" s="230">
        <v>572862000</v>
      </c>
      <c r="AG84" s="229">
        <v>9.2100000000000009</v>
      </c>
      <c r="AH84" s="88">
        <f t="shared" si="113"/>
        <v>1.6556291390728478E-2</v>
      </c>
      <c r="AI84" s="88">
        <f t="shared" si="114"/>
        <v>1.6556291390728516E-2</v>
      </c>
      <c r="AJ84" s="97">
        <f t="shared" si="123"/>
        <v>6.3406142940503965E-3</v>
      </c>
      <c r="AK84" s="97">
        <f t="shared" si="124"/>
        <v>6.3406142940504104E-3</v>
      </c>
      <c r="AL84" s="118">
        <f t="shared" si="125"/>
        <v>5.6192660550458719E-2</v>
      </c>
      <c r="AM84" s="118">
        <f t="shared" si="126"/>
        <v>5.6192660550458733E-2</v>
      </c>
      <c r="AN84" s="100">
        <f t="shared" si="127"/>
        <v>1.1673635960695861E-2</v>
      </c>
      <c r="AO84" s="100">
        <f t="shared" si="128"/>
        <v>1.1673635960695839E-2</v>
      </c>
      <c r="AP84" s="113"/>
      <c r="AQ84" s="279">
        <v>551092000</v>
      </c>
      <c r="AR84" s="270">
        <v>8.86</v>
      </c>
      <c r="AS84" s="293" t="e">
        <f>(#REF!/AQ84)-1</f>
        <v>#REF!</v>
      </c>
      <c r="AT84" s="293" t="e">
        <f>(#REF!/AR84)-1</f>
        <v>#REF!</v>
      </c>
    </row>
    <row r="85" spans="1:46">
      <c r="A85" s="152" t="s">
        <v>70</v>
      </c>
      <c r="B85" s="125">
        <v>913647681</v>
      </c>
      <c r="C85" s="124">
        <v>81</v>
      </c>
      <c r="D85" s="125">
        <v>913647681</v>
      </c>
      <c r="E85" s="124">
        <v>81</v>
      </c>
      <c r="F85" s="88">
        <f t="shared" si="121"/>
        <v>0</v>
      </c>
      <c r="G85" s="88">
        <f t="shared" si="122"/>
        <v>0</v>
      </c>
      <c r="H85" s="159">
        <v>913647681</v>
      </c>
      <c r="I85" s="68">
        <v>81</v>
      </c>
      <c r="J85" s="88">
        <f>((H85-D85)/D85)</f>
        <v>0</v>
      </c>
      <c r="K85" s="88">
        <f>((I85-E85)/E85)</f>
        <v>0</v>
      </c>
      <c r="L85" s="125">
        <v>913647681</v>
      </c>
      <c r="M85" s="124">
        <v>81</v>
      </c>
      <c r="N85" s="88">
        <f t="shared" si="104"/>
        <v>0</v>
      </c>
      <c r="O85" s="88">
        <f t="shared" si="104"/>
        <v>0</v>
      </c>
      <c r="P85" s="125">
        <v>913647681</v>
      </c>
      <c r="Q85" s="124">
        <v>81</v>
      </c>
      <c r="R85" s="88">
        <f t="shared" si="105"/>
        <v>0</v>
      </c>
      <c r="S85" s="88">
        <f t="shared" si="106"/>
        <v>0</v>
      </c>
      <c r="T85" s="125">
        <v>913647681</v>
      </c>
      <c r="U85" s="124">
        <v>81</v>
      </c>
      <c r="V85" s="88">
        <f t="shared" si="107"/>
        <v>0</v>
      </c>
      <c r="W85" s="88">
        <f t="shared" si="108"/>
        <v>0</v>
      </c>
      <c r="X85" s="125">
        <v>913647681</v>
      </c>
      <c r="Y85" s="124">
        <v>81</v>
      </c>
      <c r="Z85" s="88">
        <f t="shared" si="109"/>
        <v>0</v>
      </c>
      <c r="AA85" s="88">
        <f t="shared" si="110"/>
        <v>0</v>
      </c>
      <c r="AB85" s="125">
        <v>913647681</v>
      </c>
      <c r="AC85" s="124">
        <v>81</v>
      </c>
      <c r="AD85" s="88">
        <f t="shared" si="111"/>
        <v>0</v>
      </c>
      <c r="AE85" s="88">
        <f t="shared" si="112"/>
        <v>0</v>
      </c>
      <c r="AF85" s="125">
        <v>913647681</v>
      </c>
      <c r="AG85" s="124">
        <v>81</v>
      </c>
      <c r="AH85" s="88">
        <f t="shared" si="113"/>
        <v>0</v>
      </c>
      <c r="AI85" s="88">
        <f t="shared" si="114"/>
        <v>0</v>
      </c>
      <c r="AJ85" s="97">
        <f t="shared" si="123"/>
        <v>0</v>
      </c>
      <c r="AK85" s="97">
        <f t="shared" si="124"/>
        <v>0</v>
      </c>
      <c r="AL85" s="118">
        <f t="shared" si="125"/>
        <v>0</v>
      </c>
      <c r="AM85" s="118">
        <f t="shared" si="126"/>
        <v>0</v>
      </c>
      <c r="AN85" s="100">
        <f t="shared" si="127"/>
        <v>0</v>
      </c>
      <c r="AO85" s="100">
        <f t="shared" si="128"/>
        <v>0</v>
      </c>
      <c r="AP85" s="113"/>
      <c r="AQ85" s="252">
        <v>913647681</v>
      </c>
      <c r="AR85" s="254">
        <v>81</v>
      </c>
      <c r="AS85" s="293" t="e">
        <f>(#REF!/AQ85)-1</f>
        <v>#REF!</v>
      </c>
      <c r="AT85" s="293" t="e">
        <f>(#REF!/AR85)-1</f>
        <v>#REF!</v>
      </c>
    </row>
    <row r="86" spans="1:46">
      <c r="A86" s="153" t="s">
        <v>62</v>
      </c>
      <c r="B86" s="131">
        <f>SUM(B79:B85)</f>
        <v>4134455111.2399998</v>
      </c>
      <c r="C86" s="128"/>
      <c r="D86" s="131">
        <f>SUM(D79:D85)</f>
        <v>4114423330.4700003</v>
      </c>
      <c r="E86" s="128"/>
      <c r="F86" s="88">
        <f t="shared" si="121"/>
        <v>-4.8450836279588004E-3</v>
      </c>
      <c r="G86" s="88"/>
      <c r="H86" s="131">
        <f>SUM(H79:H85)</f>
        <v>4248084138.3299999</v>
      </c>
      <c r="I86" s="128"/>
      <c r="J86" s="88">
        <f>((H86-D86)/D86)</f>
        <v>3.2485915309237584E-2</v>
      </c>
      <c r="K86" s="88"/>
      <c r="L86" s="131">
        <f>SUM(L79:L85)</f>
        <v>4347993808.7299995</v>
      </c>
      <c r="M86" s="128"/>
      <c r="N86" s="88">
        <f>((L86-H86)/H86)</f>
        <v>2.3518759785976354E-2</v>
      </c>
      <c r="O86" s="88"/>
      <c r="P86" s="131">
        <f>SUM(P79:P85)</f>
        <v>4377925819.8099995</v>
      </c>
      <c r="Q86" s="128"/>
      <c r="R86" s="88">
        <f>((P86-L86)/L86)</f>
        <v>6.8840969874202117E-3</v>
      </c>
      <c r="S86" s="88"/>
      <c r="T86" s="131">
        <f>SUM(T79:T85)</f>
        <v>4223101457.7599998</v>
      </c>
      <c r="U86" s="128"/>
      <c r="V86" s="88">
        <f>((T86-P86)/P86)</f>
        <v>-3.5364775106381093E-2</v>
      </c>
      <c r="W86" s="88"/>
      <c r="X86" s="131">
        <f>SUM(X79:X85)</f>
        <v>4243104088.5100002</v>
      </c>
      <c r="Y86" s="128"/>
      <c r="Z86" s="88">
        <f>((X86-T86)/T86)</f>
        <v>4.736478853295225E-3</v>
      </c>
      <c r="AA86" s="88"/>
      <c r="AB86" s="131">
        <f>SUM(AB79:AB85)</f>
        <v>4222644983.4499998</v>
      </c>
      <c r="AC86" s="128"/>
      <c r="AD86" s="88">
        <f>((AB86-X86)/X86)</f>
        <v>-4.8217306559605981E-3</v>
      </c>
      <c r="AE86" s="88"/>
      <c r="AF86" s="131">
        <f>SUM(AF79:AF85)</f>
        <v>4279366668.96</v>
      </c>
      <c r="AG86" s="128"/>
      <c r="AH86" s="88">
        <f>((AF86-AB86)/AB86)</f>
        <v>1.343273842160827E-2</v>
      </c>
      <c r="AI86" s="88"/>
      <c r="AJ86" s="97">
        <f t="shared" si="123"/>
        <v>4.5032999959046449E-3</v>
      </c>
      <c r="AK86" s="97"/>
      <c r="AL86" s="118">
        <f t="shared" si="125"/>
        <v>4.0089053858042824E-2</v>
      </c>
      <c r="AM86" s="118"/>
      <c r="AN86" s="100">
        <f t="shared" si="127"/>
        <v>2.0680853096155066E-2</v>
      </c>
      <c r="AO86" s="100"/>
      <c r="AP86" s="113"/>
      <c r="AQ86" s="289">
        <f>SUM(AQ79:AQ85)</f>
        <v>4180911788.79</v>
      </c>
      <c r="AR86" s="290"/>
      <c r="AS86" s="293" t="e">
        <f>(#REF!/AQ86)-1</f>
        <v>#REF!</v>
      </c>
      <c r="AT86" s="293" t="e">
        <f>(#REF!/AR86)-1</f>
        <v>#REF!</v>
      </c>
    </row>
    <row r="87" spans="1:46" ht="15.75" thickBot="1">
      <c r="A87" s="158" t="s">
        <v>73</v>
      </c>
      <c r="B87" s="132">
        <f>SUM(B75,B86)</f>
        <v>245605677134.97437</v>
      </c>
      <c r="C87" s="134"/>
      <c r="D87" s="132">
        <f>SUM(D75,D86)</f>
        <v>238178540909.19778</v>
      </c>
      <c r="E87" s="134"/>
      <c r="F87" s="88">
        <f t="shared" si="121"/>
        <v>-3.0240083667507998E-2</v>
      </c>
      <c r="G87" s="88"/>
      <c r="H87" s="132">
        <f>SUM(H75,H86)</f>
        <v>234780881197.43008</v>
      </c>
      <c r="I87" s="134"/>
      <c r="J87" s="88">
        <f>((H87-D87)/D87)</f>
        <v>-1.4265179805022864E-2</v>
      </c>
      <c r="K87" s="88"/>
      <c r="L87" s="132">
        <f>SUM(L75,L86)</f>
        <v>231062811931.80966</v>
      </c>
      <c r="M87" s="134"/>
      <c r="N87" s="88">
        <f>((L87-H87)/H87)</f>
        <v>-1.5836337467759365E-2</v>
      </c>
      <c r="O87" s="88"/>
      <c r="P87" s="132">
        <f>SUM(P75,P86)</f>
        <v>231141642901.58725</v>
      </c>
      <c r="Q87" s="134"/>
      <c r="R87" s="88">
        <f>((P87-L87)/L87)</f>
        <v>3.41166841684815E-4</v>
      </c>
      <c r="S87" s="88"/>
      <c r="T87" s="132">
        <f>SUM(T75,T86)</f>
        <v>223551158949.55121</v>
      </c>
      <c r="U87" s="134"/>
      <c r="V87" s="88">
        <f>((T87-P87)/P87)</f>
        <v>-3.2839101845736331E-2</v>
      </c>
      <c r="W87" s="88"/>
      <c r="X87" s="132">
        <f>SUM(X75,X86)</f>
        <v>220332469213.14319</v>
      </c>
      <c r="Y87" s="134"/>
      <c r="Z87" s="88">
        <f>((X87-T87)/T87)</f>
        <v>-1.4398000670327017E-2</v>
      </c>
      <c r="AA87" s="88"/>
      <c r="AB87" s="132">
        <f>SUM(AB75,AB86)</f>
        <v>209796264459.76794</v>
      </c>
      <c r="AC87" s="134"/>
      <c r="AD87" s="88">
        <f>((AB87-X87)/X87)</f>
        <v>-4.7819573715133325E-2</v>
      </c>
      <c r="AE87" s="88"/>
      <c r="AF87" s="132">
        <f>SUM(AF75,AF86)</f>
        <v>221816367796.76767</v>
      </c>
      <c r="AG87" s="134"/>
      <c r="AH87" s="88">
        <f>((AF87-AB87)/AB87)</f>
        <v>5.7294172362657998E-2</v>
      </c>
      <c r="AI87" s="88"/>
      <c r="AJ87" s="97">
        <f t="shared" si="123"/>
        <v>-1.222036724589301E-2</v>
      </c>
      <c r="AK87" s="97"/>
      <c r="AL87" s="118">
        <f t="shared" si="125"/>
        <v>-6.8697091895730283E-2</v>
      </c>
      <c r="AM87" s="118"/>
      <c r="AN87" s="100">
        <f t="shared" si="127"/>
        <v>3.1688681710069375E-2</v>
      </c>
      <c r="AO87" s="100"/>
      <c r="AP87" s="113"/>
      <c r="AQ87" s="291">
        <f>SUM(AQ75,AQ86)</f>
        <v>254356072911.7952</v>
      </c>
      <c r="AR87" s="292"/>
      <c r="AS87" s="293" t="e">
        <f>(#REF!/AQ87)-1</f>
        <v>#REF!</v>
      </c>
      <c r="AT87" s="293" t="e">
        <f>(#REF!/AR87)-1</f>
        <v>#REF!</v>
      </c>
    </row>
  </sheetData>
  <mergeCells count="43">
    <mergeCell ref="B77:C77"/>
    <mergeCell ref="F2:G2"/>
    <mergeCell ref="F77:G77"/>
    <mergeCell ref="B2:C2"/>
    <mergeCell ref="AD2:AE2"/>
    <mergeCell ref="AQ2:AR2"/>
    <mergeCell ref="AQ77:AR77"/>
    <mergeCell ref="A1:AO1"/>
    <mergeCell ref="D77:E77"/>
    <mergeCell ref="H2:I2"/>
    <mergeCell ref="P77:Q77"/>
    <mergeCell ref="L2:M2"/>
    <mergeCell ref="R2:S2"/>
    <mergeCell ref="R77:S77"/>
    <mergeCell ref="J2:K2"/>
    <mergeCell ref="AN2:AO2"/>
    <mergeCell ref="AL77:AM77"/>
    <mergeCell ref="N77:O77"/>
    <mergeCell ref="X77:Y77"/>
    <mergeCell ref="AH77:AI77"/>
    <mergeCell ref="AF77:AG77"/>
    <mergeCell ref="AN77:AO77"/>
    <mergeCell ref="AL2:AM2"/>
    <mergeCell ref="AJ2:AK2"/>
    <mergeCell ref="AJ77:AK77"/>
    <mergeCell ref="AF2:AG2"/>
    <mergeCell ref="AH2:AI2"/>
    <mergeCell ref="AD77:AE77"/>
    <mergeCell ref="X2:Y2"/>
    <mergeCell ref="J77:K77"/>
    <mergeCell ref="H77:I77"/>
    <mergeCell ref="D2:E2"/>
    <mergeCell ref="T2:U2"/>
    <mergeCell ref="L77:M77"/>
    <mergeCell ref="N2:O2"/>
    <mergeCell ref="T77:U77"/>
    <mergeCell ref="P2:Q2"/>
    <mergeCell ref="V2:W2"/>
    <mergeCell ref="V77:W77"/>
    <mergeCell ref="Z2:AA2"/>
    <mergeCell ref="Z77:AA77"/>
    <mergeCell ref="AB77:AC77"/>
    <mergeCell ref="AB2:A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2016-10-10T09:40:08Z</dcterms:modified>
</cp:coreProperties>
</file>