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5" yWindow="-15" windowWidth="17745" windowHeight="8100"/>
  </bookViews>
  <sheets>
    <sheet name="Data" sheetId="9" r:id="rId1"/>
    <sheet name="Sector Trend" sheetId="4" r:id="rId2"/>
    <sheet name="Total NAV" sheetId="8" r:id="rId3"/>
    <sheet name="NAV Trend" sheetId="1" r:id="rId4"/>
    <sheet name="Volatility Measure" sheetId="11" r:id="rId5"/>
  </sheets>
  <definedNames>
    <definedName name="_GoBack" localSheetId="0">Data!$F$95</definedName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AN87" i="11"/>
  <c r="AJ80"/>
  <c r="AK80"/>
  <c r="AL80"/>
  <c r="AM80"/>
  <c r="AN80"/>
  <c r="AO80"/>
  <c r="AJ81"/>
  <c r="AK81"/>
  <c r="AL81"/>
  <c r="AM81"/>
  <c r="AN81"/>
  <c r="AO81"/>
  <c r="AJ82"/>
  <c r="AK82"/>
  <c r="AL82"/>
  <c r="AM82"/>
  <c r="AN82"/>
  <c r="AO82"/>
  <c r="AJ83"/>
  <c r="AK83"/>
  <c r="AL83"/>
  <c r="AM83"/>
  <c r="AN83"/>
  <c r="AO83"/>
  <c r="AJ84"/>
  <c r="AK84"/>
  <c r="AL84"/>
  <c r="AM84"/>
  <c r="AN84"/>
  <c r="AO84"/>
  <c r="AJ85"/>
  <c r="AK85"/>
  <c r="AL85"/>
  <c r="AM85"/>
  <c r="AN85"/>
  <c r="AO85"/>
  <c r="AJ86"/>
  <c r="AL86"/>
  <c r="AN86"/>
  <c r="AJ87"/>
  <c r="AL87"/>
  <c r="AO79"/>
  <c r="AN79"/>
  <c r="AM79"/>
  <c r="AL79"/>
  <c r="AK79"/>
  <c r="AJ79"/>
  <c r="AJ6"/>
  <c r="AK6"/>
  <c r="AL6"/>
  <c r="AM6"/>
  <c r="AN6"/>
  <c r="AO6"/>
  <c r="AJ7"/>
  <c r="AK7"/>
  <c r="AL7"/>
  <c r="AM7"/>
  <c r="AN7"/>
  <c r="AO7"/>
  <c r="AJ8"/>
  <c r="AK8"/>
  <c r="AL8"/>
  <c r="AM8"/>
  <c r="AN8"/>
  <c r="AO8"/>
  <c r="AJ9"/>
  <c r="AK9"/>
  <c r="AL9"/>
  <c r="AM9"/>
  <c r="AN9"/>
  <c r="AO9"/>
  <c r="AJ10"/>
  <c r="AK10"/>
  <c r="AL10"/>
  <c r="AM10"/>
  <c r="AN10"/>
  <c r="AO10"/>
  <c r="AJ11"/>
  <c r="AK11"/>
  <c r="AL11"/>
  <c r="AM11"/>
  <c r="AN11"/>
  <c r="AO11"/>
  <c r="AJ12"/>
  <c r="AK12"/>
  <c r="AL12"/>
  <c r="AM12"/>
  <c r="AN12"/>
  <c r="AO12"/>
  <c r="AJ13"/>
  <c r="AK13"/>
  <c r="AL13"/>
  <c r="AM13"/>
  <c r="AN13"/>
  <c r="AO13"/>
  <c r="AJ14"/>
  <c r="AK14"/>
  <c r="AL14"/>
  <c r="AM14"/>
  <c r="AN14"/>
  <c r="AO14"/>
  <c r="AJ15"/>
  <c r="AK15"/>
  <c r="AL15"/>
  <c r="AM15"/>
  <c r="AN15"/>
  <c r="AO15"/>
  <c r="AJ16"/>
  <c r="AK16"/>
  <c r="AL16"/>
  <c r="AM16"/>
  <c r="AN16"/>
  <c r="AO16"/>
  <c r="AJ17"/>
  <c r="AL17"/>
  <c r="AN17"/>
  <c r="AJ19"/>
  <c r="AK19"/>
  <c r="AL19"/>
  <c r="AM19"/>
  <c r="AN19"/>
  <c r="AO19"/>
  <c r="AJ20"/>
  <c r="AK20"/>
  <c r="AL20"/>
  <c r="AM20"/>
  <c r="AN20"/>
  <c r="AO20"/>
  <c r="AJ21"/>
  <c r="AK21"/>
  <c r="AL21"/>
  <c r="AM21"/>
  <c r="AN21"/>
  <c r="AO21"/>
  <c r="AJ22"/>
  <c r="AK22"/>
  <c r="AL22"/>
  <c r="AM22"/>
  <c r="AN22"/>
  <c r="AO22"/>
  <c r="AJ23"/>
  <c r="AK23"/>
  <c r="AL23"/>
  <c r="AM23"/>
  <c r="AN23"/>
  <c r="AO23"/>
  <c r="AJ24"/>
  <c r="AK24"/>
  <c r="AL24"/>
  <c r="AM24"/>
  <c r="AN24"/>
  <c r="AO24"/>
  <c r="AJ25"/>
  <c r="AK25"/>
  <c r="AL25"/>
  <c r="AM25"/>
  <c r="AN25"/>
  <c r="AO25"/>
  <c r="AJ26"/>
  <c r="AL26"/>
  <c r="AN26"/>
  <c r="AJ28"/>
  <c r="AK28"/>
  <c r="AL28"/>
  <c r="AM28"/>
  <c r="AN28"/>
  <c r="AO28"/>
  <c r="AJ29"/>
  <c r="AK29"/>
  <c r="AL29"/>
  <c r="AM29"/>
  <c r="AN29"/>
  <c r="AO29"/>
  <c r="AJ30"/>
  <c r="AK30"/>
  <c r="AL30"/>
  <c r="AM30"/>
  <c r="AN30"/>
  <c r="AO30"/>
  <c r="AJ31"/>
  <c r="AK31"/>
  <c r="AL31"/>
  <c r="AM31"/>
  <c r="AN31"/>
  <c r="AO31"/>
  <c r="AJ32"/>
  <c r="AK32"/>
  <c r="AL32"/>
  <c r="AM32"/>
  <c r="AN32"/>
  <c r="AO32"/>
  <c r="AJ33"/>
  <c r="AK33"/>
  <c r="AL33"/>
  <c r="AM33"/>
  <c r="AN33"/>
  <c r="AO33"/>
  <c r="AJ34"/>
  <c r="AL34"/>
  <c r="AN34"/>
  <c r="AJ36"/>
  <c r="AK36"/>
  <c r="AL36"/>
  <c r="AM36"/>
  <c r="AN36"/>
  <c r="AO36"/>
  <c r="AJ37"/>
  <c r="AK37"/>
  <c r="AL37"/>
  <c r="AM37"/>
  <c r="AN37"/>
  <c r="AO37"/>
  <c r="AJ38"/>
  <c r="AK38"/>
  <c r="AL38"/>
  <c r="AM38"/>
  <c r="AN38"/>
  <c r="AO38"/>
  <c r="AJ39"/>
  <c r="AK39"/>
  <c r="AL39"/>
  <c r="AM39"/>
  <c r="AN39"/>
  <c r="AO39"/>
  <c r="AJ40"/>
  <c r="AK40"/>
  <c r="AL40"/>
  <c r="AM40"/>
  <c r="AN40"/>
  <c r="AO40"/>
  <c r="AJ41"/>
  <c r="AK41"/>
  <c r="AL41"/>
  <c r="AM41"/>
  <c r="AN41"/>
  <c r="AO41"/>
  <c r="AJ42"/>
  <c r="AK42"/>
  <c r="AL42"/>
  <c r="AM42"/>
  <c r="AN42"/>
  <c r="AO42"/>
  <c r="AJ43"/>
  <c r="AK43"/>
  <c r="AL43"/>
  <c r="AM43"/>
  <c r="AN43"/>
  <c r="AO43"/>
  <c r="AJ44"/>
  <c r="AK44"/>
  <c r="AL44"/>
  <c r="AM44"/>
  <c r="AN44"/>
  <c r="AO44"/>
  <c r="AJ45"/>
  <c r="AL45"/>
  <c r="AN45"/>
  <c r="AJ47"/>
  <c r="AK47"/>
  <c r="AL47"/>
  <c r="AM47"/>
  <c r="AN47"/>
  <c r="AO47"/>
  <c r="AJ48"/>
  <c r="AK48"/>
  <c r="AL48"/>
  <c r="AM48"/>
  <c r="AN48"/>
  <c r="AO48"/>
  <c r="AJ49"/>
  <c r="AK49"/>
  <c r="AL49"/>
  <c r="AM49"/>
  <c r="AN49"/>
  <c r="AO49"/>
  <c r="AJ50"/>
  <c r="AL50"/>
  <c r="AN50"/>
  <c r="AJ52"/>
  <c r="AK52"/>
  <c r="AL52"/>
  <c r="AM52"/>
  <c r="AN52"/>
  <c r="AO52"/>
  <c r="AJ53"/>
  <c r="AK53"/>
  <c r="AL53"/>
  <c r="AM53"/>
  <c r="AN53"/>
  <c r="AO53"/>
  <c r="AJ54"/>
  <c r="AK54"/>
  <c r="AL54"/>
  <c r="AM54"/>
  <c r="AN54"/>
  <c r="AO54"/>
  <c r="AJ55"/>
  <c r="AK55"/>
  <c r="AL55"/>
  <c r="AM55"/>
  <c r="AN55"/>
  <c r="AO55"/>
  <c r="AJ56"/>
  <c r="AK56"/>
  <c r="AL56"/>
  <c r="AM56"/>
  <c r="AN56"/>
  <c r="AO56"/>
  <c r="AJ57"/>
  <c r="AK57"/>
  <c r="AL57"/>
  <c r="AM57"/>
  <c r="AN57"/>
  <c r="AO57"/>
  <c r="AJ58"/>
  <c r="AK58"/>
  <c r="AL58"/>
  <c r="AM58"/>
  <c r="AN58"/>
  <c r="AO58"/>
  <c r="AJ59"/>
  <c r="AK59"/>
  <c r="AL59"/>
  <c r="AM59"/>
  <c r="AN59"/>
  <c r="AO59"/>
  <c r="AJ60"/>
  <c r="AK60"/>
  <c r="AL60"/>
  <c r="AM60"/>
  <c r="AN60"/>
  <c r="AO60"/>
  <c r="AJ61"/>
  <c r="AK61"/>
  <c r="AL61"/>
  <c r="AM61"/>
  <c r="AN61"/>
  <c r="AO61"/>
  <c r="AJ62"/>
  <c r="AK62"/>
  <c r="AL62"/>
  <c r="AM62"/>
  <c r="AN62"/>
  <c r="AO62"/>
  <c r="AJ63"/>
  <c r="AK63"/>
  <c r="AL63"/>
  <c r="AM63"/>
  <c r="AN63"/>
  <c r="AO63"/>
  <c r="AJ64"/>
  <c r="AK64"/>
  <c r="AL64"/>
  <c r="AM64"/>
  <c r="AN64"/>
  <c r="AO64"/>
  <c r="AJ65"/>
  <c r="AK65"/>
  <c r="AL65"/>
  <c r="AM65"/>
  <c r="AN65"/>
  <c r="AO65"/>
  <c r="AJ66"/>
  <c r="AK66"/>
  <c r="AL66"/>
  <c r="AM66"/>
  <c r="AN66"/>
  <c r="AO66"/>
  <c r="AJ67"/>
  <c r="AL67"/>
  <c r="AN67"/>
  <c r="AJ69"/>
  <c r="AK69"/>
  <c r="AL69"/>
  <c r="AM69"/>
  <c r="AN69"/>
  <c r="AO69"/>
  <c r="AJ70"/>
  <c r="AK70"/>
  <c r="AL70"/>
  <c r="AM70"/>
  <c r="AN70"/>
  <c r="AO70"/>
  <c r="AJ71"/>
  <c r="AK71"/>
  <c r="AL71"/>
  <c r="AM71"/>
  <c r="AN71"/>
  <c r="AO71"/>
  <c r="AJ72"/>
  <c r="AK72"/>
  <c r="AL72"/>
  <c r="AM72"/>
  <c r="AN72"/>
  <c r="AO72"/>
  <c r="AJ73"/>
  <c r="AK73"/>
  <c r="AL73"/>
  <c r="AM73"/>
  <c r="AN73"/>
  <c r="AO73"/>
  <c r="AJ74"/>
  <c r="AL74"/>
  <c r="AN74"/>
  <c r="AJ75"/>
  <c r="AL75"/>
  <c r="AN75"/>
  <c r="AM5"/>
  <c r="AL5"/>
  <c r="AO5"/>
  <c r="AN5"/>
  <c r="AK5"/>
  <c r="AJ5"/>
  <c r="AH87"/>
  <c r="AH86"/>
  <c r="AI85"/>
  <c r="AH85"/>
  <c r="AI84"/>
  <c r="AH84"/>
  <c r="AI83"/>
  <c r="AH83"/>
  <c r="AI82"/>
  <c r="AH82"/>
  <c r="AI81"/>
  <c r="AH81"/>
  <c r="AI80"/>
  <c r="AH80"/>
  <c r="AI79"/>
  <c r="AH79"/>
  <c r="AH75"/>
  <c r="AH74"/>
  <c r="AI73"/>
  <c r="AH73"/>
  <c r="AI72"/>
  <c r="AH72"/>
  <c r="AI71"/>
  <c r="AH71"/>
  <c r="AI70"/>
  <c r="AH70"/>
  <c r="AI69"/>
  <c r="AH69"/>
  <c r="AH67"/>
  <c r="AI66"/>
  <c r="AH66"/>
  <c r="AI65"/>
  <c r="AH65"/>
  <c r="AI64"/>
  <c r="AH64"/>
  <c r="AI63"/>
  <c r="AH63"/>
  <c r="AI62"/>
  <c r="AH62"/>
  <c r="AI61"/>
  <c r="AH61"/>
  <c r="AI60"/>
  <c r="AH60"/>
  <c r="AI59"/>
  <c r="AH59"/>
  <c r="AI58"/>
  <c r="AH58"/>
  <c r="AI57"/>
  <c r="AH57"/>
  <c r="AI56"/>
  <c r="AH56"/>
  <c r="AI55"/>
  <c r="AH55"/>
  <c r="AI54"/>
  <c r="AH54"/>
  <c r="AI53"/>
  <c r="AH53"/>
  <c r="AI52"/>
  <c r="AH52"/>
  <c r="AH50"/>
  <c r="AI49"/>
  <c r="AH49"/>
  <c r="AI48"/>
  <c r="AH48"/>
  <c r="AI47"/>
  <c r="AH47"/>
  <c r="AH45"/>
  <c r="AI44"/>
  <c r="AH44"/>
  <c r="AI43"/>
  <c r="AH43"/>
  <c r="AI42"/>
  <c r="AH42"/>
  <c r="AI41"/>
  <c r="AH41"/>
  <c r="AI40"/>
  <c r="AH40"/>
  <c r="AI39"/>
  <c r="AH39"/>
  <c r="AI38"/>
  <c r="AH38"/>
  <c r="AI37"/>
  <c r="AH37"/>
  <c r="AI36"/>
  <c r="AH36"/>
  <c r="AH34"/>
  <c r="AI33"/>
  <c r="AH33"/>
  <c r="AI32"/>
  <c r="AH32"/>
  <c r="AI31"/>
  <c r="AH31"/>
  <c r="AI30"/>
  <c r="AH30"/>
  <c r="AI29"/>
  <c r="AH29"/>
  <c r="AI28"/>
  <c r="AH28"/>
  <c r="AH26"/>
  <c r="AI25"/>
  <c r="AH25"/>
  <c r="AI24"/>
  <c r="AH24"/>
  <c r="AI23"/>
  <c r="AH23"/>
  <c r="AI22"/>
  <c r="AH22"/>
  <c r="AI21"/>
  <c r="AH21"/>
  <c r="AI20"/>
  <c r="AH20"/>
  <c r="AI19"/>
  <c r="AH19"/>
  <c r="AH17"/>
  <c r="AI16"/>
  <c r="AH16"/>
  <c r="AI15"/>
  <c r="AH15"/>
  <c r="AI14"/>
  <c r="AH14"/>
  <c r="AI13"/>
  <c r="AH13"/>
  <c r="AI12"/>
  <c r="AH12"/>
  <c r="AI11"/>
  <c r="AH11"/>
  <c r="AI10"/>
  <c r="AH10"/>
  <c r="AI9"/>
  <c r="AH9"/>
  <c r="AI8"/>
  <c r="AH8"/>
  <c r="AI7"/>
  <c r="AH7"/>
  <c r="AI6"/>
  <c r="AH6"/>
  <c r="AI5"/>
  <c r="AH5"/>
  <c r="AF86"/>
  <c r="AF74"/>
  <c r="AF67"/>
  <c r="AF50"/>
  <c r="AF45"/>
  <c r="AF34"/>
  <c r="AF26"/>
  <c r="AF17"/>
  <c r="AF75" s="1"/>
  <c r="AF87" s="1"/>
  <c r="AE85"/>
  <c r="AD85"/>
  <c r="AE84"/>
  <c r="AD84"/>
  <c r="AE83"/>
  <c r="AD83"/>
  <c r="AE82"/>
  <c r="AD82"/>
  <c r="AE81"/>
  <c r="AD81"/>
  <c r="AE80"/>
  <c r="AD80"/>
  <c r="AE79"/>
  <c r="AD79"/>
  <c r="AE73"/>
  <c r="AD73"/>
  <c r="AE72"/>
  <c r="AD72"/>
  <c r="AE71"/>
  <c r="AD71"/>
  <c r="AE70"/>
  <c r="AD70"/>
  <c r="AE69"/>
  <c r="AD69"/>
  <c r="AE66"/>
  <c r="AD66"/>
  <c r="AE65"/>
  <c r="AD65"/>
  <c r="AE64"/>
  <c r="AD64"/>
  <c r="AE63"/>
  <c r="AD63"/>
  <c r="AE62"/>
  <c r="AD62"/>
  <c r="AE61"/>
  <c r="AD61"/>
  <c r="AE60"/>
  <c r="AD60"/>
  <c r="AE59"/>
  <c r="AD59"/>
  <c r="AE58"/>
  <c r="AD58"/>
  <c r="AE57"/>
  <c r="AD57"/>
  <c r="AE56"/>
  <c r="AD56"/>
  <c r="AE55"/>
  <c r="AD55"/>
  <c r="AE54"/>
  <c r="AD54"/>
  <c r="AE53"/>
  <c r="AD53"/>
  <c r="AE52"/>
  <c r="AD52"/>
  <c r="AE49"/>
  <c r="AD49"/>
  <c r="AE48"/>
  <c r="AD48"/>
  <c r="AE47"/>
  <c r="AD47"/>
  <c r="AE44"/>
  <c r="AD44"/>
  <c r="AE43"/>
  <c r="AD43"/>
  <c r="AE42"/>
  <c r="AD42"/>
  <c r="AE41"/>
  <c r="AD41"/>
  <c r="AE40"/>
  <c r="AD40"/>
  <c r="AE39"/>
  <c r="AD39"/>
  <c r="AE38"/>
  <c r="AD38"/>
  <c r="AE37"/>
  <c r="AD37"/>
  <c r="AE36"/>
  <c r="AD36"/>
  <c r="AE33"/>
  <c r="AD33"/>
  <c r="AE32"/>
  <c r="AD32"/>
  <c r="AE31"/>
  <c r="AD31"/>
  <c r="AE30"/>
  <c r="AD30"/>
  <c r="AE29"/>
  <c r="AD29"/>
  <c r="AE28"/>
  <c r="AD28"/>
  <c r="AE25"/>
  <c r="AD25"/>
  <c r="AE24"/>
  <c r="AD24"/>
  <c r="AE23"/>
  <c r="AD23"/>
  <c r="AE22"/>
  <c r="AD22"/>
  <c r="AE21"/>
  <c r="AD21"/>
  <c r="AE20"/>
  <c r="AD20"/>
  <c r="AE19"/>
  <c r="AD19"/>
  <c r="AE16"/>
  <c r="AD16"/>
  <c r="AE15"/>
  <c r="AD15"/>
  <c r="AE14"/>
  <c r="AD14"/>
  <c r="AE13"/>
  <c r="AD13"/>
  <c r="AE12"/>
  <c r="AD12"/>
  <c r="AE11"/>
  <c r="AD11"/>
  <c r="AE10"/>
  <c r="AD10"/>
  <c r="AE9"/>
  <c r="AD9"/>
  <c r="AE8"/>
  <c r="AD8"/>
  <c r="AE7"/>
  <c r="AD7"/>
  <c r="AE6"/>
  <c r="AD6"/>
  <c r="AE5"/>
  <c r="AD5"/>
  <c r="AB86"/>
  <c r="AB74"/>
  <c r="AB67"/>
  <c r="AB50"/>
  <c r="AB45"/>
  <c r="AB34"/>
  <c r="AB26"/>
  <c r="AB17"/>
  <c r="AA85"/>
  <c r="Z85"/>
  <c r="AA84"/>
  <c r="Z84"/>
  <c r="AA83"/>
  <c r="Z83"/>
  <c r="AA82"/>
  <c r="Z82"/>
  <c r="AA81"/>
  <c r="Z81"/>
  <c r="AA80"/>
  <c r="Z80"/>
  <c r="AA79"/>
  <c r="Z79"/>
  <c r="AA73"/>
  <c r="Z73"/>
  <c r="AA72"/>
  <c r="Z72"/>
  <c r="AA71"/>
  <c r="Z71"/>
  <c r="AA70"/>
  <c r="Z70"/>
  <c r="AA69"/>
  <c r="Z69"/>
  <c r="AA66"/>
  <c r="Z66"/>
  <c r="AA65"/>
  <c r="Z65"/>
  <c r="AA64"/>
  <c r="Z64"/>
  <c r="AA63"/>
  <c r="Z63"/>
  <c r="AA62"/>
  <c r="Z62"/>
  <c r="AA61"/>
  <c r="Z61"/>
  <c r="AA60"/>
  <c r="Z60"/>
  <c r="AA59"/>
  <c r="Z59"/>
  <c r="AA58"/>
  <c r="Z58"/>
  <c r="AA57"/>
  <c r="Z57"/>
  <c r="AA56"/>
  <c r="Z56"/>
  <c r="AA55"/>
  <c r="Z55"/>
  <c r="AA54"/>
  <c r="Z54"/>
  <c r="AA53"/>
  <c r="Z53"/>
  <c r="AA52"/>
  <c r="Z52"/>
  <c r="AA49"/>
  <c r="Z49"/>
  <c r="AA48"/>
  <c r="Z48"/>
  <c r="AA47"/>
  <c r="Z47"/>
  <c r="AA44"/>
  <c r="Z44"/>
  <c r="AA43"/>
  <c r="Z43"/>
  <c r="AA42"/>
  <c r="Z42"/>
  <c r="AA41"/>
  <c r="Z41"/>
  <c r="AA40"/>
  <c r="Z40"/>
  <c r="AA39"/>
  <c r="Z39"/>
  <c r="AA38"/>
  <c r="Z38"/>
  <c r="AA37"/>
  <c r="Z37"/>
  <c r="AA36"/>
  <c r="Z36"/>
  <c r="AA33"/>
  <c r="Z33"/>
  <c r="AA32"/>
  <c r="Z32"/>
  <c r="AA31"/>
  <c r="Z31"/>
  <c r="AA30"/>
  <c r="Z30"/>
  <c r="AA29"/>
  <c r="Z29"/>
  <c r="AA28"/>
  <c r="Z28"/>
  <c r="AA25"/>
  <c r="Z25"/>
  <c r="AA24"/>
  <c r="Z24"/>
  <c r="AA23"/>
  <c r="Z23"/>
  <c r="AA22"/>
  <c r="Z22"/>
  <c r="AA21"/>
  <c r="Z21"/>
  <c r="AA20"/>
  <c r="Z20"/>
  <c r="AA19"/>
  <c r="Z19"/>
  <c r="AA16"/>
  <c r="Z16"/>
  <c r="AA15"/>
  <c r="Z15"/>
  <c r="AA14"/>
  <c r="Z14"/>
  <c r="AA13"/>
  <c r="Z13"/>
  <c r="AA12"/>
  <c r="Z12"/>
  <c r="AA11"/>
  <c r="Z11"/>
  <c r="AA10"/>
  <c r="Z10"/>
  <c r="AA9"/>
  <c r="Z9"/>
  <c r="AA8"/>
  <c r="Z8"/>
  <c r="AA7"/>
  <c r="Z7"/>
  <c r="AA6"/>
  <c r="Z6"/>
  <c r="AA5"/>
  <c r="Z5"/>
  <c r="X86"/>
  <c r="X74"/>
  <c r="X67"/>
  <c r="X50"/>
  <c r="X45"/>
  <c r="X34"/>
  <c r="X26"/>
  <c r="X17"/>
  <c r="W85"/>
  <c r="V85"/>
  <c r="W84"/>
  <c r="V84"/>
  <c r="W83"/>
  <c r="V83"/>
  <c r="W82"/>
  <c r="V82"/>
  <c r="W81"/>
  <c r="V81"/>
  <c r="W80"/>
  <c r="V80"/>
  <c r="W79"/>
  <c r="V79"/>
  <c r="W73"/>
  <c r="V73"/>
  <c r="W72"/>
  <c r="V72"/>
  <c r="W71"/>
  <c r="V71"/>
  <c r="W70"/>
  <c r="V70"/>
  <c r="W69"/>
  <c r="V69"/>
  <c r="W66"/>
  <c r="V66"/>
  <c r="W65"/>
  <c r="V65"/>
  <c r="W64"/>
  <c r="V64"/>
  <c r="W63"/>
  <c r="V63"/>
  <c r="W62"/>
  <c r="V62"/>
  <c r="W61"/>
  <c r="V61"/>
  <c r="W60"/>
  <c r="V60"/>
  <c r="W59"/>
  <c r="V59"/>
  <c r="W58"/>
  <c r="V58"/>
  <c r="W57"/>
  <c r="V57"/>
  <c r="W56"/>
  <c r="V56"/>
  <c r="W55"/>
  <c r="V55"/>
  <c r="W54"/>
  <c r="V54"/>
  <c r="W53"/>
  <c r="V53"/>
  <c r="W52"/>
  <c r="V52"/>
  <c r="W49"/>
  <c r="V49"/>
  <c r="W48"/>
  <c r="V48"/>
  <c r="W47"/>
  <c r="V47"/>
  <c r="W44"/>
  <c r="V44"/>
  <c r="W43"/>
  <c r="V43"/>
  <c r="W42"/>
  <c r="V42"/>
  <c r="W41"/>
  <c r="V41"/>
  <c r="W40"/>
  <c r="V40"/>
  <c r="W39"/>
  <c r="V39"/>
  <c r="W38"/>
  <c r="V38"/>
  <c r="W37"/>
  <c r="V37"/>
  <c r="W36"/>
  <c r="V36"/>
  <c r="W33"/>
  <c r="V33"/>
  <c r="W32"/>
  <c r="V32"/>
  <c r="W31"/>
  <c r="V31"/>
  <c r="W30"/>
  <c r="V30"/>
  <c r="W29"/>
  <c r="V29"/>
  <c r="W28"/>
  <c r="V28"/>
  <c r="W25"/>
  <c r="V25"/>
  <c r="W24"/>
  <c r="V24"/>
  <c r="W23"/>
  <c r="V23"/>
  <c r="W22"/>
  <c r="V22"/>
  <c r="W21"/>
  <c r="V21"/>
  <c r="W20"/>
  <c r="V20"/>
  <c r="W19"/>
  <c r="V19"/>
  <c r="W16"/>
  <c r="V16"/>
  <c r="W15"/>
  <c r="V15"/>
  <c r="W14"/>
  <c r="V14"/>
  <c r="W13"/>
  <c r="V13"/>
  <c r="W12"/>
  <c r="V12"/>
  <c r="W11"/>
  <c r="V11"/>
  <c r="W10"/>
  <c r="V10"/>
  <c r="W9"/>
  <c r="V9"/>
  <c r="W8"/>
  <c r="V8"/>
  <c r="W7"/>
  <c r="V7"/>
  <c r="W6"/>
  <c r="V6"/>
  <c r="W5"/>
  <c r="V5"/>
  <c r="T86"/>
  <c r="T74"/>
  <c r="T67"/>
  <c r="T50"/>
  <c r="T45"/>
  <c r="T34"/>
  <c r="T26"/>
  <c r="T17"/>
  <c r="L17"/>
  <c r="L26"/>
  <c r="L34"/>
  <c r="L45"/>
  <c r="L50"/>
  <c r="L67"/>
  <c r="L74"/>
  <c r="L86"/>
  <c r="S85"/>
  <c r="R85"/>
  <c r="S84"/>
  <c r="R84"/>
  <c r="S83"/>
  <c r="R83"/>
  <c r="S82"/>
  <c r="R82"/>
  <c r="S81"/>
  <c r="R81"/>
  <c r="S80"/>
  <c r="R80"/>
  <c r="S79"/>
  <c r="R79"/>
  <c r="S73"/>
  <c r="R73"/>
  <c r="S72"/>
  <c r="R72"/>
  <c r="S71"/>
  <c r="R71"/>
  <c r="S70"/>
  <c r="R70"/>
  <c r="S69"/>
  <c r="R69"/>
  <c r="S66"/>
  <c r="R66"/>
  <c r="S65"/>
  <c r="R65"/>
  <c r="S64"/>
  <c r="R64"/>
  <c r="S63"/>
  <c r="R63"/>
  <c r="S62"/>
  <c r="R62"/>
  <c r="S61"/>
  <c r="R61"/>
  <c r="S60"/>
  <c r="R60"/>
  <c r="S59"/>
  <c r="R59"/>
  <c r="S58"/>
  <c r="R58"/>
  <c r="S57"/>
  <c r="R57"/>
  <c r="S56"/>
  <c r="R56"/>
  <c r="S55"/>
  <c r="R55"/>
  <c r="S54"/>
  <c r="R54"/>
  <c r="S53"/>
  <c r="R53"/>
  <c r="S52"/>
  <c r="R52"/>
  <c r="S49"/>
  <c r="R49"/>
  <c r="S48"/>
  <c r="R48"/>
  <c r="S47"/>
  <c r="R47"/>
  <c r="S44"/>
  <c r="R44"/>
  <c r="S43"/>
  <c r="R43"/>
  <c r="S42"/>
  <c r="R42"/>
  <c r="S41"/>
  <c r="R41"/>
  <c r="S40"/>
  <c r="R40"/>
  <c r="S39"/>
  <c r="R39"/>
  <c r="S38"/>
  <c r="R38"/>
  <c r="S37"/>
  <c r="R37"/>
  <c r="S36"/>
  <c r="R36"/>
  <c r="S33"/>
  <c r="R33"/>
  <c r="S32"/>
  <c r="R32"/>
  <c r="S31"/>
  <c r="R31"/>
  <c r="S30"/>
  <c r="R30"/>
  <c r="S29"/>
  <c r="R29"/>
  <c r="S28"/>
  <c r="R28"/>
  <c r="S25"/>
  <c r="R25"/>
  <c r="S24"/>
  <c r="R24"/>
  <c r="S23"/>
  <c r="R23"/>
  <c r="S22"/>
  <c r="R22"/>
  <c r="S21"/>
  <c r="R21"/>
  <c r="S20"/>
  <c r="R20"/>
  <c r="S19"/>
  <c r="R19"/>
  <c r="S16"/>
  <c r="R16"/>
  <c r="S15"/>
  <c r="R15"/>
  <c r="S14"/>
  <c r="R14"/>
  <c r="S13"/>
  <c r="R13"/>
  <c r="S12"/>
  <c r="R12"/>
  <c r="S11"/>
  <c r="R11"/>
  <c r="S10"/>
  <c r="R10"/>
  <c r="S9"/>
  <c r="R9"/>
  <c r="S8"/>
  <c r="R8"/>
  <c r="S7"/>
  <c r="R7"/>
  <c r="S6"/>
  <c r="R6"/>
  <c r="S5"/>
  <c r="R5"/>
  <c r="P86"/>
  <c r="P74"/>
  <c r="P67"/>
  <c r="P50"/>
  <c r="P45"/>
  <c r="P34"/>
  <c r="P26"/>
  <c r="P17"/>
  <c r="O85"/>
  <c r="N85"/>
  <c r="O84"/>
  <c r="N84"/>
  <c r="O83"/>
  <c r="N83"/>
  <c r="O82"/>
  <c r="N82"/>
  <c r="O81"/>
  <c r="N81"/>
  <c r="O80"/>
  <c r="N80"/>
  <c r="O79"/>
  <c r="N79"/>
  <c r="O73"/>
  <c r="N73"/>
  <c r="O72"/>
  <c r="N72"/>
  <c r="O71"/>
  <c r="N71"/>
  <c r="O70"/>
  <c r="N70"/>
  <c r="O69"/>
  <c r="N69"/>
  <c r="O66"/>
  <c r="N66"/>
  <c r="O65"/>
  <c r="N65"/>
  <c r="O64"/>
  <c r="N64"/>
  <c r="O63"/>
  <c r="N63"/>
  <c r="O62"/>
  <c r="N62"/>
  <c r="O61"/>
  <c r="N61"/>
  <c r="O60"/>
  <c r="N60"/>
  <c r="O59"/>
  <c r="N59"/>
  <c r="O58"/>
  <c r="N58"/>
  <c r="O57"/>
  <c r="N57"/>
  <c r="O56"/>
  <c r="N56"/>
  <c r="O55"/>
  <c r="N55"/>
  <c r="O54"/>
  <c r="N54"/>
  <c r="O53"/>
  <c r="N53"/>
  <c r="O52"/>
  <c r="N52"/>
  <c r="O49"/>
  <c r="N49"/>
  <c r="O48"/>
  <c r="N48"/>
  <c r="O47"/>
  <c r="N47"/>
  <c r="O44"/>
  <c r="N44"/>
  <c r="O43"/>
  <c r="N43"/>
  <c r="O42"/>
  <c r="N42"/>
  <c r="O41"/>
  <c r="N41"/>
  <c r="O40"/>
  <c r="N40"/>
  <c r="O39"/>
  <c r="N39"/>
  <c r="O38"/>
  <c r="N38"/>
  <c r="O37"/>
  <c r="N37"/>
  <c r="O36"/>
  <c r="N36"/>
  <c r="O33"/>
  <c r="N33"/>
  <c r="O32"/>
  <c r="N32"/>
  <c r="O31"/>
  <c r="N31"/>
  <c r="O30"/>
  <c r="N30"/>
  <c r="O29"/>
  <c r="N29"/>
  <c r="O28"/>
  <c r="N28"/>
  <c r="O25"/>
  <c r="N25"/>
  <c r="O24"/>
  <c r="N24"/>
  <c r="O23"/>
  <c r="N23"/>
  <c r="O22"/>
  <c r="N22"/>
  <c r="O21"/>
  <c r="N21"/>
  <c r="O20"/>
  <c r="N20"/>
  <c r="O19"/>
  <c r="N19"/>
  <c r="O16"/>
  <c r="N16"/>
  <c r="O15"/>
  <c r="N15"/>
  <c r="O14"/>
  <c r="N14"/>
  <c r="O13"/>
  <c r="N13"/>
  <c r="O12"/>
  <c r="N12"/>
  <c r="O11"/>
  <c r="N11"/>
  <c r="O10"/>
  <c r="N10"/>
  <c r="O9"/>
  <c r="N9"/>
  <c r="O8"/>
  <c r="N8"/>
  <c r="O7"/>
  <c r="N7"/>
  <c r="O6"/>
  <c r="N6"/>
  <c r="O5"/>
  <c r="N5"/>
  <c r="AD86" l="1"/>
  <c r="R86"/>
  <c r="L75"/>
  <c r="L87" s="1"/>
  <c r="AD26"/>
  <c r="AD45"/>
  <c r="AD67"/>
  <c r="AD17"/>
  <c r="AD34"/>
  <c r="AD50"/>
  <c r="AD74"/>
  <c r="X75"/>
  <c r="X87" s="1"/>
  <c r="AB75"/>
  <c r="Z26"/>
  <c r="Z45"/>
  <c r="Z67"/>
  <c r="Z17"/>
  <c r="Z34"/>
  <c r="Z50"/>
  <c r="Z74"/>
  <c r="Z86"/>
  <c r="V86"/>
  <c r="V34"/>
  <c r="V74"/>
  <c r="T75"/>
  <c r="V17"/>
  <c r="V50"/>
  <c r="V26"/>
  <c r="V45"/>
  <c r="V67"/>
  <c r="R26"/>
  <c r="R45"/>
  <c r="R67"/>
  <c r="R17"/>
  <c r="R34"/>
  <c r="R50"/>
  <c r="R74"/>
  <c r="P75"/>
  <c r="AB87" l="1"/>
  <c r="AD75"/>
  <c r="Z75"/>
  <c r="T87"/>
  <c r="Z87" s="1"/>
  <c r="V75"/>
  <c r="P87"/>
  <c r="R75"/>
  <c r="K85"/>
  <c r="J85"/>
  <c r="K84"/>
  <c r="J84"/>
  <c r="K83"/>
  <c r="J83"/>
  <c r="K82"/>
  <c r="J82"/>
  <c r="K81"/>
  <c r="J81"/>
  <c r="K80"/>
  <c r="J80"/>
  <c r="K79"/>
  <c r="J79"/>
  <c r="K73"/>
  <c r="J73"/>
  <c r="K72"/>
  <c r="J72"/>
  <c r="K71"/>
  <c r="J71"/>
  <c r="K70"/>
  <c r="J70"/>
  <c r="K69"/>
  <c r="J69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4"/>
  <c r="K53"/>
  <c r="J53"/>
  <c r="K52"/>
  <c r="J52"/>
  <c r="K49"/>
  <c r="J49"/>
  <c r="K48"/>
  <c r="J48"/>
  <c r="K47"/>
  <c r="J47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K33"/>
  <c r="J33"/>
  <c r="K32"/>
  <c r="J32"/>
  <c r="K31"/>
  <c r="J31"/>
  <c r="K30"/>
  <c r="J30"/>
  <c r="K29"/>
  <c r="J29"/>
  <c r="K28"/>
  <c r="J28"/>
  <c r="K25"/>
  <c r="J25"/>
  <c r="K24"/>
  <c r="J24"/>
  <c r="K23"/>
  <c r="J23"/>
  <c r="K22"/>
  <c r="J22"/>
  <c r="K21"/>
  <c r="J21"/>
  <c r="K20"/>
  <c r="J20"/>
  <c r="K19"/>
  <c r="J19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5"/>
  <c r="J5"/>
  <c r="H86"/>
  <c r="N86" s="1"/>
  <c r="H74"/>
  <c r="N74" s="1"/>
  <c r="H67"/>
  <c r="N67" s="1"/>
  <c r="H50"/>
  <c r="N50" s="1"/>
  <c r="H45"/>
  <c r="N45" s="1"/>
  <c r="H34"/>
  <c r="N34" s="1"/>
  <c r="H26"/>
  <c r="N26" s="1"/>
  <c r="H17"/>
  <c r="N17" s="1"/>
  <c r="G85"/>
  <c r="F85"/>
  <c r="G84"/>
  <c r="F84"/>
  <c r="G83"/>
  <c r="F83"/>
  <c r="G82"/>
  <c r="F82"/>
  <c r="G81"/>
  <c r="F81"/>
  <c r="G80"/>
  <c r="F80"/>
  <c r="G79"/>
  <c r="F79"/>
  <c r="G73"/>
  <c r="F73"/>
  <c r="G72"/>
  <c r="F72"/>
  <c r="G71"/>
  <c r="F71"/>
  <c r="G70"/>
  <c r="F70"/>
  <c r="G69"/>
  <c r="F69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49"/>
  <c r="F49"/>
  <c r="G48"/>
  <c r="F48"/>
  <c r="G47"/>
  <c r="F47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3"/>
  <c r="F33"/>
  <c r="G32"/>
  <c r="F32"/>
  <c r="G31"/>
  <c r="F31"/>
  <c r="G30"/>
  <c r="F30"/>
  <c r="G29"/>
  <c r="F29"/>
  <c r="G28"/>
  <c r="F28"/>
  <c r="G25"/>
  <c r="F25"/>
  <c r="G24"/>
  <c r="F24"/>
  <c r="G23"/>
  <c r="F23"/>
  <c r="G22"/>
  <c r="F22"/>
  <c r="G21"/>
  <c r="F21"/>
  <c r="G20"/>
  <c r="F20"/>
  <c r="G19"/>
  <c r="F19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D86"/>
  <c r="D74"/>
  <c r="D67"/>
  <c r="D50"/>
  <c r="D45"/>
  <c r="D34"/>
  <c r="D26"/>
  <c r="D17"/>
  <c r="K24" i="9"/>
  <c r="J24"/>
  <c r="K15"/>
  <c r="J15"/>
  <c r="B86" i="11"/>
  <c r="B74"/>
  <c r="B67"/>
  <c r="B50"/>
  <c r="B45"/>
  <c r="B34"/>
  <c r="B26"/>
  <c r="B17"/>
  <c r="AD87" l="1"/>
  <c r="V87"/>
  <c r="R87"/>
  <c r="J26"/>
  <c r="J67"/>
  <c r="J86"/>
  <c r="J45"/>
  <c r="H75"/>
  <c r="N75" s="1"/>
  <c r="J17"/>
  <c r="J34"/>
  <c r="J50"/>
  <c r="J74"/>
  <c r="D75"/>
  <c r="D87" s="1"/>
  <c r="F86"/>
  <c r="F34"/>
  <c r="F50"/>
  <c r="F74"/>
  <c r="F26"/>
  <c r="F45"/>
  <c r="F67"/>
  <c r="F17"/>
  <c r="B75"/>
  <c r="B87" l="1"/>
  <c r="H87"/>
  <c r="N87" s="1"/>
  <c r="J75"/>
  <c r="F75"/>
  <c r="F87" l="1"/>
  <c r="J87"/>
  <c r="G67" i="9" l="1"/>
  <c r="G86"/>
  <c r="H85" s="1"/>
  <c r="D86"/>
  <c r="E81" s="1"/>
  <c r="G74"/>
  <c r="H71" s="1"/>
  <c r="D74"/>
  <c r="E73" s="1"/>
  <c r="D67"/>
  <c r="E66" s="1"/>
  <c r="G50"/>
  <c r="H47" s="1"/>
  <c r="D50"/>
  <c r="E49" s="1"/>
  <c r="G45"/>
  <c r="H43" s="1"/>
  <c r="D45"/>
  <c r="E41" s="1"/>
  <c r="G34"/>
  <c r="D34"/>
  <c r="E33" s="1"/>
  <c r="G26"/>
  <c r="H24" s="1"/>
  <c r="D26"/>
  <c r="G17"/>
  <c r="D17"/>
  <c r="K85"/>
  <c r="K84"/>
  <c r="K83"/>
  <c r="K82"/>
  <c r="K81"/>
  <c r="K80"/>
  <c r="K79"/>
  <c r="J85"/>
  <c r="J84"/>
  <c r="J83"/>
  <c r="J82"/>
  <c r="J80"/>
  <c r="J79"/>
  <c r="K73"/>
  <c r="K71"/>
  <c r="K69"/>
  <c r="J73"/>
  <c r="J72"/>
  <c r="J71"/>
  <c r="J70"/>
  <c r="J69"/>
  <c r="K66"/>
  <c r="K65"/>
  <c r="K63"/>
  <c r="K61"/>
  <c r="K59"/>
  <c r="K57"/>
  <c r="K55"/>
  <c r="K53"/>
  <c r="K52"/>
  <c r="J66"/>
  <c r="J65"/>
  <c r="J64"/>
  <c r="J63"/>
  <c r="J61"/>
  <c r="J59"/>
  <c r="J57"/>
  <c r="J55"/>
  <c r="J53"/>
  <c r="J52"/>
  <c r="K49"/>
  <c r="K48"/>
  <c r="K47"/>
  <c r="J49"/>
  <c r="J48"/>
  <c r="J47"/>
  <c r="K44"/>
  <c r="K43"/>
  <c r="K42"/>
  <c r="K40"/>
  <c r="K38"/>
  <c r="K37"/>
  <c r="K36"/>
  <c r="J44"/>
  <c r="J43"/>
  <c r="J42"/>
  <c r="J41"/>
  <c r="J40"/>
  <c r="J39"/>
  <c r="J38"/>
  <c r="J37"/>
  <c r="J36"/>
  <c r="K33"/>
  <c r="K32"/>
  <c r="K31"/>
  <c r="K30"/>
  <c r="K29"/>
  <c r="K28"/>
  <c r="J33"/>
  <c r="J32"/>
  <c r="J31"/>
  <c r="J30"/>
  <c r="J29"/>
  <c r="J28"/>
  <c r="K25"/>
  <c r="K23"/>
  <c r="K22"/>
  <c r="K21"/>
  <c r="K20"/>
  <c r="K19"/>
  <c r="J25"/>
  <c r="J23"/>
  <c r="J22"/>
  <c r="J21"/>
  <c r="J20"/>
  <c r="J19"/>
  <c r="K16"/>
  <c r="K14"/>
  <c r="K13"/>
  <c r="K12"/>
  <c r="K11"/>
  <c r="K10"/>
  <c r="K9"/>
  <c r="K8"/>
  <c r="K7"/>
  <c r="K6"/>
  <c r="K5"/>
  <c r="J16"/>
  <c r="J14"/>
  <c r="J13"/>
  <c r="J12"/>
  <c r="J11"/>
  <c r="J10"/>
  <c r="J9"/>
  <c r="J8"/>
  <c r="J7"/>
  <c r="J6"/>
  <c r="J5"/>
  <c r="H56" l="1"/>
  <c r="H63"/>
  <c r="H62"/>
  <c r="H64"/>
  <c r="H32"/>
  <c r="H31"/>
  <c r="E32"/>
  <c r="E25"/>
  <c r="E24"/>
  <c r="H25"/>
  <c r="E14"/>
  <c r="E15"/>
  <c r="H12"/>
  <c r="H15"/>
  <c r="H33"/>
  <c r="E10"/>
  <c r="J26"/>
  <c r="E47"/>
  <c r="E28"/>
  <c r="E6"/>
  <c r="E13"/>
  <c r="E39"/>
  <c r="E30"/>
  <c r="E19"/>
  <c r="E5"/>
  <c r="E8"/>
  <c r="E12"/>
  <c r="H16"/>
  <c r="D75"/>
  <c r="E34" s="1"/>
  <c r="E48"/>
  <c r="E29"/>
  <c r="E31"/>
  <c r="E21"/>
  <c r="E16"/>
  <c r="J34"/>
  <c r="E20"/>
  <c r="E22"/>
  <c r="E23"/>
  <c r="H19"/>
  <c r="H20"/>
  <c r="H30"/>
  <c r="H21"/>
  <c r="J17"/>
  <c r="H8"/>
  <c r="H23"/>
  <c r="J50"/>
  <c r="H36"/>
  <c r="H22"/>
  <c r="H5"/>
  <c r="H65"/>
  <c r="H48"/>
  <c r="H80"/>
  <c r="H84"/>
  <c r="H82"/>
  <c r="J67"/>
  <c r="G75"/>
  <c r="G87" s="1"/>
  <c r="H39"/>
  <c r="H28"/>
  <c r="H57"/>
  <c r="H61"/>
  <c r="H41"/>
  <c r="E54"/>
  <c r="E52"/>
  <c r="E57"/>
  <c r="E61"/>
  <c r="E65"/>
  <c r="E55"/>
  <c r="E59"/>
  <c r="E63"/>
  <c r="E37"/>
  <c r="E43"/>
  <c r="E71"/>
  <c r="H69"/>
  <c r="H73"/>
  <c r="E79"/>
  <c r="E83"/>
  <c r="E85"/>
  <c r="H53"/>
  <c r="H60"/>
  <c r="J45"/>
  <c r="J74"/>
  <c r="J86"/>
  <c r="H6"/>
  <c r="H10"/>
  <c r="H14"/>
  <c r="E36"/>
  <c r="E38"/>
  <c r="E40"/>
  <c r="E42"/>
  <c r="E44"/>
  <c r="H37"/>
  <c r="H40"/>
  <c r="H42"/>
  <c r="H44"/>
  <c r="H49"/>
  <c r="E53"/>
  <c r="E56"/>
  <c r="E58"/>
  <c r="E60"/>
  <c r="E62"/>
  <c r="E64"/>
  <c r="H55"/>
  <c r="H59"/>
  <c r="E70"/>
  <c r="E72"/>
  <c r="H70"/>
  <c r="H72"/>
  <c r="E80"/>
  <c r="E82"/>
  <c r="E84"/>
  <c r="H79"/>
  <c r="H81"/>
  <c r="H83"/>
  <c r="H52"/>
  <c r="H54"/>
  <c r="H58"/>
  <c r="H66"/>
  <c r="E69"/>
  <c r="E50" l="1"/>
  <c r="E67"/>
  <c r="E74"/>
  <c r="E45"/>
  <c r="E17"/>
  <c r="E26"/>
  <c r="D87"/>
  <c r="J87" s="1"/>
  <c r="H74"/>
  <c r="H67"/>
  <c r="H34"/>
  <c r="H45"/>
  <c r="H17"/>
  <c r="H26"/>
  <c r="H50"/>
  <c r="J9" i="1" l="1"/>
  <c r="K39" i="9"/>
  <c r="K41"/>
  <c r="K54"/>
  <c r="K56"/>
  <c r="K58"/>
  <c r="K60"/>
  <c r="K62"/>
  <c r="K64"/>
  <c r="K70"/>
  <c r="K72"/>
  <c r="J54"/>
  <c r="J56"/>
  <c r="J58"/>
  <c r="J60"/>
  <c r="J62"/>
  <c r="J81"/>
  <c r="F9" i="1"/>
  <c r="E9"/>
  <c r="D9"/>
  <c r="C9"/>
  <c r="G9"/>
  <c r="H9"/>
  <c r="I9"/>
  <c r="H38" i="9"/>
  <c r="H29" l="1"/>
  <c r="H7" l="1"/>
  <c r="H9"/>
  <c r="H11"/>
  <c r="H13"/>
  <c r="E7"/>
  <c r="E9"/>
  <c r="E11"/>
  <c r="J75" l="1"/>
</calcChain>
</file>

<file path=xl/sharedStrings.xml><?xml version="1.0" encoding="utf-8"?>
<sst xmlns="http://schemas.openxmlformats.org/spreadsheetml/2006/main" count="435" uniqueCount="150">
  <si>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</si>
  <si>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</si>
  <si>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</si>
  <si>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</si>
  <si>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</si>
  <si>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</si>
  <si>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</si>
  <si>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</si>
  <si>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</si>
  <si>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</si>
  <si>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</si>
  <si>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</si>
  <si>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</si>
  <si>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</si>
  <si>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</si>
  <si>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</si>
  <si>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</si>
  <si>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</si>
  <si>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</si>
  <si>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</si>
  <si>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</si>
  <si>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</si>
  <si>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</si>
  <si>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</si>
  <si>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</si>
  <si>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</si>
  <si>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</si>
  <si>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</si>
  <si>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</si>
  <si>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</si>
  <si>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</si>
  <si>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</si>
  <si>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</si>
  <si>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</si>
  <si>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</si>
  <si>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</si>
  <si>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</si>
  <si>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</si>
  <si>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</si>
  <si>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</si>
  <si>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</si>
  <si>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</si>
  <si>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</si>
  <si>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</si>
  <si>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</si>
  <si>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</si>
  <si>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</si>
  <si>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</si>
  <si>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</si>
  <si>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</si>
  <si>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</si>
  <si>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</si>
  <si>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</si>
  <si>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</si>
  <si>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</si>
  <si>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</si>
  <si>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</si>
  <si>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</si>
  <si>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</si>
  <si>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</si>
  <si>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</si>
  <si>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</si>
  <si>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</si>
  <si>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</si>
  <si>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</si>
  <si>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</si>
  <si>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</si>
  <si>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</si>
  <si>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</si>
  <si>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</si>
  <si>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</si>
  <si>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</si>
  <si>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</si>
  <si>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</si>
  <si>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</si>
  <si>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</si>
  <si>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</si>
  <si>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</si>
  <si>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</si>
  <si>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</si>
  <si>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</si>
  <si>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</si>
  <si>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</si>
  <si>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Note: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</si>
  <si>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</si>
  <si>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</si>
  <si>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</si>
  <si>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</si>
  <si>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</si>
  <si>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</si>
  <si>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</si>
  <si>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</si>
  <si>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</si>
  <si>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</si>
  <si>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</si>
  <si>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</si>
  <si>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</si>
  <si>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</si>
  <si>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</si>
  <si>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</si>
  <si>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</si>
  <si>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</si>
  <si>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</si>
  <si>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</si>
  <si>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</si>
  <si>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</si>
  <si>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PACAM Asset Management Limited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</si>
  <si>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</si>
  <si>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</si>
  <si>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</si>
  <si>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</si>
  <si>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</si>
  <si>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</si>
  <si>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</si>
  <si>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</si>
  <si>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</si>
  <si>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</si>
  <si>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</si>
  <si>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</si>
  <si>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</si>
  <si>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</si>
  <si>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</si>
  <si>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</si>
  <si>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</si>
  <si>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Nubian &amp; Sapphire Funds by BGL and Union Trustees Mixed Fund by CDL Capital  are not included in this compilation.</t>
  </si>
  <si>
    <t>NAV and Unit Price as at Week Ended July 22, 2016</t>
  </si>
  <si>
    <t>Market Capitalization as at July 22, 2016</t>
  </si>
  <si>
    <t>NAV and Unit Price as at Week Ended July 29, 2016</t>
  </si>
  <si>
    <t>Market Capitalization as at July 29, 2016</t>
  </si>
  <si>
    <t>AXA Mansard Investments Limited</t>
  </si>
  <si>
    <t>AXA Mansard Equity Income Fund</t>
  </si>
  <si>
    <t>AXA Mansard Money Market Fund</t>
  </si>
  <si>
    <t>24a.</t>
  </si>
  <si>
    <t>24b.</t>
  </si>
  <si>
    <t>NAV and Unit Price as at Week Ended August 5, 2016</t>
  </si>
  <si>
    <t>Market Capitalization as at August 5, 2016</t>
  </si>
  <si>
    <t>NAV and Unit Price as at Week Ended August 12, 2016</t>
  </si>
  <si>
    <t>Market Capitalization as at August 12, 2016</t>
  </si>
  <si>
    <t>NAV and Unit Price as at Week Ended August 19, 2016</t>
  </si>
  <si>
    <t>Market Capitalization as at August 19, 2016</t>
  </si>
  <si>
    <t>NAV and Unit Price as at Week Ended August 26, 2016</t>
  </si>
  <si>
    <t>Market Capitalization as at August 26, 2016</t>
  </si>
  <si>
    <t>NAV and Unit Price as at Week Ended September 2, 2016</t>
  </si>
  <si>
    <t>Market Capitalization as at September 2, 2016</t>
  </si>
  <si>
    <t>NAV and Unit Price as at Week Ended September 9, 2016</t>
  </si>
  <si>
    <t>Market Capitalization as at September 9, 2016</t>
  </si>
  <si>
    <t>1.1174 </t>
  </si>
  <si>
    <t>NET ASSET VALUES AND UNIT PRICES OF FUND MANAGEMENT AND COLLECTIVE INVESTMENT SCHEMES AS AT WEEK ENDED SEPTEMBER 16, 2016</t>
  </si>
  <si>
    <t>NAV and Unit Price as at Week Ended September 16, 2016</t>
  </si>
  <si>
    <t>Market Capitalization as at September 16, 2016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</si>
</sst>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_);_(* \(#,##0\);_(* &quot;-&quot;??_);_(@_)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 Narrow"/>
      <family val="2"/>
    </font>
    <font>
      <sz val="8"/>
      <color theme="1"/>
      <name val="SpeakOT-Regular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rgb="FF000000"/>
      <name val="SpeakOT-Regular"/>
    </font>
    <font>
      <sz val="8"/>
      <color rgb="FF0F243E"/>
      <name val="Arial Narrow"/>
      <family val="2"/>
    </font>
    <font>
      <sz val="11"/>
      <color theme="1"/>
      <name val="Calibri"/>
      <family val="2"/>
    </font>
    <font>
      <b/>
      <i/>
      <sz val="8"/>
      <name val="Arial Narrow"/>
      <family val="2"/>
    </font>
    <font>
      <b/>
      <i/>
      <sz val="8"/>
      <color theme="6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8"/>
      <color rgb="FF44546A"/>
      <name val="Arial Narrow"/>
      <family val="2"/>
    </font>
    <font>
      <i/>
      <sz val="8"/>
      <color rgb="FF000000"/>
      <name val="Californian FB"/>
      <family val="1"/>
    </font>
    <font>
      <b/>
      <sz val="48"/>
      <color rgb="FFFF0000"/>
      <name val="Calibri"/>
      <family val="2"/>
      <scheme val="minor"/>
    </font>
    <font>
      <b/>
      <sz val="10"/>
      <name val="Arial Narrow"/>
      <family val="2"/>
    </font>
    <font>
      <b/>
      <strike/>
      <sz val="8"/>
      <name val="Arial Narrow"/>
      <family val="2"/>
    </font>
    <font>
      <sz val="11"/>
      <name val="Calibri"/>
      <family val="2"/>
      <scheme val="minor"/>
    </font>
    <font>
      <i/>
      <sz val="8"/>
      <color theme="6" tint="-0.499984740745262"/>
      <name val="Arial Narrow"/>
      <family val="2"/>
    </font>
    <font>
      <b/>
      <i/>
      <sz val="8"/>
      <color theme="6" tint="-0.499984740745262"/>
      <name val="Arial Narrow"/>
      <family val="2"/>
    </font>
    <font>
      <sz val="11"/>
      <color rgb="FF000000"/>
      <name val="SpeakOT-Regular"/>
    </font>
    <font>
      <sz val="8"/>
      <color theme="6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309">
    <xf numFmtId="0" fontId="0" fillId="0" borderId="0" xfId="0"/>
    <xf numFmtId="43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43" fontId="5" fillId="0" borderId="1" xfId="2" applyFont="1" applyBorder="1" applyAlignment="1">
      <alignment horizontal="right" vertical="top" wrapText="1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left"/>
    </xf>
    <xf numFmtId="0" fontId="22" fillId="0" borderId="0" xfId="0" applyFont="1"/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23" fillId="0" borderId="0" xfId="0" applyFont="1"/>
    <xf numFmtId="4" fontId="23" fillId="0" borderId="0" xfId="0" applyNumberFormat="1" applyFo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wrapText="1"/>
    </xf>
    <xf numFmtId="10" fontId="24" fillId="0" borderId="0" xfId="0" applyNumberFormat="1" applyFont="1" applyBorder="1" applyAlignment="1">
      <alignment horizontal="center" wrapText="1"/>
    </xf>
    <xf numFmtId="4" fontId="24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0" fontId="23" fillId="0" borderId="0" xfId="0" applyFont="1" applyBorder="1"/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4" fontId="5" fillId="0" borderId="1" xfId="2" applyNumberFormat="1" applyFont="1" applyBorder="1" applyAlignment="1">
      <alignment horizontal="right" vertical="top" wrapText="1"/>
    </xf>
    <xf numFmtId="0" fontId="15" fillId="8" borderId="1" xfId="0" applyFont="1" applyFill="1" applyBorder="1" applyAlignment="1">
      <alignment horizontal="right" vertical="center"/>
    </xf>
    <xf numFmtId="43" fontId="15" fillId="8" borderId="1" xfId="2" applyFont="1" applyFill="1" applyBorder="1" applyAlignment="1">
      <alignment horizontal="right" vertical="center" wrapText="1"/>
    </xf>
    <xf numFmtId="4" fontId="15" fillId="8" borderId="1" xfId="2" applyNumberFormat="1" applyFont="1" applyFill="1" applyBorder="1" applyAlignment="1">
      <alignment horizontal="right" vertical="center" wrapText="1"/>
    </xf>
    <xf numFmtId="43" fontId="15" fillId="8" borderId="1" xfId="2" applyNumberFormat="1" applyFont="1" applyFill="1" applyBorder="1" applyAlignment="1">
      <alignment horizontal="right" vertical="center" wrapText="1"/>
    </xf>
    <xf numFmtId="0" fontId="15" fillId="9" borderId="8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right"/>
    </xf>
    <xf numFmtId="43" fontId="27" fillId="9" borderId="1" xfId="2" applyFont="1" applyFill="1" applyBorder="1" applyAlignment="1">
      <alignment horizontal="right" vertical="top" wrapText="1"/>
    </xf>
    <xf numFmtId="4" fontId="15" fillId="9" borderId="1" xfId="2" applyNumberFormat="1" applyFont="1" applyFill="1" applyBorder="1" applyAlignment="1">
      <alignment horizontal="right" vertical="top" wrapText="1"/>
    </xf>
    <xf numFmtId="0" fontId="5" fillId="8" borderId="2" xfId="0" applyFont="1" applyFill="1" applyBorder="1" applyAlignment="1">
      <alignment horizontal="center" wrapText="1"/>
    </xf>
    <xf numFmtId="0" fontId="8" fillId="8" borderId="3" xfId="0" applyFont="1" applyFill="1" applyBorder="1"/>
    <xf numFmtId="0" fontId="13" fillId="8" borderId="3" xfId="0" applyFont="1" applyFill="1" applyBorder="1" applyAlignment="1">
      <alignment horizontal="right" vertical="top" wrapText="1"/>
    </xf>
    <xf numFmtId="43" fontId="13" fillId="8" borderId="3" xfId="2" applyFont="1" applyFill="1" applyBorder="1" applyAlignment="1">
      <alignment horizontal="right" vertical="top" wrapText="1"/>
    </xf>
    <xf numFmtId="0" fontId="13" fillId="8" borderId="3" xfId="0" applyFont="1" applyFill="1" applyBorder="1" applyAlignment="1">
      <alignment horizontal="right"/>
    </xf>
    <xf numFmtId="43" fontId="1" fillId="5" borderId="0" xfId="2" applyFont="1" applyFill="1" applyBorder="1" applyAlignment="1"/>
    <xf numFmtId="43" fontId="7" fillId="5" borderId="0" xfId="2" applyFont="1" applyFill="1" applyBorder="1" applyAlignment="1"/>
    <xf numFmtId="0" fontId="5" fillId="11" borderId="8" xfId="0" applyFont="1" applyFill="1" applyBorder="1" applyAlignment="1"/>
    <xf numFmtId="0" fontId="5" fillId="11" borderId="1" xfId="0" applyFont="1" applyFill="1" applyBorder="1" applyAlignment="1"/>
    <xf numFmtId="43" fontId="17" fillId="5" borderId="0" xfId="2" applyFont="1" applyFill="1" applyBorder="1" applyAlignment="1"/>
    <xf numFmtId="43" fontId="0" fillId="0" borderId="0" xfId="2" applyFont="1"/>
    <xf numFmtId="0" fontId="29" fillId="0" borderId="0" xfId="0" applyFont="1" applyBorder="1" applyAlignment="1">
      <alignment horizontal="left"/>
    </xf>
    <xf numFmtId="0" fontId="29" fillId="0" borderId="0" xfId="0" applyFont="1" applyBorder="1"/>
    <xf numFmtId="43" fontId="13" fillId="11" borderId="3" xfId="2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horizontal="center" wrapText="1"/>
    </xf>
    <xf numFmtId="0" fontId="11" fillId="7" borderId="1" xfId="0" applyFont="1" applyFill="1" applyBorder="1"/>
    <xf numFmtId="10" fontId="11" fillId="13" borderId="1" xfId="1" applyNumberFormat="1" applyFont="1" applyFill="1" applyBorder="1" applyAlignment="1">
      <alignment horizontal="center"/>
    </xf>
    <xf numFmtId="10" fontId="15" fillId="13" borderId="1" xfId="2" applyNumberFormat="1" applyFont="1" applyFill="1" applyBorder="1" applyAlignment="1">
      <alignment horizontal="right" vertical="center" wrapText="1"/>
    </xf>
    <xf numFmtId="4" fontId="5" fillId="11" borderId="3" xfId="0" applyNumberFormat="1" applyFont="1" applyFill="1" applyBorder="1" applyAlignment="1">
      <alignment horizontal="right"/>
    </xf>
    <xf numFmtId="0" fontId="30" fillId="3" borderId="9" xfId="0" applyFont="1" applyFill="1" applyBorder="1" applyAlignment="1">
      <alignment horizontal="center" vertical="top" wrapText="1"/>
    </xf>
    <xf numFmtId="16" fontId="17" fillId="5" borderId="15" xfId="0" applyNumberFormat="1" applyFont="1" applyFill="1" applyBorder="1"/>
    <xf numFmtId="4" fontId="0" fillId="5" borderId="9" xfId="0" applyNumberFormat="1" applyFont="1" applyFill="1" applyBorder="1"/>
    <xf numFmtId="4" fontId="26" fillId="5" borderId="9" xfId="0" applyNumberFormat="1" applyFont="1" applyFill="1" applyBorder="1" applyAlignment="1">
      <alignment horizontal="right"/>
    </xf>
    <xf numFmtId="0" fontId="17" fillId="0" borderId="16" xfId="0" applyFont="1" applyBorder="1"/>
    <xf numFmtId="0" fontId="17" fillId="0" borderId="8" xfId="0" applyFont="1" applyBorder="1"/>
    <xf numFmtId="0" fontId="18" fillId="2" borderId="2" xfId="0" applyFont="1" applyFill="1" applyBorder="1"/>
    <xf numFmtId="43" fontId="18" fillId="2" borderId="3" xfId="0" applyNumberFormat="1" applyFont="1" applyFill="1" applyBorder="1"/>
    <xf numFmtId="43" fontId="18" fillId="2" borderId="4" xfId="0" applyNumberFormat="1" applyFont="1" applyFill="1" applyBorder="1"/>
    <xf numFmtId="4" fontId="3" fillId="0" borderId="0" xfId="0" applyNumberFormat="1" applyFont="1" applyBorder="1"/>
    <xf numFmtId="166" fontId="3" fillId="0" borderId="0" xfId="2" applyNumberFormat="1" applyFont="1" applyBorder="1"/>
    <xf numFmtId="0" fontId="32" fillId="0" borderId="0" xfId="0" applyFont="1" applyAlignment="1"/>
    <xf numFmtId="0" fontId="0" fillId="0" borderId="0" xfId="0" applyBorder="1"/>
    <xf numFmtId="43" fontId="0" fillId="0" borderId="0" xfId="2" applyFont="1" applyBorder="1"/>
    <xf numFmtId="165" fontId="0" fillId="0" borderId="0" xfId="1" applyNumberFormat="1" applyFont="1" applyBorder="1"/>
    <xf numFmtId="43" fontId="7" fillId="5" borderId="0" xfId="2" applyFont="1" applyFill="1" applyBorder="1" applyAlignment="1">
      <alignment horizontal="right" vertical="top" wrapText="1"/>
    </xf>
    <xf numFmtId="10" fontId="11" fillId="15" borderId="1" xfId="1" applyNumberFormat="1" applyFont="1" applyFill="1" applyBorder="1" applyAlignment="1">
      <alignment horizontal="center" vertical="top" wrapText="1"/>
    </xf>
    <xf numFmtId="0" fontId="15" fillId="9" borderId="17" xfId="0" applyFont="1" applyFill="1" applyBorder="1" applyAlignment="1"/>
    <xf numFmtId="0" fontId="35" fillId="15" borderId="1" xfId="0" applyFont="1" applyFill="1" applyBorder="1" applyAlignment="1">
      <alignment horizontal="center" vertical="top" wrapText="1"/>
    </xf>
    <xf numFmtId="0" fontId="15" fillId="9" borderId="8" xfId="0" applyFont="1" applyFill="1" applyBorder="1"/>
    <xf numFmtId="10" fontId="11" fillId="13" borderId="1" xfId="1" applyNumberFormat="1" applyFont="1" applyFill="1" applyBorder="1" applyAlignment="1">
      <alignment horizontal="center" wrapText="1"/>
    </xf>
    <xf numFmtId="10" fontId="15" fillId="13" borderId="1" xfId="1" applyNumberFormat="1" applyFont="1" applyFill="1" applyBorder="1" applyAlignment="1">
      <alignment horizontal="center" vertical="top" wrapText="1"/>
    </xf>
    <xf numFmtId="43" fontId="36" fillId="5" borderId="9" xfId="2" applyFont="1" applyFill="1" applyBorder="1" applyAlignment="1">
      <alignment horizontal="right" vertical="top" wrapText="1"/>
    </xf>
    <xf numFmtId="0" fontId="5" fillId="9" borderId="1" xfId="0" applyFont="1" applyFill="1" applyBorder="1" applyAlignment="1">
      <alignment horizontal="center" vertical="top"/>
    </xf>
    <xf numFmtId="0" fontId="5" fillId="9" borderId="1" xfId="0" applyFont="1" applyFill="1" applyBorder="1" applyAlignment="1">
      <alignment horizontal="center" vertical="top" wrapText="1"/>
    </xf>
    <xf numFmtId="43" fontId="36" fillId="5" borderId="9" xfId="2" applyFont="1" applyFill="1" applyBorder="1" applyAlignment="1"/>
    <xf numFmtId="0" fontId="35" fillId="16" borderId="1" xfId="0" applyFont="1" applyFill="1" applyBorder="1" applyAlignment="1">
      <alignment horizontal="center" vertical="top" wrapText="1"/>
    </xf>
    <xf numFmtId="10" fontId="11" fillId="16" borderId="1" xfId="1" applyNumberFormat="1" applyFont="1" applyFill="1" applyBorder="1" applyAlignment="1">
      <alignment horizontal="center" vertical="top" wrapText="1"/>
    </xf>
    <xf numFmtId="0" fontId="15" fillId="14" borderId="1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10" fontId="15" fillId="14" borderId="1" xfId="1" applyNumberFormat="1" applyFont="1" applyFill="1" applyBorder="1"/>
    <xf numFmtId="10" fontId="15" fillId="14" borderId="9" xfId="1" applyNumberFormat="1" applyFont="1" applyFill="1" applyBorder="1"/>
    <xf numFmtId="0" fontId="15" fillId="15" borderId="1" xfId="0" applyFont="1" applyFill="1" applyBorder="1" applyAlignment="1">
      <alignment horizontal="center"/>
    </xf>
    <xf numFmtId="0" fontId="15" fillId="15" borderId="1" xfId="0" applyFont="1" applyFill="1" applyBorder="1" applyAlignment="1">
      <alignment horizontal="center" wrapText="1"/>
    </xf>
    <xf numFmtId="0" fontId="15" fillId="16" borderId="1" xfId="0" applyFont="1" applyFill="1" applyBorder="1" applyAlignment="1">
      <alignment horizontal="center"/>
    </xf>
    <xf numFmtId="0" fontId="15" fillId="16" borderId="1" xfId="0" applyFont="1" applyFill="1" applyBorder="1" applyAlignment="1">
      <alignment horizontal="center" wrapText="1"/>
    </xf>
    <xf numFmtId="165" fontId="7" fillId="14" borderId="9" xfId="1" applyNumberFormat="1" applyFont="1" applyFill="1" applyBorder="1" applyAlignment="1">
      <alignment horizontal="center" vertical="top" wrapText="1"/>
    </xf>
    <xf numFmtId="165" fontId="7" fillId="14" borderId="4" xfId="1" applyNumberFormat="1" applyFont="1" applyFill="1" applyBorder="1" applyAlignment="1">
      <alignment horizontal="center" vertical="top" wrapText="1"/>
    </xf>
    <xf numFmtId="10" fontId="7" fillId="14" borderId="19" xfId="1" applyNumberFormat="1" applyFont="1" applyFill="1" applyBorder="1" applyAlignment="1">
      <alignment horizontal="center" vertical="top" wrapText="1"/>
    </xf>
    <xf numFmtId="10" fontId="7" fillId="14" borderId="9" xfId="1" applyNumberFormat="1" applyFont="1" applyFill="1" applyBorder="1" applyAlignment="1">
      <alignment horizontal="center" vertical="top" wrapText="1"/>
    </xf>
    <xf numFmtId="10" fontId="5" fillId="14" borderId="9" xfId="1" applyNumberFormat="1" applyFont="1" applyFill="1" applyBorder="1" applyAlignment="1">
      <alignment horizontal="center" vertical="top" wrapText="1"/>
    </xf>
    <xf numFmtId="0" fontId="5" fillId="14" borderId="19" xfId="0" applyFont="1" applyFill="1" applyBorder="1" applyAlignment="1">
      <alignment horizontal="center"/>
    </xf>
    <xf numFmtId="0" fontId="5" fillId="14" borderId="9" xfId="0" applyFont="1" applyFill="1" applyBorder="1" applyAlignment="1">
      <alignment horizontal="center" wrapText="1"/>
    </xf>
    <xf numFmtId="9" fontId="0" fillId="0" borderId="0" xfId="1" applyFont="1"/>
    <xf numFmtId="10" fontId="0" fillId="0" borderId="0" xfId="1" applyNumberFormat="1" applyFont="1"/>
    <xf numFmtId="0" fontId="15" fillId="17" borderId="1" xfId="0" applyFont="1" applyFill="1" applyBorder="1" applyAlignment="1">
      <alignment horizontal="center"/>
    </xf>
    <xf numFmtId="0" fontId="15" fillId="17" borderId="1" xfId="0" applyFont="1" applyFill="1" applyBorder="1" applyAlignment="1">
      <alignment horizontal="center" wrapText="1"/>
    </xf>
    <xf numFmtId="0" fontId="35" fillId="17" borderId="1" xfId="0" applyFont="1" applyFill="1" applyBorder="1" applyAlignment="1">
      <alignment horizontal="center" vertical="top" wrapText="1"/>
    </xf>
    <xf numFmtId="10" fontId="11" fillId="17" borderId="1" xfId="1" applyNumberFormat="1" applyFont="1" applyFill="1" applyBorder="1" applyAlignment="1">
      <alignment horizontal="center" vertical="top" wrapText="1"/>
    </xf>
    <xf numFmtId="0" fontId="15" fillId="9" borderId="1" xfId="0" applyFont="1" applyFill="1" applyBorder="1"/>
    <xf numFmtId="4" fontId="15" fillId="9" borderId="1" xfId="0" applyNumberFormat="1" applyFont="1" applyFill="1" applyBorder="1"/>
    <xf numFmtId="0" fontId="5" fillId="4" borderId="19" xfId="0" applyFont="1" applyFill="1" applyBorder="1" applyAlignment="1">
      <alignment horizontal="center"/>
    </xf>
    <xf numFmtId="0" fontId="30" fillId="3" borderId="19" xfId="0" applyFont="1" applyFill="1" applyBorder="1" applyAlignment="1">
      <alignment horizontal="center" vertical="top" wrapText="1"/>
    </xf>
    <xf numFmtId="164" fontId="11" fillId="7" borderId="1" xfId="2" applyNumberFormat="1" applyFont="1" applyFill="1" applyBorder="1"/>
    <xf numFmtId="0" fontId="11" fillId="5" borderId="1" xfId="0" applyFont="1" applyFill="1" applyBorder="1"/>
    <xf numFmtId="4" fontId="11" fillId="5" borderId="1" xfId="0" applyNumberFormat="1" applyFont="1" applyFill="1" applyBorder="1"/>
    <xf numFmtId="164" fontId="11" fillId="5" borderId="1" xfId="2" applyNumberFormat="1" applyFont="1" applyFill="1" applyBorder="1"/>
    <xf numFmtId="3" fontId="11" fillId="5" borderId="1" xfId="0" applyNumberFormat="1" applyFont="1" applyFill="1" applyBorder="1"/>
    <xf numFmtId="4" fontId="15" fillId="5" borderId="1" xfId="2" applyNumberFormat="1" applyFont="1" applyFill="1" applyBorder="1" applyAlignment="1">
      <alignment horizontal="right" vertical="top" wrapText="1"/>
    </xf>
    <xf numFmtId="4" fontId="15" fillId="5" borderId="1" xfId="0" applyNumberFormat="1" applyFont="1" applyFill="1" applyBorder="1"/>
    <xf numFmtId="0" fontId="15" fillId="5" borderId="1" xfId="0" applyFont="1" applyFill="1" applyBorder="1"/>
    <xf numFmtId="43" fontId="27" fillId="5" borderId="1" xfId="2" applyFont="1" applyFill="1" applyBorder="1" applyAlignment="1">
      <alignment horizontal="right" vertical="top" wrapText="1"/>
    </xf>
    <xf numFmtId="43" fontId="13" fillId="5" borderId="3" xfId="2" applyFont="1" applyFill="1" applyBorder="1" applyAlignment="1">
      <alignment horizontal="right" vertical="top" wrapText="1"/>
    </xf>
    <xf numFmtId="43" fontId="15" fillId="5" borderId="1" xfId="2" applyNumberFormat="1" applyFont="1" applyFill="1" applyBorder="1" applyAlignment="1">
      <alignment horizontal="right" vertical="center" wrapText="1"/>
    </xf>
    <xf numFmtId="4" fontId="5" fillId="5" borderId="3" xfId="0" applyNumberFormat="1" applyFont="1" applyFill="1" applyBorder="1" applyAlignment="1">
      <alignment horizontal="right"/>
    </xf>
    <xf numFmtId="43" fontId="7" fillId="5" borderId="1" xfId="2" applyFont="1" applyFill="1" applyBorder="1" applyAlignment="1">
      <alignment horizontal="right" vertical="top" wrapText="1"/>
    </xf>
    <xf numFmtId="4" fontId="7" fillId="5" borderId="1" xfId="2" applyNumberFormat="1" applyFont="1" applyFill="1" applyBorder="1" applyAlignment="1">
      <alignment horizontal="right" vertical="top" wrapText="1"/>
    </xf>
    <xf numFmtId="4" fontId="20" fillId="5" borderId="1" xfId="0" applyNumberFormat="1" applyFont="1" applyFill="1" applyBorder="1"/>
    <xf numFmtId="0" fontId="20" fillId="5" borderId="1" xfId="0" applyFont="1" applyFill="1" applyBorder="1"/>
    <xf numFmtId="0" fontId="5" fillId="5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43" fontId="7" fillId="5" borderId="1" xfId="2" applyFont="1" applyFill="1" applyBorder="1" applyAlignment="1">
      <alignment horizontal="right"/>
    </xf>
    <xf numFmtId="0" fontId="7" fillId="5" borderId="1" xfId="0" applyFont="1" applyFill="1" applyBorder="1"/>
    <xf numFmtId="4" fontId="7" fillId="5" borderId="1" xfId="0" applyNumberFormat="1" applyFont="1" applyFill="1" applyBorder="1"/>
    <xf numFmtId="4" fontId="7" fillId="5" borderId="1" xfId="0" applyNumberFormat="1" applyFont="1" applyFill="1" applyBorder="1" applyAlignment="1">
      <alignment wrapText="1"/>
    </xf>
    <xf numFmtId="2" fontId="7" fillId="5" borderId="1" xfId="0" applyNumberFormat="1" applyFont="1" applyFill="1" applyBorder="1" applyAlignment="1">
      <alignment wrapText="1"/>
    </xf>
    <xf numFmtId="4" fontId="7" fillId="5" borderId="1" xfId="2" applyNumberFormat="1" applyFont="1" applyFill="1" applyBorder="1" applyAlignment="1">
      <alignment horizontal="right"/>
    </xf>
    <xf numFmtId="43" fontId="28" fillId="5" borderId="1" xfId="7" applyNumberFormat="1" applyFont="1" applyFill="1" applyBorder="1" applyAlignment="1">
      <alignment horizontal="right"/>
    </xf>
    <xf numFmtId="4" fontId="28" fillId="5" borderId="1" xfId="7" applyNumberFormat="1" applyFont="1" applyFill="1" applyBorder="1" applyAlignment="1">
      <alignment horizontal="right"/>
    </xf>
    <xf numFmtId="43" fontId="7" fillId="5" borderId="1" xfId="2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right" vertical="center"/>
    </xf>
    <xf numFmtId="43" fontId="5" fillId="5" borderId="1" xfId="2" applyFont="1" applyFill="1" applyBorder="1" applyAlignment="1">
      <alignment horizontal="right" vertical="top" wrapText="1"/>
    </xf>
    <xf numFmtId="4" fontId="5" fillId="5" borderId="1" xfId="2" applyNumberFormat="1" applyFont="1" applyFill="1" applyBorder="1" applyAlignment="1">
      <alignment vertical="top" wrapText="1"/>
    </xf>
    <xf numFmtId="4" fontId="5" fillId="5" borderId="1" xfId="2" applyNumberFormat="1" applyFont="1" applyFill="1" applyBorder="1" applyAlignment="1">
      <alignment horizontal="right" vertical="top" wrapText="1"/>
    </xf>
    <xf numFmtId="4" fontId="7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5" fillId="5" borderId="1" xfId="2" applyNumberFormat="1" applyFont="1" applyFill="1" applyBorder="1" applyAlignment="1">
      <alignment horizontal="right"/>
    </xf>
    <xf numFmtId="3" fontId="20" fillId="5" borderId="1" xfId="0" applyNumberFormat="1" applyFont="1" applyFill="1" applyBorder="1"/>
    <xf numFmtId="3" fontId="7" fillId="5" borderId="1" xfId="0" applyNumberFormat="1" applyFont="1" applyFill="1" applyBorder="1"/>
    <xf numFmtId="164" fontId="7" fillId="5" borderId="1" xfId="2" applyNumberFormat="1" applyFont="1" applyFill="1" applyBorder="1"/>
    <xf numFmtId="43" fontId="28" fillId="5" borderId="1" xfId="2" applyFont="1" applyFill="1" applyBorder="1" applyAlignment="1">
      <alignment horizontal="right"/>
    </xf>
    <xf numFmtId="4" fontId="28" fillId="5" borderId="1" xfId="2" applyNumberFormat="1" applyFont="1" applyFill="1" applyBorder="1" applyAlignment="1">
      <alignment horizontal="right"/>
    </xf>
    <xf numFmtId="4" fontId="31" fillId="5" borderId="1" xfId="0" applyNumberFormat="1" applyFont="1" applyFill="1" applyBorder="1"/>
    <xf numFmtId="4" fontId="25" fillId="5" borderId="1" xfId="0" applyNumberFormat="1" applyFont="1" applyFill="1" applyBorder="1"/>
    <xf numFmtId="0" fontId="25" fillId="5" borderId="1" xfId="0" applyFont="1" applyFill="1" applyBorder="1"/>
    <xf numFmtId="43" fontId="5" fillId="5" borderId="1" xfId="2" applyFont="1" applyFill="1" applyBorder="1" applyAlignment="1">
      <alignment horizontal="right"/>
    </xf>
    <xf numFmtId="4" fontId="5" fillId="5" borderId="1" xfId="2" applyNumberFormat="1" applyFont="1" applyFill="1" applyBorder="1" applyAlignment="1">
      <alignment horizontal="right" vertical="center" wrapText="1"/>
    </xf>
    <xf numFmtId="43" fontId="7" fillId="5" borderId="1" xfId="2" applyFont="1" applyFill="1" applyBorder="1" applyAlignment="1"/>
    <xf numFmtId="43" fontId="7" fillId="5" borderId="1" xfId="2" applyFont="1" applyFill="1" applyBorder="1"/>
    <xf numFmtId="0" fontId="15" fillId="8" borderId="18" xfId="0" applyFont="1" applyFill="1" applyBorder="1" applyAlignment="1">
      <alignment vertical="top" wrapText="1"/>
    </xf>
    <xf numFmtId="0" fontId="15" fillId="8" borderId="8" xfId="0" applyFont="1" applyFill="1" applyBorder="1" applyAlignment="1">
      <alignment horizontal="left" vertical="top" wrapText="1"/>
    </xf>
    <xf numFmtId="0" fontId="11" fillId="8" borderId="8" xfId="0" applyFont="1" applyFill="1" applyBorder="1" applyAlignment="1">
      <alignment wrapText="1"/>
    </xf>
    <xf numFmtId="0" fontId="38" fillId="8" borderId="8" xfId="7" applyFont="1" applyFill="1" applyBorder="1" applyAlignment="1">
      <alignment vertical="top" wrapText="1"/>
    </xf>
    <xf numFmtId="0" fontId="11" fillId="8" borderId="8" xfId="0" applyFont="1" applyFill="1" applyBorder="1"/>
    <xf numFmtId="0" fontId="15" fillId="8" borderId="8" xfId="0" applyFont="1" applyFill="1" applyBorder="1" applyAlignment="1">
      <alignment horizontal="right"/>
    </xf>
    <xf numFmtId="0" fontId="15" fillId="8" borderId="8" xfId="0" applyFont="1" applyFill="1" applyBorder="1" applyAlignment="1">
      <alignment wrapText="1"/>
    </xf>
    <xf numFmtId="0" fontId="37" fillId="8" borderId="8" xfId="0" applyFont="1" applyFill="1" applyBorder="1"/>
    <xf numFmtId="0" fontId="11" fillId="8" borderId="8" xfId="0" applyFont="1" applyFill="1" applyBorder="1" applyAlignment="1">
      <alignment vertical="top" wrapText="1"/>
    </xf>
    <xf numFmtId="0" fontId="15" fillId="8" borderId="8" xfId="0" applyFont="1" applyFill="1" applyBorder="1" applyAlignment="1">
      <alignment horizontal="right" vertical="center"/>
    </xf>
    <xf numFmtId="0" fontId="13" fillId="8" borderId="2" xfId="0" applyFont="1" applyFill="1" applyBorder="1" applyAlignment="1">
      <alignment horizontal="right" vertical="top" wrapText="1"/>
    </xf>
    <xf numFmtId="4" fontId="11" fillId="7" borderId="1" xfId="0" applyNumberFormat="1" applyFont="1" applyFill="1" applyBorder="1"/>
    <xf numFmtId="0" fontId="15" fillId="9" borderId="1" xfId="0" applyFont="1" applyFill="1" applyBorder="1" applyAlignment="1">
      <alignment horizontal="center" wrapText="1"/>
    </xf>
    <xf numFmtId="43" fontId="7" fillId="5" borderId="1" xfId="2" applyFont="1" applyFill="1" applyBorder="1" applyAlignment="1">
      <alignment wrapText="1"/>
    </xf>
    <xf numFmtId="43" fontId="11" fillId="7" borderId="1" xfId="2" applyFont="1" applyFill="1" applyBorder="1" applyAlignment="1">
      <alignment horizontal="right"/>
    </xf>
    <xf numFmtId="4" fontId="11" fillId="7" borderId="1" xfId="0" applyNumberFormat="1" applyFont="1" applyFill="1" applyBorder="1" applyAlignment="1">
      <alignment wrapText="1"/>
    </xf>
    <xf numFmtId="2" fontId="11" fillId="7" borderId="1" xfId="0" applyNumberFormat="1" applyFont="1" applyFill="1" applyBorder="1" applyAlignment="1">
      <alignment wrapText="1"/>
    </xf>
    <xf numFmtId="4" fontId="11" fillId="7" borderId="1" xfId="2" applyNumberFormat="1" applyFont="1" applyFill="1" applyBorder="1" applyAlignment="1">
      <alignment horizontal="right"/>
    </xf>
    <xf numFmtId="10" fontId="11" fillId="13" borderId="1" xfId="1" applyNumberFormat="1" applyFont="1" applyFill="1" applyBorder="1" applyAlignment="1">
      <alignment horizontal="center" vertical="top" wrapText="1"/>
    </xf>
    <xf numFmtId="0" fontId="15" fillId="10" borderId="1" xfId="0" applyFont="1" applyFill="1" applyBorder="1" applyAlignment="1">
      <alignment horizontal="center" wrapText="1"/>
    </xf>
    <xf numFmtId="0" fontId="15" fillId="10" borderId="1" xfId="0" applyFont="1" applyFill="1" applyBorder="1" applyAlignment="1">
      <alignment vertical="top" wrapText="1"/>
    </xf>
    <xf numFmtId="0" fontId="15" fillId="10" borderId="1" xfId="0" applyFont="1" applyFill="1" applyBorder="1" applyAlignment="1">
      <alignment horizontal="right"/>
    </xf>
    <xf numFmtId="43" fontId="15" fillId="10" borderId="1" xfId="2" applyFont="1" applyFill="1" applyBorder="1" applyAlignment="1">
      <alignment horizontal="right" vertical="top" wrapText="1"/>
    </xf>
    <xf numFmtId="4" fontId="15" fillId="10" borderId="1" xfId="2" applyNumberFormat="1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wrapText="1"/>
    </xf>
    <xf numFmtId="43" fontId="15" fillId="3" borderId="1" xfId="2" applyFont="1" applyFill="1" applyBorder="1" applyAlignment="1">
      <alignment horizontal="right" vertical="top" wrapText="1"/>
    </xf>
    <xf numFmtId="10" fontId="15" fillId="13" borderId="1" xfId="2" applyNumberFormat="1" applyFont="1" applyFill="1" applyBorder="1" applyAlignment="1">
      <alignment horizontal="right" vertical="top" wrapText="1"/>
    </xf>
    <xf numFmtId="4" fontId="15" fillId="3" borderId="1" xfId="2" applyNumberFormat="1" applyFont="1" applyFill="1" applyBorder="1" applyAlignment="1">
      <alignment horizontal="right" vertical="top" wrapText="1"/>
    </xf>
    <xf numFmtId="4" fontId="11" fillId="7" borderId="1" xfId="0" applyNumberFormat="1" applyFont="1" applyFill="1" applyBorder="1" applyAlignment="1">
      <alignment horizontal="right"/>
    </xf>
    <xf numFmtId="0" fontId="15" fillId="10" borderId="1" xfId="0" applyFont="1" applyFill="1" applyBorder="1" applyAlignment="1">
      <alignment wrapText="1"/>
    </xf>
    <xf numFmtId="4" fontId="15" fillId="10" borderId="1" xfId="0" applyNumberFormat="1" applyFont="1" applyFill="1" applyBorder="1" applyAlignment="1">
      <alignment horizontal="right"/>
    </xf>
    <xf numFmtId="4" fontId="15" fillId="10" borderId="1" xfId="2" applyNumberFormat="1" applyFont="1" applyFill="1" applyBorder="1" applyAlignment="1">
      <alignment horizontal="right"/>
    </xf>
    <xf numFmtId="4" fontId="15" fillId="3" borderId="1" xfId="2" applyNumberFormat="1" applyFont="1" applyFill="1" applyBorder="1" applyAlignment="1">
      <alignment horizontal="right"/>
    </xf>
    <xf numFmtId="3" fontId="11" fillId="7" borderId="1" xfId="0" applyNumberFormat="1" applyFont="1" applyFill="1" applyBorder="1"/>
    <xf numFmtId="4" fontId="15" fillId="10" borderId="1" xfId="2" applyNumberFormat="1" applyFont="1" applyFill="1" applyBorder="1" applyAlignment="1">
      <alignment horizontal="right" vertical="top" wrapText="1"/>
    </xf>
    <xf numFmtId="4" fontId="11" fillId="7" borderId="1" xfId="2" applyNumberFormat="1" applyFont="1" applyFill="1" applyBorder="1" applyAlignment="1">
      <alignment horizontal="right" vertical="top" wrapText="1"/>
    </xf>
    <xf numFmtId="43" fontId="11" fillId="7" borderId="1" xfId="2" applyFont="1" applyFill="1" applyBorder="1" applyAlignment="1">
      <alignment horizontal="right" vertical="top" wrapText="1"/>
    </xf>
    <xf numFmtId="0" fontId="15" fillId="7" borderId="1" xfId="0" applyFont="1" applyFill="1" applyBorder="1"/>
    <xf numFmtId="0" fontId="15" fillId="10" borderId="1" xfId="0" applyFont="1" applyFill="1" applyBorder="1" applyAlignment="1">
      <alignment horizontal="center"/>
    </xf>
    <xf numFmtId="0" fontId="15" fillId="10" borderId="1" xfId="0" applyFont="1" applyFill="1" applyBorder="1"/>
    <xf numFmtId="43" fontId="15" fillId="10" borderId="1" xfId="2" applyFont="1" applyFill="1" applyBorder="1" applyAlignment="1">
      <alignment horizontal="right"/>
    </xf>
    <xf numFmtId="0" fontId="15" fillId="8" borderId="1" xfId="0" applyFont="1" applyFill="1" applyBorder="1" applyAlignment="1">
      <alignment horizontal="center" wrapText="1"/>
    </xf>
    <xf numFmtId="0" fontId="15" fillId="8" borderId="1" xfId="0" applyFont="1" applyFill="1" applyBorder="1" applyAlignment="1">
      <alignment wrapText="1"/>
    </xf>
    <xf numFmtId="0" fontId="15" fillId="5" borderId="1" xfId="0" applyFont="1" applyFill="1" applyBorder="1" applyAlignment="1">
      <alignment horizontal="center" wrapText="1"/>
    </xf>
    <xf numFmtId="0" fontId="15" fillId="0" borderId="1" xfId="0" applyFont="1" applyBorder="1"/>
    <xf numFmtId="43" fontId="15" fillId="0" borderId="1" xfId="2" applyFont="1" applyBorder="1" applyAlignment="1">
      <alignment horizontal="right" vertical="top" wrapText="1"/>
    </xf>
    <xf numFmtId="4" fontId="15" fillId="0" borderId="1" xfId="2" applyNumberFormat="1" applyFont="1" applyBorder="1" applyAlignment="1">
      <alignment horizontal="right" vertical="top" wrapText="1"/>
    </xf>
    <xf numFmtId="0" fontId="15" fillId="9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4" borderId="1" xfId="0" applyFont="1" applyFill="1" applyBorder="1"/>
    <xf numFmtId="0" fontId="15" fillId="4" borderId="1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top" wrapText="1"/>
    </xf>
    <xf numFmtId="0" fontId="28" fillId="7" borderId="1" xfId="0" applyFont="1" applyFill="1" applyBorder="1" applyAlignment="1">
      <alignment horizontal="center" wrapText="1"/>
    </xf>
    <xf numFmtId="0" fontId="28" fillId="7" borderId="1" xfId="0" applyFont="1" applyFill="1" applyBorder="1" applyAlignment="1">
      <alignment wrapText="1"/>
    </xf>
    <xf numFmtId="0" fontId="28" fillId="7" borderId="1" xfId="0" applyFont="1" applyFill="1" applyBorder="1"/>
    <xf numFmtId="43" fontId="28" fillId="7" borderId="1" xfId="2" applyFont="1" applyFill="1" applyBorder="1" applyAlignment="1">
      <alignment horizontal="right"/>
    </xf>
    <xf numFmtId="10" fontId="28" fillId="13" borderId="1" xfId="1" applyNumberFormat="1" applyFont="1" applyFill="1" applyBorder="1" applyAlignment="1">
      <alignment horizontal="center" wrapText="1"/>
    </xf>
    <xf numFmtId="4" fontId="28" fillId="7" borderId="1" xfId="2" applyNumberFormat="1" applyFont="1" applyFill="1" applyBorder="1" applyAlignment="1">
      <alignment horizontal="right"/>
    </xf>
    <xf numFmtId="10" fontId="40" fillId="14" borderId="19" xfId="1" applyNumberFormat="1" applyFont="1" applyFill="1" applyBorder="1" applyAlignment="1">
      <alignment horizontal="center" vertical="top" wrapText="1"/>
    </xf>
    <xf numFmtId="10" fontId="40" fillId="14" borderId="9" xfId="1" applyNumberFormat="1" applyFont="1" applyFill="1" applyBorder="1" applyAlignment="1">
      <alignment horizontal="center" vertical="top" wrapText="1"/>
    </xf>
    <xf numFmtId="0" fontId="28" fillId="7" borderId="1" xfId="7" applyFont="1" applyFill="1" applyBorder="1" applyAlignment="1">
      <alignment vertical="top" wrapText="1"/>
    </xf>
    <xf numFmtId="43" fontId="28" fillId="7" borderId="1" xfId="7" applyNumberFormat="1" applyFont="1" applyFill="1" applyBorder="1" applyAlignment="1">
      <alignment horizontal="right"/>
    </xf>
    <xf numFmtId="10" fontId="40" fillId="13" borderId="1" xfId="1" applyNumberFormat="1" applyFont="1" applyFill="1" applyBorder="1" applyAlignment="1">
      <alignment horizontal="center"/>
    </xf>
    <xf numFmtId="4" fontId="28" fillId="7" borderId="1" xfId="7" applyNumberFormat="1" applyFont="1" applyFill="1" applyBorder="1" applyAlignment="1">
      <alignment horizontal="right"/>
    </xf>
    <xf numFmtId="4" fontId="39" fillId="0" borderId="0" xfId="0" applyNumberFormat="1" applyFont="1" applyBorder="1" applyAlignment="1">
      <alignment horizontal="right" wrapText="1"/>
    </xf>
    <xf numFmtId="0" fontId="39" fillId="0" borderId="0" xfId="0" applyFont="1" applyBorder="1" applyAlignment="1">
      <alignment vertical="top" wrapText="1"/>
    </xf>
    <xf numFmtId="0" fontId="15" fillId="9" borderId="1" xfId="0" applyFont="1" applyFill="1" applyBorder="1" applyAlignment="1">
      <alignment horizontal="center" vertical="top" wrapText="1"/>
    </xf>
    <xf numFmtId="2" fontId="11" fillId="7" borderId="1" xfId="0" applyNumberFormat="1" applyFont="1" applyFill="1" applyBorder="1"/>
    <xf numFmtId="0" fontId="34" fillId="9" borderId="1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horizontal="center" vertical="top" wrapText="1"/>
    </xf>
    <xf numFmtId="43" fontId="11" fillId="5" borderId="1" xfId="2" applyFont="1" applyFill="1" applyBorder="1" applyAlignment="1">
      <alignment horizontal="right"/>
    </xf>
    <xf numFmtId="4" fontId="11" fillId="5" borderId="1" xfId="0" applyNumberFormat="1" applyFont="1" applyFill="1" applyBorder="1" applyAlignment="1">
      <alignment wrapText="1"/>
    </xf>
    <xf numFmtId="2" fontId="11" fillId="5" borderId="1" xfId="0" applyNumberFormat="1" applyFont="1" applyFill="1" applyBorder="1" applyAlignment="1">
      <alignment wrapText="1"/>
    </xf>
    <xf numFmtId="4" fontId="11" fillId="5" borderId="1" xfId="2" applyNumberFormat="1" applyFont="1" applyFill="1" applyBorder="1" applyAlignment="1">
      <alignment horizontal="right"/>
    </xf>
    <xf numFmtId="43" fontId="7" fillId="5" borderId="1" xfId="2" applyFont="1" applyFill="1" applyBorder="1" applyAlignment="1">
      <alignment horizontal="right" vertical="center"/>
    </xf>
    <xf numFmtId="43" fontId="15" fillId="5" borderId="1" xfId="2" applyFont="1" applyFill="1" applyBorder="1" applyAlignment="1">
      <alignment horizontal="right" vertical="top" wrapText="1"/>
    </xf>
    <xf numFmtId="4" fontId="15" fillId="5" borderId="1" xfId="2" applyNumberFormat="1" applyFont="1" applyFill="1" applyBorder="1" applyAlignment="1">
      <alignment vertical="top" wrapText="1"/>
    </xf>
    <xf numFmtId="4" fontId="11" fillId="5" borderId="1" xfId="0" applyNumberFormat="1" applyFont="1" applyFill="1" applyBorder="1" applyAlignment="1">
      <alignment horizontal="right"/>
    </xf>
    <xf numFmtId="4" fontId="15" fillId="5" borderId="1" xfId="0" applyNumberFormat="1" applyFont="1" applyFill="1" applyBorder="1" applyAlignment="1">
      <alignment horizontal="right"/>
    </xf>
    <xf numFmtId="4" fontId="15" fillId="5" borderId="1" xfId="2" applyNumberFormat="1" applyFont="1" applyFill="1" applyBorder="1" applyAlignment="1">
      <alignment horizontal="right"/>
    </xf>
    <xf numFmtId="4" fontId="20" fillId="5" borderId="1" xfId="0" applyNumberFormat="1" applyFont="1" applyFill="1" applyBorder="1" applyAlignment="1">
      <alignment horizontal="right" wrapText="1"/>
    </xf>
    <xf numFmtId="2" fontId="11" fillId="5" borderId="1" xfId="0" applyNumberFormat="1" applyFont="1" applyFill="1" applyBorder="1"/>
    <xf numFmtId="4" fontId="11" fillId="5" borderId="1" xfId="2" applyNumberFormat="1" applyFont="1" applyFill="1" applyBorder="1" applyAlignment="1">
      <alignment horizontal="right" vertical="top" wrapText="1"/>
    </xf>
    <xf numFmtId="43" fontId="11" fillId="5" borderId="1" xfId="2" applyFont="1" applyFill="1" applyBorder="1" applyAlignment="1">
      <alignment horizontal="right" vertical="top" wrapText="1"/>
    </xf>
    <xf numFmtId="43" fontId="15" fillId="5" borderId="1" xfId="2" applyFont="1" applyFill="1" applyBorder="1" applyAlignment="1">
      <alignment horizontal="right"/>
    </xf>
    <xf numFmtId="4" fontId="15" fillId="5" borderId="1" xfId="2" applyNumberFormat="1" applyFont="1" applyFill="1" applyBorder="1" applyAlignment="1">
      <alignment horizontal="right" vertical="center" wrapText="1"/>
    </xf>
    <xf numFmtId="0" fontId="15" fillId="9" borderId="1" xfId="0" applyFont="1" applyFill="1" applyBorder="1" applyAlignment="1">
      <alignment horizontal="center" vertical="top"/>
    </xf>
    <xf numFmtId="0" fontId="34" fillId="14" borderId="1" xfId="0" applyFont="1" applyFill="1" applyBorder="1" applyAlignment="1">
      <alignment horizontal="center" wrapText="1"/>
    </xf>
    <xf numFmtId="0" fontId="34" fillId="14" borderId="9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horizontal="center" vertical="top" wrapText="1"/>
    </xf>
    <xf numFmtId="43" fontId="11" fillId="5" borderId="1" xfId="2" applyFont="1" applyFill="1" applyBorder="1"/>
    <xf numFmtId="0" fontId="15" fillId="9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 wrapText="1"/>
    </xf>
    <xf numFmtId="164" fontId="11" fillId="5" borderId="0" xfId="2" applyNumberFormat="1" applyFont="1" applyFill="1"/>
    <xf numFmtId="164" fontId="7" fillId="5" borderId="0" xfId="2" applyNumberFormat="1" applyFont="1" applyFill="1"/>
    <xf numFmtId="0" fontId="11" fillId="7" borderId="1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 wrapText="1"/>
    </xf>
    <xf numFmtId="43" fontId="8" fillId="0" borderId="0" xfId="2" applyFont="1" applyBorder="1" applyAlignment="1">
      <alignment horizontal="center" vertical="top" wrapText="1"/>
    </xf>
    <xf numFmtId="0" fontId="29" fillId="0" borderId="0" xfId="0" applyFont="1" applyBorder="1" applyAlignment="1">
      <alignment horizontal="left" wrapText="1"/>
    </xf>
    <xf numFmtId="0" fontId="12" fillId="12" borderId="6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 vertical="top" wrapText="1"/>
    </xf>
    <xf numFmtId="0" fontId="5" fillId="11" borderId="14" xfId="0" applyFont="1" applyFill="1" applyBorder="1" applyAlignment="1">
      <alignment horizontal="center" vertical="top" wrapText="1"/>
    </xf>
    <xf numFmtId="0" fontId="5" fillId="11" borderId="10" xfId="0" applyFont="1" applyFill="1" applyBorder="1" applyAlignment="1">
      <alignment horizontal="center" vertical="top" wrapText="1"/>
    </xf>
    <xf numFmtId="0" fontId="5" fillId="11" borderId="12" xfId="0" applyFont="1" applyFill="1" applyBorder="1" applyAlignment="1">
      <alignment horizontal="center" vertical="top" wrapText="1"/>
    </xf>
    <xf numFmtId="0" fontId="5" fillId="11" borderId="13" xfId="0" applyFont="1" applyFill="1" applyBorder="1" applyAlignment="1">
      <alignment horizontal="center" vertical="top" wrapText="1"/>
    </xf>
    <xf numFmtId="43" fontId="15" fillId="9" borderId="1" xfId="2" applyFont="1" applyFill="1" applyBorder="1" applyAlignment="1">
      <alignment horizontal="center" vertical="top" wrapText="1"/>
    </xf>
    <xf numFmtId="0" fontId="5" fillId="14" borderId="20" xfId="0" applyFont="1" applyFill="1" applyBorder="1" applyAlignment="1">
      <alignment horizontal="center" vertical="top" wrapText="1"/>
    </xf>
    <xf numFmtId="0" fontId="5" fillId="14" borderId="14" xfId="0" applyFont="1" applyFill="1" applyBorder="1" applyAlignment="1">
      <alignment horizontal="center" vertical="top" wrapText="1"/>
    </xf>
    <xf numFmtId="0" fontId="33" fillId="13" borderId="6" xfId="0" applyFont="1" applyFill="1" applyBorder="1" applyAlignment="1">
      <alignment horizontal="center"/>
    </xf>
    <xf numFmtId="0" fontId="33" fillId="13" borderId="7" xfId="0" applyFont="1" applyFill="1" applyBorder="1" applyAlignment="1">
      <alignment horizontal="center"/>
    </xf>
    <xf numFmtId="0" fontId="33" fillId="13" borderId="5" xfId="0" applyFont="1" applyFill="1" applyBorder="1" applyAlignment="1">
      <alignment horizontal="center"/>
    </xf>
    <xf numFmtId="43" fontId="5" fillId="9" borderId="1" xfId="2" applyFont="1" applyFill="1" applyBorder="1" applyAlignment="1">
      <alignment horizontal="center" vertical="top" wrapText="1"/>
    </xf>
    <xf numFmtId="0" fontId="15" fillId="9" borderId="21" xfId="0" applyFont="1" applyFill="1" applyBorder="1" applyAlignment="1">
      <alignment horizontal="center" vertical="top" wrapText="1"/>
    </xf>
    <xf numFmtId="0" fontId="15" fillId="9" borderId="5" xfId="0" applyFont="1" applyFill="1" applyBorder="1" applyAlignment="1">
      <alignment horizontal="center" vertical="top" wrapText="1"/>
    </xf>
    <xf numFmtId="0" fontId="15" fillId="9" borderId="6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 wrapText="1"/>
    </xf>
    <xf numFmtId="0" fontId="34" fillId="9" borderId="6" xfId="0" applyFont="1" applyFill="1" applyBorder="1" applyAlignment="1">
      <alignment horizontal="center" wrapText="1"/>
    </xf>
    <xf numFmtId="0" fontId="34" fillId="9" borderId="5" xfId="0" applyFont="1" applyFill="1" applyBorder="1" applyAlignment="1">
      <alignment horizontal="center" wrapText="1"/>
    </xf>
    <xf numFmtId="0" fontId="34" fillId="9" borderId="1" xfId="0" applyFont="1" applyFill="1" applyBorder="1" applyAlignment="1">
      <alignment horizontal="center" wrapText="1"/>
    </xf>
    <xf numFmtId="0" fontId="34" fillId="14" borderId="1" xfId="0" applyFont="1" applyFill="1" applyBorder="1" applyAlignment="1">
      <alignment horizontal="center" wrapText="1"/>
    </xf>
    <xf numFmtId="0" fontId="34" fillId="14" borderId="9" xfId="0" applyFont="1" applyFill="1" applyBorder="1" applyAlignment="1">
      <alignment horizontal="center" wrapText="1"/>
    </xf>
    <xf numFmtId="43" fontId="15" fillId="9" borderId="10" xfId="2" applyFont="1" applyFill="1" applyBorder="1" applyAlignment="1">
      <alignment horizontal="center" vertical="top" wrapText="1"/>
    </xf>
    <xf numFmtId="43" fontId="15" fillId="9" borderId="19" xfId="2" applyFont="1" applyFill="1" applyBorder="1" applyAlignment="1">
      <alignment horizontal="center" vertical="top" wrapText="1"/>
    </xf>
    <xf numFmtId="0" fontId="15" fillId="9" borderId="22" xfId="0" applyFont="1" applyFill="1" applyBorder="1" applyAlignment="1">
      <alignment horizontal="center" vertical="top" wrapText="1"/>
    </xf>
    <xf numFmtId="0" fontId="15" fillId="9" borderId="23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164" fontId="7" fillId="7" borderId="1" xfId="2" applyNumberFormat="1" applyFont="1" applyFill="1" applyBorder="1"/>
    <xf numFmtId="164" fontId="7" fillId="7" borderId="1" xfId="2" applyNumberFormat="1" applyFont="1" applyFill="1" applyBorder="1" applyAlignment="1">
      <alignment horizontal="right"/>
    </xf>
    <xf numFmtId="164" fontId="7" fillId="5" borderId="1" xfId="2" applyNumberFormat="1" applyFont="1" applyFill="1" applyBorder="1" applyAlignment="1">
      <alignment horizontal="right"/>
    </xf>
  </cellXfs>
  <cellStyles count="8">
    <cellStyle name="Bad" xfId="7" builtinId="27"/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E7F9DD"/>
      <color rgb="FFCC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September 16, 2016)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8486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4545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42580</c:v>
                </c:pt>
                <c:pt idx="1">
                  <c:v>42587</c:v>
                </c:pt>
                <c:pt idx="2">
                  <c:v>42594</c:v>
                </c:pt>
                <c:pt idx="3">
                  <c:v>42601</c:v>
                </c:pt>
                <c:pt idx="4">
                  <c:v>42608</c:v>
                </c:pt>
                <c:pt idx="5">
                  <c:v>42615</c:v>
                </c:pt>
                <c:pt idx="6">
                  <c:v>42622</c:v>
                </c:pt>
                <c:pt idx="7">
                  <c:v>42629</c:v>
                </c:pt>
              </c:numCache>
            </c:numRef>
          </c:cat>
          <c:val>
            <c:numRef>
              <c:f>'NAV Trend'!#REF!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42580</c:v>
                </c:pt>
                <c:pt idx="1">
                  <c:v>42587</c:v>
                </c:pt>
                <c:pt idx="2">
                  <c:v>42594</c:v>
                </c:pt>
                <c:pt idx="3">
                  <c:v>42601</c:v>
                </c:pt>
                <c:pt idx="4">
                  <c:v>42608</c:v>
                </c:pt>
                <c:pt idx="5">
                  <c:v>42615</c:v>
                </c:pt>
                <c:pt idx="6">
                  <c:v>42622</c:v>
                </c:pt>
                <c:pt idx="7">
                  <c:v>42629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4923038917.1999998</c:v>
                </c:pt>
                <c:pt idx="1">
                  <c:v>4906543561.1500006</c:v>
                </c:pt>
                <c:pt idx="2">
                  <c:v>4889707136.0699997</c:v>
                </c:pt>
                <c:pt idx="3">
                  <c:v>4934700663.3100004</c:v>
                </c:pt>
                <c:pt idx="4">
                  <c:v>4932053314.3699999</c:v>
                </c:pt>
                <c:pt idx="5">
                  <c:v>4889400476.8999996</c:v>
                </c:pt>
                <c:pt idx="6">
                  <c:v>4878724019.1400003</c:v>
                </c:pt>
                <c:pt idx="7">
                  <c:v>4908547117.0299997</c:v>
                </c:pt>
              </c:numCache>
            </c:numRef>
          </c:val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42580</c:v>
                </c:pt>
                <c:pt idx="1">
                  <c:v>42587</c:v>
                </c:pt>
                <c:pt idx="2">
                  <c:v>42594</c:v>
                </c:pt>
                <c:pt idx="3">
                  <c:v>42601</c:v>
                </c:pt>
                <c:pt idx="4">
                  <c:v>42608</c:v>
                </c:pt>
                <c:pt idx="5">
                  <c:v>42615</c:v>
                </c:pt>
                <c:pt idx="6">
                  <c:v>42622</c:v>
                </c:pt>
                <c:pt idx="7">
                  <c:v>42629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24811007404.114376</c:v>
                </c:pt>
                <c:pt idx="1">
                  <c:v>24722266853.243694</c:v>
                </c:pt>
                <c:pt idx="2">
                  <c:v>24714036403.948727</c:v>
                </c:pt>
                <c:pt idx="3">
                  <c:v>24778044922.46698</c:v>
                </c:pt>
                <c:pt idx="4">
                  <c:v>24851525758.043652</c:v>
                </c:pt>
                <c:pt idx="5">
                  <c:v>24658339573.370785</c:v>
                </c:pt>
                <c:pt idx="6">
                  <c:v>24720501192.57486</c:v>
                </c:pt>
                <c:pt idx="7">
                  <c:v>24755115316.84428</c:v>
                </c:pt>
              </c:numCache>
            </c:numRef>
          </c:val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42580</c:v>
                </c:pt>
                <c:pt idx="1">
                  <c:v>42587</c:v>
                </c:pt>
                <c:pt idx="2">
                  <c:v>42594</c:v>
                </c:pt>
                <c:pt idx="3">
                  <c:v>42601</c:v>
                </c:pt>
                <c:pt idx="4">
                  <c:v>42608</c:v>
                </c:pt>
                <c:pt idx="5">
                  <c:v>42615</c:v>
                </c:pt>
                <c:pt idx="6">
                  <c:v>42622</c:v>
                </c:pt>
                <c:pt idx="7">
                  <c:v>42629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13624733782.429998</c:v>
                </c:pt>
                <c:pt idx="1">
                  <c:v>13498719886.790001</c:v>
                </c:pt>
                <c:pt idx="2">
                  <c:v>13406615962.83</c:v>
                </c:pt>
                <c:pt idx="3">
                  <c:v>13502477157.190002</c:v>
                </c:pt>
                <c:pt idx="4">
                  <c:v>13526130602.380001</c:v>
                </c:pt>
                <c:pt idx="5">
                  <c:v>13690522280.889999</c:v>
                </c:pt>
                <c:pt idx="6">
                  <c:v>13701477839.590002</c:v>
                </c:pt>
                <c:pt idx="7">
                  <c:v>13765191208.550001</c:v>
                </c:pt>
              </c:numCache>
            </c:numRef>
          </c:val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42580</c:v>
                </c:pt>
                <c:pt idx="1">
                  <c:v>42587</c:v>
                </c:pt>
                <c:pt idx="2">
                  <c:v>42594</c:v>
                </c:pt>
                <c:pt idx="3">
                  <c:v>42601</c:v>
                </c:pt>
                <c:pt idx="4">
                  <c:v>42608</c:v>
                </c:pt>
                <c:pt idx="5">
                  <c:v>42615</c:v>
                </c:pt>
                <c:pt idx="6">
                  <c:v>42622</c:v>
                </c:pt>
                <c:pt idx="7">
                  <c:v>42629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46073885489.857651</c:v>
                </c:pt>
                <c:pt idx="1">
                  <c:v>45247573661.151199</c:v>
                </c:pt>
                <c:pt idx="2">
                  <c:v>45249424883.151199</c:v>
                </c:pt>
                <c:pt idx="3">
                  <c:v>45250823813.151199</c:v>
                </c:pt>
                <c:pt idx="4">
                  <c:v>45252266502.151199</c:v>
                </c:pt>
                <c:pt idx="5">
                  <c:v>45267882742.151199</c:v>
                </c:pt>
                <c:pt idx="6">
                  <c:v>45385534313.190002</c:v>
                </c:pt>
                <c:pt idx="7">
                  <c:v>45387007528.190002</c:v>
                </c:pt>
              </c:numCache>
            </c:numRef>
          </c:val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42580</c:v>
                </c:pt>
                <c:pt idx="1">
                  <c:v>42587</c:v>
                </c:pt>
                <c:pt idx="2">
                  <c:v>42594</c:v>
                </c:pt>
                <c:pt idx="3">
                  <c:v>42601</c:v>
                </c:pt>
                <c:pt idx="4">
                  <c:v>42608</c:v>
                </c:pt>
                <c:pt idx="5">
                  <c:v>42615</c:v>
                </c:pt>
                <c:pt idx="6">
                  <c:v>42622</c:v>
                </c:pt>
                <c:pt idx="7">
                  <c:v>42629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132930613532.55411</c:v>
                </c:pt>
                <c:pt idx="1">
                  <c:v>125915393194.79411</c:v>
                </c:pt>
                <c:pt idx="2">
                  <c:v>119132300306.86407</c:v>
                </c:pt>
                <c:pt idx="3">
                  <c:v>115850309024.6041</c:v>
                </c:pt>
                <c:pt idx="4">
                  <c:v>112159983210.63791</c:v>
                </c:pt>
                <c:pt idx="5">
                  <c:v>112920223731.94792</c:v>
                </c:pt>
                <c:pt idx="6">
                  <c:v>105796549374.00789</c:v>
                </c:pt>
                <c:pt idx="7">
                  <c:v>103270017663.17789</c:v>
                </c:pt>
              </c:numCache>
            </c:numRef>
          </c:val>
        </c:ser>
        <c:marker val="1"/>
        <c:axId val="112415104"/>
        <c:axId val="112416640"/>
      </c:lineChart>
      <c:lineChart>
        <c:grouping val="standard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42580</c:v>
                </c:pt>
                <c:pt idx="1">
                  <c:v>42587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19958149256.249023</c:v>
                </c:pt>
                <c:pt idx="1">
                  <c:v>19299127189.645416</c:v>
                </c:pt>
                <c:pt idx="2">
                  <c:v>18763103192.783772</c:v>
                </c:pt>
                <c:pt idx="3">
                  <c:v>18269103436.067799</c:v>
                </c:pt>
                <c:pt idx="4">
                  <c:v>18085791543.9869</c:v>
                </c:pt>
                <c:pt idx="5">
                  <c:v>17438164580.537361</c:v>
                </c:pt>
                <c:pt idx="6">
                  <c:v>16944368289.078442</c:v>
                </c:pt>
                <c:pt idx="7">
                  <c:v>16090146210.691013</c:v>
                </c:pt>
              </c:numCache>
            </c:numRef>
          </c:val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_(* #,##0.00_);_(* \(#,##0.00\);_(* "-"??_);_(@_)</c:formatCode>
                <c:ptCount val="8"/>
                <c:pt idx="0">
                  <c:v>7853732740.5999994</c:v>
                </c:pt>
                <c:pt idx="1">
                  <c:v>7881597676.96</c:v>
                </c:pt>
                <c:pt idx="2">
                  <c:v>7908929693.0799999</c:v>
                </c:pt>
                <c:pt idx="3">
                  <c:v>7947338042.3099995</c:v>
                </c:pt>
                <c:pt idx="4">
                  <c:v>7907067191.5099993</c:v>
                </c:pt>
                <c:pt idx="5">
                  <c:v>7899183695.9799995</c:v>
                </c:pt>
                <c:pt idx="6">
                  <c:v>7900902464.210001</c:v>
                </c:pt>
                <c:pt idx="7">
                  <c:v>7913340080.1499996</c:v>
                </c:pt>
              </c:numCache>
            </c:numRef>
          </c:val>
        </c:ser>
        <c:marker val="1"/>
        <c:axId val="112444544"/>
        <c:axId val="112418176"/>
      </c:lineChart>
      <c:catAx>
        <c:axId val="112415104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112416640"/>
        <c:crosses val="autoZero"/>
        <c:lblAlgn val="ctr"/>
        <c:lblOffset val="100"/>
      </c:catAx>
      <c:valAx>
        <c:axId val="112416640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112415104"/>
        <c:crossesAt val="41880"/>
        <c:crossBetween val="midCat"/>
      </c:valAx>
      <c:valAx>
        <c:axId val="112418176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112444544"/>
        <c:crosses val="max"/>
        <c:crossBetween val="between"/>
      </c:valAx>
      <c:dateAx>
        <c:axId val="112444544"/>
        <c:scaling>
          <c:orientation val="minMax"/>
        </c:scaling>
        <c:delete val="1"/>
        <c:axPos val="b"/>
        <c:numFmt formatCode="d\-mmm" sourceLinked="1"/>
        <c:tickLblPos val="none"/>
        <c:crossAx val="112418176"/>
        <c:crosses val="autoZero"/>
        <c:auto val="1"/>
        <c:lblOffset val="100"/>
        <c:minorUnit val="4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640452134702E-2"/>
          <c:y val="0.87118159565206754"/>
          <c:w val="0.7740278621336476"/>
          <c:h val="7.3529261211492919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September 16</a:t>
            </a:r>
            <a:r>
              <a:rPr lang="en-US" sz="1600" baseline="0"/>
              <a:t>, 2016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4278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42580</c:v>
                </c:pt>
                <c:pt idx="1">
                  <c:v>42587</c:v>
                </c:pt>
                <c:pt idx="2">
                  <c:v>42594</c:v>
                </c:pt>
                <c:pt idx="3">
                  <c:v>42601</c:v>
                </c:pt>
                <c:pt idx="4">
                  <c:v>42608</c:v>
                </c:pt>
                <c:pt idx="5">
                  <c:v>42615</c:v>
                </c:pt>
                <c:pt idx="6">
                  <c:v>42622</c:v>
                </c:pt>
                <c:pt idx="7">
                  <c:v>42629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250175161123.00516</c:v>
                </c:pt>
                <c:pt idx="1">
                  <c:v>241471222023.73441</c:v>
                </c:pt>
                <c:pt idx="2">
                  <c:v>234064117578.72775</c:v>
                </c:pt>
                <c:pt idx="3">
                  <c:v>230532797059.10007</c:v>
                </c:pt>
                <c:pt idx="4">
                  <c:v>226714818123.07965</c:v>
                </c:pt>
                <c:pt idx="5">
                  <c:v>226763717081.77725</c:v>
                </c:pt>
                <c:pt idx="6">
                  <c:v>219328057491.79117</c:v>
                </c:pt>
                <c:pt idx="7">
                  <c:v>216089365124.63318</c:v>
                </c:pt>
              </c:numCache>
            </c:numRef>
          </c:val>
        </c:ser>
        <c:marker val="1"/>
        <c:axId val="114362240"/>
        <c:axId val="114363776"/>
      </c:lineChart>
      <c:catAx>
        <c:axId val="114362240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4363776"/>
        <c:crosses val="autoZero"/>
        <c:lblAlgn val="ctr"/>
        <c:lblOffset val="100"/>
      </c:catAx>
      <c:valAx>
        <c:axId val="114363776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4362240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3"/>
  <sheetViews>
    <sheetView tabSelected="1" zoomScale="140" zoomScaleNormal="140" workbookViewId="0">
      <selection activeCell="A2" sqref="A2"/>
    </sheetView>
  </sheetViews>
  <sheetFormatPr defaultRowHeight="12" customHeight="1"/>
  <cols>
    <col min="1" max="1" width="4.28515625" style="4" customWidth="1"/>
    <col min="2" max="2" width="28.7109375" style="5" customWidth="1"/>
    <col min="3" max="3" width="29.140625" style="5" customWidth="1"/>
    <col min="4" max="4" width="14" style="5" customWidth="1"/>
    <col min="5" max="5" width="6.85546875" style="5" customWidth="1"/>
    <col min="6" max="6" width="7.140625" style="5" customWidth="1"/>
    <col min="7" max="7" width="13.5703125" style="5" customWidth="1"/>
    <col min="8" max="8" width="6.7109375" style="5" customWidth="1"/>
    <col min="9" max="9" width="7.140625" style="5" customWidth="1"/>
    <col min="10" max="10" width="7.85546875" style="5" customWidth="1"/>
    <col min="11" max="11" width="7.28515625" style="5" customWidth="1"/>
    <col min="12" max="12" width="8.85546875" style="5" customWidth="1"/>
    <col min="13" max="13" width="13.140625" style="6" customWidth="1"/>
    <col min="14" max="14" width="12.28515625" style="5" customWidth="1"/>
    <col min="15" max="15" width="11.7109375" style="5" customWidth="1"/>
    <col min="16" max="16" width="9.42578125" style="5" customWidth="1"/>
    <col min="17" max="17" width="7.85546875" style="5" customWidth="1"/>
    <col min="18" max="256" width="8.85546875" style="5"/>
    <col min="257" max="257" width="4.28515625" style="5" customWidth="1"/>
    <col min="258" max="258" width="20.42578125" style="5" customWidth="1"/>
    <col min="259" max="259" width="21" style="5" customWidth="1"/>
    <col min="260" max="260" width="16.42578125" style="5" customWidth="1"/>
    <col min="261" max="261" width="9" style="5" customWidth="1"/>
    <col min="262" max="262" width="16.7109375" style="5" customWidth="1"/>
    <col min="263" max="263" width="8.140625" style="5" customWidth="1"/>
    <col min="264" max="264" width="13.140625" style="5" customWidth="1"/>
    <col min="265" max="265" width="13" style="5" customWidth="1"/>
    <col min="266" max="266" width="12.85546875" style="5" customWidth="1"/>
    <col min="267" max="267" width="14.42578125" style="5" customWidth="1"/>
    <col min="268" max="268" width="8.85546875" style="5" customWidth="1"/>
    <col min="269" max="269" width="13.140625" style="5" customWidth="1"/>
    <col min="270" max="270" width="12.28515625" style="5" customWidth="1"/>
    <col min="271" max="271" width="11.7109375" style="5" customWidth="1"/>
    <col min="272" max="272" width="8.28515625" style="5" customWidth="1"/>
    <col min="273" max="273" width="7.85546875" style="5" customWidth="1"/>
    <col min="274" max="512" width="8.85546875" style="5"/>
    <col min="513" max="513" width="4.28515625" style="5" customWidth="1"/>
    <col min="514" max="514" width="20.42578125" style="5" customWidth="1"/>
    <col min="515" max="515" width="21" style="5" customWidth="1"/>
    <col min="516" max="516" width="16.42578125" style="5" customWidth="1"/>
    <col min="517" max="517" width="9" style="5" customWidth="1"/>
    <col min="518" max="518" width="16.7109375" style="5" customWidth="1"/>
    <col min="519" max="519" width="8.140625" style="5" customWidth="1"/>
    <col min="520" max="520" width="13.140625" style="5" customWidth="1"/>
    <col min="521" max="521" width="13" style="5" customWidth="1"/>
    <col min="522" max="522" width="12.85546875" style="5" customWidth="1"/>
    <col min="523" max="523" width="14.42578125" style="5" customWidth="1"/>
    <col min="524" max="524" width="8.85546875" style="5" customWidth="1"/>
    <col min="525" max="525" width="13.140625" style="5" customWidth="1"/>
    <col min="526" max="526" width="12.28515625" style="5" customWidth="1"/>
    <col min="527" max="527" width="11.7109375" style="5" customWidth="1"/>
    <col min="528" max="528" width="8.28515625" style="5" customWidth="1"/>
    <col min="529" max="529" width="7.85546875" style="5" customWidth="1"/>
    <col min="530" max="768" width="8.85546875" style="5"/>
    <col min="769" max="769" width="4.28515625" style="5" customWidth="1"/>
    <col min="770" max="770" width="20.42578125" style="5" customWidth="1"/>
    <col min="771" max="771" width="21" style="5" customWidth="1"/>
    <col min="772" max="772" width="16.42578125" style="5" customWidth="1"/>
    <col min="773" max="773" width="9" style="5" customWidth="1"/>
    <col min="774" max="774" width="16.7109375" style="5" customWidth="1"/>
    <col min="775" max="775" width="8.140625" style="5" customWidth="1"/>
    <col min="776" max="776" width="13.140625" style="5" customWidth="1"/>
    <col min="777" max="777" width="13" style="5" customWidth="1"/>
    <col min="778" max="778" width="12.85546875" style="5" customWidth="1"/>
    <col min="779" max="779" width="14.42578125" style="5" customWidth="1"/>
    <col min="780" max="780" width="8.85546875" style="5" customWidth="1"/>
    <col min="781" max="781" width="13.140625" style="5" customWidth="1"/>
    <col min="782" max="782" width="12.28515625" style="5" customWidth="1"/>
    <col min="783" max="783" width="11.7109375" style="5" customWidth="1"/>
    <col min="784" max="784" width="8.28515625" style="5" customWidth="1"/>
    <col min="785" max="785" width="7.85546875" style="5" customWidth="1"/>
    <col min="786" max="1024" width="8.85546875" style="5"/>
    <col min="1025" max="1025" width="4.28515625" style="5" customWidth="1"/>
    <col min="1026" max="1026" width="20.42578125" style="5" customWidth="1"/>
    <col min="1027" max="1027" width="21" style="5" customWidth="1"/>
    <col min="1028" max="1028" width="16.42578125" style="5" customWidth="1"/>
    <col min="1029" max="1029" width="9" style="5" customWidth="1"/>
    <col min="1030" max="1030" width="16.7109375" style="5" customWidth="1"/>
    <col min="1031" max="1031" width="8.140625" style="5" customWidth="1"/>
    <col min="1032" max="1032" width="13.140625" style="5" customWidth="1"/>
    <col min="1033" max="1033" width="13" style="5" customWidth="1"/>
    <col min="1034" max="1034" width="12.85546875" style="5" customWidth="1"/>
    <col min="1035" max="1035" width="14.42578125" style="5" customWidth="1"/>
    <col min="1036" max="1036" width="8.85546875" style="5" customWidth="1"/>
    <col min="1037" max="1037" width="13.140625" style="5" customWidth="1"/>
    <col min="1038" max="1038" width="12.28515625" style="5" customWidth="1"/>
    <col min="1039" max="1039" width="11.7109375" style="5" customWidth="1"/>
    <col min="1040" max="1040" width="8.28515625" style="5" customWidth="1"/>
    <col min="1041" max="1041" width="7.85546875" style="5" customWidth="1"/>
    <col min="1042" max="1280" width="8.85546875" style="5"/>
    <col min="1281" max="1281" width="4.28515625" style="5" customWidth="1"/>
    <col min="1282" max="1282" width="20.42578125" style="5" customWidth="1"/>
    <col min="1283" max="1283" width="21" style="5" customWidth="1"/>
    <col min="1284" max="1284" width="16.42578125" style="5" customWidth="1"/>
    <col min="1285" max="1285" width="9" style="5" customWidth="1"/>
    <col min="1286" max="1286" width="16.7109375" style="5" customWidth="1"/>
    <col min="1287" max="1287" width="8.140625" style="5" customWidth="1"/>
    <col min="1288" max="1288" width="13.140625" style="5" customWidth="1"/>
    <col min="1289" max="1289" width="13" style="5" customWidth="1"/>
    <col min="1290" max="1290" width="12.85546875" style="5" customWidth="1"/>
    <col min="1291" max="1291" width="14.42578125" style="5" customWidth="1"/>
    <col min="1292" max="1292" width="8.85546875" style="5" customWidth="1"/>
    <col min="1293" max="1293" width="13.140625" style="5" customWidth="1"/>
    <col min="1294" max="1294" width="12.28515625" style="5" customWidth="1"/>
    <col min="1295" max="1295" width="11.7109375" style="5" customWidth="1"/>
    <col min="1296" max="1296" width="8.28515625" style="5" customWidth="1"/>
    <col min="1297" max="1297" width="7.85546875" style="5" customWidth="1"/>
    <col min="1298" max="1536" width="8.85546875" style="5"/>
    <col min="1537" max="1537" width="4.28515625" style="5" customWidth="1"/>
    <col min="1538" max="1538" width="20.42578125" style="5" customWidth="1"/>
    <col min="1539" max="1539" width="21" style="5" customWidth="1"/>
    <col min="1540" max="1540" width="16.42578125" style="5" customWidth="1"/>
    <col min="1541" max="1541" width="9" style="5" customWidth="1"/>
    <col min="1542" max="1542" width="16.7109375" style="5" customWidth="1"/>
    <col min="1543" max="1543" width="8.140625" style="5" customWidth="1"/>
    <col min="1544" max="1544" width="13.140625" style="5" customWidth="1"/>
    <col min="1545" max="1545" width="13" style="5" customWidth="1"/>
    <col min="1546" max="1546" width="12.85546875" style="5" customWidth="1"/>
    <col min="1547" max="1547" width="14.42578125" style="5" customWidth="1"/>
    <col min="1548" max="1548" width="8.85546875" style="5" customWidth="1"/>
    <col min="1549" max="1549" width="13.140625" style="5" customWidth="1"/>
    <col min="1550" max="1550" width="12.28515625" style="5" customWidth="1"/>
    <col min="1551" max="1551" width="11.7109375" style="5" customWidth="1"/>
    <col min="1552" max="1552" width="8.28515625" style="5" customWidth="1"/>
    <col min="1553" max="1553" width="7.85546875" style="5" customWidth="1"/>
    <col min="1554" max="1792" width="8.85546875" style="5"/>
    <col min="1793" max="1793" width="4.28515625" style="5" customWidth="1"/>
    <col min="1794" max="1794" width="20.42578125" style="5" customWidth="1"/>
    <col min="1795" max="1795" width="21" style="5" customWidth="1"/>
    <col min="1796" max="1796" width="16.42578125" style="5" customWidth="1"/>
    <col min="1797" max="1797" width="9" style="5" customWidth="1"/>
    <col min="1798" max="1798" width="16.7109375" style="5" customWidth="1"/>
    <col min="1799" max="1799" width="8.140625" style="5" customWidth="1"/>
    <col min="1800" max="1800" width="13.140625" style="5" customWidth="1"/>
    <col min="1801" max="1801" width="13" style="5" customWidth="1"/>
    <col min="1802" max="1802" width="12.85546875" style="5" customWidth="1"/>
    <col min="1803" max="1803" width="14.42578125" style="5" customWidth="1"/>
    <col min="1804" max="1804" width="8.85546875" style="5" customWidth="1"/>
    <col min="1805" max="1805" width="13.140625" style="5" customWidth="1"/>
    <col min="1806" max="1806" width="12.28515625" style="5" customWidth="1"/>
    <col min="1807" max="1807" width="11.7109375" style="5" customWidth="1"/>
    <col min="1808" max="1808" width="8.28515625" style="5" customWidth="1"/>
    <col min="1809" max="1809" width="7.85546875" style="5" customWidth="1"/>
    <col min="1810" max="2048" width="8.85546875" style="5"/>
    <col min="2049" max="2049" width="4.28515625" style="5" customWidth="1"/>
    <col min="2050" max="2050" width="20.42578125" style="5" customWidth="1"/>
    <col min="2051" max="2051" width="21" style="5" customWidth="1"/>
    <col min="2052" max="2052" width="16.42578125" style="5" customWidth="1"/>
    <col min="2053" max="2053" width="9" style="5" customWidth="1"/>
    <col min="2054" max="2054" width="16.7109375" style="5" customWidth="1"/>
    <col min="2055" max="2055" width="8.140625" style="5" customWidth="1"/>
    <col min="2056" max="2056" width="13.140625" style="5" customWidth="1"/>
    <col min="2057" max="2057" width="13" style="5" customWidth="1"/>
    <col min="2058" max="2058" width="12.85546875" style="5" customWidth="1"/>
    <col min="2059" max="2059" width="14.42578125" style="5" customWidth="1"/>
    <col min="2060" max="2060" width="8.85546875" style="5" customWidth="1"/>
    <col min="2061" max="2061" width="13.140625" style="5" customWidth="1"/>
    <col min="2062" max="2062" width="12.28515625" style="5" customWidth="1"/>
    <col min="2063" max="2063" width="11.7109375" style="5" customWidth="1"/>
    <col min="2064" max="2064" width="8.28515625" style="5" customWidth="1"/>
    <col min="2065" max="2065" width="7.85546875" style="5" customWidth="1"/>
    <col min="2066" max="2304" width="8.85546875" style="5"/>
    <col min="2305" max="2305" width="4.28515625" style="5" customWidth="1"/>
    <col min="2306" max="2306" width="20.42578125" style="5" customWidth="1"/>
    <col min="2307" max="2307" width="21" style="5" customWidth="1"/>
    <col min="2308" max="2308" width="16.42578125" style="5" customWidth="1"/>
    <col min="2309" max="2309" width="9" style="5" customWidth="1"/>
    <col min="2310" max="2310" width="16.7109375" style="5" customWidth="1"/>
    <col min="2311" max="2311" width="8.140625" style="5" customWidth="1"/>
    <col min="2312" max="2312" width="13.140625" style="5" customWidth="1"/>
    <col min="2313" max="2313" width="13" style="5" customWidth="1"/>
    <col min="2314" max="2314" width="12.85546875" style="5" customWidth="1"/>
    <col min="2315" max="2315" width="14.42578125" style="5" customWidth="1"/>
    <col min="2316" max="2316" width="8.85546875" style="5" customWidth="1"/>
    <col min="2317" max="2317" width="13.140625" style="5" customWidth="1"/>
    <col min="2318" max="2318" width="12.28515625" style="5" customWidth="1"/>
    <col min="2319" max="2319" width="11.7109375" style="5" customWidth="1"/>
    <col min="2320" max="2320" width="8.28515625" style="5" customWidth="1"/>
    <col min="2321" max="2321" width="7.85546875" style="5" customWidth="1"/>
    <col min="2322" max="2560" width="8.85546875" style="5"/>
    <col min="2561" max="2561" width="4.28515625" style="5" customWidth="1"/>
    <col min="2562" max="2562" width="20.42578125" style="5" customWidth="1"/>
    <col min="2563" max="2563" width="21" style="5" customWidth="1"/>
    <col min="2564" max="2564" width="16.42578125" style="5" customWidth="1"/>
    <col min="2565" max="2565" width="9" style="5" customWidth="1"/>
    <col min="2566" max="2566" width="16.7109375" style="5" customWidth="1"/>
    <col min="2567" max="2567" width="8.140625" style="5" customWidth="1"/>
    <col min="2568" max="2568" width="13.140625" style="5" customWidth="1"/>
    <col min="2569" max="2569" width="13" style="5" customWidth="1"/>
    <col min="2570" max="2570" width="12.85546875" style="5" customWidth="1"/>
    <col min="2571" max="2571" width="14.42578125" style="5" customWidth="1"/>
    <col min="2572" max="2572" width="8.85546875" style="5" customWidth="1"/>
    <col min="2573" max="2573" width="13.140625" style="5" customWidth="1"/>
    <col min="2574" max="2574" width="12.28515625" style="5" customWidth="1"/>
    <col min="2575" max="2575" width="11.7109375" style="5" customWidth="1"/>
    <col min="2576" max="2576" width="8.28515625" style="5" customWidth="1"/>
    <col min="2577" max="2577" width="7.85546875" style="5" customWidth="1"/>
    <col min="2578" max="2816" width="8.85546875" style="5"/>
    <col min="2817" max="2817" width="4.28515625" style="5" customWidth="1"/>
    <col min="2818" max="2818" width="20.42578125" style="5" customWidth="1"/>
    <col min="2819" max="2819" width="21" style="5" customWidth="1"/>
    <col min="2820" max="2820" width="16.42578125" style="5" customWidth="1"/>
    <col min="2821" max="2821" width="9" style="5" customWidth="1"/>
    <col min="2822" max="2822" width="16.7109375" style="5" customWidth="1"/>
    <col min="2823" max="2823" width="8.140625" style="5" customWidth="1"/>
    <col min="2824" max="2824" width="13.140625" style="5" customWidth="1"/>
    <col min="2825" max="2825" width="13" style="5" customWidth="1"/>
    <col min="2826" max="2826" width="12.85546875" style="5" customWidth="1"/>
    <col min="2827" max="2827" width="14.42578125" style="5" customWidth="1"/>
    <col min="2828" max="2828" width="8.85546875" style="5" customWidth="1"/>
    <col min="2829" max="2829" width="13.140625" style="5" customWidth="1"/>
    <col min="2830" max="2830" width="12.28515625" style="5" customWidth="1"/>
    <col min="2831" max="2831" width="11.7109375" style="5" customWidth="1"/>
    <col min="2832" max="2832" width="8.28515625" style="5" customWidth="1"/>
    <col min="2833" max="2833" width="7.85546875" style="5" customWidth="1"/>
    <col min="2834" max="3072" width="8.85546875" style="5"/>
    <col min="3073" max="3073" width="4.28515625" style="5" customWidth="1"/>
    <col min="3074" max="3074" width="20.42578125" style="5" customWidth="1"/>
    <col min="3075" max="3075" width="21" style="5" customWidth="1"/>
    <col min="3076" max="3076" width="16.42578125" style="5" customWidth="1"/>
    <col min="3077" max="3077" width="9" style="5" customWidth="1"/>
    <col min="3078" max="3078" width="16.7109375" style="5" customWidth="1"/>
    <col min="3079" max="3079" width="8.140625" style="5" customWidth="1"/>
    <col min="3080" max="3080" width="13.140625" style="5" customWidth="1"/>
    <col min="3081" max="3081" width="13" style="5" customWidth="1"/>
    <col min="3082" max="3082" width="12.85546875" style="5" customWidth="1"/>
    <col min="3083" max="3083" width="14.42578125" style="5" customWidth="1"/>
    <col min="3084" max="3084" width="8.85546875" style="5" customWidth="1"/>
    <col min="3085" max="3085" width="13.140625" style="5" customWidth="1"/>
    <col min="3086" max="3086" width="12.28515625" style="5" customWidth="1"/>
    <col min="3087" max="3087" width="11.7109375" style="5" customWidth="1"/>
    <col min="3088" max="3088" width="8.28515625" style="5" customWidth="1"/>
    <col min="3089" max="3089" width="7.85546875" style="5" customWidth="1"/>
    <col min="3090" max="3328" width="8.85546875" style="5"/>
    <col min="3329" max="3329" width="4.28515625" style="5" customWidth="1"/>
    <col min="3330" max="3330" width="20.42578125" style="5" customWidth="1"/>
    <col min="3331" max="3331" width="21" style="5" customWidth="1"/>
    <col min="3332" max="3332" width="16.42578125" style="5" customWidth="1"/>
    <col min="3333" max="3333" width="9" style="5" customWidth="1"/>
    <col min="3334" max="3334" width="16.7109375" style="5" customWidth="1"/>
    <col min="3335" max="3335" width="8.140625" style="5" customWidth="1"/>
    <col min="3336" max="3336" width="13.140625" style="5" customWidth="1"/>
    <col min="3337" max="3337" width="13" style="5" customWidth="1"/>
    <col min="3338" max="3338" width="12.85546875" style="5" customWidth="1"/>
    <col min="3339" max="3339" width="14.42578125" style="5" customWidth="1"/>
    <col min="3340" max="3340" width="8.85546875" style="5" customWidth="1"/>
    <col min="3341" max="3341" width="13.140625" style="5" customWidth="1"/>
    <col min="3342" max="3342" width="12.28515625" style="5" customWidth="1"/>
    <col min="3343" max="3343" width="11.7109375" style="5" customWidth="1"/>
    <col min="3344" max="3344" width="8.28515625" style="5" customWidth="1"/>
    <col min="3345" max="3345" width="7.85546875" style="5" customWidth="1"/>
    <col min="3346" max="3584" width="8.85546875" style="5"/>
    <col min="3585" max="3585" width="4.28515625" style="5" customWidth="1"/>
    <col min="3586" max="3586" width="20.42578125" style="5" customWidth="1"/>
    <col min="3587" max="3587" width="21" style="5" customWidth="1"/>
    <col min="3588" max="3588" width="16.42578125" style="5" customWidth="1"/>
    <col min="3589" max="3589" width="9" style="5" customWidth="1"/>
    <col min="3590" max="3590" width="16.7109375" style="5" customWidth="1"/>
    <col min="3591" max="3591" width="8.140625" style="5" customWidth="1"/>
    <col min="3592" max="3592" width="13.140625" style="5" customWidth="1"/>
    <col min="3593" max="3593" width="13" style="5" customWidth="1"/>
    <col min="3594" max="3594" width="12.85546875" style="5" customWidth="1"/>
    <col min="3595" max="3595" width="14.42578125" style="5" customWidth="1"/>
    <col min="3596" max="3596" width="8.85546875" style="5" customWidth="1"/>
    <col min="3597" max="3597" width="13.140625" style="5" customWidth="1"/>
    <col min="3598" max="3598" width="12.28515625" style="5" customWidth="1"/>
    <col min="3599" max="3599" width="11.7109375" style="5" customWidth="1"/>
    <col min="3600" max="3600" width="8.28515625" style="5" customWidth="1"/>
    <col min="3601" max="3601" width="7.85546875" style="5" customWidth="1"/>
    <col min="3602" max="3840" width="8.85546875" style="5"/>
    <col min="3841" max="3841" width="4.28515625" style="5" customWidth="1"/>
    <col min="3842" max="3842" width="20.42578125" style="5" customWidth="1"/>
    <col min="3843" max="3843" width="21" style="5" customWidth="1"/>
    <col min="3844" max="3844" width="16.42578125" style="5" customWidth="1"/>
    <col min="3845" max="3845" width="9" style="5" customWidth="1"/>
    <col min="3846" max="3846" width="16.7109375" style="5" customWidth="1"/>
    <col min="3847" max="3847" width="8.140625" style="5" customWidth="1"/>
    <col min="3848" max="3848" width="13.140625" style="5" customWidth="1"/>
    <col min="3849" max="3849" width="13" style="5" customWidth="1"/>
    <col min="3850" max="3850" width="12.85546875" style="5" customWidth="1"/>
    <col min="3851" max="3851" width="14.42578125" style="5" customWidth="1"/>
    <col min="3852" max="3852" width="8.85546875" style="5" customWidth="1"/>
    <col min="3853" max="3853" width="13.140625" style="5" customWidth="1"/>
    <col min="3854" max="3854" width="12.28515625" style="5" customWidth="1"/>
    <col min="3855" max="3855" width="11.7109375" style="5" customWidth="1"/>
    <col min="3856" max="3856" width="8.28515625" style="5" customWidth="1"/>
    <col min="3857" max="3857" width="7.85546875" style="5" customWidth="1"/>
    <col min="3858" max="4096" width="8.85546875" style="5"/>
    <col min="4097" max="4097" width="4.28515625" style="5" customWidth="1"/>
    <col min="4098" max="4098" width="20.42578125" style="5" customWidth="1"/>
    <col min="4099" max="4099" width="21" style="5" customWidth="1"/>
    <col min="4100" max="4100" width="16.42578125" style="5" customWidth="1"/>
    <col min="4101" max="4101" width="9" style="5" customWidth="1"/>
    <col min="4102" max="4102" width="16.7109375" style="5" customWidth="1"/>
    <col min="4103" max="4103" width="8.140625" style="5" customWidth="1"/>
    <col min="4104" max="4104" width="13.140625" style="5" customWidth="1"/>
    <col min="4105" max="4105" width="13" style="5" customWidth="1"/>
    <col min="4106" max="4106" width="12.85546875" style="5" customWidth="1"/>
    <col min="4107" max="4107" width="14.42578125" style="5" customWidth="1"/>
    <col min="4108" max="4108" width="8.85546875" style="5" customWidth="1"/>
    <col min="4109" max="4109" width="13.140625" style="5" customWidth="1"/>
    <col min="4110" max="4110" width="12.28515625" style="5" customWidth="1"/>
    <col min="4111" max="4111" width="11.7109375" style="5" customWidth="1"/>
    <col min="4112" max="4112" width="8.28515625" style="5" customWidth="1"/>
    <col min="4113" max="4113" width="7.85546875" style="5" customWidth="1"/>
    <col min="4114" max="4352" width="8.85546875" style="5"/>
    <col min="4353" max="4353" width="4.28515625" style="5" customWidth="1"/>
    <col min="4354" max="4354" width="20.42578125" style="5" customWidth="1"/>
    <col min="4355" max="4355" width="21" style="5" customWidth="1"/>
    <col min="4356" max="4356" width="16.42578125" style="5" customWidth="1"/>
    <col min="4357" max="4357" width="9" style="5" customWidth="1"/>
    <col min="4358" max="4358" width="16.7109375" style="5" customWidth="1"/>
    <col min="4359" max="4359" width="8.140625" style="5" customWidth="1"/>
    <col min="4360" max="4360" width="13.140625" style="5" customWidth="1"/>
    <col min="4361" max="4361" width="13" style="5" customWidth="1"/>
    <col min="4362" max="4362" width="12.85546875" style="5" customWidth="1"/>
    <col min="4363" max="4363" width="14.42578125" style="5" customWidth="1"/>
    <col min="4364" max="4364" width="8.85546875" style="5" customWidth="1"/>
    <col min="4365" max="4365" width="13.140625" style="5" customWidth="1"/>
    <col min="4366" max="4366" width="12.28515625" style="5" customWidth="1"/>
    <col min="4367" max="4367" width="11.7109375" style="5" customWidth="1"/>
    <col min="4368" max="4368" width="8.28515625" style="5" customWidth="1"/>
    <col min="4369" max="4369" width="7.85546875" style="5" customWidth="1"/>
    <col min="4370" max="4608" width="8.85546875" style="5"/>
    <col min="4609" max="4609" width="4.28515625" style="5" customWidth="1"/>
    <col min="4610" max="4610" width="20.42578125" style="5" customWidth="1"/>
    <col min="4611" max="4611" width="21" style="5" customWidth="1"/>
    <col min="4612" max="4612" width="16.42578125" style="5" customWidth="1"/>
    <col min="4613" max="4613" width="9" style="5" customWidth="1"/>
    <col min="4614" max="4614" width="16.7109375" style="5" customWidth="1"/>
    <col min="4615" max="4615" width="8.140625" style="5" customWidth="1"/>
    <col min="4616" max="4616" width="13.140625" style="5" customWidth="1"/>
    <col min="4617" max="4617" width="13" style="5" customWidth="1"/>
    <col min="4618" max="4618" width="12.85546875" style="5" customWidth="1"/>
    <col min="4619" max="4619" width="14.42578125" style="5" customWidth="1"/>
    <col min="4620" max="4620" width="8.85546875" style="5" customWidth="1"/>
    <col min="4621" max="4621" width="13.140625" style="5" customWidth="1"/>
    <col min="4622" max="4622" width="12.28515625" style="5" customWidth="1"/>
    <col min="4623" max="4623" width="11.7109375" style="5" customWidth="1"/>
    <col min="4624" max="4624" width="8.28515625" style="5" customWidth="1"/>
    <col min="4625" max="4625" width="7.85546875" style="5" customWidth="1"/>
    <col min="4626" max="4864" width="8.85546875" style="5"/>
    <col min="4865" max="4865" width="4.28515625" style="5" customWidth="1"/>
    <col min="4866" max="4866" width="20.42578125" style="5" customWidth="1"/>
    <col min="4867" max="4867" width="21" style="5" customWidth="1"/>
    <col min="4868" max="4868" width="16.42578125" style="5" customWidth="1"/>
    <col min="4869" max="4869" width="9" style="5" customWidth="1"/>
    <col min="4870" max="4870" width="16.7109375" style="5" customWidth="1"/>
    <col min="4871" max="4871" width="8.140625" style="5" customWidth="1"/>
    <col min="4872" max="4872" width="13.140625" style="5" customWidth="1"/>
    <col min="4873" max="4873" width="13" style="5" customWidth="1"/>
    <col min="4874" max="4874" width="12.85546875" style="5" customWidth="1"/>
    <col min="4875" max="4875" width="14.42578125" style="5" customWidth="1"/>
    <col min="4876" max="4876" width="8.85546875" style="5" customWidth="1"/>
    <col min="4877" max="4877" width="13.140625" style="5" customWidth="1"/>
    <col min="4878" max="4878" width="12.28515625" style="5" customWidth="1"/>
    <col min="4879" max="4879" width="11.7109375" style="5" customWidth="1"/>
    <col min="4880" max="4880" width="8.28515625" style="5" customWidth="1"/>
    <col min="4881" max="4881" width="7.85546875" style="5" customWidth="1"/>
    <col min="4882" max="5120" width="8.85546875" style="5"/>
    <col min="5121" max="5121" width="4.28515625" style="5" customWidth="1"/>
    <col min="5122" max="5122" width="20.42578125" style="5" customWidth="1"/>
    <col min="5123" max="5123" width="21" style="5" customWidth="1"/>
    <col min="5124" max="5124" width="16.42578125" style="5" customWidth="1"/>
    <col min="5125" max="5125" width="9" style="5" customWidth="1"/>
    <col min="5126" max="5126" width="16.7109375" style="5" customWidth="1"/>
    <col min="5127" max="5127" width="8.140625" style="5" customWidth="1"/>
    <col min="5128" max="5128" width="13.140625" style="5" customWidth="1"/>
    <col min="5129" max="5129" width="13" style="5" customWidth="1"/>
    <col min="5130" max="5130" width="12.85546875" style="5" customWidth="1"/>
    <col min="5131" max="5131" width="14.42578125" style="5" customWidth="1"/>
    <col min="5132" max="5132" width="8.85546875" style="5" customWidth="1"/>
    <col min="5133" max="5133" width="13.140625" style="5" customWidth="1"/>
    <col min="5134" max="5134" width="12.28515625" style="5" customWidth="1"/>
    <col min="5135" max="5135" width="11.7109375" style="5" customWidth="1"/>
    <col min="5136" max="5136" width="8.28515625" style="5" customWidth="1"/>
    <col min="5137" max="5137" width="7.85546875" style="5" customWidth="1"/>
    <col min="5138" max="5376" width="8.85546875" style="5"/>
    <col min="5377" max="5377" width="4.28515625" style="5" customWidth="1"/>
    <col min="5378" max="5378" width="20.42578125" style="5" customWidth="1"/>
    <col min="5379" max="5379" width="21" style="5" customWidth="1"/>
    <col min="5380" max="5380" width="16.42578125" style="5" customWidth="1"/>
    <col min="5381" max="5381" width="9" style="5" customWidth="1"/>
    <col min="5382" max="5382" width="16.7109375" style="5" customWidth="1"/>
    <col min="5383" max="5383" width="8.140625" style="5" customWidth="1"/>
    <col min="5384" max="5384" width="13.140625" style="5" customWidth="1"/>
    <col min="5385" max="5385" width="13" style="5" customWidth="1"/>
    <col min="5386" max="5386" width="12.85546875" style="5" customWidth="1"/>
    <col min="5387" max="5387" width="14.42578125" style="5" customWidth="1"/>
    <col min="5388" max="5388" width="8.85546875" style="5" customWidth="1"/>
    <col min="5389" max="5389" width="13.140625" style="5" customWidth="1"/>
    <col min="5390" max="5390" width="12.28515625" style="5" customWidth="1"/>
    <col min="5391" max="5391" width="11.7109375" style="5" customWidth="1"/>
    <col min="5392" max="5392" width="8.28515625" style="5" customWidth="1"/>
    <col min="5393" max="5393" width="7.85546875" style="5" customWidth="1"/>
    <col min="5394" max="5632" width="8.85546875" style="5"/>
    <col min="5633" max="5633" width="4.28515625" style="5" customWidth="1"/>
    <col min="5634" max="5634" width="20.42578125" style="5" customWidth="1"/>
    <col min="5635" max="5635" width="21" style="5" customWidth="1"/>
    <col min="5636" max="5636" width="16.42578125" style="5" customWidth="1"/>
    <col min="5637" max="5637" width="9" style="5" customWidth="1"/>
    <col min="5638" max="5638" width="16.7109375" style="5" customWidth="1"/>
    <col min="5639" max="5639" width="8.140625" style="5" customWidth="1"/>
    <col min="5640" max="5640" width="13.140625" style="5" customWidth="1"/>
    <col min="5641" max="5641" width="13" style="5" customWidth="1"/>
    <col min="5642" max="5642" width="12.85546875" style="5" customWidth="1"/>
    <col min="5643" max="5643" width="14.42578125" style="5" customWidth="1"/>
    <col min="5644" max="5644" width="8.85546875" style="5" customWidth="1"/>
    <col min="5645" max="5645" width="13.140625" style="5" customWidth="1"/>
    <col min="5646" max="5646" width="12.28515625" style="5" customWidth="1"/>
    <col min="5647" max="5647" width="11.7109375" style="5" customWidth="1"/>
    <col min="5648" max="5648" width="8.28515625" style="5" customWidth="1"/>
    <col min="5649" max="5649" width="7.85546875" style="5" customWidth="1"/>
    <col min="5650" max="5888" width="8.85546875" style="5"/>
    <col min="5889" max="5889" width="4.28515625" style="5" customWidth="1"/>
    <col min="5890" max="5890" width="20.42578125" style="5" customWidth="1"/>
    <col min="5891" max="5891" width="21" style="5" customWidth="1"/>
    <col min="5892" max="5892" width="16.42578125" style="5" customWidth="1"/>
    <col min="5893" max="5893" width="9" style="5" customWidth="1"/>
    <col min="5894" max="5894" width="16.7109375" style="5" customWidth="1"/>
    <col min="5895" max="5895" width="8.140625" style="5" customWidth="1"/>
    <col min="5896" max="5896" width="13.140625" style="5" customWidth="1"/>
    <col min="5897" max="5897" width="13" style="5" customWidth="1"/>
    <col min="5898" max="5898" width="12.85546875" style="5" customWidth="1"/>
    <col min="5899" max="5899" width="14.42578125" style="5" customWidth="1"/>
    <col min="5900" max="5900" width="8.85546875" style="5" customWidth="1"/>
    <col min="5901" max="5901" width="13.140625" style="5" customWidth="1"/>
    <col min="5902" max="5902" width="12.28515625" style="5" customWidth="1"/>
    <col min="5903" max="5903" width="11.7109375" style="5" customWidth="1"/>
    <col min="5904" max="5904" width="8.28515625" style="5" customWidth="1"/>
    <col min="5905" max="5905" width="7.85546875" style="5" customWidth="1"/>
    <col min="5906" max="6144" width="8.85546875" style="5"/>
    <col min="6145" max="6145" width="4.28515625" style="5" customWidth="1"/>
    <col min="6146" max="6146" width="20.42578125" style="5" customWidth="1"/>
    <col min="6147" max="6147" width="21" style="5" customWidth="1"/>
    <col min="6148" max="6148" width="16.42578125" style="5" customWidth="1"/>
    <col min="6149" max="6149" width="9" style="5" customWidth="1"/>
    <col min="6150" max="6150" width="16.7109375" style="5" customWidth="1"/>
    <col min="6151" max="6151" width="8.140625" style="5" customWidth="1"/>
    <col min="6152" max="6152" width="13.140625" style="5" customWidth="1"/>
    <col min="6153" max="6153" width="13" style="5" customWidth="1"/>
    <col min="6154" max="6154" width="12.85546875" style="5" customWidth="1"/>
    <col min="6155" max="6155" width="14.42578125" style="5" customWidth="1"/>
    <col min="6156" max="6156" width="8.85546875" style="5" customWidth="1"/>
    <col min="6157" max="6157" width="13.140625" style="5" customWidth="1"/>
    <col min="6158" max="6158" width="12.28515625" style="5" customWidth="1"/>
    <col min="6159" max="6159" width="11.7109375" style="5" customWidth="1"/>
    <col min="6160" max="6160" width="8.28515625" style="5" customWidth="1"/>
    <col min="6161" max="6161" width="7.85546875" style="5" customWidth="1"/>
    <col min="6162" max="6400" width="8.85546875" style="5"/>
    <col min="6401" max="6401" width="4.28515625" style="5" customWidth="1"/>
    <col min="6402" max="6402" width="20.42578125" style="5" customWidth="1"/>
    <col min="6403" max="6403" width="21" style="5" customWidth="1"/>
    <col min="6404" max="6404" width="16.42578125" style="5" customWidth="1"/>
    <col min="6405" max="6405" width="9" style="5" customWidth="1"/>
    <col min="6406" max="6406" width="16.7109375" style="5" customWidth="1"/>
    <col min="6407" max="6407" width="8.140625" style="5" customWidth="1"/>
    <col min="6408" max="6408" width="13.140625" style="5" customWidth="1"/>
    <col min="6409" max="6409" width="13" style="5" customWidth="1"/>
    <col min="6410" max="6410" width="12.85546875" style="5" customWidth="1"/>
    <col min="6411" max="6411" width="14.42578125" style="5" customWidth="1"/>
    <col min="6412" max="6412" width="8.85546875" style="5" customWidth="1"/>
    <col min="6413" max="6413" width="13.140625" style="5" customWidth="1"/>
    <col min="6414" max="6414" width="12.28515625" style="5" customWidth="1"/>
    <col min="6415" max="6415" width="11.7109375" style="5" customWidth="1"/>
    <col min="6416" max="6416" width="8.28515625" style="5" customWidth="1"/>
    <col min="6417" max="6417" width="7.85546875" style="5" customWidth="1"/>
    <col min="6418" max="6656" width="8.85546875" style="5"/>
    <col min="6657" max="6657" width="4.28515625" style="5" customWidth="1"/>
    <col min="6658" max="6658" width="20.42578125" style="5" customWidth="1"/>
    <col min="6659" max="6659" width="21" style="5" customWidth="1"/>
    <col min="6660" max="6660" width="16.42578125" style="5" customWidth="1"/>
    <col min="6661" max="6661" width="9" style="5" customWidth="1"/>
    <col min="6662" max="6662" width="16.7109375" style="5" customWidth="1"/>
    <col min="6663" max="6663" width="8.140625" style="5" customWidth="1"/>
    <col min="6664" max="6664" width="13.140625" style="5" customWidth="1"/>
    <col min="6665" max="6665" width="13" style="5" customWidth="1"/>
    <col min="6666" max="6666" width="12.85546875" style="5" customWidth="1"/>
    <col min="6667" max="6667" width="14.42578125" style="5" customWidth="1"/>
    <col min="6668" max="6668" width="8.85546875" style="5" customWidth="1"/>
    <col min="6669" max="6669" width="13.140625" style="5" customWidth="1"/>
    <col min="6670" max="6670" width="12.28515625" style="5" customWidth="1"/>
    <col min="6671" max="6671" width="11.7109375" style="5" customWidth="1"/>
    <col min="6672" max="6672" width="8.28515625" style="5" customWidth="1"/>
    <col min="6673" max="6673" width="7.85546875" style="5" customWidth="1"/>
    <col min="6674" max="6912" width="8.85546875" style="5"/>
    <col min="6913" max="6913" width="4.28515625" style="5" customWidth="1"/>
    <col min="6914" max="6914" width="20.42578125" style="5" customWidth="1"/>
    <col min="6915" max="6915" width="21" style="5" customWidth="1"/>
    <col min="6916" max="6916" width="16.42578125" style="5" customWidth="1"/>
    <col min="6917" max="6917" width="9" style="5" customWidth="1"/>
    <col min="6918" max="6918" width="16.7109375" style="5" customWidth="1"/>
    <col min="6919" max="6919" width="8.140625" style="5" customWidth="1"/>
    <col min="6920" max="6920" width="13.140625" style="5" customWidth="1"/>
    <col min="6921" max="6921" width="13" style="5" customWidth="1"/>
    <col min="6922" max="6922" width="12.85546875" style="5" customWidth="1"/>
    <col min="6923" max="6923" width="14.42578125" style="5" customWidth="1"/>
    <col min="6924" max="6924" width="8.85546875" style="5" customWidth="1"/>
    <col min="6925" max="6925" width="13.140625" style="5" customWidth="1"/>
    <col min="6926" max="6926" width="12.28515625" style="5" customWidth="1"/>
    <col min="6927" max="6927" width="11.7109375" style="5" customWidth="1"/>
    <col min="6928" max="6928" width="8.28515625" style="5" customWidth="1"/>
    <col min="6929" max="6929" width="7.85546875" style="5" customWidth="1"/>
    <col min="6930" max="7168" width="8.85546875" style="5"/>
    <col min="7169" max="7169" width="4.28515625" style="5" customWidth="1"/>
    <col min="7170" max="7170" width="20.42578125" style="5" customWidth="1"/>
    <col min="7171" max="7171" width="21" style="5" customWidth="1"/>
    <col min="7172" max="7172" width="16.42578125" style="5" customWidth="1"/>
    <col min="7173" max="7173" width="9" style="5" customWidth="1"/>
    <col min="7174" max="7174" width="16.7109375" style="5" customWidth="1"/>
    <col min="7175" max="7175" width="8.140625" style="5" customWidth="1"/>
    <col min="7176" max="7176" width="13.140625" style="5" customWidth="1"/>
    <col min="7177" max="7177" width="13" style="5" customWidth="1"/>
    <col min="7178" max="7178" width="12.85546875" style="5" customWidth="1"/>
    <col min="7179" max="7179" width="14.42578125" style="5" customWidth="1"/>
    <col min="7180" max="7180" width="8.85546875" style="5" customWidth="1"/>
    <col min="7181" max="7181" width="13.140625" style="5" customWidth="1"/>
    <col min="7182" max="7182" width="12.28515625" style="5" customWidth="1"/>
    <col min="7183" max="7183" width="11.7109375" style="5" customWidth="1"/>
    <col min="7184" max="7184" width="8.28515625" style="5" customWidth="1"/>
    <col min="7185" max="7185" width="7.85546875" style="5" customWidth="1"/>
    <col min="7186" max="7424" width="8.85546875" style="5"/>
    <col min="7425" max="7425" width="4.28515625" style="5" customWidth="1"/>
    <col min="7426" max="7426" width="20.42578125" style="5" customWidth="1"/>
    <col min="7427" max="7427" width="21" style="5" customWidth="1"/>
    <col min="7428" max="7428" width="16.42578125" style="5" customWidth="1"/>
    <col min="7429" max="7429" width="9" style="5" customWidth="1"/>
    <col min="7430" max="7430" width="16.7109375" style="5" customWidth="1"/>
    <col min="7431" max="7431" width="8.140625" style="5" customWidth="1"/>
    <col min="7432" max="7432" width="13.140625" style="5" customWidth="1"/>
    <col min="7433" max="7433" width="13" style="5" customWidth="1"/>
    <col min="7434" max="7434" width="12.85546875" style="5" customWidth="1"/>
    <col min="7435" max="7435" width="14.42578125" style="5" customWidth="1"/>
    <col min="7436" max="7436" width="8.85546875" style="5" customWidth="1"/>
    <col min="7437" max="7437" width="13.140625" style="5" customWidth="1"/>
    <col min="7438" max="7438" width="12.28515625" style="5" customWidth="1"/>
    <col min="7439" max="7439" width="11.7109375" style="5" customWidth="1"/>
    <col min="7440" max="7440" width="8.28515625" style="5" customWidth="1"/>
    <col min="7441" max="7441" width="7.85546875" style="5" customWidth="1"/>
    <col min="7442" max="7680" width="8.85546875" style="5"/>
    <col min="7681" max="7681" width="4.28515625" style="5" customWidth="1"/>
    <col min="7682" max="7682" width="20.42578125" style="5" customWidth="1"/>
    <col min="7683" max="7683" width="21" style="5" customWidth="1"/>
    <col min="7684" max="7684" width="16.42578125" style="5" customWidth="1"/>
    <col min="7685" max="7685" width="9" style="5" customWidth="1"/>
    <col min="7686" max="7686" width="16.7109375" style="5" customWidth="1"/>
    <col min="7687" max="7687" width="8.140625" style="5" customWidth="1"/>
    <col min="7688" max="7688" width="13.140625" style="5" customWidth="1"/>
    <col min="7689" max="7689" width="13" style="5" customWidth="1"/>
    <col min="7690" max="7690" width="12.85546875" style="5" customWidth="1"/>
    <col min="7691" max="7691" width="14.42578125" style="5" customWidth="1"/>
    <col min="7692" max="7692" width="8.85546875" style="5" customWidth="1"/>
    <col min="7693" max="7693" width="13.140625" style="5" customWidth="1"/>
    <col min="7694" max="7694" width="12.28515625" style="5" customWidth="1"/>
    <col min="7695" max="7695" width="11.7109375" style="5" customWidth="1"/>
    <col min="7696" max="7696" width="8.28515625" style="5" customWidth="1"/>
    <col min="7697" max="7697" width="7.85546875" style="5" customWidth="1"/>
    <col min="7698" max="7936" width="8.85546875" style="5"/>
    <col min="7937" max="7937" width="4.28515625" style="5" customWidth="1"/>
    <col min="7938" max="7938" width="20.42578125" style="5" customWidth="1"/>
    <col min="7939" max="7939" width="21" style="5" customWidth="1"/>
    <col min="7940" max="7940" width="16.42578125" style="5" customWidth="1"/>
    <col min="7941" max="7941" width="9" style="5" customWidth="1"/>
    <col min="7942" max="7942" width="16.7109375" style="5" customWidth="1"/>
    <col min="7943" max="7943" width="8.140625" style="5" customWidth="1"/>
    <col min="7944" max="7944" width="13.140625" style="5" customWidth="1"/>
    <col min="7945" max="7945" width="13" style="5" customWidth="1"/>
    <col min="7946" max="7946" width="12.85546875" style="5" customWidth="1"/>
    <col min="7947" max="7947" width="14.42578125" style="5" customWidth="1"/>
    <col min="7948" max="7948" width="8.85546875" style="5" customWidth="1"/>
    <col min="7949" max="7949" width="13.140625" style="5" customWidth="1"/>
    <col min="7950" max="7950" width="12.28515625" style="5" customWidth="1"/>
    <col min="7951" max="7951" width="11.7109375" style="5" customWidth="1"/>
    <col min="7952" max="7952" width="8.28515625" style="5" customWidth="1"/>
    <col min="7953" max="7953" width="7.85546875" style="5" customWidth="1"/>
    <col min="7954" max="8192" width="8.85546875" style="5"/>
    <col min="8193" max="8193" width="4.28515625" style="5" customWidth="1"/>
    <col min="8194" max="8194" width="20.42578125" style="5" customWidth="1"/>
    <col min="8195" max="8195" width="21" style="5" customWidth="1"/>
    <col min="8196" max="8196" width="16.42578125" style="5" customWidth="1"/>
    <col min="8197" max="8197" width="9" style="5" customWidth="1"/>
    <col min="8198" max="8198" width="16.7109375" style="5" customWidth="1"/>
    <col min="8199" max="8199" width="8.140625" style="5" customWidth="1"/>
    <col min="8200" max="8200" width="13.140625" style="5" customWidth="1"/>
    <col min="8201" max="8201" width="13" style="5" customWidth="1"/>
    <col min="8202" max="8202" width="12.85546875" style="5" customWidth="1"/>
    <col min="8203" max="8203" width="14.42578125" style="5" customWidth="1"/>
    <col min="8204" max="8204" width="8.85546875" style="5" customWidth="1"/>
    <col min="8205" max="8205" width="13.140625" style="5" customWidth="1"/>
    <col min="8206" max="8206" width="12.28515625" style="5" customWidth="1"/>
    <col min="8207" max="8207" width="11.7109375" style="5" customWidth="1"/>
    <col min="8208" max="8208" width="8.28515625" style="5" customWidth="1"/>
    <col min="8209" max="8209" width="7.85546875" style="5" customWidth="1"/>
    <col min="8210" max="8448" width="8.85546875" style="5"/>
    <col min="8449" max="8449" width="4.28515625" style="5" customWidth="1"/>
    <col min="8450" max="8450" width="20.42578125" style="5" customWidth="1"/>
    <col min="8451" max="8451" width="21" style="5" customWidth="1"/>
    <col min="8452" max="8452" width="16.42578125" style="5" customWidth="1"/>
    <col min="8453" max="8453" width="9" style="5" customWidth="1"/>
    <col min="8454" max="8454" width="16.7109375" style="5" customWidth="1"/>
    <col min="8455" max="8455" width="8.140625" style="5" customWidth="1"/>
    <col min="8456" max="8456" width="13.140625" style="5" customWidth="1"/>
    <col min="8457" max="8457" width="13" style="5" customWidth="1"/>
    <col min="8458" max="8458" width="12.85546875" style="5" customWidth="1"/>
    <col min="8459" max="8459" width="14.42578125" style="5" customWidth="1"/>
    <col min="8460" max="8460" width="8.85546875" style="5" customWidth="1"/>
    <col min="8461" max="8461" width="13.140625" style="5" customWidth="1"/>
    <col min="8462" max="8462" width="12.28515625" style="5" customWidth="1"/>
    <col min="8463" max="8463" width="11.7109375" style="5" customWidth="1"/>
    <col min="8464" max="8464" width="8.28515625" style="5" customWidth="1"/>
    <col min="8465" max="8465" width="7.85546875" style="5" customWidth="1"/>
    <col min="8466" max="8704" width="8.85546875" style="5"/>
    <col min="8705" max="8705" width="4.28515625" style="5" customWidth="1"/>
    <col min="8706" max="8706" width="20.42578125" style="5" customWidth="1"/>
    <col min="8707" max="8707" width="21" style="5" customWidth="1"/>
    <col min="8708" max="8708" width="16.42578125" style="5" customWidth="1"/>
    <col min="8709" max="8709" width="9" style="5" customWidth="1"/>
    <col min="8710" max="8710" width="16.7109375" style="5" customWidth="1"/>
    <col min="8711" max="8711" width="8.140625" style="5" customWidth="1"/>
    <col min="8712" max="8712" width="13.140625" style="5" customWidth="1"/>
    <col min="8713" max="8713" width="13" style="5" customWidth="1"/>
    <col min="8714" max="8714" width="12.85546875" style="5" customWidth="1"/>
    <col min="8715" max="8715" width="14.42578125" style="5" customWidth="1"/>
    <col min="8716" max="8716" width="8.85546875" style="5" customWidth="1"/>
    <col min="8717" max="8717" width="13.140625" style="5" customWidth="1"/>
    <col min="8718" max="8718" width="12.28515625" style="5" customWidth="1"/>
    <col min="8719" max="8719" width="11.7109375" style="5" customWidth="1"/>
    <col min="8720" max="8720" width="8.28515625" style="5" customWidth="1"/>
    <col min="8721" max="8721" width="7.85546875" style="5" customWidth="1"/>
    <col min="8722" max="8960" width="8.85546875" style="5"/>
    <col min="8961" max="8961" width="4.28515625" style="5" customWidth="1"/>
    <col min="8962" max="8962" width="20.42578125" style="5" customWidth="1"/>
    <col min="8963" max="8963" width="21" style="5" customWidth="1"/>
    <col min="8964" max="8964" width="16.42578125" style="5" customWidth="1"/>
    <col min="8965" max="8965" width="9" style="5" customWidth="1"/>
    <col min="8966" max="8966" width="16.7109375" style="5" customWidth="1"/>
    <col min="8967" max="8967" width="8.140625" style="5" customWidth="1"/>
    <col min="8968" max="8968" width="13.140625" style="5" customWidth="1"/>
    <col min="8969" max="8969" width="13" style="5" customWidth="1"/>
    <col min="8970" max="8970" width="12.85546875" style="5" customWidth="1"/>
    <col min="8971" max="8971" width="14.42578125" style="5" customWidth="1"/>
    <col min="8972" max="8972" width="8.85546875" style="5" customWidth="1"/>
    <col min="8973" max="8973" width="13.140625" style="5" customWidth="1"/>
    <col min="8974" max="8974" width="12.28515625" style="5" customWidth="1"/>
    <col min="8975" max="8975" width="11.7109375" style="5" customWidth="1"/>
    <col min="8976" max="8976" width="8.28515625" style="5" customWidth="1"/>
    <col min="8977" max="8977" width="7.85546875" style="5" customWidth="1"/>
    <col min="8978" max="9216" width="8.85546875" style="5"/>
    <col min="9217" max="9217" width="4.28515625" style="5" customWidth="1"/>
    <col min="9218" max="9218" width="20.42578125" style="5" customWidth="1"/>
    <col min="9219" max="9219" width="21" style="5" customWidth="1"/>
    <col min="9220" max="9220" width="16.42578125" style="5" customWidth="1"/>
    <col min="9221" max="9221" width="9" style="5" customWidth="1"/>
    <col min="9222" max="9222" width="16.7109375" style="5" customWidth="1"/>
    <col min="9223" max="9223" width="8.140625" style="5" customWidth="1"/>
    <col min="9224" max="9224" width="13.140625" style="5" customWidth="1"/>
    <col min="9225" max="9225" width="13" style="5" customWidth="1"/>
    <col min="9226" max="9226" width="12.85546875" style="5" customWidth="1"/>
    <col min="9227" max="9227" width="14.42578125" style="5" customWidth="1"/>
    <col min="9228" max="9228" width="8.85546875" style="5" customWidth="1"/>
    <col min="9229" max="9229" width="13.140625" style="5" customWidth="1"/>
    <col min="9230" max="9230" width="12.28515625" style="5" customWidth="1"/>
    <col min="9231" max="9231" width="11.7109375" style="5" customWidth="1"/>
    <col min="9232" max="9232" width="8.28515625" style="5" customWidth="1"/>
    <col min="9233" max="9233" width="7.85546875" style="5" customWidth="1"/>
    <col min="9234" max="9472" width="8.85546875" style="5"/>
    <col min="9473" max="9473" width="4.28515625" style="5" customWidth="1"/>
    <col min="9474" max="9474" width="20.42578125" style="5" customWidth="1"/>
    <col min="9475" max="9475" width="21" style="5" customWidth="1"/>
    <col min="9476" max="9476" width="16.42578125" style="5" customWidth="1"/>
    <col min="9477" max="9477" width="9" style="5" customWidth="1"/>
    <col min="9478" max="9478" width="16.7109375" style="5" customWidth="1"/>
    <col min="9479" max="9479" width="8.140625" style="5" customWidth="1"/>
    <col min="9480" max="9480" width="13.140625" style="5" customWidth="1"/>
    <col min="9481" max="9481" width="13" style="5" customWidth="1"/>
    <col min="9482" max="9482" width="12.85546875" style="5" customWidth="1"/>
    <col min="9483" max="9483" width="14.42578125" style="5" customWidth="1"/>
    <col min="9484" max="9484" width="8.85546875" style="5" customWidth="1"/>
    <col min="9485" max="9485" width="13.140625" style="5" customWidth="1"/>
    <col min="9486" max="9486" width="12.28515625" style="5" customWidth="1"/>
    <col min="9487" max="9487" width="11.7109375" style="5" customWidth="1"/>
    <col min="9488" max="9488" width="8.28515625" style="5" customWidth="1"/>
    <col min="9489" max="9489" width="7.85546875" style="5" customWidth="1"/>
    <col min="9490" max="9728" width="8.85546875" style="5"/>
    <col min="9729" max="9729" width="4.28515625" style="5" customWidth="1"/>
    <col min="9730" max="9730" width="20.42578125" style="5" customWidth="1"/>
    <col min="9731" max="9731" width="21" style="5" customWidth="1"/>
    <col min="9732" max="9732" width="16.42578125" style="5" customWidth="1"/>
    <col min="9733" max="9733" width="9" style="5" customWidth="1"/>
    <col min="9734" max="9734" width="16.7109375" style="5" customWidth="1"/>
    <col min="9735" max="9735" width="8.140625" style="5" customWidth="1"/>
    <col min="9736" max="9736" width="13.140625" style="5" customWidth="1"/>
    <col min="9737" max="9737" width="13" style="5" customWidth="1"/>
    <col min="9738" max="9738" width="12.85546875" style="5" customWidth="1"/>
    <col min="9739" max="9739" width="14.42578125" style="5" customWidth="1"/>
    <col min="9740" max="9740" width="8.85546875" style="5" customWidth="1"/>
    <col min="9741" max="9741" width="13.140625" style="5" customWidth="1"/>
    <col min="9742" max="9742" width="12.28515625" style="5" customWidth="1"/>
    <col min="9743" max="9743" width="11.7109375" style="5" customWidth="1"/>
    <col min="9744" max="9744" width="8.28515625" style="5" customWidth="1"/>
    <col min="9745" max="9745" width="7.85546875" style="5" customWidth="1"/>
    <col min="9746" max="9984" width="8.85546875" style="5"/>
    <col min="9985" max="9985" width="4.28515625" style="5" customWidth="1"/>
    <col min="9986" max="9986" width="20.42578125" style="5" customWidth="1"/>
    <col min="9987" max="9987" width="21" style="5" customWidth="1"/>
    <col min="9988" max="9988" width="16.42578125" style="5" customWidth="1"/>
    <col min="9989" max="9989" width="9" style="5" customWidth="1"/>
    <col min="9990" max="9990" width="16.7109375" style="5" customWidth="1"/>
    <col min="9991" max="9991" width="8.140625" style="5" customWidth="1"/>
    <col min="9992" max="9992" width="13.140625" style="5" customWidth="1"/>
    <col min="9993" max="9993" width="13" style="5" customWidth="1"/>
    <col min="9994" max="9994" width="12.85546875" style="5" customWidth="1"/>
    <col min="9995" max="9995" width="14.42578125" style="5" customWidth="1"/>
    <col min="9996" max="9996" width="8.85546875" style="5" customWidth="1"/>
    <col min="9997" max="9997" width="13.140625" style="5" customWidth="1"/>
    <col min="9998" max="9998" width="12.28515625" style="5" customWidth="1"/>
    <col min="9999" max="9999" width="11.7109375" style="5" customWidth="1"/>
    <col min="10000" max="10000" width="8.28515625" style="5" customWidth="1"/>
    <col min="10001" max="10001" width="7.85546875" style="5" customWidth="1"/>
    <col min="10002" max="10240" width="8.85546875" style="5"/>
    <col min="10241" max="10241" width="4.28515625" style="5" customWidth="1"/>
    <col min="10242" max="10242" width="20.42578125" style="5" customWidth="1"/>
    <col min="10243" max="10243" width="21" style="5" customWidth="1"/>
    <col min="10244" max="10244" width="16.42578125" style="5" customWidth="1"/>
    <col min="10245" max="10245" width="9" style="5" customWidth="1"/>
    <col min="10246" max="10246" width="16.7109375" style="5" customWidth="1"/>
    <col min="10247" max="10247" width="8.140625" style="5" customWidth="1"/>
    <col min="10248" max="10248" width="13.140625" style="5" customWidth="1"/>
    <col min="10249" max="10249" width="13" style="5" customWidth="1"/>
    <col min="10250" max="10250" width="12.85546875" style="5" customWidth="1"/>
    <col min="10251" max="10251" width="14.42578125" style="5" customWidth="1"/>
    <col min="10252" max="10252" width="8.85546875" style="5" customWidth="1"/>
    <col min="10253" max="10253" width="13.140625" style="5" customWidth="1"/>
    <col min="10254" max="10254" width="12.28515625" style="5" customWidth="1"/>
    <col min="10255" max="10255" width="11.7109375" style="5" customWidth="1"/>
    <col min="10256" max="10256" width="8.28515625" style="5" customWidth="1"/>
    <col min="10257" max="10257" width="7.85546875" style="5" customWidth="1"/>
    <col min="10258" max="10496" width="8.85546875" style="5"/>
    <col min="10497" max="10497" width="4.28515625" style="5" customWidth="1"/>
    <col min="10498" max="10498" width="20.42578125" style="5" customWidth="1"/>
    <col min="10499" max="10499" width="21" style="5" customWidth="1"/>
    <col min="10500" max="10500" width="16.42578125" style="5" customWidth="1"/>
    <col min="10501" max="10501" width="9" style="5" customWidth="1"/>
    <col min="10502" max="10502" width="16.7109375" style="5" customWidth="1"/>
    <col min="10503" max="10503" width="8.140625" style="5" customWidth="1"/>
    <col min="10504" max="10504" width="13.140625" style="5" customWidth="1"/>
    <col min="10505" max="10505" width="13" style="5" customWidth="1"/>
    <col min="10506" max="10506" width="12.85546875" style="5" customWidth="1"/>
    <col min="10507" max="10507" width="14.42578125" style="5" customWidth="1"/>
    <col min="10508" max="10508" width="8.85546875" style="5" customWidth="1"/>
    <col min="10509" max="10509" width="13.140625" style="5" customWidth="1"/>
    <col min="10510" max="10510" width="12.28515625" style="5" customWidth="1"/>
    <col min="10511" max="10511" width="11.7109375" style="5" customWidth="1"/>
    <col min="10512" max="10512" width="8.28515625" style="5" customWidth="1"/>
    <col min="10513" max="10513" width="7.85546875" style="5" customWidth="1"/>
    <col min="10514" max="10752" width="8.85546875" style="5"/>
    <col min="10753" max="10753" width="4.28515625" style="5" customWidth="1"/>
    <col min="10754" max="10754" width="20.42578125" style="5" customWidth="1"/>
    <col min="10755" max="10755" width="21" style="5" customWidth="1"/>
    <col min="10756" max="10756" width="16.42578125" style="5" customWidth="1"/>
    <col min="10757" max="10757" width="9" style="5" customWidth="1"/>
    <col min="10758" max="10758" width="16.7109375" style="5" customWidth="1"/>
    <col min="10759" max="10759" width="8.140625" style="5" customWidth="1"/>
    <col min="10760" max="10760" width="13.140625" style="5" customWidth="1"/>
    <col min="10761" max="10761" width="13" style="5" customWidth="1"/>
    <col min="10762" max="10762" width="12.85546875" style="5" customWidth="1"/>
    <col min="10763" max="10763" width="14.42578125" style="5" customWidth="1"/>
    <col min="10764" max="10764" width="8.85546875" style="5" customWidth="1"/>
    <col min="10765" max="10765" width="13.140625" style="5" customWidth="1"/>
    <col min="10766" max="10766" width="12.28515625" style="5" customWidth="1"/>
    <col min="10767" max="10767" width="11.7109375" style="5" customWidth="1"/>
    <col min="10768" max="10768" width="8.28515625" style="5" customWidth="1"/>
    <col min="10769" max="10769" width="7.85546875" style="5" customWidth="1"/>
    <col min="10770" max="11008" width="8.85546875" style="5"/>
    <col min="11009" max="11009" width="4.28515625" style="5" customWidth="1"/>
    <col min="11010" max="11010" width="20.42578125" style="5" customWidth="1"/>
    <col min="11011" max="11011" width="21" style="5" customWidth="1"/>
    <col min="11012" max="11012" width="16.42578125" style="5" customWidth="1"/>
    <col min="11013" max="11013" width="9" style="5" customWidth="1"/>
    <col min="11014" max="11014" width="16.7109375" style="5" customWidth="1"/>
    <col min="11015" max="11015" width="8.140625" style="5" customWidth="1"/>
    <col min="11016" max="11016" width="13.140625" style="5" customWidth="1"/>
    <col min="11017" max="11017" width="13" style="5" customWidth="1"/>
    <col min="11018" max="11018" width="12.85546875" style="5" customWidth="1"/>
    <col min="11019" max="11019" width="14.42578125" style="5" customWidth="1"/>
    <col min="11020" max="11020" width="8.85546875" style="5" customWidth="1"/>
    <col min="11021" max="11021" width="13.140625" style="5" customWidth="1"/>
    <col min="11022" max="11022" width="12.28515625" style="5" customWidth="1"/>
    <col min="11023" max="11023" width="11.7109375" style="5" customWidth="1"/>
    <col min="11024" max="11024" width="8.28515625" style="5" customWidth="1"/>
    <col min="11025" max="11025" width="7.85546875" style="5" customWidth="1"/>
    <col min="11026" max="11264" width="8.85546875" style="5"/>
    <col min="11265" max="11265" width="4.28515625" style="5" customWidth="1"/>
    <col min="11266" max="11266" width="20.42578125" style="5" customWidth="1"/>
    <col min="11267" max="11267" width="21" style="5" customWidth="1"/>
    <col min="11268" max="11268" width="16.42578125" style="5" customWidth="1"/>
    <col min="11269" max="11269" width="9" style="5" customWidth="1"/>
    <col min="11270" max="11270" width="16.7109375" style="5" customWidth="1"/>
    <col min="11271" max="11271" width="8.140625" style="5" customWidth="1"/>
    <col min="11272" max="11272" width="13.140625" style="5" customWidth="1"/>
    <col min="11273" max="11273" width="13" style="5" customWidth="1"/>
    <col min="11274" max="11274" width="12.85546875" style="5" customWidth="1"/>
    <col min="11275" max="11275" width="14.42578125" style="5" customWidth="1"/>
    <col min="11276" max="11276" width="8.85546875" style="5" customWidth="1"/>
    <col min="11277" max="11277" width="13.140625" style="5" customWidth="1"/>
    <col min="11278" max="11278" width="12.28515625" style="5" customWidth="1"/>
    <col min="11279" max="11279" width="11.7109375" style="5" customWidth="1"/>
    <col min="11280" max="11280" width="8.28515625" style="5" customWidth="1"/>
    <col min="11281" max="11281" width="7.85546875" style="5" customWidth="1"/>
    <col min="11282" max="11520" width="8.85546875" style="5"/>
    <col min="11521" max="11521" width="4.28515625" style="5" customWidth="1"/>
    <col min="11522" max="11522" width="20.42578125" style="5" customWidth="1"/>
    <col min="11523" max="11523" width="21" style="5" customWidth="1"/>
    <col min="11524" max="11524" width="16.42578125" style="5" customWidth="1"/>
    <col min="11525" max="11525" width="9" style="5" customWidth="1"/>
    <col min="11526" max="11526" width="16.7109375" style="5" customWidth="1"/>
    <col min="11527" max="11527" width="8.140625" style="5" customWidth="1"/>
    <col min="11528" max="11528" width="13.140625" style="5" customWidth="1"/>
    <col min="11529" max="11529" width="13" style="5" customWidth="1"/>
    <col min="11530" max="11530" width="12.85546875" style="5" customWidth="1"/>
    <col min="11531" max="11531" width="14.42578125" style="5" customWidth="1"/>
    <col min="11532" max="11532" width="8.85546875" style="5" customWidth="1"/>
    <col min="11533" max="11533" width="13.140625" style="5" customWidth="1"/>
    <col min="11534" max="11534" width="12.28515625" style="5" customWidth="1"/>
    <col min="11535" max="11535" width="11.7109375" style="5" customWidth="1"/>
    <col min="11536" max="11536" width="8.28515625" style="5" customWidth="1"/>
    <col min="11537" max="11537" width="7.85546875" style="5" customWidth="1"/>
    <col min="11538" max="11776" width="8.85546875" style="5"/>
    <col min="11777" max="11777" width="4.28515625" style="5" customWidth="1"/>
    <col min="11778" max="11778" width="20.42578125" style="5" customWidth="1"/>
    <col min="11779" max="11779" width="21" style="5" customWidth="1"/>
    <col min="11780" max="11780" width="16.42578125" style="5" customWidth="1"/>
    <col min="11781" max="11781" width="9" style="5" customWidth="1"/>
    <col min="11782" max="11782" width="16.7109375" style="5" customWidth="1"/>
    <col min="11783" max="11783" width="8.140625" style="5" customWidth="1"/>
    <col min="11784" max="11784" width="13.140625" style="5" customWidth="1"/>
    <col min="11785" max="11785" width="13" style="5" customWidth="1"/>
    <col min="11786" max="11786" width="12.85546875" style="5" customWidth="1"/>
    <col min="11787" max="11787" width="14.42578125" style="5" customWidth="1"/>
    <col min="11788" max="11788" width="8.85546875" style="5" customWidth="1"/>
    <col min="11789" max="11789" width="13.140625" style="5" customWidth="1"/>
    <col min="11790" max="11790" width="12.28515625" style="5" customWidth="1"/>
    <col min="11791" max="11791" width="11.7109375" style="5" customWidth="1"/>
    <col min="11792" max="11792" width="8.28515625" style="5" customWidth="1"/>
    <col min="11793" max="11793" width="7.85546875" style="5" customWidth="1"/>
    <col min="11794" max="12032" width="8.85546875" style="5"/>
    <col min="12033" max="12033" width="4.28515625" style="5" customWidth="1"/>
    <col min="12034" max="12034" width="20.42578125" style="5" customWidth="1"/>
    <col min="12035" max="12035" width="21" style="5" customWidth="1"/>
    <col min="12036" max="12036" width="16.42578125" style="5" customWidth="1"/>
    <col min="12037" max="12037" width="9" style="5" customWidth="1"/>
    <col min="12038" max="12038" width="16.7109375" style="5" customWidth="1"/>
    <col min="12039" max="12039" width="8.140625" style="5" customWidth="1"/>
    <col min="12040" max="12040" width="13.140625" style="5" customWidth="1"/>
    <col min="12041" max="12041" width="13" style="5" customWidth="1"/>
    <col min="12042" max="12042" width="12.85546875" style="5" customWidth="1"/>
    <col min="12043" max="12043" width="14.42578125" style="5" customWidth="1"/>
    <col min="12044" max="12044" width="8.85546875" style="5" customWidth="1"/>
    <col min="12045" max="12045" width="13.140625" style="5" customWidth="1"/>
    <col min="12046" max="12046" width="12.28515625" style="5" customWidth="1"/>
    <col min="12047" max="12047" width="11.7109375" style="5" customWidth="1"/>
    <col min="12048" max="12048" width="8.28515625" style="5" customWidth="1"/>
    <col min="12049" max="12049" width="7.85546875" style="5" customWidth="1"/>
    <col min="12050" max="12288" width="8.85546875" style="5"/>
    <col min="12289" max="12289" width="4.28515625" style="5" customWidth="1"/>
    <col min="12290" max="12290" width="20.42578125" style="5" customWidth="1"/>
    <col min="12291" max="12291" width="21" style="5" customWidth="1"/>
    <col min="12292" max="12292" width="16.42578125" style="5" customWidth="1"/>
    <col min="12293" max="12293" width="9" style="5" customWidth="1"/>
    <col min="12294" max="12294" width="16.7109375" style="5" customWidth="1"/>
    <col min="12295" max="12295" width="8.140625" style="5" customWidth="1"/>
    <col min="12296" max="12296" width="13.140625" style="5" customWidth="1"/>
    <col min="12297" max="12297" width="13" style="5" customWidth="1"/>
    <col min="12298" max="12298" width="12.85546875" style="5" customWidth="1"/>
    <col min="12299" max="12299" width="14.42578125" style="5" customWidth="1"/>
    <col min="12300" max="12300" width="8.85546875" style="5" customWidth="1"/>
    <col min="12301" max="12301" width="13.140625" style="5" customWidth="1"/>
    <col min="12302" max="12302" width="12.28515625" style="5" customWidth="1"/>
    <col min="12303" max="12303" width="11.7109375" style="5" customWidth="1"/>
    <col min="12304" max="12304" width="8.28515625" style="5" customWidth="1"/>
    <col min="12305" max="12305" width="7.85546875" style="5" customWidth="1"/>
    <col min="12306" max="12544" width="8.85546875" style="5"/>
    <col min="12545" max="12545" width="4.28515625" style="5" customWidth="1"/>
    <col min="12546" max="12546" width="20.42578125" style="5" customWidth="1"/>
    <col min="12547" max="12547" width="21" style="5" customWidth="1"/>
    <col min="12548" max="12548" width="16.42578125" style="5" customWidth="1"/>
    <col min="12549" max="12549" width="9" style="5" customWidth="1"/>
    <col min="12550" max="12550" width="16.7109375" style="5" customWidth="1"/>
    <col min="12551" max="12551" width="8.140625" style="5" customWidth="1"/>
    <col min="12552" max="12552" width="13.140625" style="5" customWidth="1"/>
    <col min="12553" max="12553" width="13" style="5" customWidth="1"/>
    <col min="12554" max="12554" width="12.85546875" style="5" customWidth="1"/>
    <col min="12555" max="12555" width="14.42578125" style="5" customWidth="1"/>
    <col min="12556" max="12556" width="8.85546875" style="5" customWidth="1"/>
    <col min="12557" max="12557" width="13.140625" style="5" customWidth="1"/>
    <col min="12558" max="12558" width="12.28515625" style="5" customWidth="1"/>
    <col min="12559" max="12559" width="11.7109375" style="5" customWidth="1"/>
    <col min="12560" max="12560" width="8.28515625" style="5" customWidth="1"/>
    <col min="12561" max="12561" width="7.85546875" style="5" customWidth="1"/>
    <col min="12562" max="12800" width="8.85546875" style="5"/>
    <col min="12801" max="12801" width="4.28515625" style="5" customWidth="1"/>
    <col min="12802" max="12802" width="20.42578125" style="5" customWidth="1"/>
    <col min="12803" max="12803" width="21" style="5" customWidth="1"/>
    <col min="12804" max="12804" width="16.42578125" style="5" customWidth="1"/>
    <col min="12805" max="12805" width="9" style="5" customWidth="1"/>
    <col min="12806" max="12806" width="16.7109375" style="5" customWidth="1"/>
    <col min="12807" max="12807" width="8.140625" style="5" customWidth="1"/>
    <col min="12808" max="12808" width="13.140625" style="5" customWidth="1"/>
    <col min="12809" max="12809" width="13" style="5" customWidth="1"/>
    <col min="12810" max="12810" width="12.85546875" style="5" customWidth="1"/>
    <col min="12811" max="12811" width="14.42578125" style="5" customWidth="1"/>
    <col min="12812" max="12812" width="8.85546875" style="5" customWidth="1"/>
    <col min="12813" max="12813" width="13.140625" style="5" customWidth="1"/>
    <col min="12814" max="12814" width="12.28515625" style="5" customWidth="1"/>
    <col min="12815" max="12815" width="11.7109375" style="5" customWidth="1"/>
    <col min="12816" max="12816" width="8.28515625" style="5" customWidth="1"/>
    <col min="12817" max="12817" width="7.85546875" style="5" customWidth="1"/>
    <col min="12818" max="13056" width="8.85546875" style="5"/>
    <col min="13057" max="13057" width="4.28515625" style="5" customWidth="1"/>
    <col min="13058" max="13058" width="20.42578125" style="5" customWidth="1"/>
    <col min="13059" max="13059" width="21" style="5" customWidth="1"/>
    <col min="13060" max="13060" width="16.42578125" style="5" customWidth="1"/>
    <col min="13061" max="13061" width="9" style="5" customWidth="1"/>
    <col min="13062" max="13062" width="16.7109375" style="5" customWidth="1"/>
    <col min="13063" max="13063" width="8.140625" style="5" customWidth="1"/>
    <col min="13064" max="13064" width="13.140625" style="5" customWidth="1"/>
    <col min="13065" max="13065" width="13" style="5" customWidth="1"/>
    <col min="13066" max="13066" width="12.85546875" style="5" customWidth="1"/>
    <col min="13067" max="13067" width="14.42578125" style="5" customWidth="1"/>
    <col min="13068" max="13068" width="8.85546875" style="5" customWidth="1"/>
    <col min="13069" max="13069" width="13.140625" style="5" customWidth="1"/>
    <col min="13070" max="13070" width="12.28515625" style="5" customWidth="1"/>
    <col min="13071" max="13071" width="11.7109375" style="5" customWidth="1"/>
    <col min="13072" max="13072" width="8.28515625" style="5" customWidth="1"/>
    <col min="13073" max="13073" width="7.85546875" style="5" customWidth="1"/>
    <col min="13074" max="13312" width="8.85546875" style="5"/>
    <col min="13313" max="13313" width="4.28515625" style="5" customWidth="1"/>
    <col min="13314" max="13314" width="20.42578125" style="5" customWidth="1"/>
    <col min="13315" max="13315" width="21" style="5" customWidth="1"/>
    <col min="13316" max="13316" width="16.42578125" style="5" customWidth="1"/>
    <col min="13317" max="13317" width="9" style="5" customWidth="1"/>
    <col min="13318" max="13318" width="16.7109375" style="5" customWidth="1"/>
    <col min="13319" max="13319" width="8.140625" style="5" customWidth="1"/>
    <col min="13320" max="13320" width="13.140625" style="5" customWidth="1"/>
    <col min="13321" max="13321" width="13" style="5" customWidth="1"/>
    <col min="13322" max="13322" width="12.85546875" style="5" customWidth="1"/>
    <col min="13323" max="13323" width="14.42578125" style="5" customWidth="1"/>
    <col min="13324" max="13324" width="8.85546875" style="5" customWidth="1"/>
    <col min="13325" max="13325" width="13.140625" style="5" customWidth="1"/>
    <col min="13326" max="13326" width="12.28515625" style="5" customWidth="1"/>
    <col min="13327" max="13327" width="11.7109375" style="5" customWidth="1"/>
    <col min="13328" max="13328" width="8.28515625" style="5" customWidth="1"/>
    <col min="13329" max="13329" width="7.85546875" style="5" customWidth="1"/>
    <col min="13330" max="13568" width="8.85546875" style="5"/>
    <col min="13569" max="13569" width="4.28515625" style="5" customWidth="1"/>
    <col min="13570" max="13570" width="20.42578125" style="5" customWidth="1"/>
    <col min="13571" max="13571" width="21" style="5" customWidth="1"/>
    <col min="13572" max="13572" width="16.42578125" style="5" customWidth="1"/>
    <col min="13573" max="13573" width="9" style="5" customWidth="1"/>
    <col min="13574" max="13574" width="16.7109375" style="5" customWidth="1"/>
    <col min="13575" max="13575" width="8.140625" style="5" customWidth="1"/>
    <col min="13576" max="13576" width="13.140625" style="5" customWidth="1"/>
    <col min="13577" max="13577" width="13" style="5" customWidth="1"/>
    <col min="13578" max="13578" width="12.85546875" style="5" customWidth="1"/>
    <col min="13579" max="13579" width="14.42578125" style="5" customWidth="1"/>
    <col min="13580" max="13580" width="8.85546875" style="5" customWidth="1"/>
    <col min="13581" max="13581" width="13.140625" style="5" customWidth="1"/>
    <col min="13582" max="13582" width="12.28515625" style="5" customWidth="1"/>
    <col min="13583" max="13583" width="11.7109375" style="5" customWidth="1"/>
    <col min="13584" max="13584" width="8.28515625" style="5" customWidth="1"/>
    <col min="13585" max="13585" width="7.85546875" style="5" customWidth="1"/>
    <col min="13586" max="13824" width="8.85546875" style="5"/>
    <col min="13825" max="13825" width="4.28515625" style="5" customWidth="1"/>
    <col min="13826" max="13826" width="20.42578125" style="5" customWidth="1"/>
    <col min="13827" max="13827" width="21" style="5" customWidth="1"/>
    <col min="13828" max="13828" width="16.42578125" style="5" customWidth="1"/>
    <col min="13829" max="13829" width="9" style="5" customWidth="1"/>
    <col min="13830" max="13830" width="16.7109375" style="5" customWidth="1"/>
    <col min="13831" max="13831" width="8.140625" style="5" customWidth="1"/>
    <col min="13832" max="13832" width="13.140625" style="5" customWidth="1"/>
    <col min="13833" max="13833" width="13" style="5" customWidth="1"/>
    <col min="13834" max="13834" width="12.85546875" style="5" customWidth="1"/>
    <col min="13835" max="13835" width="14.42578125" style="5" customWidth="1"/>
    <col min="13836" max="13836" width="8.85546875" style="5" customWidth="1"/>
    <col min="13837" max="13837" width="13.140625" style="5" customWidth="1"/>
    <col min="13838" max="13838" width="12.28515625" style="5" customWidth="1"/>
    <col min="13839" max="13839" width="11.7109375" style="5" customWidth="1"/>
    <col min="13840" max="13840" width="8.28515625" style="5" customWidth="1"/>
    <col min="13841" max="13841" width="7.85546875" style="5" customWidth="1"/>
    <col min="13842" max="14080" width="8.85546875" style="5"/>
    <col min="14081" max="14081" width="4.28515625" style="5" customWidth="1"/>
    <col min="14082" max="14082" width="20.42578125" style="5" customWidth="1"/>
    <col min="14083" max="14083" width="21" style="5" customWidth="1"/>
    <col min="14084" max="14084" width="16.42578125" style="5" customWidth="1"/>
    <col min="14085" max="14085" width="9" style="5" customWidth="1"/>
    <col min="14086" max="14086" width="16.7109375" style="5" customWidth="1"/>
    <col min="14087" max="14087" width="8.140625" style="5" customWidth="1"/>
    <col min="14088" max="14088" width="13.140625" style="5" customWidth="1"/>
    <col min="14089" max="14089" width="13" style="5" customWidth="1"/>
    <col min="14090" max="14090" width="12.85546875" style="5" customWidth="1"/>
    <col min="14091" max="14091" width="14.42578125" style="5" customWidth="1"/>
    <col min="14092" max="14092" width="8.85546875" style="5" customWidth="1"/>
    <col min="14093" max="14093" width="13.140625" style="5" customWidth="1"/>
    <col min="14094" max="14094" width="12.28515625" style="5" customWidth="1"/>
    <col min="14095" max="14095" width="11.7109375" style="5" customWidth="1"/>
    <col min="14096" max="14096" width="8.28515625" style="5" customWidth="1"/>
    <col min="14097" max="14097" width="7.85546875" style="5" customWidth="1"/>
    <col min="14098" max="14336" width="8.85546875" style="5"/>
    <col min="14337" max="14337" width="4.28515625" style="5" customWidth="1"/>
    <col min="14338" max="14338" width="20.42578125" style="5" customWidth="1"/>
    <col min="14339" max="14339" width="21" style="5" customWidth="1"/>
    <col min="14340" max="14340" width="16.42578125" style="5" customWidth="1"/>
    <col min="14341" max="14341" width="9" style="5" customWidth="1"/>
    <col min="14342" max="14342" width="16.7109375" style="5" customWidth="1"/>
    <col min="14343" max="14343" width="8.140625" style="5" customWidth="1"/>
    <col min="14344" max="14344" width="13.140625" style="5" customWidth="1"/>
    <col min="14345" max="14345" width="13" style="5" customWidth="1"/>
    <col min="14346" max="14346" width="12.85546875" style="5" customWidth="1"/>
    <col min="14347" max="14347" width="14.42578125" style="5" customWidth="1"/>
    <col min="14348" max="14348" width="8.85546875" style="5" customWidth="1"/>
    <col min="14349" max="14349" width="13.140625" style="5" customWidth="1"/>
    <col min="14350" max="14350" width="12.28515625" style="5" customWidth="1"/>
    <col min="14351" max="14351" width="11.7109375" style="5" customWidth="1"/>
    <col min="14352" max="14352" width="8.28515625" style="5" customWidth="1"/>
    <col min="14353" max="14353" width="7.85546875" style="5" customWidth="1"/>
    <col min="14354" max="14592" width="8.85546875" style="5"/>
    <col min="14593" max="14593" width="4.28515625" style="5" customWidth="1"/>
    <col min="14594" max="14594" width="20.42578125" style="5" customWidth="1"/>
    <col min="14595" max="14595" width="21" style="5" customWidth="1"/>
    <col min="14596" max="14596" width="16.42578125" style="5" customWidth="1"/>
    <col min="14597" max="14597" width="9" style="5" customWidth="1"/>
    <col min="14598" max="14598" width="16.7109375" style="5" customWidth="1"/>
    <col min="14599" max="14599" width="8.140625" style="5" customWidth="1"/>
    <col min="14600" max="14600" width="13.140625" style="5" customWidth="1"/>
    <col min="14601" max="14601" width="13" style="5" customWidth="1"/>
    <col min="14602" max="14602" width="12.85546875" style="5" customWidth="1"/>
    <col min="14603" max="14603" width="14.42578125" style="5" customWidth="1"/>
    <col min="14604" max="14604" width="8.85546875" style="5" customWidth="1"/>
    <col min="14605" max="14605" width="13.140625" style="5" customWidth="1"/>
    <col min="14606" max="14606" width="12.28515625" style="5" customWidth="1"/>
    <col min="14607" max="14607" width="11.7109375" style="5" customWidth="1"/>
    <col min="14608" max="14608" width="8.28515625" style="5" customWidth="1"/>
    <col min="14609" max="14609" width="7.85546875" style="5" customWidth="1"/>
    <col min="14610" max="14848" width="8.85546875" style="5"/>
    <col min="14849" max="14849" width="4.28515625" style="5" customWidth="1"/>
    <col min="14850" max="14850" width="20.42578125" style="5" customWidth="1"/>
    <col min="14851" max="14851" width="21" style="5" customWidth="1"/>
    <col min="14852" max="14852" width="16.42578125" style="5" customWidth="1"/>
    <col min="14853" max="14853" width="9" style="5" customWidth="1"/>
    <col min="14854" max="14854" width="16.7109375" style="5" customWidth="1"/>
    <col min="14855" max="14855" width="8.140625" style="5" customWidth="1"/>
    <col min="14856" max="14856" width="13.140625" style="5" customWidth="1"/>
    <col min="14857" max="14857" width="13" style="5" customWidth="1"/>
    <col min="14858" max="14858" width="12.85546875" style="5" customWidth="1"/>
    <col min="14859" max="14859" width="14.42578125" style="5" customWidth="1"/>
    <col min="14860" max="14860" width="8.85546875" style="5" customWidth="1"/>
    <col min="14861" max="14861" width="13.140625" style="5" customWidth="1"/>
    <col min="14862" max="14862" width="12.28515625" style="5" customWidth="1"/>
    <col min="14863" max="14863" width="11.7109375" style="5" customWidth="1"/>
    <col min="14864" max="14864" width="8.28515625" style="5" customWidth="1"/>
    <col min="14865" max="14865" width="7.85546875" style="5" customWidth="1"/>
    <col min="14866" max="15104" width="8.85546875" style="5"/>
    <col min="15105" max="15105" width="4.28515625" style="5" customWidth="1"/>
    <col min="15106" max="15106" width="20.42578125" style="5" customWidth="1"/>
    <col min="15107" max="15107" width="21" style="5" customWidth="1"/>
    <col min="15108" max="15108" width="16.42578125" style="5" customWidth="1"/>
    <col min="15109" max="15109" width="9" style="5" customWidth="1"/>
    <col min="15110" max="15110" width="16.7109375" style="5" customWidth="1"/>
    <col min="15111" max="15111" width="8.140625" style="5" customWidth="1"/>
    <col min="15112" max="15112" width="13.140625" style="5" customWidth="1"/>
    <col min="15113" max="15113" width="13" style="5" customWidth="1"/>
    <col min="15114" max="15114" width="12.85546875" style="5" customWidth="1"/>
    <col min="15115" max="15115" width="14.42578125" style="5" customWidth="1"/>
    <col min="15116" max="15116" width="8.85546875" style="5" customWidth="1"/>
    <col min="15117" max="15117" width="13.140625" style="5" customWidth="1"/>
    <col min="15118" max="15118" width="12.28515625" style="5" customWidth="1"/>
    <col min="15119" max="15119" width="11.7109375" style="5" customWidth="1"/>
    <col min="15120" max="15120" width="8.28515625" style="5" customWidth="1"/>
    <col min="15121" max="15121" width="7.85546875" style="5" customWidth="1"/>
    <col min="15122" max="15360" width="8.85546875" style="5"/>
    <col min="15361" max="15361" width="4.28515625" style="5" customWidth="1"/>
    <col min="15362" max="15362" width="20.42578125" style="5" customWidth="1"/>
    <col min="15363" max="15363" width="21" style="5" customWidth="1"/>
    <col min="15364" max="15364" width="16.42578125" style="5" customWidth="1"/>
    <col min="15365" max="15365" width="9" style="5" customWidth="1"/>
    <col min="15366" max="15366" width="16.7109375" style="5" customWidth="1"/>
    <col min="15367" max="15367" width="8.140625" style="5" customWidth="1"/>
    <col min="15368" max="15368" width="13.140625" style="5" customWidth="1"/>
    <col min="15369" max="15369" width="13" style="5" customWidth="1"/>
    <col min="15370" max="15370" width="12.85546875" style="5" customWidth="1"/>
    <col min="15371" max="15371" width="14.42578125" style="5" customWidth="1"/>
    <col min="15372" max="15372" width="8.85546875" style="5" customWidth="1"/>
    <col min="15373" max="15373" width="13.140625" style="5" customWidth="1"/>
    <col min="15374" max="15374" width="12.28515625" style="5" customWidth="1"/>
    <col min="15375" max="15375" width="11.7109375" style="5" customWidth="1"/>
    <col min="15376" max="15376" width="8.28515625" style="5" customWidth="1"/>
    <col min="15377" max="15377" width="7.85546875" style="5" customWidth="1"/>
    <col min="15378" max="15616" width="8.85546875" style="5"/>
    <col min="15617" max="15617" width="4.28515625" style="5" customWidth="1"/>
    <col min="15618" max="15618" width="20.42578125" style="5" customWidth="1"/>
    <col min="15619" max="15619" width="21" style="5" customWidth="1"/>
    <col min="15620" max="15620" width="16.42578125" style="5" customWidth="1"/>
    <col min="15621" max="15621" width="9" style="5" customWidth="1"/>
    <col min="15622" max="15622" width="16.7109375" style="5" customWidth="1"/>
    <col min="15623" max="15623" width="8.140625" style="5" customWidth="1"/>
    <col min="15624" max="15624" width="13.140625" style="5" customWidth="1"/>
    <col min="15625" max="15625" width="13" style="5" customWidth="1"/>
    <col min="15626" max="15626" width="12.85546875" style="5" customWidth="1"/>
    <col min="15627" max="15627" width="14.42578125" style="5" customWidth="1"/>
    <col min="15628" max="15628" width="8.85546875" style="5" customWidth="1"/>
    <col min="15629" max="15629" width="13.140625" style="5" customWidth="1"/>
    <col min="15630" max="15630" width="12.28515625" style="5" customWidth="1"/>
    <col min="15631" max="15631" width="11.7109375" style="5" customWidth="1"/>
    <col min="15632" max="15632" width="8.28515625" style="5" customWidth="1"/>
    <col min="15633" max="15633" width="7.85546875" style="5" customWidth="1"/>
    <col min="15634" max="15872" width="8.85546875" style="5"/>
    <col min="15873" max="15873" width="4.28515625" style="5" customWidth="1"/>
    <col min="15874" max="15874" width="20.42578125" style="5" customWidth="1"/>
    <col min="15875" max="15875" width="21" style="5" customWidth="1"/>
    <col min="15876" max="15876" width="16.42578125" style="5" customWidth="1"/>
    <col min="15877" max="15877" width="9" style="5" customWidth="1"/>
    <col min="15878" max="15878" width="16.7109375" style="5" customWidth="1"/>
    <col min="15879" max="15879" width="8.140625" style="5" customWidth="1"/>
    <col min="15880" max="15880" width="13.140625" style="5" customWidth="1"/>
    <col min="15881" max="15881" width="13" style="5" customWidth="1"/>
    <col min="15882" max="15882" width="12.85546875" style="5" customWidth="1"/>
    <col min="15883" max="15883" width="14.42578125" style="5" customWidth="1"/>
    <col min="15884" max="15884" width="8.85546875" style="5" customWidth="1"/>
    <col min="15885" max="15885" width="13.140625" style="5" customWidth="1"/>
    <col min="15886" max="15886" width="12.28515625" style="5" customWidth="1"/>
    <col min="15887" max="15887" width="11.7109375" style="5" customWidth="1"/>
    <col min="15888" max="15888" width="8.28515625" style="5" customWidth="1"/>
    <col min="15889" max="15889" width="7.85546875" style="5" customWidth="1"/>
    <col min="15890" max="16128" width="8.85546875" style="5"/>
    <col min="16129" max="16129" width="4.28515625" style="5" customWidth="1"/>
    <col min="16130" max="16130" width="20.42578125" style="5" customWidth="1"/>
    <col min="16131" max="16131" width="21" style="5" customWidth="1"/>
    <col min="16132" max="16132" width="16.42578125" style="5" customWidth="1"/>
    <col min="16133" max="16133" width="9" style="5" customWidth="1"/>
    <col min="16134" max="16134" width="16.7109375" style="5" customWidth="1"/>
    <col min="16135" max="16135" width="8.140625" style="5" customWidth="1"/>
    <col min="16136" max="16136" width="13.140625" style="5" customWidth="1"/>
    <col min="16137" max="16137" width="13" style="5" customWidth="1"/>
    <col min="16138" max="16138" width="12.85546875" style="5" customWidth="1"/>
    <col min="16139" max="16139" width="14.42578125" style="5" customWidth="1"/>
    <col min="16140" max="16140" width="8.85546875" style="5" customWidth="1"/>
    <col min="16141" max="16141" width="13.140625" style="5" customWidth="1"/>
    <col min="16142" max="16142" width="12.28515625" style="5" customWidth="1"/>
    <col min="16143" max="16143" width="11.7109375" style="5" customWidth="1"/>
    <col min="16144" max="16144" width="8.28515625" style="5" customWidth="1"/>
    <col min="16145" max="16145" width="7.85546875" style="5" customWidth="1"/>
    <col min="16146" max="16384" width="9.140625" style="5"/>
  </cols>
  <sheetData>
    <row r="1" spans="1:14" ht="18" customHeight="1">
      <c r="A1" s="277" t="s">
        <v>147</v>
      </c>
      <c r="B1" s="278"/>
      <c r="C1" s="278"/>
      <c r="D1" s="278"/>
      <c r="E1" s="278"/>
      <c r="F1" s="278"/>
      <c r="G1" s="278"/>
      <c r="H1" s="278"/>
      <c r="I1" s="278"/>
      <c r="J1" s="278"/>
      <c r="K1" s="279"/>
      <c r="M1" s="5"/>
    </row>
    <row r="2" spans="1:14" ht="24.75" customHeight="1">
      <c r="A2" s="62"/>
      <c r="B2" s="63"/>
      <c r="C2" s="63"/>
      <c r="D2" s="282" t="s">
        <v>144</v>
      </c>
      <c r="E2" s="283"/>
      <c r="F2" s="284"/>
      <c r="G2" s="282" t="s">
        <v>148</v>
      </c>
      <c r="H2" s="283"/>
      <c r="I2" s="284"/>
      <c r="J2" s="280" t="s">
        <v>101</v>
      </c>
      <c r="K2" s="281"/>
      <c r="M2" s="5"/>
    </row>
    <row r="3" spans="1:14" ht="26.25" customHeight="1">
      <c r="A3" s="40" t="s">
        <v>2</v>
      </c>
      <c r="B3" s="40" t="s">
        <v>3</v>
      </c>
      <c r="C3" s="40" t="s">
        <v>4</v>
      </c>
      <c r="D3" s="41" t="s">
        <v>96</v>
      </c>
      <c r="E3" s="42" t="s">
        <v>100</v>
      </c>
      <c r="F3" s="42" t="s">
        <v>5</v>
      </c>
      <c r="G3" s="41" t="s">
        <v>96</v>
      </c>
      <c r="H3" s="42" t="s">
        <v>100</v>
      </c>
      <c r="I3" s="42" t="s">
        <v>5</v>
      </c>
      <c r="J3" s="125" t="s">
        <v>96</v>
      </c>
      <c r="K3" s="69" t="s">
        <v>5</v>
      </c>
      <c r="L3" s="8"/>
      <c r="M3" s="5"/>
    </row>
    <row r="4" spans="1:14" ht="12.95" customHeight="1">
      <c r="A4" s="305"/>
      <c r="B4" s="43"/>
      <c r="C4" s="43" t="s">
        <v>0</v>
      </c>
      <c r="D4" s="44" t="s">
        <v>6</v>
      </c>
      <c r="E4" s="44"/>
      <c r="F4" s="44" t="s">
        <v>6</v>
      </c>
      <c r="G4" s="44" t="s">
        <v>6</v>
      </c>
      <c r="H4" s="44"/>
      <c r="I4" s="44" t="s">
        <v>6</v>
      </c>
      <c r="J4" s="126"/>
      <c r="K4" s="74"/>
      <c r="L4" s="9"/>
      <c r="M4" s="5"/>
    </row>
    <row r="5" spans="1:14" ht="13.5" customHeight="1">
      <c r="A5" s="270">
        <v>1</v>
      </c>
      <c r="B5" s="271" t="s">
        <v>7</v>
      </c>
      <c r="C5" s="271" t="s">
        <v>8</v>
      </c>
      <c r="D5" s="185">
        <v>7900615979.0200005</v>
      </c>
      <c r="E5" s="71">
        <f>(D5/$D$17)</f>
        <v>0.57662509632292447</v>
      </c>
      <c r="F5" s="185">
        <v>7832.51</v>
      </c>
      <c r="G5" s="185">
        <v>7958734844.7600002</v>
      </c>
      <c r="H5" s="71">
        <f>(G5/$G$17)</f>
        <v>0.57817829946427302</v>
      </c>
      <c r="I5" s="185">
        <v>7889.72</v>
      </c>
      <c r="J5" s="112">
        <f t="shared" ref="J5:J17" si="0">((G5-D5)/D5)</f>
        <v>7.3562448667716272E-3</v>
      </c>
      <c r="K5" s="113">
        <f t="shared" ref="K5:K16" si="1">((I5-F5)/F5)</f>
        <v>7.3041719704156184E-3</v>
      </c>
      <c r="L5" s="10"/>
      <c r="M5" s="5"/>
      <c r="N5" s="11"/>
    </row>
    <row r="6" spans="1:14" ht="12.75" customHeight="1">
      <c r="A6" s="270">
        <v>2</v>
      </c>
      <c r="B6" s="70" t="s">
        <v>13</v>
      </c>
      <c r="C6" s="271" t="s">
        <v>77</v>
      </c>
      <c r="D6" s="188">
        <v>493133334.68000001</v>
      </c>
      <c r="E6" s="71">
        <f>(D6/$D$17)</f>
        <v>3.5991251487858214E-2</v>
      </c>
      <c r="F6" s="70">
        <v>0.96</v>
      </c>
      <c r="G6" s="188">
        <v>493092577.14999998</v>
      </c>
      <c r="H6" s="71">
        <f>(G6/$G$17)</f>
        <v>3.5821701978518423E-2</v>
      </c>
      <c r="I6" s="70">
        <v>0.96</v>
      </c>
      <c r="J6" s="112">
        <f t="shared" si="0"/>
        <v>-8.2650121445306533E-5</v>
      </c>
      <c r="K6" s="113">
        <f t="shared" si="1"/>
        <v>0</v>
      </c>
      <c r="L6" s="10"/>
      <c r="M6" s="5"/>
      <c r="N6" s="11"/>
    </row>
    <row r="7" spans="1:14" ht="12.95" customHeight="1">
      <c r="A7" s="270">
        <v>3</v>
      </c>
      <c r="B7" s="70" t="s">
        <v>93</v>
      </c>
      <c r="C7" s="271" t="s">
        <v>14</v>
      </c>
      <c r="D7" s="188">
        <v>209575736.69999999</v>
      </c>
      <c r="E7" s="71">
        <f t="shared" ref="E7:E11" si="2">(D7/$D$17)</f>
        <v>1.5295849042972379E-2</v>
      </c>
      <c r="F7" s="70">
        <v>107.76</v>
      </c>
      <c r="G7" s="188">
        <v>210425982.50999999</v>
      </c>
      <c r="H7" s="71">
        <f t="shared" ref="H7:H13" si="3">(G7/$G$17)</f>
        <v>1.5286818709739221E-2</v>
      </c>
      <c r="I7" s="70">
        <v>108.16</v>
      </c>
      <c r="J7" s="112">
        <f t="shared" si="0"/>
        <v>4.0569859058498655E-3</v>
      </c>
      <c r="K7" s="113">
        <f t="shared" si="1"/>
        <v>3.7119524870080872E-3</v>
      </c>
      <c r="L7" s="10"/>
      <c r="M7" s="5"/>
      <c r="N7" s="11"/>
    </row>
    <row r="8" spans="1:14" ht="12.95" customHeight="1">
      <c r="A8" s="270">
        <v>4</v>
      </c>
      <c r="B8" s="271" t="s">
        <v>15</v>
      </c>
      <c r="C8" s="271" t="s">
        <v>16</v>
      </c>
      <c r="D8" s="189">
        <v>168207802</v>
      </c>
      <c r="E8" s="71">
        <f>(D8/$D$17)</f>
        <v>1.2276617454649212E-2</v>
      </c>
      <c r="F8" s="190">
        <v>9.49</v>
      </c>
      <c r="G8" s="189">
        <v>168505874</v>
      </c>
      <c r="H8" s="71">
        <f>(G8/$G$17)</f>
        <v>1.2241448116996415E-2</v>
      </c>
      <c r="I8" s="190">
        <v>9.51</v>
      </c>
      <c r="J8" s="112">
        <f t="shared" si="0"/>
        <v>1.7720462217323308E-3</v>
      </c>
      <c r="K8" s="113">
        <f t="shared" si="1"/>
        <v>2.1074815595363092E-3</v>
      </c>
      <c r="L8" s="60"/>
      <c r="M8" s="5"/>
      <c r="N8" s="11"/>
    </row>
    <row r="9" spans="1:14" ht="12.95" customHeight="1">
      <c r="A9" s="270">
        <v>5</v>
      </c>
      <c r="B9" s="271" t="s">
        <v>71</v>
      </c>
      <c r="C9" s="271" t="s">
        <v>119</v>
      </c>
      <c r="D9" s="189">
        <v>1249704348.01</v>
      </c>
      <c r="E9" s="71">
        <f t="shared" si="2"/>
        <v>9.1209456574021339E-2</v>
      </c>
      <c r="F9" s="190">
        <v>0.76060000000000005</v>
      </c>
      <c r="G9" s="189">
        <v>1252642502.3699999</v>
      </c>
      <c r="H9" s="71">
        <f t="shared" si="3"/>
        <v>9.1000733908581197E-2</v>
      </c>
      <c r="I9" s="190">
        <v>0.76249999999999996</v>
      </c>
      <c r="J9" s="112">
        <f t="shared" si="0"/>
        <v>2.351079569082514E-3</v>
      </c>
      <c r="K9" s="113">
        <f t="shared" si="1"/>
        <v>2.4980278727319244E-3</v>
      </c>
      <c r="L9" s="10"/>
      <c r="M9" s="5"/>
      <c r="N9" s="11"/>
    </row>
    <row r="10" spans="1:14" ht="12.95" customHeight="1">
      <c r="A10" s="270">
        <v>6</v>
      </c>
      <c r="B10" s="271" t="s">
        <v>9</v>
      </c>
      <c r="C10" s="271" t="s">
        <v>18</v>
      </c>
      <c r="D10" s="189">
        <v>2801950242.9299998</v>
      </c>
      <c r="E10" s="71">
        <f>(D10/$D$17)</f>
        <v>0.20449985583553987</v>
      </c>
      <c r="F10" s="190">
        <v>12.956</v>
      </c>
      <c r="G10" s="189">
        <v>2802094180.1399999</v>
      </c>
      <c r="H10" s="71">
        <f>(G10/$G$17)</f>
        <v>0.20356376730891537</v>
      </c>
      <c r="I10" s="190">
        <v>12.966200000000001</v>
      </c>
      <c r="J10" s="112">
        <f t="shared" si="0"/>
        <v>5.1370366180922252E-5</v>
      </c>
      <c r="K10" s="113">
        <f t="shared" si="1"/>
        <v>7.8728002469906583E-4</v>
      </c>
      <c r="L10" s="61"/>
      <c r="M10" s="5"/>
      <c r="N10" s="11"/>
    </row>
    <row r="11" spans="1:14" ht="12.95" customHeight="1">
      <c r="A11" s="270">
        <v>7</v>
      </c>
      <c r="B11" s="271" t="s">
        <v>15</v>
      </c>
      <c r="C11" s="271" t="s">
        <v>49</v>
      </c>
      <c r="D11" s="189">
        <v>125838711</v>
      </c>
      <c r="E11" s="71">
        <f t="shared" si="2"/>
        <v>9.1843166462228544E-3</v>
      </c>
      <c r="F11" s="191">
        <v>2.15</v>
      </c>
      <c r="G11" s="189">
        <v>126368929</v>
      </c>
      <c r="H11" s="71">
        <f t="shared" si="3"/>
        <v>9.1803250013343957E-3</v>
      </c>
      <c r="I11" s="191">
        <v>2.16</v>
      </c>
      <c r="J11" s="112">
        <f t="shared" si="0"/>
        <v>4.2134729113682675E-3</v>
      </c>
      <c r="K11" s="113">
        <f t="shared" si="1"/>
        <v>4.6511627906977819E-3</v>
      </c>
      <c r="L11" s="10"/>
      <c r="M11" s="5"/>
      <c r="N11" s="11"/>
    </row>
    <row r="12" spans="1:14" ht="12.95" customHeight="1">
      <c r="A12" s="227">
        <v>8</v>
      </c>
      <c r="B12" s="228" t="s">
        <v>24</v>
      </c>
      <c r="C12" s="235" t="s">
        <v>25</v>
      </c>
      <c r="D12" s="236">
        <v>0</v>
      </c>
      <c r="E12" s="237">
        <f>(D12/$D$17)</f>
        <v>0</v>
      </c>
      <c r="F12" s="238">
        <v>0</v>
      </c>
      <c r="G12" s="236">
        <v>0</v>
      </c>
      <c r="H12" s="237">
        <f>(G12/$G$17)</f>
        <v>0</v>
      </c>
      <c r="I12" s="238">
        <v>0</v>
      </c>
      <c r="J12" s="233" t="e">
        <f t="shared" si="0"/>
        <v>#DIV/0!</v>
      </c>
      <c r="K12" s="234" t="e">
        <f t="shared" si="1"/>
        <v>#DIV/0!</v>
      </c>
      <c r="L12" s="10"/>
      <c r="M12" s="5"/>
      <c r="N12" s="11"/>
    </row>
    <row r="13" spans="1:14" ht="12.95" customHeight="1">
      <c r="A13" s="270">
        <v>9</v>
      </c>
      <c r="B13" s="189" t="s">
        <v>20</v>
      </c>
      <c r="C13" s="189" t="s">
        <v>89</v>
      </c>
      <c r="D13" s="189">
        <v>155736113.62</v>
      </c>
      <c r="E13" s="71">
        <f>(D13/$D$17)</f>
        <v>1.1366373426522303E-2</v>
      </c>
      <c r="F13" s="191">
        <v>112.41</v>
      </c>
      <c r="G13" s="189">
        <v>156445016.68000001</v>
      </c>
      <c r="H13" s="71">
        <f t="shared" si="3"/>
        <v>1.1365262880099116E-2</v>
      </c>
      <c r="I13" s="191">
        <v>112.93</v>
      </c>
      <c r="J13" s="112">
        <f t="shared" si="0"/>
        <v>4.5519503699042053E-3</v>
      </c>
      <c r="K13" s="113">
        <f t="shared" si="1"/>
        <v>4.6259229605907859E-3</v>
      </c>
      <c r="L13" s="10"/>
      <c r="M13" s="5"/>
      <c r="N13" s="11"/>
    </row>
    <row r="14" spans="1:14" ht="12.95" customHeight="1">
      <c r="A14" s="270">
        <v>10</v>
      </c>
      <c r="B14" s="271" t="s">
        <v>91</v>
      </c>
      <c r="C14" s="271" t="s">
        <v>90</v>
      </c>
      <c r="D14" s="189">
        <v>212629237.88</v>
      </c>
      <c r="E14" s="71">
        <f>(D14/$D$17)</f>
        <v>1.5518708300619537E-2</v>
      </c>
      <c r="F14" s="191">
        <v>9.9262999999999995</v>
      </c>
      <c r="G14" s="189">
        <v>212299880.59</v>
      </c>
      <c r="H14" s="71">
        <f>(G14/$G$17)</f>
        <v>1.542295180455857E-2</v>
      </c>
      <c r="I14" s="191">
        <v>9.9101999999999997</v>
      </c>
      <c r="J14" s="112">
        <f t="shared" si="0"/>
        <v>-1.5489746061445634E-3</v>
      </c>
      <c r="K14" s="113">
        <f t="shared" si="1"/>
        <v>-1.6219537995023103E-3</v>
      </c>
      <c r="L14" s="60"/>
      <c r="M14" s="61"/>
      <c r="N14" s="11"/>
    </row>
    <row r="15" spans="1:14" ht="12.95" customHeight="1">
      <c r="A15" s="270">
        <v>11</v>
      </c>
      <c r="B15" s="271" t="s">
        <v>7</v>
      </c>
      <c r="C15" s="70" t="s">
        <v>109</v>
      </c>
      <c r="D15" s="185">
        <v>282907555.52999997</v>
      </c>
      <c r="E15" s="192">
        <f>(D15/$D$17)</f>
        <v>2.0647959208644429E-2</v>
      </c>
      <c r="F15" s="185">
        <v>1499.94</v>
      </c>
      <c r="G15" s="185">
        <v>283133712.42000002</v>
      </c>
      <c r="H15" s="192">
        <f>(G15/$G$17)</f>
        <v>2.0568817979378057E-2</v>
      </c>
      <c r="I15" s="185">
        <v>1503.78</v>
      </c>
      <c r="J15" s="112">
        <f t="shared" ref="J15" si="4">((G15-D15)/D15)</f>
        <v>7.9940208587346573E-4</v>
      </c>
      <c r="K15" s="113">
        <f t="shared" ref="K15" si="5">((I15-F15)/F15)</f>
        <v>2.5601024040961093E-3</v>
      </c>
      <c r="L15" s="60"/>
      <c r="M15" s="61"/>
      <c r="N15" s="11"/>
    </row>
    <row r="16" spans="1:14" ht="12.95" customHeight="1">
      <c r="A16" s="270">
        <v>12</v>
      </c>
      <c r="B16" s="271" t="s">
        <v>129</v>
      </c>
      <c r="C16" s="271" t="s">
        <v>130</v>
      </c>
      <c r="D16" s="185">
        <v>101178778.22</v>
      </c>
      <c r="E16" s="192">
        <f>(D16/$D$17)</f>
        <v>7.3845157000252196E-3</v>
      </c>
      <c r="F16" s="185">
        <v>100.98560000000001</v>
      </c>
      <c r="G16" s="185">
        <v>101447708.93000001</v>
      </c>
      <c r="H16" s="192">
        <f>(G16/$G$17)</f>
        <v>7.3698728476061844E-3</v>
      </c>
      <c r="I16" s="185">
        <v>101.23</v>
      </c>
      <c r="J16" s="112">
        <f t="shared" si="0"/>
        <v>2.6579754641359054E-3</v>
      </c>
      <c r="K16" s="113">
        <f t="shared" si="1"/>
        <v>2.4201470308637947E-3</v>
      </c>
      <c r="L16" s="60"/>
      <c r="M16" s="61"/>
      <c r="N16" s="11"/>
    </row>
    <row r="17" spans="1:18" ht="12.95" customHeight="1">
      <c r="A17" s="193"/>
      <c r="B17" s="194"/>
      <c r="C17" s="195" t="s">
        <v>72</v>
      </c>
      <c r="D17" s="196">
        <f>SUM(D5:D16)</f>
        <v>13701477839.590002</v>
      </c>
      <c r="E17" s="95">
        <f>(D17/$D$75)</f>
        <v>6.2470246608110354E-2</v>
      </c>
      <c r="F17" s="196"/>
      <c r="G17" s="196">
        <f>SUM(G5:G16)</f>
        <v>13765191208.550001</v>
      </c>
      <c r="H17" s="95">
        <f>(G17/$G$75)</f>
        <v>6.3701382067602882E-2</v>
      </c>
      <c r="I17" s="197"/>
      <c r="J17" s="112">
        <f t="shared" si="0"/>
        <v>4.650109258718154E-3</v>
      </c>
      <c r="K17" s="113"/>
      <c r="L17" s="10"/>
      <c r="M17" s="61"/>
      <c r="Q17" s="64"/>
      <c r="R17" s="64"/>
    </row>
    <row r="18" spans="1:18" ht="12.95" customHeight="1">
      <c r="A18" s="198"/>
      <c r="B18" s="199"/>
      <c r="C18" s="199" t="s">
        <v>75</v>
      </c>
      <c r="D18" s="200"/>
      <c r="E18" s="201"/>
      <c r="F18" s="202"/>
      <c r="G18" s="200"/>
      <c r="H18" s="201"/>
      <c r="I18" s="202"/>
      <c r="J18" s="112"/>
      <c r="K18" s="113"/>
      <c r="L18" s="10"/>
      <c r="M18" s="5"/>
    </row>
    <row r="19" spans="1:18" ht="12.95" customHeight="1">
      <c r="A19" s="270">
        <v>13</v>
      </c>
      <c r="B19" s="271" t="s">
        <v>7</v>
      </c>
      <c r="C19" s="271" t="s">
        <v>63</v>
      </c>
      <c r="D19" s="185">
        <v>60043063677.150002</v>
      </c>
      <c r="E19" s="71">
        <f t="shared" ref="E19:E25" si="6">(D19/$D$26)</f>
        <v>0.56753328943544346</v>
      </c>
      <c r="F19" s="203">
        <v>100</v>
      </c>
      <c r="G19" s="185">
        <v>59874309652.739998</v>
      </c>
      <c r="H19" s="71">
        <f t="shared" ref="H19:H25" si="7">(G19/$G$26)</f>
        <v>0.57978405550412593</v>
      </c>
      <c r="I19" s="203">
        <v>100</v>
      </c>
      <c r="J19" s="112">
        <f t="shared" ref="J19:J26" si="8">((G19-D19)/D19)</f>
        <v>-2.8105498633012745E-3</v>
      </c>
      <c r="K19" s="113">
        <f t="shared" ref="K19:K25" si="9">((I19-F19)/F19)</f>
        <v>0</v>
      </c>
      <c r="L19" s="10"/>
      <c r="M19" s="5"/>
      <c r="N19" s="11"/>
    </row>
    <row r="20" spans="1:18" ht="12.95" customHeight="1">
      <c r="A20" s="270">
        <v>14</v>
      </c>
      <c r="B20" s="271" t="s">
        <v>28</v>
      </c>
      <c r="C20" s="271" t="s">
        <v>29</v>
      </c>
      <c r="D20" s="185">
        <v>29554623100</v>
      </c>
      <c r="E20" s="71">
        <f t="shared" si="6"/>
        <v>0.27935337470714316</v>
      </c>
      <c r="F20" s="203">
        <v>100</v>
      </c>
      <c r="G20" s="185">
        <v>27368862500</v>
      </c>
      <c r="H20" s="71">
        <f t="shared" si="7"/>
        <v>0.26502234742774411</v>
      </c>
      <c r="I20" s="203">
        <v>100</v>
      </c>
      <c r="J20" s="112">
        <f t="shared" si="8"/>
        <v>-7.3956639291400741E-2</v>
      </c>
      <c r="K20" s="113">
        <f t="shared" si="9"/>
        <v>0</v>
      </c>
      <c r="L20" s="10"/>
      <c r="M20" s="5"/>
      <c r="N20" s="11"/>
    </row>
    <row r="21" spans="1:18" ht="12.95" customHeight="1">
      <c r="A21" s="270">
        <v>15</v>
      </c>
      <c r="B21" s="271" t="s">
        <v>71</v>
      </c>
      <c r="C21" s="271" t="s">
        <v>120</v>
      </c>
      <c r="D21" s="185">
        <v>357628487.38</v>
      </c>
      <c r="E21" s="71">
        <f t="shared" si="6"/>
        <v>3.3803416982507201E-3</v>
      </c>
      <c r="F21" s="203" t="s">
        <v>146</v>
      </c>
      <c r="G21" s="185">
        <v>359071222.43000001</v>
      </c>
      <c r="H21" s="71">
        <f t="shared" si="7"/>
        <v>3.4770132760230076E-3</v>
      </c>
      <c r="I21" s="203">
        <v>1.1223000000000001</v>
      </c>
      <c r="J21" s="112">
        <f t="shared" si="8"/>
        <v>4.0341726146301826E-3</v>
      </c>
      <c r="K21" s="113" t="e">
        <f t="shared" si="9"/>
        <v>#VALUE!</v>
      </c>
      <c r="L21" s="10"/>
      <c r="M21" s="5"/>
      <c r="N21" s="11"/>
    </row>
    <row r="22" spans="1:18" ht="12.95" customHeight="1">
      <c r="A22" s="270">
        <v>16</v>
      </c>
      <c r="B22" s="271" t="s">
        <v>65</v>
      </c>
      <c r="C22" s="271" t="s">
        <v>66</v>
      </c>
      <c r="D22" s="185">
        <v>671503238.37</v>
      </c>
      <c r="E22" s="71">
        <f t="shared" si="6"/>
        <v>6.3471185245950468E-3</v>
      </c>
      <c r="F22" s="203">
        <v>100</v>
      </c>
      <c r="G22" s="185">
        <v>671329110.41999996</v>
      </c>
      <c r="H22" s="71">
        <f t="shared" si="7"/>
        <v>6.500716525580397E-3</v>
      </c>
      <c r="I22" s="203">
        <v>100</v>
      </c>
      <c r="J22" s="112">
        <f t="shared" si="8"/>
        <v>-2.593106630769556E-4</v>
      </c>
      <c r="K22" s="113">
        <f t="shared" si="9"/>
        <v>0</v>
      </c>
      <c r="L22" s="10"/>
      <c r="M22" s="64"/>
      <c r="N22" s="64"/>
    </row>
    <row r="23" spans="1:18" ht="12.95" customHeight="1">
      <c r="A23" s="270">
        <v>17</v>
      </c>
      <c r="B23" s="271" t="s">
        <v>9</v>
      </c>
      <c r="C23" s="271" t="s">
        <v>31</v>
      </c>
      <c r="D23" s="185">
        <v>13120074465.047899</v>
      </c>
      <c r="E23" s="71">
        <f t="shared" si="6"/>
        <v>0.12401230987852276</v>
      </c>
      <c r="F23" s="191">
        <v>1</v>
      </c>
      <c r="G23" s="185">
        <v>12997566990.4279</v>
      </c>
      <c r="H23" s="71">
        <f t="shared" si="7"/>
        <v>0.12586002486046183</v>
      </c>
      <c r="I23" s="191">
        <v>1</v>
      </c>
      <c r="J23" s="112">
        <f t="shared" si="8"/>
        <v>-9.3374069595687833E-3</v>
      </c>
      <c r="K23" s="113">
        <f t="shared" si="9"/>
        <v>0</v>
      </c>
      <c r="L23" s="10"/>
      <c r="M23" s="5"/>
      <c r="N23" s="11"/>
    </row>
    <row r="24" spans="1:18" ht="12.95" customHeight="1">
      <c r="A24" s="270">
        <v>18</v>
      </c>
      <c r="B24" s="271" t="s">
        <v>91</v>
      </c>
      <c r="C24" s="271" t="s">
        <v>92</v>
      </c>
      <c r="D24" s="185">
        <v>347780532.42000002</v>
      </c>
      <c r="E24" s="71">
        <f t="shared" ref="E24" si="10">(D24/$D$26)</f>
        <v>3.2872578026201939E-3</v>
      </c>
      <c r="F24" s="191">
        <v>10</v>
      </c>
      <c r="G24" s="185">
        <v>348425023.61000001</v>
      </c>
      <c r="H24" s="71">
        <f t="shared" ref="H24" si="11">(G24/$G$26)</f>
        <v>3.3739223783849025E-3</v>
      </c>
      <c r="I24" s="191">
        <v>10</v>
      </c>
      <c r="J24" s="112">
        <f t="shared" ref="J24" si="12">((G24-D24)/D24)</f>
        <v>1.8531548776332097E-3</v>
      </c>
      <c r="K24" s="113">
        <f t="shared" ref="K24" si="13">((I24-F24)/F24)</f>
        <v>0</v>
      </c>
      <c r="L24" s="10"/>
      <c r="M24" s="5"/>
      <c r="N24" s="11"/>
    </row>
    <row r="25" spans="1:18" ht="12.95" customHeight="1">
      <c r="A25" s="270">
        <v>19</v>
      </c>
      <c r="B25" s="271" t="s">
        <v>129</v>
      </c>
      <c r="C25" s="271" t="s">
        <v>131</v>
      </c>
      <c r="D25" s="185">
        <v>1701875873.6400001</v>
      </c>
      <c r="E25" s="71">
        <f t="shared" si="6"/>
        <v>1.6086307953424778E-2</v>
      </c>
      <c r="F25" s="191">
        <v>1</v>
      </c>
      <c r="G25" s="185">
        <v>1650453163.55</v>
      </c>
      <c r="H25" s="71">
        <f t="shared" si="7"/>
        <v>1.5981920027679904E-2</v>
      </c>
      <c r="I25" s="191">
        <v>1</v>
      </c>
      <c r="J25" s="112">
        <f t="shared" si="8"/>
        <v>-3.0215311754797025E-2</v>
      </c>
      <c r="K25" s="113">
        <f t="shared" si="9"/>
        <v>0</v>
      </c>
      <c r="L25" s="10"/>
      <c r="M25" s="5"/>
      <c r="N25" s="11"/>
    </row>
    <row r="26" spans="1:18" ht="12.95" customHeight="1">
      <c r="A26" s="193"/>
      <c r="B26" s="204"/>
      <c r="C26" s="195" t="s">
        <v>72</v>
      </c>
      <c r="D26" s="205">
        <f>SUM(D19:D25)</f>
        <v>105796549374.00789</v>
      </c>
      <c r="E26" s="95">
        <f>(D26/$D$75)</f>
        <v>0.48236669117432701</v>
      </c>
      <c r="F26" s="206"/>
      <c r="G26" s="205">
        <f>SUM(G19:G25)</f>
        <v>103270017663.17789</v>
      </c>
      <c r="H26" s="95">
        <f>(G26/$G$75)</f>
        <v>0.4779042115451409</v>
      </c>
      <c r="I26" s="206"/>
      <c r="J26" s="112">
        <f t="shared" si="8"/>
        <v>-2.388104078799682E-2</v>
      </c>
      <c r="K26" s="113"/>
      <c r="L26" s="10"/>
      <c r="M26" s="5"/>
    </row>
    <row r="27" spans="1:18" ht="12.95" customHeight="1">
      <c r="A27" s="198"/>
      <c r="B27" s="199"/>
      <c r="C27" s="199" t="s">
        <v>98</v>
      </c>
      <c r="D27" s="200"/>
      <c r="E27" s="201"/>
      <c r="F27" s="202"/>
      <c r="G27" s="200"/>
      <c r="H27" s="201"/>
      <c r="I27" s="202"/>
      <c r="J27" s="112"/>
      <c r="K27" s="113"/>
      <c r="L27" s="10"/>
      <c r="M27" s="5"/>
      <c r="O27" s="83"/>
      <c r="P27" s="84"/>
    </row>
    <row r="28" spans="1:18" ht="12.95" customHeight="1">
      <c r="A28" s="270">
        <v>20</v>
      </c>
      <c r="B28" s="271" t="s">
        <v>7</v>
      </c>
      <c r="C28" s="271" t="s">
        <v>32</v>
      </c>
      <c r="D28" s="185">
        <v>1019544306.35</v>
      </c>
      <c r="E28" s="71">
        <f t="shared" ref="E28:E33" si="14">(D28/$D$34)</f>
        <v>0.12904150012842142</v>
      </c>
      <c r="F28" s="70">
        <v>148.97999999999999</v>
      </c>
      <c r="G28" s="185">
        <v>1024620630.76</v>
      </c>
      <c r="H28" s="71">
        <f>(G28/$G$34)</f>
        <v>0.12948017150560501</v>
      </c>
      <c r="I28" s="70">
        <v>149.62</v>
      </c>
      <c r="J28" s="112">
        <f t="shared" ref="J28:J34" si="15">((G28-D28)/D28)</f>
        <v>4.9790130535605302E-3</v>
      </c>
      <c r="K28" s="113">
        <f t="shared" ref="K28:K33" si="16">((I28-F28)/F28)</f>
        <v>4.2958786414284793E-3</v>
      </c>
      <c r="L28" s="10"/>
      <c r="M28" s="5"/>
    </row>
    <row r="29" spans="1:18" ht="12.95" customHeight="1">
      <c r="A29" s="270">
        <v>21</v>
      </c>
      <c r="B29" s="271" t="s">
        <v>71</v>
      </c>
      <c r="C29" s="271" t="s">
        <v>118</v>
      </c>
      <c r="D29" s="185">
        <v>653024669.76999998</v>
      </c>
      <c r="E29" s="71">
        <f t="shared" si="14"/>
        <v>8.2651908782333625E-2</v>
      </c>
      <c r="F29" s="70">
        <v>1.2447999999999999</v>
      </c>
      <c r="G29" s="185">
        <v>653376343.88999999</v>
      </c>
      <c r="H29" s="71">
        <f t="shared" ref="H29:H31" si="17">(G29/$G$34)</f>
        <v>8.2566443154508659E-2</v>
      </c>
      <c r="I29" s="70">
        <v>1.2454000000000001</v>
      </c>
      <c r="J29" s="112">
        <f t="shared" si="15"/>
        <v>5.3853114021537184E-4</v>
      </c>
      <c r="K29" s="113">
        <f t="shared" si="16"/>
        <v>4.8200514138830013E-4</v>
      </c>
      <c r="L29" s="10"/>
      <c r="M29" s="5"/>
    </row>
    <row r="30" spans="1:18" ht="12.95" customHeight="1">
      <c r="A30" s="270">
        <v>22</v>
      </c>
      <c r="B30" s="271" t="s">
        <v>95</v>
      </c>
      <c r="C30" s="271" t="s">
        <v>34</v>
      </c>
      <c r="D30" s="188">
        <v>1202366280.3</v>
      </c>
      <c r="E30" s="71">
        <f t="shared" si="14"/>
        <v>0.1521808787979036</v>
      </c>
      <c r="F30" s="191">
        <v>215.11</v>
      </c>
      <c r="G30" s="188">
        <v>1204909872.3900001</v>
      </c>
      <c r="H30" s="71">
        <f>(G30/$G$34)</f>
        <v>0.15226312280100576</v>
      </c>
      <c r="I30" s="191">
        <v>215.62</v>
      </c>
      <c r="J30" s="112">
        <f t="shared" si="15"/>
        <v>2.1154885426140743E-3</v>
      </c>
      <c r="K30" s="113">
        <f t="shared" si="16"/>
        <v>2.3708800148760675E-3</v>
      </c>
      <c r="L30" s="10"/>
      <c r="M30" s="5"/>
    </row>
    <row r="31" spans="1:18" ht="12.95" customHeight="1">
      <c r="A31" s="270">
        <v>23</v>
      </c>
      <c r="B31" s="271" t="s">
        <v>28</v>
      </c>
      <c r="C31" s="271" t="s">
        <v>38</v>
      </c>
      <c r="D31" s="188">
        <v>4714662096.6300001</v>
      </c>
      <c r="E31" s="71">
        <f t="shared" si="14"/>
        <v>0.59672450305351443</v>
      </c>
      <c r="F31" s="191">
        <v>1094.81</v>
      </c>
      <c r="G31" s="188">
        <v>4728215525.5600004</v>
      </c>
      <c r="H31" s="71">
        <f t="shared" si="17"/>
        <v>0.59749934637844804</v>
      </c>
      <c r="I31" s="191">
        <v>1098.54</v>
      </c>
      <c r="J31" s="112">
        <f t="shared" si="15"/>
        <v>2.8747402575654744E-3</v>
      </c>
      <c r="K31" s="113">
        <f t="shared" si="16"/>
        <v>3.4069838602132046E-3</v>
      </c>
      <c r="L31" s="10"/>
      <c r="M31" s="5"/>
      <c r="N31" s="239"/>
      <c r="O31" s="240"/>
    </row>
    <row r="32" spans="1:18" ht="12.95" customHeight="1">
      <c r="A32" s="270" t="s">
        <v>132</v>
      </c>
      <c r="B32" s="271" t="s">
        <v>28</v>
      </c>
      <c r="C32" s="271" t="s">
        <v>103</v>
      </c>
      <c r="D32" s="188">
        <v>141072386.81</v>
      </c>
      <c r="E32" s="71">
        <f t="shared" si="14"/>
        <v>1.7855224444174381E-2</v>
      </c>
      <c r="F32" s="191">
        <v>34372.42</v>
      </c>
      <c r="G32" s="188">
        <v>136946800.56999999</v>
      </c>
      <c r="H32" s="71">
        <f>(G32/$G$34)</f>
        <v>1.7305815140375481E-2</v>
      </c>
      <c r="I32" s="191">
        <v>33052.71</v>
      </c>
      <c r="J32" s="112">
        <f t="shared" si="15"/>
        <v>-2.9244463309155304E-2</v>
      </c>
      <c r="K32" s="113">
        <f t="shared" si="16"/>
        <v>-3.8394445314004634E-2</v>
      </c>
      <c r="L32" s="10"/>
      <c r="M32" s="5"/>
    </row>
    <row r="33" spans="1:14" ht="12.95" customHeight="1">
      <c r="A33" s="270" t="s">
        <v>133</v>
      </c>
      <c r="B33" s="271" t="s">
        <v>28</v>
      </c>
      <c r="C33" s="271" t="s">
        <v>102</v>
      </c>
      <c r="D33" s="188">
        <v>170232724.34999999</v>
      </c>
      <c r="E33" s="71">
        <f t="shared" si="14"/>
        <v>2.1545984793652467E-2</v>
      </c>
      <c r="F33" s="191">
        <v>34385.43</v>
      </c>
      <c r="G33" s="188">
        <v>165270906.97999999</v>
      </c>
      <c r="H33" s="71">
        <f>(G33/$G$34)</f>
        <v>2.0885101020057164E-2</v>
      </c>
      <c r="I33" s="191">
        <v>33330.57</v>
      </c>
      <c r="J33" s="112">
        <f t="shared" si="15"/>
        <v>-2.9147259370639361E-2</v>
      </c>
      <c r="K33" s="113">
        <f t="shared" si="16"/>
        <v>-3.0677528243793974E-2</v>
      </c>
      <c r="L33" s="10"/>
      <c r="M33" s="5"/>
    </row>
    <row r="34" spans="1:14" ht="12.95" customHeight="1">
      <c r="A34" s="193"/>
      <c r="B34" s="204"/>
      <c r="C34" s="195" t="s">
        <v>72</v>
      </c>
      <c r="D34" s="205">
        <f>SUM(D28:D33)</f>
        <v>7900902464.210001</v>
      </c>
      <c r="E34" s="95">
        <f>(D34/$D$75)</f>
        <v>3.6023218162617922E-2</v>
      </c>
      <c r="F34" s="206"/>
      <c r="G34" s="205">
        <f>SUM(G28:G33)</f>
        <v>7913340080.1499996</v>
      </c>
      <c r="H34" s="95">
        <f>(G34/$G$75)</f>
        <v>3.6620682723491955E-2</v>
      </c>
      <c r="I34" s="206"/>
      <c r="J34" s="112">
        <f t="shared" si="15"/>
        <v>1.5742019340625089E-3</v>
      </c>
      <c r="K34" s="113"/>
      <c r="L34" s="10"/>
      <c r="M34" s="5"/>
      <c r="N34" s="11"/>
    </row>
    <row r="35" spans="1:14" ht="12.95" customHeight="1">
      <c r="A35" s="198"/>
      <c r="B35" s="199"/>
      <c r="C35" s="199" t="s">
        <v>78</v>
      </c>
      <c r="D35" s="200"/>
      <c r="E35" s="201"/>
      <c r="F35" s="207"/>
      <c r="G35" s="200"/>
      <c r="H35" s="201"/>
      <c r="I35" s="207"/>
      <c r="J35" s="112"/>
      <c r="K35" s="113"/>
      <c r="L35" s="10"/>
      <c r="M35" s="5"/>
      <c r="N35" s="11"/>
    </row>
    <row r="36" spans="1:14" ht="12.95" customHeight="1">
      <c r="A36" s="270">
        <v>25</v>
      </c>
      <c r="B36" s="271" t="s">
        <v>11</v>
      </c>
      <c r="C36" s="70" t="s">
        <v>36</v>
      </c>
      <c r="D36" s="127">
        <v>968752632.75844002</v>
      </c>
      <c r="E36" s="71">
        <f t="shared" ref="E36:E44" si="18">(D36/$D$45)</f>
        <v>5.7172543480588374E-2</v>
      </c>
      <c r="F36" s="127">
        <v>2014.3496859854199</v>
      </c>
      <c r="G36" s="127">
        <v>961386462.26101398</v>
      </c>
      <c r="H36" s="71">
        <f>(G36/$G$45)</f>
        <v>5.9750014056567477E-2</v>
      </c>
      <c r="I36" s="127">
        <v>2019.4491366111099</v>
      </c>
      <c r="J36" s="112">
        <f t="shared" ref="J36:J45" si="19">((G36-D36)/D36)</f>
        <v>-7.6037682359133257E-3</v>
      </c>
      <c r="K36" s="113">
        <f>((I36-F36)/F36)</f>
        <v>2.5315617547284723E-3</v>
      </c>
      <c r="L36" s="10"/>
      <c r="M36" s="5"/>
      <c r="N36" s="11"/>
    </row>
    <row r="37" spans="1:14" ht="12.95" customHeight="1">
      <c r="A37" s="270">
        <v>26</v>
      </c>
      <c r="B37" s="271" t="s">
        <v>81</v>
      </c>
      <c r="C37" s="271" t="s">
        <v>85</v>
      </c>
      <c r="D37" s="127">
        <v>3900635452.5100002</v>
      </c>
      <c r="E37" s="71">
        <f t="shared" si="18"/>
        <v>0.23020247116702308</v>
      </c>
      <c r="F37" s="191">
        <v>1</v>
      </c>
      <c r="G37" s="127">
        <v>3949946930</v>
      </c>
      <c r="H37" s="71">
        <f>(G37/$G$45)</f>
        <v>0.24548856662194146</v>
      </c>
      <c r="I37" s="191">
        <v>1</v>
      </c>
      <c r="J37" s="112">
        <f t="shared" si="19"/>
        <v>1.2641908758294389E-2</v>
      </c>
      <c r="K37" s="113">
        <f>((I37-F37)/F37)</f>
        <v>0</v>
      </c>
      <c r="L37" s="10"/>
      <c r="M37" s="5"/>
      <c r="N37" s="11"/>
    </row>
    <row r="38" spans="1:14" ht="12.95" customHeight="1">
      <c r="A38" s="270">
        <v>27</v>
      </c>
      <c r="B38" s="271" t="s">
        <v>21</v>
      </c>
      <c r="C38" s="271" t="s">
        <v>37</v>
      </c>
      <c r="D38" s="127">
        <v>742986083.63999999</v>
      </c>
      <c r="E38" s="71">
        <f t="shared" si="18"/>
        <v>4.3848556108101983E-2</v>
      </c>
      <c r="F38" s="191">
        <v>17.004300000000001</v>
      </c>
      <c r="G38" s="127">
        <v>713835515.02999997</v>
      </c>
      <c r="H38" s="71">
        <f t="shared" ref="H38" si="20">(G38/$G$45)</f>
        <v>4.4364762487720324E-2</v>
      </c>
      <c r="I38" s="191">
        <v>16.337199999999999</v>
      </c>
      <c r="J38" s="112">
        <f t="shared" si="19"/>
        <v>-3.9234339985463815E-2</v>
      </c>
      <c r="K38" s="113">
        <f>((I38-F38)/F38)</f>
        <v>-3.9231253271231475E-2</v>
      </c>
      <c r="L38" s="10"/>
      <c r="M38" s="5"/>
      <c r="N38" s="11"/>
    </row>
    <row r="39" spans="1:14" ht="12.95" customHeight="1">
      <c r="A39" s="227">
        <v>28</v>
      </c>
      <c r="B39" s="228" t="s">
        <v>24</v>
      </c>
      <c r="C39" s="235" t="s">
        <v>35</v>
      </c>
      <c r="D39" s="236">
        <v>0</v>
      </c>
      <c r="E39" s="237">
        <f t="shared" si="18"/>
        <v>0</v>
      </c>
      <c r="F39" s="238">
        <v>0</v>
      </c>
      <c r="G39" s="236">
        <v>0</v>
      </c>
      <c r="H39" s="237">
        <f t="shared" ref="H39:H44" si="21">(G39/$G$45)</f>
        <v>0</v>
      </c>
      <c r="I39" s="238">
        <v>0</v>
      </c>
      <c r="J39" s="233" t="e">
        <f t="shared" si="19"/>
        <v>#DIV/0!</v>
      </c>
      <c r="K39" s="234" t="e">
        <f t="shared" ref="K39:K72" si="22">((I39-F39)/F39)</f>
        <v>#DIV/0!</v>
      </c>
      <c r="L39" s="10"/>
      <c r="M39" s="5"/>
      <c r="N39" s="11"/>
    </row>
    <row r="40" spans="1:14" ht="12.95" customHeight="1">
      <c r="A40" s="270">
        <v>29</v>
      </c>
      <c r="B40" s="271" t="s">
        <v>7</v>
      </c>
      <c r="C40" s="271" t="s">
        <v>104</v>
      </c>
      <c r="D40" s="185">
        <v>2870889927.5799999</v>
      </c>
      <c r="E40" s="71">
        <f t="shared" si="18"/>
        <v>0.16943033098675286</v>
      </c>
      <c r="F40" s="70">
        <v>177.93</v>
      </c>
      <c r="G40" s="185">
        <v>2804648305.23</v>
      </c>
      <c r="H40" s="71">
        <f t="shared" si="21"/>
        <v>0.17430844123507505</v>
      </c>
      <c r="I40" s="70">
        <v>177.55</v>
      </c>
      <c r="J40" s="112">
        <f t="shared" si="19"/>
        <v>-2.3073550021417189E-2</v>
      </c>
      <c r="K40" s="113">
        <f>((I40-F40)/F40)</f>
        <v>-2.1356713314224438E-3</v>
      </c>
      <c r="L40" s="10"/>
      <c r="M40" s="5"/>
      <c r="N40" s="11"/>
    </row>
    <row r="41" spans="1:14" ht="12.95" customHeight="1">
      <c r="A41" s="270">
        <v>30</v>
      </c>
      <c r="B41" s="271" t="s">
        <v>39</v>
      </c>
      <c r="C41" s="271" t="s">
        <v>64</v>
      </c>
      <c r="D41" s="185">
        <v>1302603357</v>
      </c>
      <c r="E41" s="71">
        <f t="shared" si="18"/>
        <v>7.6875297725887956E-2</v>
      </c>
      <c r="F41" s="242">
        <v>1.21</v>
      </c>
      <c r="G41" s="185">
        <v>1291887003</v>
      </c>
      <c r="H41" s="71">
        <f t="shared" si="21"/>
        <v>8.0290569525192534E-2</v>
      </c>
      <c r="I41" s="242">
        <v>1.21</v>
      </c>
      <c r="J41" s="112">
        <f t="shared" si="19"/>
        <v>-8.2268742379726575E-3</v>
      </c>
      <c r="K41" s="113">
        <f t="shared" si="22"/>
        <v>0</v>
      </c>
      <c r="L41" s="10"/>
      <c r="M41" s="5"/>
    </row>
    <row r="42" spans="1:14" ht="12.95" customHeight="1">
      <c r="A42" s="270">
        <v>31</v>
      </c>
      <c r="B42" s="70" t="s">
        <v>13</v>
      </c>
      <c r="C42" s="271" t="s">
        <v>82</v>
      </c>
      <c r="D42" s="188">
        <v>780720816.41999996</v>
      </c>
      <c r="E42" s="71">
        <f t="shared" si="18"/>
        <v>4.6075533953261423E-2</v>
      </c>
      <c r="F42" s="191">
        <v>2.4900000000000002</v>
      </c>
      <c r="G42" s="188">
        <v>780728328.77999997</v>
      </c>
      <c r="H42" s="71">
        <f t="shared" si="21"/>
        <v>4.8522140107170007E-2</v>
      </c>
      <c r="I42" s="191">
        <v>2.4900000000000002</v>
      </c>
      <c r="J42" s="112">
        <f t="shared" si="19"/>
        <v>9.6223385389700221E-6</v>
      </c>
      <c r="K42" s="113">
        <f>((I42-F42)/F42)</f>
        <v>0</v>
      </c>
      <c r="L42" s="10"/>
      <c r="M42" s="5"/>
    </row>
    <row r="43" spans="1:14" ht="12.95" customHeight="1">
      <c r="A43" s="270">
        <v>32</v>
      </c>
      <c r="B43" s="271" t="s">
        <v>7</v>
      </c>
      <c r="C43" s="70" t="s">
        <v>110</v>
      </c>
      <c r="D43" s="185">
        <v>5949928460.1199999</v>
      </c>
      <c r="E43" s="192">
        <f t="shared" si="18"/>
        <v>0.35114489714880959</v>
      </c>
      <c r="F43" s="185">
        <v>2286.16</v>
      </c>
      <c r="G43" s="185">
        <v>5158086295.46</v>
      </c>
      <c r="H43" s="192">
        <f t="shared" si="21"/>
        <v>0.32057423393907614</v>
      </c>
      <c r="I43" s="185">
        <v>2288.4</v>
      </c>
      <c r="J43" s="112">
        <f t="shared" si="19"/>
        <v>-0.13308431689009412</v>
      </c>
      <c r="K43" s="113">
        <f>((I43-F43)/F43)</f>
        <v>9.7980893725733834E-4</v>
      </c>
      <c r="L43" s="10"/>
      <c r="M43" s="5"/>
    </row>
    <row r="44" spans="1:14" ht="12.95" customHeight="1">
      <c r="A44" s="270">
        <v>33</v>
      </c>
      <c r="B44" s="271" t="s">
        <v>7</v>
      </c>
      <c r="C44" s="70" t="s">
        <v>111</v>
      </c>
      <c r="D44" s="185">
        <v>427851559.05000001</v>
      </c>
      <c r="E44" s="192">
        <f t="shared" si="18"/>
        <v>2.5250369429574628E-2</v>
      </c>
      <c r="F44" s="185">
        <v>2033.4</v>
      </c>
      <c r="G44" s="185">
        <v>429627370.93000001</v>
      </c>
      <c r="H44" s="192">
        <f t="shared" si="21"/>
        <v>2.6701272027257052E-2</v>
      </c>
      <c r="I44" s="185">
        <v>2041.85</v>
      </c>
      <c r="J44" s="112">
        <f t="shared" si="19"/>
        <v>4.1505326846137973E-3</v>
      </c>
      <c r="K44" s="113">
        <f>((I44-F44)/F44)</f>
        <v>4.1556014556898878E-3</v>
      </c>
      <c r="L44" s="10"/>
      <c r="M44" s="5"/>
    </row>
    <row r="45" spans="1:14" ht="12.95" customHeight="1">
      <c r="A45" s="193"/>
      <c r="B45" s="194"/>
      <c r="C45" s="195" t="s">
        <v>72</v>
      </c>
      <c r="D45" s="196">
        <f>SUM(D36:D44)</f>
        <v>16944368289.078442</v>
      </c>
      <c r="E45" s="95">
        <f>(D45/$D$75)</f>
        <v>7.7255817075353519E-2</v>
      </c>
      <c r="F45" s="196"/>
      <c r="G45" s="196">
        <f>SUM(G36:G44)</f>
        <v>16090146210.691013</v>
      </c>
      <c r="H45" s="95">
        <f>(G45/$G$75)</f>
        <v>7.4460611244846556E-2</v>
      </c>
      <c r="I45" s="209"/>
      <c r="J45" s="112">
        <f t="shared" si="19"/>
        <v>-5.0413332843929064E-2</v>
      </c>
      <c r="K45" s="113"/>
      <c r="L45" s="10"/>
      <c r="M45" s="5"/>
    </row>
    <row r="46" spans="1:14" ht="12.95" customHeight="1">
      <c r="A46" s="198"/>
      <c r="B46" s="199"/>
      <c r="C46" s="199" t="s">
        <v>74</v>
      </c>
      <c r="D46" s="200"/>
      <c r="E46" s="201"/>
      <c r="F46" s="202"/>
      <c r="G46" s="200"/>
      <c r="H46" s="201"/>
      <c r="I46" s="202"/>
      <c r="J46" s="112"/>
      <c r="K46" s="113"/>
      <c r="L46" s="10"/>
      <c r="M46" s="5"/>
      <c r="N46" s="11"/>
    </row>
    <row r="47" spans="1:14" ht="12.95" customHeight="1">
      <c r="A47" s="270">
        <v>34</v>
      </c>
      <c r="B47" s="271" t="s">
        <v>39</v>
      </c>
      <c r="C47" s="271" t="s">
        <v>40</v>
      </c>
      <c r="D47" s="208">
        <v>2435510328</v>
      </c>
      <c r="E47" s="71">
        <f>(D47/$D$50)</f>
        <v>5.366270034838367E-2</v>
      </c>
      <c r="F47" s="210">
        <v>100</v>
      </c>
      <c r="G47" s="208">
        <v>2436983543</v>
      </c>
      <c r="H47" s="71">
        <f>(G47/$G$50)</f>
        <v>5.36934174716494E-2</v>
      </c>
      <c r="I47" s="210">
        <v>100</v>
      </c>
      <c r="J47" s="112">
        <f>((G47-D47)/D47)</f>
        <v>6.0488965415711428E-4</v>
      </c>
      <c r="K47" s="113">
        <f>((I47-F47)/F47)</f>
        <v>0</v>
      </c>
      <c r="L47" s="10"/>
      <c r="M47" s="5"/>
      <c r="N47" s="11"/>
    </row>
    <row r="48" spans="1:14" ht="12.95" customHeight="1">
      <c r="A48" s="270">
        <v>35</v>
      </c>
      <c r="B48" s="70" t="s">
        <v>39</v>
      </c>
      <c r="C48" s="271" t="s">
        <v>41</v>
      </c>
      <c r="D48" s="208">
        <v>12153673145</v>
      </c>
      <c r="E48" s="71">
        <f>(D48/$D$50)</f>
        <v>0.26778737606418096</v>
      </c>
      <c r="F48" s="70">
        <v>45.22</v>
      </c>
      <c r="G48" s="208">
        <v>12153673145</v>
      </c>
      <c r="H48" s="71">
        <f>(G48/$G$50)</f>
        <v>0.26777868396481785</v>
      </c>
      <c r="I48" s="70">
        <v>45.22</v>
      </c>
      <c r="J48" s="112">
        <f>((G48-D48)/D48)</f>
        <v>0</v>
      </c>
      <c r="K48" s="113">
        <f>((I48-F48)/F48)</f>
        <v>0</v>
      </c>
      <c r="L48" s="10"/>
      <c r="M48" s="5"/>
      <c r="N48" s="11"/>
    </row>
    <row r="49" spans="1:14" ht="12.95" customHeight="1">
      <c r="A49" s="270">
        <v>36</v>
      </c>
      <c r="B49" s="70" t="s">
        <v>11</v>
      </c>
      <c r="C49" s="271" t="s">
        <v>42</v>
      </c>
      <c r="D49" s="306">
        <v>30796350840.189999</v>
      </c>
      <c r="E49" s="71">
        <f>(D49/$D$50)</f>
        <v>0.67854992358743527</v>
      </c>
      <c r="F49" s="127">
        <v>11.54</v>
      </c>
      <c r="G49" s="307">
        <v>30796350840.189999</v>
      </c>
      <c r="H49" s="71">
        <f>(G49/$G$50)</f>
        <v>0.67852789856353268</v>
      </c>
      <c r="I49" s="127">
        <v>11.54</v>
      </c>
      <c r="J49" s="112">
        <f>((G49-D49)/D49)</f>
        <v>0</v>
      </c>
      <c r="K49" s="113">
        <f>((I49-F49)/F49)</f>
        <v>0</v>
      </c>
      <c r="L49" s="10"/>
      <c r="M49" s="5"/>
    </row>
    <row r="50" spans="1:14" ht="12.95" customHeight="1">
      <c r="A50" s="193"/>
      <c r="B50" s="204"/>
      <c r="C50" s="195" t="s">
        <v>72</v>
      </c>
      <c r="D50" s="196">
        <f>SUM(D47:D49)</f>
        <v>45385534313.190002</v>
      </c>
      <c r="E50" s="95">
        <f>(D50/$D$75)</f>
        <v>0.206929905969229</v>
      </c>
      <c r="F50" s="209"/>
      <c r="G50" s="196">
        <f>SUM(G47:G49)</f>
        <v>45387007528.190002</v>
      </c>
      <c r="H50" s="95">
        <f>(G50/$G$75)</f>
        <v>0.21003813631463206</v>
      </c>
      <c r="I50" s="209"/>
      <c r="J50" s="112">
        <f>((G50-D50)/D50)</f>
        <v>3.2460012254870652E-5</v>
      </c>
      <c r="K50" s="113"/>
      <c r="L50" s="10"/>
      <c r="M50" s="5"/>
    </row>
    <row r="51" spans="1:14" ht="12.95" customHeight="1">
      <c r="A51" s="198"/>
      <c r="B51" s="199"/>
      <c r="C51" s="199" t="s">
        <v>99</v>
      </c>
      <c r="D51" s="200"/>
      <c r="E51" s="201"/>
      <c r="F51" s="202"/>
      <c r="G51" s="200"/>
      <c r="H51" s="201"/>
      <c r="I51" s="202"/>
      <c r="J51" s="112"/>
      <c r="K51" s="113"/>
      <c r="L51" s="10"/>
      <c r="M51" s="5"/>
      <c r="N51" s="11"/>
    </row>
    <row r="52" spans="1:14" ht="12.95" customHeight="1">
      <c r="A52" s="270">
        <v>37</v>
      </c>
      <c r="B52" s="271" t="s">
        <v>7</v>
      </c>
      <c r="C52" s="271" t="s">
        <v>50</v>
      </c>
      <c r="D52" s="185">
        <v>878926930.09000003</v>
      </c>
      <c r="E52" s="71">
        <f t="shared" ref="E52:E66" si="23">(D52/$D$67)</f>
        <v>3.5554575663457738E-2</v>
      </c>
      <c r="F52" s="185">
        <v>1792.09</v>
      </c>
      <c r="G52" s="185">
        <v>861547393.59000003</v>
      </c>
      <c r="H52" s="71">
        <f t="shared" ref="H52:H66" si="24">(G52/$G$67)</f>
        <v>3.4802802675848246E-2</v>
      </c>
      <c r="I52" s="185">
        <v>1805.73</v>
      </c>
      <c r="J52" s="112">
        <f>((G52-D52)/D52)</f>
        <v>-1.9773585158234231E-2</v>
      </c>
      <c r="K52" s="113">
        <f>((I52-F52)/F52)</f>
        <v>7.6112248826789393E-3</v>
      </c>
      <c r="L52" s="10"/>
      <c r="M52" s="5"/>
      <c r="N52" s="11"/>
    </row>
    <row r="53" spans="1:14" ht="12.95" customHeight="1">
      <c r="A53" s="270">
        <v>38</v>
      </c>
      <c r="B53" s="271" t="s">
        <v>15</v>
      </c>
      <c r="C53" s="271" t="s">
        <v>43</v>
      </c>
      <c r="D53" s="189">
        <v>116194065</v>
      </c>
      <c r="E53" s="94">
        <f t="shared" si="23"/>
        <v>4.7003118624027122E-3</v>
      </c>
      <c r="F53" s="242">
        <v>83.27</v>
      </c>
      <c r="G53" s="189">
        <v>116640138</v>
      </c>
      <c r="H53" s="94">
        <f t="shared" si="24"/>
        <v>4.7117590246341457E-3</v>
      </c>
      <c r="I53" s="242">
        <v>83.59</v>
      </c>
      <c r="J53" s="112">
        <f>((G53-D53)/D53)</f>
        <v>3.8390342914674685E-3</v>
      </c>
      <c r="K53" s="113">
        <f>((I53-F53)/F53)</f>
        <v>3.842920619671039E-3</v>
      </c>
      <c r="L53" s="10"/>
      <c r="M53" s="5"/>
      <c r="N53" s="11"/>
    </row>
    <row r="54" spans="1:14" ht="12.95" customHeight="1">
      <c r="A54" s="270">
        <v>39</v>
      </c>
      <c r="B54" s="271" t="s">
        <v>71</v>
      </c>
      <c r="C54" s="271" t="s">
        <v>117</v>
      </c>
      <c r="D54" s="189">
        <v>994217478</v>
      </c>
      <c r="E54" s="94">
        <f t="shared" si="23"/>
        <v>4.0218338222795691E-2</v>
      </c>
      <c r="F54" s="242">
        <v>1.1657999999999999</v>
      </c>
      <c r="G54" s="189">
        <v>995467328.84000003</v>
      </c>
      <c r="H54" s="94">
        <f t="shared" si="24"/>
        <v>4.0212591058408353E-2</v>
      </c>
      <c r="I54" s="242">
        <v>1.1678999999999999</v>
      </c>
      <c r="J54" s="112">
        <f t="shared" ref="J54:J62" si="25">((G54-D54)/D54)</f>
        <v>1.2571201650108522E-3</v>
      </c>
      <c r="K54" s="113">
        <f t="shared" si="22"/>
        <v>1.8013381369016905E-3</v>
      </c>
      <c r="L54" s="10"/>
      <c r="M54" s="5"/>
      <c r="N54" s="11"/>
    </row>
    <row r="55" spans="1:14" ht="12.95" customHeight="1">
      <c r="A55" s="270">
        <v>40</v>
      </c>
      <c r="B55" s="271" t="s">
        <v>9</v>
      </c>
      <c r="C55" s="271" t="s">
        <v>10</v>
      </c>
      <c r="D55" s="189">
        <v>4153952096.21</v>
      </c>
      <c r="E55" s="94">
        <f t="shared" si="23"/>
        <v>0.16803672643407797</v>
      </c>
      <c r="F55" s="242">
        <v>300.14049999999997</v>
      </c>
      <c r="G55" s="189">
        <v>4146179658.3000002</v>
      </c>
      <c r="H55" s="94">
        <f t="shared" si="24"/>
        <v>0.16748779414809628</v>
      </c>
      <c r="I55" s="242">
        <v>300.08920000000001</v>
      </c>
      <c r="J55" s="112">
        <f>((G55-D55)/D55)</f>
        <v>-1.8710947382111836E-3</v>
      </c>
      <c r="K55" s="113">
        <f>((I55-F55)/F55)</f>
        <v>-1.7091995248881529E-4</v>
      </c>
      <c r="L55" s="10"/>
      <c r="M55" s="5"/>
      <c r="N55" s="11"/>
    </row>
    <row r="56" spans="1:14" ht="12.95" customHeight="1">
      <c r="A56" s="270">
        <v>41</v>
      </c>
      <c r="B56" s="271" t="s">
        <v>21</v>
      </c>
      <c r="C56" s="271" t="s">
        <v>22</v>
      </c>
      <c r="D56" s="189">
        <v>2385606465.6999998</v>
      </c>
      <c r="E56" s="94">
        <f t="shared" si="23"/>
        <v>9.6503159345998582E-2</v>
      </c>
      <c r="F56" s="242">
        <v>10.0105</v>
      </c>
      <c r="G56" s="189">
        <v>2407175116.5599999</v>
      </c>
      <c r="H56" s="94">
        <f t="shared" si="24"/>
        <v>9.7239503260244178E-2</v>
      </c>
      <c r="I56" s="242">
        <v>10.100899999999999</v>
      </c>
      <c r="J56" s="112">
        <f t="shared" si="25"/>
        <v>9.0411604638535054E-3</v>
      </c>
      <c r="K56" s="113">
        <f t="shared" si="22"/>
        <v>9.0305179561459385E-3</v>
      </c>
      <c r="L56" s="10"/>
      <c r="M56" s="5"/>
      <c r="N56" s="11"/>
    </row>
    <row r="57" spans="1:14" ht="12.95" customHeight="1">
      <c r="A57" s="227">
        <v>42</v>
      </c>
      <c r="B57" s="228" t="s">
        <v>45</v>
      </c>
      <c r="C57" s="229" t="s">
        <v>46</v>
      </c>
      <c r="D57" s="230">
        <v>0</v>
      </c>
      <c r="E57" s="231">
        <f t="shared" si="23"/>
        <v>0</v>
      </c>
      <c r="F57" s="232">
        <v>0</v>
      </c>
      <c r="G57" s="230">
        <v>0</v>
      </c>
      <c r="H57" s="231">
        <f t="shared" si="24"/>
        <v>0</v>
      </c>
      <c r="I57" s="232">
        <v>0</v>
      </c>
      <c r="J57" s="233" t="e">
        <f>((G57-D57)/D57)</f>
        <v>#DIV/0!</v>
      </c>
      <c r="K57" s="234" t="e">
        <f>((I57-F57)/F57)</f>
        <v>#DIV/0!</v>
      </c>
      <c r="L57" s="10"/>
      <c r="M57" s="5"/>
      <c r="N57" s="11"/>
    </row>
    <row r="58" spans="1:14" ht="12.95" customHeight="1">
      <c r="A58" s="270">
        <v>43</v>
      </c>
      <c r="B58" s="271" t="s">
        <v>47</v>
      </c>
      <c r="C58" s="70" t="s">
        <v>48</v>
      </c>
      <c r="D58" s="127">
        <v>4664889884.6000004</v>
      </c>
      <c r="E58" s="94">
        <f t="shared" si="23"/>
        <v>0.1887053117677551</v>
      </c>
      <c r="F58" s="70">
        <v>114.58</v>
      </c>
      <c r="G58" s="127">
        <v>4682758122.9300003</v>
      </c>
      <c r="H58" s="94">
        <f t="shared" si="24"/>
        <v>0.18916325224078764</v>
      </c>
      <c r="I58" s="70">
        <v>115.04</v>
      </c>
      <c r="J58" s="112">
        <f t="shared" si="25"/>
        <v>3.8303665835687927E-3</v>
      </c>
      <c r="K58" s="113">
        <f t="shared" si="22"/>
        <v>4.0146622447199158E-3</v>
      </c>
      <c r="L58" s="10"/>
      <c r="M58" s="5"/>
      <c r="N58" s="11"/>
    </row>
    <row r="59" spans="1:14" ht="12.95" customHeight="1">
      <c r="A59" s="270">
        <v>44</v>
      </c>
      <c r="B59" s="271" t="s">
        <v>26</v>
      </c>
      <c r="C59" s="272" t="s">
        <v>27</v>
      </c>
      <c r="D59" s="127">
        <v>4027207494.8899999</v>
      </c>
      <c r="E59" s="94">
        <f t="shared" si="23"/>
        <v>0.16290962159374126</v>
      </c>
      <c r="F59" s="70">
        <v>103.24</v>
      </c>
      <c r="G59" s="127">
        <v>4023664553.1399999</v>
      </c>
      <c r="H59" s="94">
        <f t="shared" si="24"/>
        <v>0.16253871176282311</v>
      </c>
      <c r="I59" s="70">
        <v>103.24</v>
      </c>
      <c r="J59" s="112">
        <f>((G59-D59)/D59)</f>
        <v>-8.7975147903243873E-4</v>
      </c>
      <c r="K59" s="113">
        <f>((I59-F59)/F59)</f>
        <v>0</v>
      </c>
      <c r="L59" s="10"/>
      <c r="M59" s="5"/>
      <c r="N59" s="11"/>
    </row>
    <row r="60" spans="1:14" ht="12.95" customHeight="1">
      <c r="A60" s="270">
        <v>45</v>
      </c>
      <c r="B60" s="271" t="s">
        <v>11</v>
      </c>
      <c r="C60" s="271" t="s">
        <v>12</v>
      </c>
      <c r="D60" s="127">
        <v>2921145024.21486</v>
      </c>
      <c r="E60" s="94">
        <f t="shared" si="23"/>
        <v>0.11816690128808011</v>
      </c>
      <c r="F60" s="306">
        <v>2253.47660965874</v>
      </c>
      <c r="G60" s="127">
        <v>2936772012.6842799</v>
      </c>
      <c r="H60" s="94">
        <f t="shared" si="24"/>
        <v>0.11863293606578328</v>
      </c>
      <c r="I60" s="306">
        <v>2265.6266167252402</v>
      </c>
      <c r="J60" s="112">
        <f t="shared" si="25"/>
        <v>5.3496106286678282E-3</v>
      </c>
      <c r="K60" s="113">
        <f t="shared" si="22"/>
        <v>5.3916721453523882E-3</v>
      </c>
      <c r="L60" s="10"/>
      <c r="M60" s="5"/>
      <c r="N60" s="11"/>
    </row>
    <row r="61" spans="1:14" ht="12.95" customHeight="1">
      <c r="A61" s="270">
        <v>46</v>
      </c>
      <c r="B61" s="70" t="s">
        <v>76</v>
      </c>
      <c r="C61" s="271" t="s">
        <v>19</v>
      </c>
      <c r="D61" s="127">
        <v>1142230475.3599999</v>
      </c>
      <c r="E61" s="94">
        <f t="shared" si="23"/>
        <v>4.6205797627723033E-2</v>
      </c>
      <c r="F61" s="306">
        <v>0.66800000000000004</v>
      </c>
      <c r="G61" s="127">
        <v>1146707422.04</v>
      </c>
      <c r="H61" s="94">
        <f t="shared" si="24"/>
        <v>4.6322039197278092E-2</v>
      </c>
      <c r="I61" s="306">
        <v>0.67130000000000001</v>
      </c>
      <c r="J61" s="112">
        <f>((G61-D61)/D61)</f>
        <v>3.9194775280260797E-3</v>
      </c>
      <c r="K61" s="113">
        <f>((I61-F61)/F61)</f>
        <v>4.9401197604789964E-3</v>
      </c>
      <c r="L61" s="10"/>
      <c r="M61" s="5"/>
      <c r="N61" s="11"/>
    </row>
    <row r="62" spans="1:14" ht="12.95" customHeight="1">
      <c r="A62" s="270">
        <v>47</v>
      </c>
      <c r="B62" s="271" t="s">
        <v>94</v>
      </c>
      <c r="C62" s="271" t="s">
        <v>23</v>
      </c>
      <c r="D62" s="185">
        <v>318988790.75999999</v>
      </c>
      <c r="E62" s="94">
        <f t="shared" si="23"/>
        <v>1.290381567408563E-2</v>
      </c>
      <c r="F62" s="191">
        <v>124.36</v>
      </c>
      <c r="G62" s="185">
        <v>318628063.85000002</v>
      </c>
      <c r="H62" s="94">
        <f t="shared" si="24"/>
        <v>1.2871200952685279E-2</v>
      </c>
      <c r="I62" s="191">
        <v>124.29</v>
      </c>
      <c r="J62" s="112">
        <f t="shared" si="25"/>
        <v>-1.1308450969092813E-3</v>
      </c>
      <c r="K62" s="113">
        <f t="shared" si="22"/>
        <v>-5.628819556126824E-4</v>
      </c>
      <c r="L62" s="10"/>
      <c r="M62" s="5"/>
      <c r="N62" s="11"/>
    </row>
    <row r="63" spans="1:14" ht="12.95" customHeight="1">
      <c r="A63" s="270">
        <v>48</v>
      </c>
      <c r="B63" s="70" t="s">
        <v>68</v>
      </c>
      <c r="C63" s="271" t="s">
        <v>67</v>
      </c>
      <c r="D63" s="211">
        <v>109159413.61</v>
      </c>
      <c r="E63" s="94">
        <f t="shared" si="23"/>
        <v>4.4157443556519611E-3</v>
      </c>
      <c r="F63" s="210">
        <v>100.53</v>
      </c>
      <c r="G63" s="211">
        <v>110285529.55</v>
      </c>
      <c r="H63" s="94">
        <f t="shared" si="24"/>
        <v>4.4550602224404795E-3</v>
      </c>
      <c r="I63" s="210">
        <v>101.56</v>
      </c>
      <c r="J63" s="112">
        <f>((G63-D63)/D63)</f>
        <v>1.0316251276535212E-2</v>
      </c>
      <c r="K63" s="113">
        <f>((I63-F63)/F63)</f>
        <v>1.0245697801651259E-2</v>
      </c>
      <c r="L63" s="10"/>
      <c r="M63" s="5"/>
    </row>
    <row r="64" spans="1:14" ht="12.95" customHeight="1">
      <c r="A64" s="270">
        <v>49</v>
      </c>
      <c r="B64" s="70" t="s">
        <v>93</v>
      </c>
      <c r="C64" s="271" t="s">
        <v>56</v>
      </c>
      <c r="D64" s="211">
        <v>1041346528.41</v>
      </c>
      <c r="E64" s="94">
        <f t="shared" si="23"/>
        <v>4.2124814553629784E-2</v>
      </c>
      <c r="F64" s="188">
        <v>552.20000000000005</v>
      </c>
      <c r="G64" s="211">
        <v>1043262222.77</v>
      </c>
      <c r="H64" s="94">
        <f t="shared" si="24"/>
        <v>4.2143298846203575E-2</v>
      </c>
      <c r="I64" s="188">
        <v>552.20000000000005</v>
      </c>
      <c r="J64" s="112">
        <f>((G64-D64)/D64)</f>
        <v>1.8396319647072999E-3</v>
      </c>
      <c r="K64" s="113">
        <f t="shared" si="22"/>
        <v>0</v>
      </c>
      <c r="L64" s="10"/>
      <c r="M64" s="5"/>
    </row>
    <row r="65" spans="1:14" ht="12.95" customHeight="1">
      <c r="A65" s="270">
        <v>50</v>
      </c>
      <c r="B65" s="70" t="s">
        <v>81</v>
      </c>
      <c r="C65" s="271" t="s">
        <v>88</v>
      </c>
      <c r="D65" s="211">
        <v>1827220680.8099999</v>
      </c>
      <c r="E65" s="94">
        <f t="shared" si="23"/>
        <v>7.391519559315532E-2</v>
      </c>
      <c r="F65" s="188">
        <v>1.6428</v>
      </c>
      <c r="G65" s="211">
        <v>1826234583.98</v>
      </c>
      <c r="H65" s="94">
        <f t="shared" si="24"/>
        <v>7.3772008758826654E-2</v>
      </c>
      <c r="I65" s="188">
        <v>1.6422000000000001</v>
      </c>
      <c r="J65" s="112">
        <f>((G65-D65)/D65)</f>
        <v>-5.3967035309757485E-4</v>
      </c>
      <c r="K65" s="113">
        <f>((I65-F65)/F65)</f>
        <v>-3.6523009495978447E-4</v>
      </c>
      <c r="L65" s="10"/>
      <c r="M65" s="5"/>
    </row>
    <row r="66" spans="1:14" ht="12.95" customHeight="1">
      <c r="A66" s="270">
        <v>51</v>
      </c>
      <c r="B66" s="70" t="s">
        <v>106</v>
      </c>
      <c r="C66" s="70" t="s">
        <v>84</v>
      </c>
      <c r="D66" s="211">
        <v>139415864.91999999</v>
      </c>
      <c r="E66" s="94">
        <f t="shared" si="23"/>
        <v>5.6396860174451257E-3</v>
      </c>
      <c r="F66" s="188">
        <v>1.028265</v>
      </c>
      <c r="G66" s="211">
        <v>139793170.61000001</v>
      </c>
      <c r="H66" s="94">
        <f t="shared" si="24"/>
        <v>5.6470417859406886E-3</v>
      </c>
      <c r="I66" s="188">
        <v>1.0312600000000001</v>
      </c>
      <c r="J66" s="112">
        <f>((G66-D66)/D66)</f>
        <v>2.7063325269081396E-3</v>
      </c>
      <c r="K66" s="113">
        <f>((I66-F66)/F66)</f>
        <v>2.9126732894731232E-3</v>
      </c>
      <c r="L66" s="10"/>
      <c r="M66" s="5"/>
    </row>
    <row r="67" spans="1:14" ht="12.95" customHeight="1">
      <c r="A67" s="186"/>
      <c r="B67" s="123"/>
      <c r="C67" s="52" t="s">
        <v>72</v>
      </c>
      <c r="D67" s="124">
        <f>SUM(D52:D66)</f>
        <v>24720501192.57486</v>
      </c>
      <c r="E67" s="95">
        <f>(D67/$D$75)</f>
        <v>0.11271016337478881</v>
      </c>
      <c r="F67" s="123"/>
      <c r="G67" s="124">
        <f>SUM(G52:G66)</f>
        <v>24755115316.84428</v>
      </c>
      <c r="H67" s="95">
        <f>(G67/$G$75)</f>
        <v>0.11455961889918252</v>
      </c>
      <c r="I67" s="123"/>
      <c r="J67" s="112">
        <f>((G67-D67)/D67)</f>
        <v>1.4002193563865707E-3</v>
      </c>
      <c r="K67" s="114"/>
      <c r="L67" s="10"/>
      <c r="M67" s="5"/>
      <c r="N67" s="11"/>
    </row>
    <row r="68" spans="1:14" s="14" customFormat="1" ht="12.95" customHeight="1">
      <c r="A68" s="212"/>
      <c r="B68" s="212"/>
      <c r="C68" s="199" t="s">
        <v>108</v>
      </c>
      <c r="D68" s="200"/>
      <c r="E68" s="201"/>
      <c r="F68" s="202"/>
      <c r="G68" s="200"/>
      <c r="H68" s="201"/>
      <c r="I68" s="202"/>
      <c r="J68" s="112"/>
      <c r="K68" s="113"/>
      <c r="L68" s="10"/>
      <c r="M68" s="5"/>
      <c r="N68" s="11"/>
    </row>
    <row r="69" spans="1:14" ht="12.95" customHeight="1">
      <c r="A69" s="270">
        <v>52</v>
      </c>
      <c r="B69" s="271" t="s">
        <v>21</v>
      </c>
      <c r="C69" s="70" t="s">
        <v>51</v>
      </c>
      <c r="D69" s="185">
        <v>636067545.13999999</v>
      </c>
      <c r="E69" s="71">
        <f>(D69/$D$74)</f>
        <v>0.13037579962396051</v>
      </c>
      <c r="F69" s="191">
        <v>11.483700000000001</v>
      </c>
      <c r="G69" s="185">
        <v>639409384.97000003</v>
      </c>
      <c r="H69" s="71">
        <f>(G69/$G$74)</f>
        <v>0.13026448961885195</v>
      </c>
      <c r="I69" s="191">
        <v>11.5441</v>
      </c>
      <c r="J69" s="112">
        <f t="shared" ref="J69:J74" si="26">((G69-D69)/D69)</f>
        <v>5.2539071605429829E-3</v>
      </c>
      <c r="K69" s="113">
        <f>((I69-F69)/F69)</f>
        <v>5.2596288652611584E-3</v>
      </c>
      <c r="L69" s="10"/>
      <c r="M69" s="14"/>
      <c r="N69" s="11"/>
    </row>
    <row r="70" spans="1:14" ht="12" customHeight="1">
      <c r="A70" s="270">
        <v>53</v>
      </c>
      <c r="B70" s="271" t="s">
        <v>52</v>
      </c>
      <c r="C70" s="70" t="s">
        <v>53</v>
      </c>
      <c r="D70" s="185">
        <v>2073177502.48</v>
      </c>
      <c r="E70" s="71">
        <f>(D70/$D$74)</f>
        <v>0.42494256579109602</v>
      </c>
      <c r="F70" s="191">
        <v>1.01</v>
      </c>
      <c r="G70" s="185">
        <v>2086071854.95</v>
      </c>
      <c r="H70" s="71">
        <f>(G70/$G$74)</f>
        <v>0.42498763997038158</v>
      </c>
      <c r="I70" s="191">
        <v>1.01</v>
      </c>
      <c r="J70" s="112">
        <f t="shared" si="26"/>
        <v>6.2196085258379467E-3</v>
      </c>
      <c r="K70" s="113">
        <f t="shared" si="22"/>
        <v>0</v>
      </c>
      <c r="L70" s="10"/>
      <c r="M70" s="5"/>
      <c r="N70" s="11"/>
    </row>
    <row r="71" spans="1:14" ht="12" customHeight="1">
      <c r="A71" s="270">
        <v>54</v>
      </c>
      <c r="B71" s="271" t="s">
        <v>7</v>
      </c>
      <c r="C71" s="70" t="s">
        <v>54</v>
      </c>
      <c r="D71" s="185">
        <v>1812929187.22</v>
      </c>
      <c r="E71" s="71">
        <f>(D71/$D$74)</f>
        <v>0.3715990451822227</v>
      </c>
      <c r="F71" s="70">
        <v>0.81</v>
      </c>
      <c r="G71" s="185">
        <v>1829300813.4200001</v>
      </c>
      <c r="H71" s="71">
        <f>(G71/$G$74)</f>
        <v>0.37267663318812139</v>
      </c>
      <c r="I71" s="70">
        <v>0.81</v>
      </c>
      <c r="J71" s="112">
        <f t="shared" si="26"/>
        <v>9.0304829970247157E-3</v>
      </c>
      <c r="K71" s="113">
        <f>((I71-F71)/F71)</f>
        <v>0</v>
      </c>
      <c r="L71" s="10"/>
      <c r="M71" s="5"/>
      <c r="N71" s="15"/>
    </row>
    <row r="72" spans="1:14" ht="12" customHeight="1">
      <c r="A72" s="270">
        <v>55</v>
      </c>
      <c r="B72" s="271" t="s">
        <v>9</v>
      </c>
      <c r="C72" s="70" t="s">
        <v>55</v>
      </c>
      <c r="D72" s="185">
        <v>197184996.44999999</v>
      </c>
      <c r="E72" s="71">
        <f>(D72/$D$74)</f>
        <v>4.0417329546908638E-2</v>
      </c>
      <c r="F72" s="70">
        <v>22.775500000000001</v>
      </c>
      <c r="G72" s="185">
        <v>195659581.40000001</v>
      </c>
      <c r="H72" s="71">
        <f>(G72/$G$74)</f>
        <v>3.9860996896855128E-2</v>
      </c>
      <c r="I72" s="70">
        <v>22.826699999999999</v>
      </c>
      <c r="J72" s="112">
        <f t="shared" si="26"/>
        <v>-7.7359590103843433E-3</v>
      </c>
      <c r="K72" s="113">
        <f t="shared" si="22"/>
        <v>2.2480296810167906E-3</v>
      </c>
      <c r="L72" s="10"/>
      <c r="M72" s="5"/>
      <c r="N72" s="11"/>
    </row>
    <row r="73" spans="1:14" ht="12" customHeight="1">
      <c r="A73" s="270">
        <v>56</v>
      </c>
      <c r="B73" s="271" t="s">
        <v>7</v>
      </c>
      <c r="C73" s="271" t="s">
        <v>107</v>
      </c>
      <c r="D73" s="185">
        <v>159364787.84999999</v>
      </c>
      <c r="E73" s="71">
        <f>(D73/$D$74)</f>
        <v>3.2665259855812076E-2</v>
      </c>
      <c r="F73" s="70">
        <v>137.72</v>
      </c>
      <c r="G73" s="185">
        <v>158105482.28999999</v>
      </c>
      <c r="H73" s="71">
        <f>(G73/$G$74)</f>
        <v>3.2210240325790007E-2</v>
      </c>
      <c r="I73" s="70">
        <v>138.83000000000001</v>
      </c>
      <c r="J73" s="112">
        <f t="shared" si="26"/>
        <v>-7.9020314147771904E-3</v>
      </c>
      <c r="K73" s="113">
        <f>((I73-F73)/F73)</f>
        <v>8.0598315422597561E-3</v>
      </c>
      <c r="L73" s="10"/>
      <c r="M73" s="5"/>
      <c r="N73" s="11"/>
    </row>
    <row r="74" spans="1:14" ht="12" customHeight="1">
      <c r="A74" s="213"/>
      <c r="B74" s="214"/>
      <c r="C74" s="195" t="s">
        <v>72</v>
      </c>
      <c r="D74" s="215">
        <f>SUM(D69:D73)</f>
        <v>4878724019.1400003</v>
      </c>
      <c r="E74" s="95">
        <f>(D74/$D$75)</f>
        <v>2.2243957635573353E-2</v>
      </c>
      <c r="F74" s="209"/>
      <c r="G74" s="215">
        <f>SUM(G69:G73)</f>
        <v>4908547117.0299997</v>
      </c>
      <c r="H74" s="95">
        <f>(G74/$G$75)</f>
        <v>2.2715357205103141E-2</v>
      </c>
      <c r="I74" s="209"/>
      <c r="J74" s="112">
        <f t="shared" si="26"/>
        <v>6.1128888973835567E-3</v>
      </c>
      <c r="K74" s="113"/>
      <c r="L74" s="10"/>
      <c r="M74" s="5"/>
      <c r="N74" s="11"/>
    </row>
    <row r="75" spans="1:14" ht="15" customHeight="1">
      <c r="A75" s="216"/>
      <c r="B75" s="217"/>
      <c r="C75" s="46" t="s">
        <v>57</v>
      </c>
      <c r="D75" s="47">
        <f>SUM(D17,D26,D34,D45,D50,D67,D74)</f>
        <v>219328057491.7912</v>
      </c>
      <c r="E75" s="72"/>
      <c r="F75" s="48"/>
      <c r="G75" s="49">
        <f>SUM(G17,G26,G34,G45,G50,G67,G74)</f>
        <v>216089365124.63318</v>
      </c>
      <c r="H75" s="72"/>
      <c r="I75" s="48"/>
      <c r="J75" s="112">
        <f t="shared" ref="J75:J81" si="27">((G75-D75)/D75)</f>
        <v>-1.4766429813838272E-2</v>
      </c>
      <c r="K75" s="113"/>
      <c r="L75" s="10"/>
      <c r="M75" s="5"/>
    </row>
    <row r="76" spans="1:14" ht="12" customHeight="1">
      <c r="A76" s="218"/>
      <c r="B76" s="134"/>
      <c r="C76" s="219"/>
      <c r="D76" s="220"/>
      <c r="E76" s="201"/>
      <c r="F76" s="221"/>
      <c r="G76" s="220"/>
      <c r="H76" s="201"/>
      <c r="I76" s="221"/>
      <c r="J76" s="112"/>
      <c r="K76" s="113"/>
      <c r="L76" s="10"/>
      <c r="M76" s="5"/>
    </row>
    <row r="77" spans="1:14" ht="27" customHeight="1">
      <c r="A77" s="222"/>
      <c r="B77" s="123"/>
      <c r="C77" s="123" t="s">
        <v>79</v>
      </c>
      <c r="D77" s="285" t="s">
        <v>145</v>
      </c>
      <c r="E77" s="285"/>
      <c r="F77" s="285"/>
      <c r="G77" s="285" t="s">
        <v>149</v>
      </c>
      <c r="H77" s="285"/>
      <c r="I77" s="285"/>
      <c r="J77" s="286" t="s">
        <v>101</v>
      </c>
      <c r="K77" s="287"/>
      <c r="M77" s="5"/>
    </row>
    <row r="78" spans="1:14" ht="27" customHeight="1">
      <c r="A78" s="223"/>
      <c r="B78" s="224"/>
      <c r="C78" s="224"/>
      <c r="D78" s="225" t="s">
        <v>115</v>
      </c>
      <c r="E78" s="226" t="s">
        <v>100</v>
      </c>
      <c r="F78" s="226" t="s">
        <v>116</v>
      </c>
      <c r="G78" s="225" t="s">
        <v>115</v>
      </c>
      <c r="H78" s="226" t="s">
        <v>100</v>
      </c>
      <c r="I78" s="226" t="s">
        <v>116</v>
      </c>
      <c r="J78" s="115" t="s">
        <v>114</v>
      </c>
      <c r="K78" s="116" t="s">
        <v>5</v>
      </c>
      <c r="M78" s="5"/>
    </row>
    <row r="79" spans="1:14" ht="12" customHeight="1">
      <c r="A79" s="270">
        <v>1</v>
      </c>
      <c r="B79" s="70" t="s">
        <v>58</v>
      </c>
      <c r="C79" s="70" t="s">
        <v>59</v>
      </c>
      <c r="D79" s="211">
        <v>1885428000</v>
      </c>
      <c r="E79" s="192">
        <f t="shared" ref="E79:E85" si="28">(D79/$D$86)</f>
        <v>0.44645576689508687</v>
      </c>
      <c r="F79" s="210">
        <v>12.62</v>
      </c>
      <c r="G79" s="211">
        <v>1895886000</v>
      </c>
      <c r="H79" s="192">
        <f t="shared" ref="H79:H85" si="29">(G79/$G$86)</f>
        <v>0.44681581230446682</v>
      </c>
      <c r="I79" s="210">
        <v>12.69</v>
      </c>
      <c r="J79" s="112">
        <f>((G79-D79)/D79)</f>
        <v>5.5467511885895406E-3</v>
      </c>
      <c r="K79" s="113">
        <f t="shared" ref="K79:K85" si="30">((I79-F79)/F79)</f>
        <v>5.5467511885895632E-3</v>
      </c>
      <c r="M79" s="5"/>
    </row>
    <row r="80" spans="1:14" ht="12" customHeight="1">
      <c r="A80" s="270">
        <v>2</v>
      </c>
      <c r="B80" s="70" t="s">
        <v>58</v>
      </c>
      <c r="C80" s="70" t="s">
        <v>97</v>
      </c>
      <c r="D80" s="211">
        <v>104687991.98</v>
      </c>
      <c r="E80" s="192">
        <f t="shared" si="28"/>
        <v>2.4789362279619059E-2</v>
      </c>
      <c r="F80" s="210">
        <v>2.86</v>
      </c>
      <c r="G80" s="211">
        <v>103589866.19</v>
      </c>
      <c r="H80" s="192">
        <f t="shared" si="29"/>
        <v>2.4413699034749912E-2</v>
      </c>
      <c r="I80" s="210">
        <v>2.83</v>
      </c>
      <c r="J80" s="112">
        <f>((G80-D80)/D80)</f>
        <v>-1.0489510489510552E-2</v>
      </c>
      <c r="K80" s="113">
        <f t="shared" si="30"/>
        <v>-1.0489510489510422E-2</v>
      </c>
      <c r="M80" s="5"/>
    </row>
    <row r="81" spans="1:14" ht="12" customHeight="1">
      <c r="A81" s="270">
        <v>3</v>
      </c>
      <c r="B81" s="70" t="s">
        <v>58</v>
      </c>
      <c r="C81" s="70" t="s">
        <v>86</v>
      </c>
      <c r="D81" s="211">
        <v>84995140.319999993</v>
      </c>
      <c r="E81" s="192">
        <f t="shared" si="28"/>
        <v>2.0126236883042534E-2</v>
      </c>
      <c r="F81" s="210">
        <v>7.27</v>
      </c>
      <c r="G81" s="211">
        <v>86748822.719999999</v>
      </c>
      <c r="H81" s="192">
        <f t="shared" si="29"/>
        <v>2.0444660538710125E-2</v>
      </c>
      <c r="I81" s="210">
        <v>7.42</v>
      </c>
      <c r="J81" s="112">
        <f t="shared" si="27"/>
        <v>2.0632737276478751E-2</v>
      </c>
      <c r="K81" s="113">
        <f t="shared" si="30"/>
        <v>2.063273727647873E-2</v>
      </c>
      <c r="M81" s="5"/>
    </row>
    <row r="82" spans="1:14" ht="12" customHeight="1">
      <c r="A82" s="270">
        <v>4</v>
      </c>
      <c r="B82" s="70" t="s">
        <v>58</v>
      </c>
      <c r="C82" s="70" t="s">
        <v>87</v>
      </c>
      <c r="D82" s="211">
        <v>80396644.459999993</v>
      </c>
      <c r="E82" s="192">
        <f t="shared" si="28"/>
        <v>1.9037346193108904E-2</v>
      </c>
      <c r="F82" s="210">
        <v>18.02</v>
      </c>
      <c r="G82" s="211">
        <v>81199718.599999994</v>
      </c>
      <c r="H82" s="192">
        <f t="shared" si="29"/>
        <v>1.9136866997885485E-2</v>
      </c>
      <c r="I82" s="210">
        <v>18.2</v>
      </c>
      <c r="J82" s="112">
        <f t="shared" ref="J82:J87" si="31">((G82-D82)/D82)</f>
        <v>9.9889012208657126E-3</v>
      </c>
      <c r="K82" s="113">
        <f t="shared" si="30"/>
        <v>9.98890122086569E-3</v>
      </c>
      <c r="M82" s="5"/>
    </row>
    <row r="83" spans="1:14" ht="12" customHeight="1">
      <c r="A83" s="270">
        <v>5</v>
      </c>
      <c r="B83" s="70" t="s">
        <v>60</v>
      </c>
      <c r="C83" s="70" t="s">
        <v>61</v>
      </c>
      <c r="D83" s="211">
        <v>598500000</v>
      </c>
      <c r="E83" s="192">
        <f t="shared" si="28"/>
        <v>0.14172048812614935</v>
      </c>
      <c r="F83" s="210">
        <v>3990</v>
      </c>
      <c r="G83" s="211">
        <v>598500000</v>
      </c>
      <c r="H83" s="192">
        <f t="shared" si="29"/>
        <v>0.14105239643323669</v>
      </c>
      <c r="I83" s="210">
        <v>3990</v>
      </c>
      <c r="J83" s="112">
        <f t="shared" si="31"/>
        <v>0</v>
      </c>
      <c r="K83" s="113">
        <f t="shared" si="30"/>
        <v>0</v>
      </c>
      <c r="M83" s="5"/>
    </row>
    <row r="84" spans="1:14" ht="12" customHeight="1">
      <c r="A84" s="270">
        <v>6</v>
      </c>
      <c r="B84" s="70" t="s">
        <v>52</v>
      </c>
      <c r="C84" s="70" t="s">
        <v>80</v>
      </c>
      <c r="D84" s="211">
        <v>555446000</v>
      </c>
      <c r="E84" s="192">
        <f t="shared" si="28"/>
        <v>0.13152561110729682</v>
      </c>
      <c r="F84" s="210">
        <v>8.93</v>
      </c>
      <c r="G84" s="211">
        <v>563532000</v>
      </c>
      <c r="H84" s="192">
        <f t="shared" si="29"/>
        <v>0.13281125992784418</v>
      </c>
      <c r="I84" s="210">
        <v>9.06</v>
      </c>
      <c r="J84" s="112">
        <f t="shared" si="31"/>
        <v>1.4557670772676373E-2</v>
      </c>
      <c r="K84" s="113">
        <f t="shared" si="30"/>
        <v>1.4557670772676459E-2</v>
      </c>
      <c r="M84" s="5"/>
    </row>
    <row r="85" spans="1:14" ht="12" customHeight="1">
      <c r="A85" s="270">
        <v>7</v>
      </c>
      <c r="B85" s="70" t="s">
        <v>69</v>
      </c>
      <c r="C85" s="70" t="s">
        <v>70</v>
      </c>
      <c r="D85" s="185">
        <v>913647681</v>
      </c>
      <c r="E85" s="192">
        <f t="shared" si="28"/>
        <v>0.21634518851569653</v>
      </c>
      <c r="F85" s="70">
        <v>81</v>
      </c>
      <c r="G85" s="185">
        <v>913647681</v>
      </c>
      <c r="H85" s="192">
        <f t="shared" si="29"/>
        <v>0.21532530476310674</v>
      </c>
      <c r="I85" s="70">
        <v>81</v>
      </c>
      <c r="J85" s="112">
        <f t="shared" si="31"/>
        <v>0</v>
      </c>
      <c r="K85" s="113">
        <f t="shared" si="30"/>
        <v>0</v>
      </c>
      <c r="L85" s="10"/>
      <c r="M85" s="5"/>
      <c r="N85" s="11"/>
    </row>
    <row r="86" spans="1:14" ht="12" customHeight="1">
      <c r="A86" s="50"/>
      <c r="B86" s="51"/>
      <c r="C86" s="52" t="s">
        <v>62</v>
      </c>
      <c r="D86" s="53">
        <f>SUM(D79:D85)</f>
        <v>4223101457.7599998</v>
      </c>
      <c r="E86" s="53"/>
      <c r="F86" s="54"/>
      <c r="G86" s="53">
        <f>SUM(G79:G85)</f>
        <v>4243104088.5100002</v>
      </c>
      <c r="H86" s="53"/>
      <c r="I86" s="54"/>
      <c r="J86" s="112">
        <f t="shared" si="31"/>
        <v>4.736478853295225E-3</v>
      </c>
      <c r="K86" s="110"/>
      <c r="M86" s="5"/>
    </row>
    <row r="87" spans="1:14" ht="12" customHeight="1" thickBot="1">
      <c r="A87" s="55"/>
      <c r="B87" s="56"/>
      <c r="C87" s="57" t="s">
        <v>73</v>
      </c>
      <c r="D87" s="58">
        <f>SUM(D75,D86)</f>
        <v>223551158949.55121</v>
      </c>
      <c r="E87" s="68"/>
      <c r="F87" s="59"/>
      <c r="G87" s="58">
        <f>SUM(G75,G86)</f>
        <v>220332469213.14319</v>
      </c>
      <c r="H87" s="68"/>
      <c r="I87" s="73"/>
      <c r="J87" s="112">
        <f t="shared" si="31"/>
        <v>-1.4398000670327017E-2</v>
      </c>
      <c r="K87" s="111"/>
      <c r="L87" s="10"/>
      <c r="M87" s="5"/>
      <c r="N87" s="11"/>
    </row>
    <row r="88" spans="1:14" ht="12" customHeight="1">
      <c r="A88" s="21"/>
      <c r="B88" s="13"/>
      <c r="C88" s="25"/>
      <c r="D88" s="275"/>
      <c r="E88" s="275"/>
      <c r="F88" s="275"/>
      <c r="G88" s="26"/>
      <c r="H88" s="26"/>
      <c r="I88" s="27"/>
      <c r="K88" s="10"/>
      <c r="L88" s="10"/>
      <c r="M88" s="5"/>
      <c r="N88" s="11"/>
    </row>
    <row r="89" spans="1:14" ht="12.75" customHeight="1">
      <c r="A89" s="21"/>
      <c r="B89" s="13" t="s">
        <v>83</v>
      </c>
      <c r="C89" s="26"/>
      <c r="D89" s="275"/>
      <c r="E89" s="275"/>
      <c r="F89" s="275"/>
      <c r="G89" s="26"/>
      <c r="H89" s="26"/>
      <c r="I89" s="27"/>
      <c r="M89" s="5"/>
    </row>
    <row r="90" spans="1:14" ht="12" customHeight="1">
      <c r="A90" s="21"/>
      <c r="B90" s="66" t="s">
        <v>124</v>
      </c>
      <c r="C90" s="67"/>
      <c r="D90" s="25"/>
      <c r="E90" s="25"/>
      <c r="F90" s="25"/>
      <c r="G90" s="25"/>
      <c r="H90" s="25"/>
      <c r="I90" s="13"/>
      <c r="M90" s="5"/>
    </row>
    <row r="91" spans="1:14" ht="12.75" customHeight="1">
      <c r="A91" s="21"/>
      <c r="B91" s="276"/>
      <c r="C91" s="276"/>
      <c r="D91" s="275"/>
      <c r="E91" s="275"/>
      <c r="F91" s="275"/>
      <c r="I91" s="6"/>
      <c r="M91" s="5"/>
    </row>
    <row r="92" spans="1:14" ht="12" customHeight="1">
      <c r="A92" s="22"/>
      <c r="B92" s="85"/>
      <c r="C92" s="39"/>
      <c r="D92"/>
      <c r="E92"/>
      <c r="F92" s="31"/>
      <c r="G92"/>
      <c r="H92"/>
      <c r="I92" s="13"/>
      <c r="M92" s="5"/>
    </row>
    <row r="93" spans="1:14" ht="12" customHeight="1">
      <c r="A93" s="23"/>
      <c r="B93" s="13"/>
      <c r="C93" s="31"/>
      <c r="D93"/>
      <c r="E93"/>
      <c r="F93" s="31"/>
      <c r="G93"/>
      <c r="H93"/>
      <c r="I93" s="13"/>
      <c r="M93" s="5"/>
    </row>
    <row r="94" spans="1:14" ht="12" customHeight="1">
      <c r="A94" s="23"/>
      <c r="B94" s="13"/>
      <c r="C94" s="31"/>
      <c r="D94"/>
      <c r="E94"/>
      <c r="F94" s="31"/>
      <c r="G94" s="32"/>
      <c r="H94" s="32"/>
      <c r="I94" s="33"/>
      <c r="J94" s="34"/>
      <c r="K94" s="34"/>
      <c r="L94" s="35"/>
      <c r="M94" s="36"/>
    </row>
    <row r="95" spans="1:14" ht="12" customHeight="1">
      <c r="A95" s="23"/>
      <c r="B95" s="13"/>
      <c r="C95" s="31"/>
      <c r="D95"/>
      <c r="E95"/>
      <c r="F95" s="32"/>
      <c r="G95" s="32"/>
      <c r="H95" s="32"/>
      <c r="I95" s="33"/>
      <c r="J95" s="37"/>
      <c r="K95" s="37"/>
      <c r="L95" s="38"/>
      <c r="M95" s="37"/>
    </row>
    <row r="96" spans="1:14" ht="12" customHeight="1">
      <c r="A96" s="23"/>
      <c r="B96" s="13"/>
      <c r="C96" s="13"/>
      <c r="D96" s="28"/>
      <c r="E96" s="28"/>
      <c r="F96" s="13"/>
      <c r="G96" s="13"/>
      <c r="H96" s="13"/>
      <c r="I96" s="13"/>
      <c r="J96" s="14"/>
      <c r="M96" s="16"/>
    </row>
    <row r="97" spans="1:13" ht="12" customHeight="1">
      <c r="A97" s="23"/>
      <c r="B97" s="13"/>
      <c r="C97" s="13"/>
      <c r="D97" s="28"/>
      <c r="E97" s="28"/>
      <c r="F97" s="13"/>
      <c r="G97" s="13"/>
      <c r="H97" s="13"/>
      <c r="I97" s="13"/>
      <c r="J97" s="14"/>
      <c r="M97" s="16"/>
    </row>
    <row r="98" spans="1:13" ht="12" customHeight="1">
      <c r="A98" s="23"/>
      <c r="B98" s="13"/>
      <c r="C98" s="13"/>
      <c r="D98" s="13"/>
      <c r="E98" s="13"/>
      <c r="F98" s="13"/>
      <c r="G98" s="13"/>
      <c r="H98" s="13"/>
      <c r="I98" s="13"/>
      <c r="J98" s="14"/>
      <c r="M98" s="16"/>
    </row>
    <row r="99" spans="1:13" ht="12" customHeight="1">
      <c r="A99" s="23"/>
      <c r="B99" s="12"/>
      <c r="C99" s="13"/>
      <c r="D99" s="13"/>
      <c r="E99" s="13"/>
      <c r="F99" s="13"/>
      <c r="G99" s="13"/>
      <c r="H99" s="13"/>
      <c r="I99" s="13"/>
      <c r="J99" s="14"/>
      <c r="M99" s="16"/>
    </row>
    <row r="100" spans="1:13" ht="12" customHeight="1">
      <c r="A100" s="23"/>
      <c r="B100" s="12"/>
      <c r="C100" s="29"/>
      <c r="D100" s="13"/>
      <c r="E100" s="13"/>
      <c r="F100" s="13"/>
      <c r="G100" s="13"/>
      <c r="H100" s="13"/>
      <c r="I100" s="13"/>
      <c r="J100" s="14"/>
      <c r="M100" s="16"/>
    </row>
    <row r="101" spans="1:13" ht="12" customHeight="1">
      <c r="A101" s="23"/>
      <c r="B101" s="12"/>
      <c r="C101" s="12"/>
      <c r="D101" s="13"/>
      <c r="E101" s="13"/>
      <c r="F101" s="13"/>
      <c r="G101" s="13"/>
      <c r="H101" s="13"/>
      <c r="I101" s="13"/>
      <c r="J101" s="14"/>
      <c r="M101" s="16"/>
    </row>
    <row r="102" spans="1:13" ht="12" customHeight="1">
      <c r="A102" s="23"/>
      <c r="B102" s="12"/>
      <c r="C102" s="12"/>
      <c r="D102" s="13"/>
      <c r="E102" s="13"/>
      <c r="F102" s="13"/>
      <c r="G102" s="13"/>
      <c r="H102" s="13"/>
      <c r="I102" s="13"/>
      <c r="J102" s="14"/>
      <c r="M102" s="16"/>
    </row>
    <row r="103" spans="1:13" ht="12" customHeight="1">
      <c r="A103" s="23"/>
      <c r="B103" s="12"/>
      <c r="C103" s="12"/>
      <c r="D103" s="13"/>
      <c r="E103" s="13"/>
      <c r="F103" s="13"/>
      <c r="G103" s="13"/>
      <c r="H103" s="13"/>
      <c r="I103" s="13"/>
      <c r="J103" s="14"/>
      <c r="M103" s="16"/>
    </row>
    <row r="104" spans="1:13" ht="12" customHeight="1">
      <c r="A104" s="7"/>
      <c r="B104" s="12"/>
      <c r="C104" s="29"/>
      <c r="D104" s="13"/>
      <c r="E104" s="13"/>
      <c r="F104" s="13"/>
      <c r="G104" s="13"/>
      <c r="H104" s="13"/>
      <c r="I104" s="13"/>
      <c r="J104" s="14"/>
      <c r="M104" s="16"/>
    </row>
    <row r="105" spans="1:13" ht="12" customHeight="1">
      <c r="B105" s="18"/>
      <c r="C105" s="12"/>
      <c r="D105" s="13"/>
      <c r="E105" s="13"/>
      <c r="F105" s="13"/>
      <c r="G105" s="13"/>
      <c r="H105" s="13"/>
      <c r="I105" s="13"/>
      <c r="M105" s="16"/>
    </row>
    <row r="106" spans="1:13" ht="12" customHeight="1">
      <c r="B106" s="19"/>
      <c r="C106" s="18"/>
      <c r="D106" s="14"/>
      <c r="E106" s="14"/>
      <c r="F106" s="14"/>
      <c r="G106" s="14"/>
      <c r="H106" s="14"/>
      <c r="I106" s="14"/>
      <c r="M106" s="16"/>
    </row>
    <row r="107" spans="1:13" ht="12" customHeight="1">
      <c r="B107" s="19"/>
      <c r="C107" s="19"/>
      <c r="M107" s="16"/>
    </row>
    <row r="108" spans="1:13" ht="12" customHeight="1">
      <c r="B108" s="19"/>
      <c r="C108" s="30"/>
      <c r="M108" s="16"/>
    </row>
    <row r="109" spans="1:13" ht="12" customHeight="1">
      <c r="B109" s="19"/>
      <c r="C109" s="19"/>
      <c r="M109" s="16"/>
    </row>
    <row r="110" spans="1:13" ht="12" customHeight="1">
      <c r="B110" s="19"/>
      <c r="C110" s="19"/>
      <c r="M110" s="16"/>
    </row>
    <row r="111" spans="1:13" ht="12" customHeight="1">
      <c r="B111" s="19"/>
      <c r="C111" s="19"/>
      <c r="M111" s="16"/>
    </row>
    <row r="112" spans="1:13" ht="12" customHeight="1">
      <c r="B112" s="19"/>
      <c r="C112" s="19"/>
      <c r="M112" s="16"/>
    </row>
    <row r="113" spans="2:13" ht="12" customHeight="1">
      <c r="B113" s="19"/>
      <c r="C113" s="19"/>
      <c r="M113" s="16"/>
    </row>
    <row r="114" spans="2:13" ht="12" customHeight="1">
      <c r="B114" s="19"/>
      <c r="C114" s="19"/>
      <c r="M114" s="16"/>
    </row>
    <row r="115" spans="2:13" ht="12" customHeight="1">
      <c r="B115" s="19"/>
      <c r="C115" s="19"/>
      <c r="M115" s="16"/>
    </row>
    <row r="116" spans="2:13" ht="12" customHeight="1">
      <c r="B116" s="19"/>
      <c r="C116" s="19"/>
      <c r="M116" s="16"/>
    </row>
    <row r="117" spans="2:13" ht="12" customHeight="1">
      <c r="B117" s="19"/>
      <c r="C117" s="19"/>
      <c r="M117" s="16"/>
    </row>
    <row r="118" spans="2:13" ht="12" customHeight="1">
      <c r="B118" s="19"/>
      <c r="C118" s="19"/>
      <c r="M118" s="16"/>
    </row>
    <row r="119" spans="2:13" ht="12" customHeight="1">
      <c r="B119" s="19"/>
      <c r="C119" s="19"/>
      <c r="M119" s="16"/>
    </row>
    <row r="120" spans="2:13" ht="12" customHeight="1">
      <c r="B120" s="19"/>
      <c r="C120" s="19"/>
      <c r="M120" s="16"/>
    </row>
    <row r="121" spans="2:13" ht="12" customHeight="1">
      <c r="B121" s="19"/>
      <c r="C121" s="19"/>
      <c r="M121" s="16"/>
    </row>
    <row r="122" spans="2:13" ht="12" customHeight="1">
      <c r="B122" s="19"/>
      <c r="C122" s="19"/>
      <c r="M122" s="16"/>
    </row>
    <row r="123" spans="2:13" ht="12" customHeight="1">
      <c r="B123" s="19"/>
      <c r="C123" s="19"/>
      <c r="M123" s="16"/>
    </row>
    <row r="124" spans="2:13" ht="12" customHeight="1">
      <c r="B124" s="19"/>
      <c r="C124" s="19"/>
      <c r="M124" s="16"/>
    </row>
    <row r="125" spans="2:13" ht="12" customHeight="1">
      <c r="B125" s="19"/>
      <c r="C125" s="19"/>
      <c r="M125" s="16"/>
    </row>
    <row r="126" spans="2:13" ht="12" customHeight="1">
      <c r="B126" s="19"/>
      <c r="C126" s="19"/>
      <c r="M126" s="16"/>
    </row>
    <row r="127" spans="2:13" ht="12" customHeight="1">
      <c r="B127" s="19"/>
      <c r="C127" s="19"/>
      <c r="M127" s="16"/>
    </row>
    <row r="128" spans="2:13" ht="12" customHeight="1">
      <c r="B128" s="19"/>
      <c r="C128" s="19"/>
      <c r="M128" s="16"/>
    </row>
    <row r="129" spans="2:13" ht="12" customHeight="1">
      <c r="B129" s="19"/>
      <c r="C129" s="19"/>
      <c r="M129" s="16"/>
    </row>
    <row r="130" spans="2:13" ht="12" customHeight="1">
      <c r="B130" s="19"/>
      <c r="C130" s="19"/>
      <c r="M130" s="16"/>
    </row>
    <row r="131" spans="2:13" ht="12" customHeight="1">
      <c r="B131" s="19"/>
      <c r="C131" s="19"/>
      <c r="M131" s="16"/>
    </row>
    <row r="132" spans="2:13" ht="12" customHeight="1">
      <c r="B132" s="19"/>
      <c r="C132" s="19"/>
      <c r="M132" s="16"/>
    </row>
    <row r="133" spans="2:13" ht="12" customHeight="1">
      <c r="B133" s="19"/>
      <c r="C133" s="19"/>
      <c r="M133" s="16"/>
    </row>
    <row r="134" spans="2:13" ht="12" customHeight="1">
      <c r="B134" s="19"/>
      <c r="C134" s="19"/>
      <c r="M134" s="16"/>
    </row>
    <row r="135" spans="2:13" ht="12" customHeight="1">
      <c r="B135" s="19"/>
      <c r="C135" s="19"/>
      <c r="M135" s="16"/>
    </row>
    <row r="136" spans="2:13" ht="12" customHeight="1">
      <c r="B136" s="19"/>
      <c r="C136" s="19"/>
      <c r="M136" s="17"/>
    </row>
    <row r="137" spans="2:13" ht="12" customHeight="1">
      <c r="B137" s="19"/>
      <c r="C137" s="19"/>
      <c r="M137" s="17"/>
    </row>
    <row r="138" spans="2:13" ht="12" customHeight="1">
      <c r="B138" s="19"/>
      <c r="C138" s="19"/>
      <c r="M138" s="17"/>
    </row>
    <row r="139" spans="2:13" ht="12" customHeight="1">
      <c r="B139" s="19"/>
      <c r="C139" s="19"/>
    </row>
    <row r="140" spans="2:13" ht="12" customHeight="1">
      <c r="B140" s="20"/>
      <c r="C140" s="19"/>
    </row>
    <row r="141" spans="2:13" ht="12" customHeight="1">
      <c r="B141" s="20"/>
      <c r="C141" s="20"/>
    </row>
    <row r="142" spans="2:13" ht="12" customHeight="1">
      <c r="B142" s="20"/>
      <c r="C142" s="20"/>
    </row>
    <row r="143" spans="2:13" ht="12" customHeight="1">
      <c r="C143" s="20"/>
    </row>
  </sheetData>
  <mergeCells count="10">
    <mergeCell ref="D91:F91"/>
    <mergeCell ref="B91:C91"/>
    <mergeCell ref="A1:K1"/>
    <mergeCell ref="J2:K2"/>
    <mergeCell ref="G2:I2"/>
    <mergeCell ref="D2:F2"/>
    <mergeCell ref="D88:F89"/>
    <mergeCell ref="D77:F77"/>
    <mergeCell ref="G77:I77"/>
    <mergeCell ref="J77:K77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topLeftCell="B1" zoomScale="160" zoomScaleNormal="160" workbookViewId="0">
      <pane xSplit="1" topLeftCell="C1" activePane="topRight" state="frozen"/>
      <selection activeCell="B1" sqref="B1"/>
      <selection pane="topRight" activeCell="B2" sqref="B2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.140625" bestFit="1" customWidth="1"/>
    <col min="5" max="5" width="20.5703125" customWidth="1"/>
    <col min="6" max="6" width="19.570312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0">
      <c r="B1" s="78" t="s">
        <v>105</v>
      </c>
      <c r="C1" s="75">
        <v>42580</v>
      </c>
      <c r="D1" s="75">
        <v>42587</v>
      </c>
      <c r="E1" s="75">
        <v>42594</v>
      </c>
      <c r="F1" s="75">
        <v>42601</v>
      </c>
      <c r="G1" s="75">
        <v>42608</v>
      </c>
      <c r="H1" s="75">
        <v>42615</v>
      </c>
      <c r="I1" s="75">
        <v>42622</v>
      </c>
      <c r="J1" s="75">
        <v>42629</v>
      </c>
    </row>
    <row r="2" spans="2:10">
      <c r="B2" s="79" t="s">
        <v>108</v>
      </c>
      <c r="C2" s="76">
        <v>4923038917.1999998</v>
      </c>
      <c r="D2" s="76">
        <v>4906543561.1500006</v>
      </c>
      <c r="E2" s="76">
        <v>4889707136.0699997</v>
      </c>
      <c r="F2" s="76">
        <v>4934700663.3100004</v>
      </c>
      <c r="G2" s="76">
        <v>4932053314.3699999</v>
      </c>
      <c r="H2" s="76">
        <v>4889400476.8999996</v>
      </c>
      <c r="I2" s="76">
        <v>4878724019.1400003</v>
      </c>
      <c r="J2" s="76">
        <v>4908547117.0299997</v>
      </c>
    </row>
    <row r="3" spans="2:10">
      <c r="B3" s="79" t="s">
        <v>99</v>
      </c>
      <c r="C3" s="96">
        <v>24811007404.114376</v>
      </c>
      <c r="D3" s="96">
        <v>24722266853.243694</v>
      </c>
      <c r="E3" s="96">
        <v>24714036403.948727</v>
      </c>
      <c r="F3" s="96">
        <v>24778044922.46698</v>
      </c>
      <c r="G3" s="96">
        <v>24851525758.043652</v>
      </c>
      <c r="H3" s="96">
        <v>24658339573.370785</v>
      </c>
      <c r="I3" s="96">
        <v>24720501192.57486</v>
      </c>
      <c r="J3" s="96">
        <v>24755115316.84428</v>
      </c>
    </row>
    <row r="4" spans="2:10">
      <c r="B4" s="79" t="s">
        <v>78</v>
      </c>
      <c r="C4" s="76">
        <v>19958149256.249023</v>
      </c>
      <c r="D4" s="76">
        <v>19299127189.645416</v>
      </c>
      <c r="E4" s="76">
        <v>18763103192.783772</v>
      </c>
      <c r="F4" s="76">
        <v>18269103436.067799</v>
      </c>
      <c r="G4" s="76">
        <v>18085791543.9869</v>
      </c>
      <c r="H4" s="76">
        <v>17438164580.537361</v>
      </c>
      <c r="I4" s="76">
        <v>16944368289.078442</v>
      </c>
      <c r="J4" s="76">
        <v>16090146210.691013</v>
      </c>
    </row>
    <row r="5" spans="2:10">
      <c r="B5" s="79" t="s">
        <v>0</v>
      </c>
      <c r="C5" s="76">
        <v>13624733782.429998</v>
      </c>
      <c r="D5" s="76">
        <v>13498719886.790001</v>
      </c>
      <c r="E5" s="76">
        <v>13406615962.83</v>
      </c>
      <c r="F5" s="76">
        <v>13502477157.190002</v>
      </c>
      <c r="G5" s="76">
        <v>13526130602.380001</v>
      </c>
      <c r="H5" s="76">
        <v>13690522280.889999</v>
      </c>
      <c r="I5" s="76">
        <v>13701477839.590002</v>
      </c>
      <c r="J5" s="76">
        <v>13765191208.550001</v>
      </c>
    </row>
    <row r="6" spans="2:10">
      <c r="B6" s="79" t="s">
        <v>74</v>
      </c>
      <c r="C6" s="76">
        <v>46073885489.857651</v>
      </c>
      <c r="D6" s="76">
        <v>45247573661.151199</v>
      </c>
      <c r="E6" s="76">
        <v>45249424883.151199</v>
      </c>
      <c r="F6" s="76">
        <v>45250823813.151199</v>
      </c>
      <c r="G6" s="76">
        <v>45252266502.151199</v>
      </c>
      <c r="H6" s="76">
        <v>45267882742.151199</v>
      </c>
      <c r="I6" s="76">
        <v>45385534313.190002</v>
      </c>
      <c r="J6" s="76">
        <v>45387007528.190002</v>
      </c>
    </row>
    <row r="7" spans="2:10">
      <c r="B7" s="79" t="s">
        <v>75</v>
      </c>
      <c r="C7" s="77">
        <v>132930613532.55411</v>
      </c>
      <c r="D7" s="77">
        <v>125915393194.79411</v>
      </c>
      <c r="E7" s="77">
        <v>119132300306.86407</v>
      </c>
      <c r="F7" s="77">
        <v>115850309024.6041</v>
      </c>
      <c r="G7" s="77">
        <v>112159983210.63791</v>
      </c>
      <c r="H7" s="77">
        <v>112920223731.94792</v>
      </c>
      <c r="I7" s="77">
        <v>105796549374.00789</v>
      </c>
      <c r="J7" s="77">
        <v>103270017663.17789</v>
      </c>
    </row>
    <row r="8" spans="2:10">
      <c r="B8" s="79" t="s">
        <v>98</v>
      </c>
      <c r="C8" s="99">
        <v>7853732740.5999994</v>
      </c>
      <c r="D8" s="99">
        <v>7881597676.96</v>
      </c>
      <c r="E8" s="99">
        <v>7908929693.0799999</v>
      </c>
      <c r="F8" s="99">
        <v>7947338042.3099995</v>
      </c>
      <c r="G8" s="99">
        <v>7907067191.5099993</v>
      </c>
      <c r="H8" s="99">
        <v>7899183695.9799995</v>
      </c>
      <c r="I8" s="99">
        <v>7900902464.210001</v>
      </c>
      <c r="J8" s="99">
        <v>7913340080.1499996</v>
      </c>
    </row>
    <row r="9" spans="2:10" s="3" customFormat="1" ht="15.75" thickBot="1">
      <c r="B9" s="80" t="s">
        <v>1</v>
      </c>
      <c r="C9" s="81">
        <f t="shared" ref="C9:J9" si="0">SUM(C2:C8)</f>
        <v>250175161123.00516</v>
      </c>
      <c r="D9" s="81">
        <f t="shared" si="0"/>
        <v>241471222023.73441</v>
      </c>
      <c r="E9" s="81">
        <f t="shared" si="0"/>
        <v>234064117578.72775</v>
      </c>
      <c r="F9" s="81">
        <f t="shared" si="0"/>
        <v>230532797059.10007</v>
      </c>
      <c r="G9" s="81">
        <f t="shared" si="0"/>
        <v>226714818123.07965</v>
      </c>
      <c r="H9" s="81">
        <f t="shared" si="0"/>
        <v>226763717081.77725</v>
      </c>
      <c r="I9" s="81">
        <f t="shared" si="0"/>
        <v>219328057491.79117</v>
      </c>
      <c r="J9" s="82">
        <f t="shared" si="0"/>
        <v>216089365124.63318</v>
      </c>
    </row>
    <row r="10" spans="2:10">
      <c r="C10" s="65"/>
      <c r="D10" s="65"/>
      <c r="E10" s="65"/>
      <c r="F10" s="65"/>
      <c r="G10" s="65"/>
      <c r="H10" s="65"/>
      <c r="I10" s="65"/>
    </row>
    <row r="11" spans="2:10">
      <c r="C11" s="1"/>
      <c r="D11" s="1"/>
      <c r="J11" s="65"/>
    </row>
    <row r="12" spans="2:10">
      <c r="B12" s="86"/>
      <c r="C12" s="89"/>
      <c r="D12" s="89"/>
      <c r="E12" s="89"/>
      <c r="F12" s="89"/>
      <c r="G12" s="89"/>
      <c r="H12" s="89"/>
      <c r="I12" s="89"/>
    </row>
    <row r="13" spans="2:10">
      <c r="B13" s="86"/>
      <c r="C13" s="89"/>
      <c r="D13" s="89"/>
      <c r="E13" s="89"/>
      <c r="F13" s="89"/>
      <c r="G13" s="89"/>
      <c r="H13" s="89"/>
      <c r="I13" s="89"/>
    </row>
    <row r="14" spans="2:10">
      <c r="B14" s="86"/>
      <c r="C14" s="89"/>
      <c r="D14" s="89"/>
      <c r="E14" s="89"/>
      <c r="F14" s="89"/>
      <c r="G14" s="89"/>
      <c r="H14" s="89"/>
      <c r="I14" s="89"/>
    </row>
    <row r="15" spans="2:10">
      <c r="B15" s="86"/>
      <c r="C15" s="89"/>
      <c r="D15" s="89"/>
      <c r="E15" s="89"/>
      <c r="F15" s="89"/>
      <c r="G15" s="89"/>
      <c r="H15" s="89"/>
      <c r="I15" s="89"/>
    </row>
    <row r="16" spans="2:10">
      <c r="B16" s="86"/>
      <c r="C16" s="89"/>
      <c r="D16" s="89"/>
      <c r="E16" s="89"/>
      <c r="F16" s="89"/>
      <c r="G16" s="89"/>
      <c r="H16" s="89"/>
      <c r="I16" s="89"/>
    </row>
    <row r="17" spans="2:9">
      <c r="B17" s="86"/>
      <c r="C17" s="87"/>
      <c r="D17" s="87"/>
      <c r="E17" s="87"/>
      <c r="F17" s="87"/>
      <c r="G17" s="87"/>
      <c r="H17" s="87"/>
      <c r="I17" s="87"/>
    </row>
    <row r="18" spans="2:9">
      <c r="B18" s="86"/>
      <c r="C18" s="88"/>
      <c r="D18" s="88"/>
      <c r="E18" s="86"/>
      <c r="F18" s="86"/>
      <c r="G18" s="86"/>
      <c r="H18" s="86"/>
      <c r="I18" s="86"/>
    </row>
    <row r="19" spans="2:9">
      <c r="B19" s="86"/>
      <c r="C19" s="88"/>
      <c r="D19" s="88"/>
      <c r="E19" s="86"/>
      <c r="F19" s="86"/>
      <c r="G19" s="86"/>
      <c r="H19" s="86"/>
      <c r="I19" s="86"/>
    </row>
    <row r="20" spans="2:9">
      <c r="B20" s="86"/>
      <c r="C20" s="88"/>
      <c r="D20" s="88"/>
      <c r="E20" s="86"/>
      <c r="F20" s="86"/>
      <c r="G20" s="86"/>
      <c r="H20" s="86"/>
      <c r="I20" s="86"/>
    </row>
    <row r="21" spans="2:9">
      <c r="C21" s="2"/>
      <c r="D21" s="2"/>
    </row>
    <row r="22" spans="2:9">
      <c r="C22" s="2"/>
      <c r="D22" s="2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P87"/>
  <sheetViews>
    <sheetView topLeftCell="A70" zoomScale="120" zoomScaleNormal="120" workbookViewId="0">
      <pane xSplit="1" topLeftCell="AA1" activePane="topRight" state="frozen"/>
      <selection pane="topRight" activeCell="AF78" sqref="AF78"/>
    </sheetView>
  </sheetViews>
  <sheetFormatPr defaultRowHeight="15"/>
  <cols>
    <col min="1" max="1" width="31.5703125" customWidth="1"/>
    <col min="2" max="2" width="14.85546875" customWidth="1"/>
    <col min="3" max="3" width="9.140625" customWidth="1"/>
    <col min="4" max="4" width="14.28515625" customWidth="1"/>
    <col min="5" max="5" width="9.85546875" customWidth="1"/>
    <col min="6" max="7" width="7.28515625" customWidth="1"/>
    <col min="8" max="8" width="12.85546875" customWidth="1"/>
    <col min="9" max="9" width="7.85546875" customWidth="1"/>
    <col min="10" max="11" width="7.28515625" customWidth="1"/>
    <col min="12" max="12" width="12.7109375" customWidth="1"/>
    <col min="13" max="13" width="7.85546875" customWidth="1"/>
    <col min="14" max="15" width="7.28515625" customWidth="1"/>
    <col min="16" max="16" width="14" customWidth="1"/>
    <col min="17" max="17" width="8" customWidth="1"/>
    <col min="18" max="19" width="7.28515625" customWidth="1"/>
    <col min="20" max="20" width="13" customWidth="1"/>
    <col min="21" max="21" width="8.42578125" customWidth="1"/>
    <col min="22" max="23" width="7.28515625" customWidth="1"/>
    <col min="24" max="24" width="13" customWidth="1"/>
    <col min="25" max="25" width="8.85546875" customWidth="1"/>
    <col min="26" max="27" width="7.28515625" customWidth="1"/>
    <col min="28" max="28" width="12.7109375" customWidth="1"/>
    <col min="29" max="29" width="8.140625" customWidth="1"/>
    <col min="30" max="31" width="7.28515625" customWidth="1"/>
    <col min="32" max="32" width="13" customWidth="1"/>
    <col min="33" max="33" width="8.85546875" customWidth="1"/>
    <col min="34" max="36" width="7.28515625" customWidth="1"/>
    <col min="37" max="39" width="6.42578125" customWidth="1"/>
    <col min="40" max="40" width="7.42578125" customWidth="1"/>
    <col min="41" max="41" width="6.7109375" customWidth="1"/>
  </cols>
  <sheetData>
    <row r="1" spans="1:42" ht="48" customHeight="1" thickBot="1">
      <c r="A1" s="288" t="s">
        <v>113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90"/>
    </row>
    <row r="2" spans="1:42" ht="30.75" customHeight="1" thickBot="1">
      <c r="A2" s="91"/>
      <c r="B2" s="292" t="s">
        <v>125</v>
      </c>
      <c r="C2" s="293"/>
      <c r="D2" s="292" t="s">
        <v>127</v>
      </c>
      <c r="E2" s="293"/>
      <c r="F2" s="294" t="s">
        <v>101</v>
      </c>
      <c r="G2" s="293"/>
      <c r="H2" s="292" t="s">
        <v>134</v>
      </c>
      <c r="I2" s="293"/>
      <c r="J2" s="294" t="s">
        <v>101</v>
      </c>
      <c r="K2" s="293"/>
      <c r="L2" s="303" t="s">
        <v>136</v>
      </c>
      <c r="M2" s="304"/>
      <c r="N2" s="294" t="s">
        <v>101</v>
      </c>
      <c r="O2" s="293"/>
      <c r="P2" s="292" t="s">
        <v>138</v>
      </c>
      <c r="Q2" s="293"/>
      <c r="R2" s="294" t="s">
        <v>101</v>
      </c>
      <c r="S2" s="293"/>
      <c r="T2" s="292" t="s">
        <v>140</v>
      </c>
      <c r="U2" s="293"/>
      <c r="V2" s="294" t="s">
        <v>101</v>
      </c>
      <c r="W2" s="293"/>
      <c r="X2" s="292" t="s">
        <v>142</v>
      </c>
      <c r="Y2" s="293"/>
      <c r="Z2" s="294" t="s">
        <v>101</v>
      </c>
      <c r="AA2" s="293"/>
      <c r="AB2" s="292" t="s">
        <v>144</v>
      </c>
      <c r="AC2" s="293"/>
      <c r="AD2" s="294" t="s">
        <v>101</v>
      </c>
      <c r="AE2" s="293"/>
      <c r="AF2" s="292" t="s">
        <v>148</v>
      </c>
      <c r="AG2" s="293"/>
      <c r="AH2" s="294" t="s">
        <v>101</v>
      </c>
      <c r="AI2" s="293"/>
      <c r="AJ2" s="296" t="s">
        <v>122</v>
      </c>
      <c r="AK2" s="297"/>
      <c r="AL2" s="296" t="s">
        <v>123</v>
      </c>
      <c r="AM2" s="297"/>
      <c r="AN2" s="296" t="s">
        <v>112</v>
      </c>
      <c r="AO2" s="297"/>
    </row>
    <row r="3" spans="1:42" ht="14.25" customHeight="1">
      <c r="A3" s="174" t="s">
        <v>4</v>
      </c>
      <c r="B3" s="143" t="s">
        <v>96</v>
      </c>
      <c r="C3" s="144" t="s">
        <v>5</v>
      </c>
      <c r="D3" s="143" t="s">
        <v>96</v>
      </c>
      <c r="E3" s="144" t="s">
        <v>5</v>
      </c>
      <c r="F3" s="106" t="s">
        <v>96</v>
      </c>
      <c r="G3" s="107" t="s">
        <v>5</v>
      </c>
      <c r="H3" s="143" t="s">
        <v>96</v>
      </c>
      <c r="I3" s="144" t="s">
        <v>5</v>
      </c>
      <c r="J3" s="106" t="s">
        <v>96</v>
      </c>
      <c r="K3" s="107" t="s">
        <v>5</v>
      </c>
      <c r="L3" s="143" t="s">
        <v>96</v>
      </c>
      <c r="M3" s="144" t="s">
        <v>5</v>
      </c>
      <c r="N3" s="106" t="s">
        <v>96</v>
      </c>
      <c r="O3" s="107" t="s">
        <v>5</v>
      </c>
      <c r="P3" s="143" t="s">
        <v>96</v>
      </c>
      <c r="Q3" s="144" t="s">
        <v>5</v>
      </c>
      <c r="R3" s="106" t="s">
        <v>96</v>
      </c>
      <c r="S3" s="107" t="s">
        <v>5</v>
      </c>
      <c r="T3" s="143" t="s">
        <v>96</v>
      </c>
      <c r="U3" s="144" t="s">
        <v>5</v>
      </c>
      <c r="V3" s="106" t="s">
        <v>96</v>
      </c>
      <c r="W3" s="107" t="s">
        <v>5</v>
      </c>
      <c r="X3" s="143" t="s">
        <v>96</v>
      </c>
      <c r="Y3" s="144" t="s">
        <v>5</v>
      </c>
      <c r="Z3" s="106" t="s">
        <v>96</v>
      </c>
      <c r="AA3" s="107" t="s">
        <v>5</v>
      </c>
      <c r="AB3" s="143" t="s">
        <v>96</v>
      </c>
      <c r="AC3" s="144" t="s">
        <v>5</v>
      </c>
      <c r="AD3" s="106" t="s">
        <v>96</v>
      </c>
      <c r="AE3" s="107" t="s">
        <v>5</v>
      </c>
      <c r="AF3" s="143" t="s">
        <v>96</v>
      </c>
      <c r="AG3" s="144" t="s">
        <v>5</v>
      </c>
      <c r="AH3" s="106" t="s">
        <v>96</v>
      </c>
      <c r="AI3" s="107" t="s">
        <v>5</v>
      </c>
      <c r="AJ3" s="108" t="s">
        <v>96</v>
      </c>
      <c r="AK3" s="109" t="s">
        <v>5</v>
      </c>
      <c r="AL3" s="119" t="s">
        <v>96</v>
      </c>
      <c r="AM3" s="120" t="s">
        <v>5</v>
      </c>
      <c r="AN3" s="102" t="s">
        <v>96</v>
      </c>
      <c r="AO3" s="103" t="s">
        <v>5</v>
      </c>
    </row>
    <row r="4" spans="1:42">
      <c r="A4" s="175" t="s">
        <v>0</v>
      </c>
      <c r="B4" s="145" t="s">
        <v>6</v>
      </c>
      <c r="C4" s="145" t="s">
        <v>6</v>
      </c>
      <c r="D4" s="145" t="s">
        <v>6</v>
      </c>
      <c r="E4" s="145" t="s">
        <v>6</v>
      </c>
      <c r="F4" s="92" t="s">
        <v>121</v>
      </c>
      <c r="G4" s="92" t="s">
        <v>121</v>
      </c>
      <c r="H4" s="145" t="s">
        <v>6</v>
      </c>
      <c r="I4" s="145" t="s">
        <v>6</v>
      </c>
      <c r="J4" s="92" t="s">
        <v>121</v>
      </c>
      <c r="K4" s="92" t="s">
        <v>121</v>
      </c>
      <c r="L4" s="145" t="s">
        <v>6</v>
      </c>
      <c r="M4" s="145" t="s">
        <v>6</v>
      </c>
      <c r="N4" s="92" t="s">
        <v>121</v>
      </c>
      <c r="O4" s="92" t="s">
        <v>121</v>
      </c>
      <c r="P4" s="145" t="s">
        <v>6</v>
      </c>
      <c r="Q4" s="145" t="s">
        <v>6</v>
      </c>
      <c r="R4" s="92" t="s">
        <v>121</v>
      </c>
      <c r="S4" s="92" t="s">
        <v>121</v>
      </c>
      <c r="T4" s="145" t="s">
        <v>6</v>
      </c>
      <c r="U4" s="145" t="s">
        <v>6</v>
      </c>
      <c r="V4" s="92" t="s">
        <v>121</v>
      </c>
      <c r="W4" s="92" t="s">
        <v>121</v>
      </c>
      <c r="X4" s="145" t="s">
        <v>6</v>
      </c>
      <c r="Y4" s="145" t="s">
        <v>6</v>
      </c>
      <c r="Z4" s="92" t="s">
        <v>121</v>
      </c>
      <c r="AA4" s="92" t="s">
        <v>121</v>
      </c>
      <c r="AB4" s="145" t="s">
        <v>6</v>
      </c>
      <c r="AC4" s="145" t="s">
        <v>6</v>
      </c>
      <c r="AD4" s="92" t="s">
        <v>121</v>
      </c>
      <c r="AE4" s="92" t="s">
        <v>121</v>
      </c>
      <c r="AF4" s="145" t="s">
        <v>6</v>
      </c>
      <c r="AG4" s="145" t="s">
        <v>6</v>
      </c>
      <c r="AH4" s="92" t="s">
        <v>121</v>
      </c>
      <c r="AI4" s="92" t="s">
        <v>121</v>
      </c>
      <c r="AJ4" s="100" t="s">
        <v>121</v>
      </c>
      <c r="AK4" s="100" t="s">
        <v>121</v>
      </c>
      <c r="AL4" s="121" t="s">
        <v>121</v>
      </c>
      <c r="AM4" s="121" t="s">
        <v>121</v>
      </c>
      <c r="AN4" s="102" t="s">
        <v>121</v>
      </c>
      <c r="AO4" s="103" t="s">
        <v>121</v>
      </c>
    </row>
    <row r="5" spans="1:42">
      <c r="A5" s="176" t="s">
        <v>8</v>
      </c>
      <c r="B5" s="141">
        <v>7785438971.3999996</v>
      </c>
      <c r="C5" s="141">
        <v>7574.55</v>
      </c>
      <c r="D5" s="141">
        <v>7877662528.1199999</v>
      </c>
      <c r="E5" s="141">
        <v>7704.04</v>
      </c>
      <c r="F5" s="90">
        <f>((D5-B5)/B5)</f>
        <v>1.1845646348110332E-2</v>
      </c>
      <c r="G5" s="90">
        <f>((E5-C5)/C5)</f>
        <v>1.7095405007558174E-2</v>
      </c>
      <c r="H5" s="129">
        <v>7791204292.0799999</v>
      </c>
      <c r="I5" s="129">
        <v>7629.93</v>
      </c>
      <c r="J5" s="90">
        <f>((H5-D5)/D5)</f>
        <v>-1.0975112951510652E-2</v>
      </c>
      <c r="K5" s="90">
        <f t="shared" ref="K5:K16" si="0">((I5-E5)/E5)</f>
        <v>-9.6196281431560164E-3</v>
      </c>
      <c r="L5" s="129">
        <v>7769890892.71</v>
      </c>
      <c r="M5" s="129">
        <v>7617.44</v>
      </c>
      <c r="N5" s="90">
        <f t="shared" ref="N5:N16" si="1">((L5-H5)/H5)</f>
        <v>-2.735571879647106E-3</v>
      </c>
      <c r="O5" s="90">
        <f t="shared" ref="O5:O16" si="2">((M5-I5)/I5)</f>
        <v>-1.6369743890180762E-3</v>
      </c>
      <c r="P5" s="129">
        <v>7856052847.0600004</v>
      </c>
      <c r="Q5" s="129">
        <v>7726.32</v>
      </c>
      <c r="R5" s="90">
        <f t="shared" ref="R5:R16" si="3">((P5-L5)/L5)</f>
        <v>1.108921032994694E-2</v>
      </c>
      <c r="S5" s="90">
        <f t="shared" ref="S5:S16" si="4">((Q5-M5)/M5)</f>
        <v>1.4293515931861638E-2</v>
      </c>
      <c r="T5" s="129">
        <v>7827499816.7299995</v>
      </c>
      <c r="U5" s="129">
        <v>7713.13</v>
      </c>
      <c r="V5" s="90">
        <f t="shared" ref="V5:V16" si="5">((T5-P5)/P5)</f>
        <v>-3.6345262545791532E-3</v>
      </c>
      <c r="W5" s="90">
        <f t="shared" ref="W5:W16" si="6">((U5-Q5)/Q5)</f>
        <v>-1.7071516582279275E-3</v>
      </c>
      <c r="X5" s="129">
        <v>7956213453.21</v>
      </c>
      <c r="Y5" s="129">
        <v>7846.23</v>
      </c>
      <c r="Z5" s="90">
        <f t="shared" ref="Z5:Z16" si="7">((X5-T5)/T5)</f>
        <v>1.6443773809473129E-2</v>
      </c>
      <c r="AA5" s="90">
        <f t="shared" ref="AA5:AA16" si="8">((Y5-U5)/U5)</f>
        <v>1.7256288951437285E-2</v>
      </c>
      <c r="AB5" s="129">
        <v>7900615979.0200005</v>
      </c>
      <c r="AC5" s="129">
        <v>7832.51</v>
      </c>
      <c r="AD5" s="90">
        <f t="shared" ref="AD5:AD16" si="9">((AB5-X5)/X5)</f>
        <v>-6.9879314471594928E-3</v>
      </c>
      <c r="AE5" s="90">
        <f t="shared" ref="AE5:AE16" si="10">((AC5-Y5)/Y5)</f>
        <v>-1.7486104791727167E-3</v>
      </c>
      <c r="AF5" s="129">
        <v>7958734844.7600002</v>
      </c>
      <c r="AG5" s="129">
        <v>7889.72</v>
      </c>
      <c r="AH5" s="90">
        <f t="shared" ref="AH5:AH16" si="11">((AF5-AB5)/AB5)</f>
        <v>7.3562448667716272E-3</v>
      </c>
      <c r="AI5" s="90">
        <f t="shared" ref="AI5:AI16" si="12">((AG5-AC5)/AC5)</f>
        <v>7.3041719704156184E-3</v>
      </c>
      <c r="AJ5" s="101">
        <f>AVERAGE(F5,J5,N5,R5,V5,Z5,AD5,AH5)</f>
        <v>2.8002166026757031E-3</v>
      </c>
      <c r="AK5" s="101">
        <f>AVERAGE(G5,K5,O5,S5,W5,AA5,AE5,AI5)</f>
        <v>5.1546271489622472E-3</v>
      </c>
      <c r="AL5" s="122">
        <f>((AF5-D5)/D5)</f>
        <v>1.0291417834999364E-2</v>
      </c>
      <c r="AM5" s="122">
        <f>((AG5-E5)/E5)</f>
        <v>2.4101640178399941E-2</v>
      </c>
      <c r="AN5" s="104">
        <f>STDEV(F5,J5,N5,R5,V5,Z5,AD5,AH5)</f>
        <v>1.0106926051127183E-2</v>
      </c>
      <c r="AO5" s="105">
        <f>STDEV(G5,K5,O5,S5,W5,AA5,AE5,AI5)</f>
        <v>1.0256115906494478E-2</v>
      </c>
      <c r="AP5" s="118"/>
    </row>
    <row r="6" spans="1:42">
      <c r="A6" s="176" t="s">
        <v>77</v>
      </c>
      <c r="B6" s="146">
        <v>471999162.04000002</v>
      </c>
      <c r="C6" s="147">
        <v>0.92</v>
      </c>
      <c r="D6" s="146">
        <v>486981928.81999999</v>
      </c>
      <c r="E6" s="147">
        <v>0.95</v>
      </c>
      <c r="F6" s="90">
        <f>((D6-B6)/B6)</f>
        <v>3.1743206312578667E-2</v>
      </c>
      <c r="G6" s="90">
        <f>((E6-C6)/C6)</f>
        <v>3.2608695652173822E-2</v>
      </c>
      <c r="H6" s="245">
        <v>480357511.19</v>
      </c>
      <c r="I6" s="128">
        <v>0.94</v>
      </c>
      <c r="J6" s="90">
        <f>((H6-D6)/D6)</f>
        <v>-1.3603005035631489E-2</v>
      </c>
      <c r="K6" s="90">
        <f t="shared" si="0"/>
        <v>-1.0526315789473694E-2</v>
      </c>
      <c r="L6" s="245">
        <v>481638916.30000001</v>
      </c>
      <c r="M6" s="128">
        <v>0.94</v>
      </c>
      <c r="N6" s="90">
        <f t="shared" si="1"/>
        <v>2.6676071054360364E-3</v>
      </c>
      <c r="O6" s="90">
        <f t="shared" si="2"/>
        <v>0</v>
      </c>
      <c r="P6" s="245">
        <v>480507902.31999999</v>
      </c>
      <c r="Q6" s="128">
        <v>0.94</v>
      </c>
      <c r="R6" s="90">
        <f t="shared" si="3"/>
        <v>-2.348261200919115E-3</v>
      </c>
      <c r="S6" s="90">
        <f t="shared" si="4"/>
        <v>0</v>
      </c>
      <c r="T6" s="245">
        <v>485297421.83999997</v>
      </c>
      <c r="U6" s="128">
        <v>0.95</v>
      </c>
      <c r="V6" s="90">
        <f t="shared" si="5"/>
        <v>9.9676186320247929E-3</v>
      </c>
      <c r="W6" s="90">
        <f t="shared" si="6"/>
        <v>1.0638297872340436E-2</v>
      </c>
      <c r="X6" s="245">
        <v>494532066.19999999</v>
      </c>
      <c r="Y6" s="128">
        <v>0.96</v>
      </c>
      <c r="Z6" s="90">
        <f t="shared" si="7"/>
        <v>1.9028834575273365E-2</v>
      </c>
      <c r="AA6" s="90">
        <f t="shared" si="8"/>
        <v>1.0526315789473694E-2</v>
      </c>
      <c r="AB6" s="245">
        <v>493133334.68000001</v>
      </c>
      <c r="AC6" s="128">
        <v>0.96</v>
      </c>
      <c r="AD6" s="90">
        <f t="shared" si="9"/>
        <v>-2.8283939821089421E-3</v>
      </c>
      <c r="AE6" s="90">
        <f t="shared" si="10"/>
        <v>0</v>
      </c>
      <c r="AF6" s="245">
        <v>493092577.14999998</v>
      </c>
      <c r="AG6" s="128">
        <v>0.96</v>
      </c>
      <c r="AH6" s="90">
        <f t="shared" si="11"/>
        <v>-8.2650121445306533E-5</v>
      </c>
      <c r="AI6" s="90">
        <f t="shared" si="12"/>
        <v>0</v>
      </c>
      <c r="AJ6" s="101">
        <f t="shared" ref="AJ6:AJ69" si="13">AVERAGE(F6,J6,N6,R6,V6,Z6,AD6,AH6)</f>
        <v>5.5681195356510008E-3</v>
      </c>
      <c r="AK6" s="101">
        <f t="shared" ref="AK6:AK69" si="14">AVERAGE(G6,K6,O6,S6,W6,AA6,AE6,AI6)</f>
        <v>5.405874190564282E-3</v>
      </c>
      <c r="AL6" s="122">
        <f t="shared" ref="AL6:AL69" si="15">((AF6-D6)/D6)</f>
        <v>1.254799812552926E-2</v>
      </c>
      <c r="AM6" s="122">
        <f t="shared" ref="AM6:AM69" si="16">((AG6-E6)/E6)</f>
        <v>1.0526315789473694E-2</v>
      </c>
      <c r="AN6" s="104">
        <f t="shared" ref="AN6:AN69" si="17">STDEV(F6,J6,N6,R6,V6,Z6,AD6,AH6)</f>
        <v>1.4276495768919777E-2</v>
      </c>
      <c r="AO6" s="105">
        <f t="shared" ref="AO6:AO69" si="18">STDEV(G6,K6,O6,S6,W6,AA6,AE6,AI6)</f>
        <v>1.2896950114783602E-2</v>
      </c>
      <c r="AP6" s="117"/>
    </row>
    <row r="7" spans="1:42">
      <c r="A7" s="176" t="s">
        <v>14</v>
      </c>
      <c r="B7" s="148">
        <v>205865319.06999999</v>
      </c>
      <c r="C7" s="147">
        <v>106.01</v>
      </c>
      <c r="D7" s="148">
        <v>204065067.03999999</v>
      </c>
      <c r="E7" s="147">
        <v>105.02</v>
      </c>
      <c r="F7" s="90">
        <f>((D7-B7)/B7)</f>
        <v>-8.7448047982665068E-3</v>
      </c>
      <c r="G7" s="90">
        <f>((E7-C7)/C7)</f>
        <v>-9.338741628148373E-3</v>
      </c>
      <c r="H7" s="245">
        <v>207360081.43000001</v>
      </c>
      <c r="I7" s="128">
        <v>106.5</v>
      </c>
      <c r="J7" s="90">
        <f>((H7-D7)/D7)</f>
        <v>1.6146881177630173E-2</v>
      </c>
      <c r="K7" s="90">
        <f t="shared" si="0"/>
        <v>1.4092553799276366E-2</v>
      </c>
      <c r="L7" s="245">
        <v>206773805.16999999</v>
      </c>
      <c r="M7" s="128">
        <v>106.32</v>
      </c>
      <c r="N7" s="90">
        <f t="shared" si="1"/>
        <v>-2.8273342485059432E-3</v>
      </c>
      <c r="O7" s="90">
        <f t="shared" si="2"/>
        <v>-1.6901408450704866E-3</v>
      </c>
      <c r="P7" s="245">
        <v>208797538.22999999</v>
      </c>
      <c r="Q7" s="128">
        <v>107.42</v>
      </c>
      <c r="R7" s="90">
        <f t="shared" si="3"/>
        <v>9.7871829477441854E-3</v>
      </c>
      <c r="S7" s="90">
        <f t="shared" si="4"/>
        <v>1.0346124905944399E-2</v>
      </c>
      <c r="T7" s="245">
        <v>209390298.03999999</v>
      </c>
      <c r="U7" s="128">
        <v>107.68</v>
      </c>
      <c r="V7" s="90">
        <f t="shared" si="5"/>
        <v>2.8389214500558453E-3</v>
      </c>
      <c r="W7" s="90">
        <f t="shared" si="6"/>
        <v>2.4204058834481948E-3</v>
      </c>
      <c r="X7" s="245">
        <v>209189781.56</v>
      </c>
      <c r="Y7" s="128">
        <v>107.58</v>
      </c>
      <c r="Z7" s="90">
        <f t="shared" si="7"/>
        <v>-9.5762068193667906E-4</v>
      </c>
      <c r="AA7" s="90">
        <f t="shared" si="8"/>
        <v>-9.2867756315015339E-4</v>
      </c>
      <c r="AB7" s="245">
        <v>209575736.69999999</v>
      </c>
      <c r="AC7" s="128">
        <v>107.76</v>
      </c>
      <c r="AD7" s="90">
        <f t="shared" si="9"/>
        <v>1.8449999666417056E-3</v>
      </c>
      <c r="AE7" s="90">
        <f t="shared" si="10"/>
        <v>1.67317345231462E-3</v>
      </c>
      <c r="AF7" s="245">
        <v>210425982.50999999</v>
      </c>
      <c r="AG7" s="128">
        <v>108.16</v>
      </c>
      <c r="AH7" s="90">
        <f t="shared" si="11"/>
        <v>4.0569859058498655E-3</v>
      </c>
      <c r="AI7" s="90">
        <f t="shared" si="12"/>
        <v>3.7119524870080872E-3</v>
      </c>
      <c r="AJ7" s="101">
        <f t="shared" si="13"/>
        <v>2.7681514649015803E-3</v>
      </c>
      <c r="AK7" s="101">
        <f t="shared" si="14"/>
        <v>2.5358313114528315E-3</v>
      </c>
      <c r="AL7" s="122">
        <f t="shared" si="15"/>
        <v>3.1171016001250024E-2</v>
      </c>
      <c r="AM7" s="122">
        <f t="shared" si="16"/>
        <v>2.9899066844410595E-2</v>
      </c>
      <c r="AN7" s="104">
        <f t="shared" si="17"/>
        <v>7.6393204947992595E-3</v>
      </c>
      <c r="AO7" s="105">
        <f t="shared" si="18"/>
        <v>7.2463431982867556E-3</v>
      </c>
      <c r="AP7" s="117"/>
    </row>
    <row r="8" spans="1:42">
      <c r="A8" s="176" t="s">
        <v>16</v>
      </c>
      <c r="B8" s="149">
        <v>162478842</v>
      </c>
      <c r="C8" s="150">
        <v>9.17</v>
      </c>
      <c r="D8" s="149">
        <v>166618649</v>
      </c>
      <c r="E8" s="150">
        <v>9.4</v>
      </c>
      <c r="F8" s="90">
        <f>((D8-B8)/B8)</f>
        <v>2.5479052835691678E-2</v>
      </c>
      <c r="G8" s="90">
        <f>((E8-C8)/C8)</f>
        <v>2.5081788440567115E-2</v>
      </c>
      <c r="H8" s="246">
        <v>164646531</v>
      </c>
      <c r="I8" s="247">
        <v>9.2899999999999991</v>
      </c>
      <c r="J8" s="90">
        <f>((H8-D8)/D8)</f>
        <v>-1.1836118056628823E-2</v>
      </c>
      <c r="K8" s="90">
        <f t="shared" si="0"/>
        <v>-1.1702127659574596E-2</v>
      </c>
      <c r="L8" s="246">
        <v>164921528</v>
      </c>
      <c r="M8" s="247">
        <v>9.31</v>
      </c>
      <c r="N8" s="90">
        <f t="shared" si="1"/>
        <v>1.6702265048025822E-3</v>
      </c>
      <c r="O8" s="90">
        <f t="shared" si="2"/>
        <v>2.1528525296018678E-3</v>
      </c>
      <c r="P8" s="246">
        <v>168254876</v>
      </c>
      <c r="Q8" s="247">
        <v>9.42</v>
      </c>
      <c r="R8" s="90">
        <f t="shared" si="3"/>
        <v>2.0211721540683274E-2</v>
      </c>
      <c r="S8" s="90">
        <f t="shared" si="4"/>
        <v>1.1815252416756114E-2</v>
      </c>
      <c r="T8" s="246">
        <v>166730896</v>
      </c>
      <c r="U8" s="247">
        <v>9.41</v>
      </c>
      <c r="V8" s="90">
        <f t="shared" si="5"/>
        <v>-9.0575681146976093E-3</v>
      </c>
      <c r="W8" s="90">
        <f t="shared" si="6"/>
        <v>-1.0615711252653702E-3</v>
      </c>
      <c r="X8" s="246">
        <v>168918529</v>
      </c>
      <c r="Y8" s="247">
        <v>9.5299999999999994</v>
      </c>
      <c r="Z8" s="90">
        <f t="shared" si="7"/>
        <v>1.3120741581092445E-2</v>
      </c>
      <c r="AA8" s="90">
        <f t="shared" si="8"/>
        <v>1.2752391073326165E-2</v>
      </c>
      <c r="AB8" s="246">
        <v>168207802</v>
      </c>
      <c r="AC8" s="247">
        <v>9.49</v>
      </c>
      <c r="AD8" s="90">
        <f t="shared" si="9"/>
        <v>-4.207513552287683E-3</v>
      </c>
      <c r="AE8" s="90">
        <f t="shared" si="10"/>
        <v>-4.197271773347235E-3</v>
      </c>
      <c r="AF8" s="246">
        <v>168505874</v>
      </c>
      <c r="AG8" s="247">
        <v>9.51</v>
      </c>
      <c r="AH8" s="90">
        <f t="shared" si="11"/>
        <v>1.7720462217323308E-3</v>
      </c>
      <c r="AI8" s="90">
        <f t="shared" si="12"/>
        <v>2.1074815595363092E-3</v>
      </c>
      <c r="AJ8" s="101">
        <f t="shared" si="13"/>
        <v>4.644073620048525E-3</v>
      </c>
      <c r="AK8" s="101">
        <f t="shared" si="14"/>
        <v>4.6185994327000461E-3</v>
      </c>
      <c r="AL8" s="122">
        <f t="shared" si="15"/>
        <v>1.1326613265241396E-2</v>
      </c>
      <c r="AM8" s="122">
        <f t="shared" si="16"/>
        <v>1.1702127659574407E-2</v>
      </c>
      <c r="AN8" s="104">
        <f t="shared" si="17"/>
        <v>1.3643818735746122E-2</v>
      </c>
      <c r="AO8" s="105">
        <f t="shared" si="18"/>
        <v>1.1498000827910991E-2</v>
      </c>
      <c r="AP8" s="117"/>
    </row>
    <row r="9" spans="1:42">
      <c r="A9" s="176" t="s">
        <v>17</v>
      </c>
      <c r="B9" s="148">
        <v>1129759387.73</v>
      </c>
      <c r="C9" s="147">
        <v>0.68720000000000003</v>
      </c>
      <c r="D9" s="148">
        <v>1147996444.8800001</v>
      </c>
      <c r="E9" s="147">
        <v>0.69840000000000002</v>
      </c>
      <c r="F9" s="90">
        <f>((D9-B9)/B9)</f>
        <v>1.6142425854626798E-2</v>
      </c>
      <c r="G9" s="90">
        <f>((E9-C9)/C9)</f>
        <v>1.6298020954598352E-2</v>
      </c>
      <c r="H9" s="148">
        <v>1152565324.21</v>
      </c>
      <c r="I9" s="147">
        <v>0.70120000000000005</v>
      </c>
      <c r="J9" s="90">
        <f>((H9-D9)/D9)</f>
        <v>3.9798723684005034E-3</v>
      </c>
      <c r="K9" s="90">
        <f t="shared" si="0"/>
        <v>4.0091638029782712E-3</v>
      </c>
      <c r="L9" s="246">
        <v>1148871159.71</v>
      </c>
      <c r="M9" s="247">
        <v>0.69889999999999997</v>
      </c>
      <c r="N9" s="90">
        <f t="shared" si="1"/>
        <v>-3.2051671366497875E-3</v>
      </c>
      <c r="O9" s="90">
        <f t="shared" si="2"/>
        <v>-3.2800912721050765E-3</v>
      </c>
      <c r="P9" s="246">
        <v>1143694892.9300001</v>
      </c>
      <c r="Q9" s="247">
        <v>0.6956</v>
      </c>
      <c r="R9" s="90">
        <f t="shared" si="3"/>
        <v>-4.5055241714889709E-3</v>
      </c>
      <c r="S9" s="90">
        <f t="shared" si="4"/>
        <v>-4.7217055372728144E-3</v>
      </c>
      <c r="T9" s="246">
        <v>1155675634.2</v>
      </c>
      <c r="U9" s="247">
        <v>0.70299999999999996</v>
      </c>
      <c r="V9" s="90">
        <f t="shared" si="5"/>
        <v>1.0475469763886813E-2</v>
      </c>
      <c r="W9" s="90">
        <f t="shared" si="6"/>
        <v>1.0638297872340371E-2</v>
      </c>
      <c r="X9" s="246">
        <v>1159250156.26</v>
      </c>
      <c r="Y9" s="247">
        <v>0.70520000000000005</v>
      </c>
      <c r="Z9" s="90">
        <f t="shared" si="7"/>
        <v>3.093014989862925E-3</v>
      </c>
      <c r="AA9" s="90">
        <f t="shared" si="8"/>
        <v>3.1294452347085219E-3</v>
      </c>
      <c r="AB9" s="246">
        <v>1249704348.01</v>
      </c>
      <c r="AC9" s="247">
        <v>0.76060000000000005</v>
      </c>
      <c r="AD9" s="90">
        <f t="shared" si="9"/>
        <v>7.8028190258628422E-2</v>
      </c>
      <c r="AE9" s="90">
        <f t="shared" si="10"/>
        <v>7.8559273964832671E-2</v>
      </c>
      <c r="AF9" s="246">
        <v>1252642502.3699999</v>
      </c>
      <c r="AG9" s="247">
        <v>0.76249999999999996</v>
      </c>
      <c r="AH9" s="90">
        <f t="shared" si="11"/>
        <v>2.351079569082514E-3</v>
      </c>
      <c r="AI9" s="90">
        <f t="shared" si="12"/>
        <v>2.4980278727319244E-3</v>
      </c>
      <c r="AJ9" s="101">
        <f t="shared" si="13"/>
        <v>1.3294920187043651E-2</v>
      </c>
      <c r="AK9" s="101">
        <f t="shared" si="14"/>
        <v>1.3391304111601528E-2</v>
      </c>
      <c r="AL9" s="122">
        <f t="shared" si="15"/>
        <v>9.1155384632692307E-2</v>
      </c>
      <c r="AM9" s="122">
        <f t="shared" si="16"/>
        <v>9.1781214203894526E-2</v>
      </c>
      <c r="AN9" s="104">
        <f t="shared" si="17"/>
        <v>2.7008409212725425E-2</v>
      </c>
      <c r="AO9" s="105">
        <f t="shared" si="18"/>
        <v>2.7205311075824842E-2</v>
      </c>
      <c r="AP9" s="117"/>
    </row>
    <row r="10" spans="1:42">
      <c r="A10" s="176" t="s">
        <v>18</v>
      </c>
      <c r="B10" s="148">
        <v>2814006498.9099998</v>
      </c>
      <c r="C10" s="147">
        <v>12.9252</v>
      </c>
      <c r="D10" s="148">
        <v>2845469436.1399999</v>
      </c>
      <c r="E10" s="147">
        <v>13.0688</v>
      </c>
      <c r="F10" s="90">
        <f>((D10-B10)/B10)</f>
        <v>1.1180833179378629E-2</v>
      </c>
      <c r="G10" s="90">
        <f>((E10-C10)/C10)</f>
        <v>1.1110079534552602E-2</v>
      </c>
      <c r="H10" s="148">
        <v>2818280149.4200001</v>
      </c>
      <c r="I10" s="147">
        <v>12.935499999999999</v>
      </c>
      <c r="J10" s="90">
        <f t="shared" ref="J10:J17" si="19">((H10-D10)/D10)</f>
        <v>-9.5552903765795533E-3</v>
      </c>
      <c r="K10" s="90">
        <f t="shared" si="0"/>
        <v>-1.0199865328109712E-2</v>
      </c>
      <c r="L10" s="148">
        <v>2773781863.3499999</v>
      </c>
      <c r="M10" s="147">
        <v>12.7407</v>
      </c>
      <c r="N10" s="90">
        <f t="shared" si="1"/>
        <v>-1.5789163500710846E-2</v>
      </c>
      <c r="O10" s="90">
        <f t="shared" si="2"/>
        <v>-1.5059332843724555E-2</v>
      </c>
      <c r="P10" s="246">
        <v>2778986284.3000002</v>
      </c>
      <c r="Q10" s="247">
        <v>12.792</v>
      </c>
      <c r="R10" s="90">
        <f t="shared" si="3"/>
        <v>1.8762906408634141E-3</v>
      </c>
      <c r="S10" s="90">
        <f t="shared" si="4"/>
        <v>4.0264663637005387E-3</v>
      </c>
      <c r="T10" s="246">
        <v>2804123858.3800001</v>
      </c>
      <c r="U10" s="247">
        <v>12.9252</v>
      </c>
      <c r="V10" s="90">
        <f t="shared" si="5"/>
        <v>9.045591272621856E-3</v>
      </c>
      <c r="W10" s="90">
        <f t="shared" si="6"/>
        <v>1.0412757973733618E-2</v>
      </c>
      <c r="X10" s="246">
        <v>2823956072.1799998</v>
      </c>
      <c r="Y10" s="247">
        <v>13.0585</v>
      </c>
      <c r="Z10" s="90">
        <f t="shared" si="7"/>
        <v>7.0725170504619544E-3</v>
      </c>
      <c r="AA10" s="90">
        <f t="shared" si="8"/>
        <v>1.0313186643146736E-2</v>
      </c>
      <c r="AB10" s="246">
        <v>2801950242.9299998</v>
      </c>
      <c r="AC10" s="247">
        <v>12.956</v>
      </c>
      <c r="AD10" s="90">
        <f t="shared" si="9"/>
        <v>-7.7925536685180211E-3</v>
      </c>
      <c r="AE10" s="90">
        <f t="shared" si="10"/>
        <v>-7.8492935635793484E-3</v>
      </c>
      <c r="AF10" s="246">
        <v>2802094180.1399999</v>
      </c>
      <c r="AG10" s="247">
        <v>12.966200000000001</v>
      </c>
      <c r="AH10" s="90">
        <f t="shared" si="11"/>
        <v>5.1370366180922252E-5</v>
      </c>
      <c r="AI10" s="90">
        <f t="shared" si="12"/>
        <v>7.8728002469906583E-4</v>
      </c>
      <c r="AJ10" s="101">
        <f t="shared" si="13"/>
        <v>-4.8880062953770556E-4</v>
      </c>
      <c r="AK10" s="101">
        <f t="shared" si="14"/>
        <v>4.4265985055236815E-4</v>
      </c>
      <c r="AL10" s="122">
        <f t="shared" si="15"/>
        <v>-1.5243620419567878E-2</v>
      </c>
      <c r="AM10" s="122">
        <f t="shared" si="16"/>
        <v>-7.8507590597452648E-3</v>
      </c>
      <c r="AN10" s="104">
        <f t="shared" si="17"/>
        <v>9.7085462898505084E-3</v>
      </c>
      <c r="AO10" s="105">
        <f t="shared" si="18"/>
        <v>1.0322776770298466E-2</v>
      </c>
      <c r="AP10" s="117"/>
    </row>
    <row r="11" spans="1:42">
      <c r="A11" s="176" t="s">
        <v>49</v>
      </c>
      <c r="B11" s="149">
        <v>118669261</v>
      </c>
      <c r="C11" s="151">
        <v>2.0299999999999998</v>
      </c>
      <c r="D11" s="149">
        <v>123119745</v>
      </c>
      <c r="E11" s="151">
        <v>2.1</v>
      </c>
      <c r="F11" s="90">
        <f>((D11-B11)/B11)</f>
        <v>3.7503258741958458E-2</v>
      </c>
      <c r="G11" s="90">
        <f>((E11-C11)/C11)</f>
        <v>3.44827586206898E-2</v>
      </c>
      <c r="H11" s="246">
        <v>119173936</v>
      </c>
      <c r="I11" s="248">
        <v>2.0299999999999998</v>
      </c>
      <c r="J11" s="90">
        <f t="shared" si="19"/>
        <v>-3.2048547533947543E-2</v>
      </c>
      <c r="K11" s="90">
        <f t="shared" si="0"/>
        <v>-3.3333333333333465E-2</v>
      </c>
      <c r="L11" s="246">
        <v>122650589</v>
      </c>
      <c r="M11" s="248">
        <v>2.09</v>
      </c>
      <c r="N11" s="90">
        <f t="shared" si="1"/>
        <v>2.9172930899924291E-2</v>
      </c>
      <c r="O11" s="90">
        <f t="shared" si="2"/>
        <v>2.9556650246305449E-2</v>
      </c>
      <c r="P11" s="246">
        <v>124141085</v>
      </c>
      <c r="Q11" s="248">
        <v>2.12</v>
      </c>
      <c r="R11" s="90">
        <f t="shared" si="3"/>
        <v>1.2152375395441437E-2</v>
      </c>
      <c r="S11" s="90">
        <f t="shared" si="4"/>
        <v>1.4354066985646053E-2</v>
      </c>
      <c r="T11" s="246">
        <v>124422636</v>
      </c>
      <c r="U11" s="248">
        <v>2.12</v>
      </c>
      <c r="V11" s="90">
        <f t="shared" si="5"/>
        <v>2.2679920994729506E-3</v>
      </c>
      <c r="W11" s="90">
        <f t="shared" si="6"/>
        <v>0</v>
      </c>
      <c r="X11" s="246">
        <v>124798040</v>
      </c>
      <c r="Y11" s="248">
        <v>2.13</v>
      </c>
      <c r="Z11" s="90">
        <f t="shared" si="7"/>
        <v>3.0171680336365803E-3</v>
      </c>
      <c r="AA11" s="90">
        <f t="shared" si="8"/>
        <v>4.7169811320753709E-3</v>
      </c>
      <c r="AB11" s="246">
        <v>125838711</v>
      </c>
      <c r="AC11" s="248">
        <v>2.15</v>
      </c>
      <c r="AD11" s="90">
        <f t="shared" si="9"/>
        <v>8.3388408984628286E-3</v>
      </c>
      <c r="AE11" s="90">
        <f t="shared" si="10"/>
        <v>9.3896713615023563E-3</v>
      </c>
      <c r="AF11" s="246">
        <v>126368929</v>
      </c>
      <c r="AG11" s="248">
        <v>2.16</v>
      </c>
      <c r="AH11" s="90">
        <f t="shared" si="11"/>
        <v>4.2134729113682675E-3</v>
      </c>
      <c r="AI11" s="90">
        <f t="shared" si="12"/>
        <v>4.6511627906977819E-3</v>
      </c>
      <c r="AJ11" s="101">
        <f t="shared" si="13"/>
        <v>8.0771864307896592E-3</v>
      </c>
      <c r="AK11" s="101">
        <f t="shared" si="14"/>
        <v>7.9772447254479184E-3</v>
      </c>
      <c r="AL11" s="122">
        <f t="shared" si="15"/>
        <v>2.639043802438025E-2</v>
      </c>
      <c r="AM11" s="122">
        <f t="shared" si="16"/>
        <v>2.8571428571428595E-2</v>
      </c>
      <c r="AN11" s="104">
        <f t="shared" si="17"/>
        <v>2.0743167990086991E-2</v>
      </c>
      <c r="AO11" s="105">
        <f t="shared" si="18"/>
        <v>2.0711502164326021E-2</v>
      </c>
      <c r="AP11" s="117"/>
    </row>
    <row r="12" spans="1:42">
      <c r="A12" s="177" t="s">
        <v>25</v>
      </c>
      <c r="B12" s="152">
        <v>0</v>
      </c>
      <c r="C12" s="153">
        <v>0</v>
      </c>
      <c r="D12" s="152">
        <v>0</v>
      </c>
      <c r="E12" s="153">
        <v>0</v>
      </c>
      <c r="F12" s="90" t="e">
        <f>((D12-B12)/B12)</f>
        <v>#DIV/0!</v>
      </c>
      <c r="G12" s="90" t="e">
        <f>((E12-C12)/C12)</f>
        <v>#DIV/0!</v>
      </c>
      <c r="H12" s="152">
        <v>0</v>
      </c>
      <c r="I12" s="153">
        <v>0</v>
      </c>
      <c r="J12" s="90" t="e">
        <f t="shared" si="19"/>
        <v>#DIV/0!</v>
      </c>
      <c r="K12" s="90" t="e">
        <f t="shared" si="0"/>
        <v>#DIV/0!</v>
      </c>
      <c r="L12" s="152">
        <v>0</v>
      </c>
      <c r="M12" s="153">
        <v>0</v>
      </c>
      <c r="N12" s="90" t="e">
        <f t="shared" si="1"/>
        <v>#DIV/0!</v>
      </c>
      <c r="O12" s="90" t="e">
        <f t="shared" si="2"/>
        <v>#DIV/0!</v>
      </c>
      <c r="P12" s="152">
        <v>0</v>
      </c>
      <c r="Q12" s="153">
        <v>0</v>
      </c>
      <c r="R12" s="90" t="e">
        <f t="shared" si="3"/>
        <v>#DIV/0!</v>
      </c>
      <c r="S12" s="90" t="e">
        <f t="shared" si="4"/>
        <v>#DIV/0!</v>
      </c>
      <c r="T12" s="152">
        <v>0</v>
      </c>
      <c r="U12" s="153">
        <v>0</v>
      </c>
      <c r="V12" s="90" t="e">
        <f t="shared" si="5"/>
        <v>#DIV/0!</v>
      </c>
      <c r="W12" s="90" t="e">
        <f t="shared" si="6"/>
        <v>#DIV/0!</v>
      </c>
      <c r="X12" s="152">
        <v>0</v>
      </c>
      <c r="Y12" s="153">
        <v>0</v>
      </c>
      <c r="Z12" s="90" t="e">
        <f t="shared" si="7"/>
        <v>#DIV/0!</v>
      </c>
      <c r="AA12" s="90" t="e">
        <f t="shared" si="8"/>
        <v>#DIV/0!</v>
      </c>
      <c r="AB12" s="152">
        <v>0</v>
      </c>
      <c r="AC12" s="153">
        <v>0</v>
      </c>
      <c r="AD12" s="90" t="e">
        <f t="shared" si="9"/>
        <v>#DIV/0!</v>
      </c>
      <c r="AE12" s="90" t="e">
        <f t="shared" si="10"/>
        <v>#DIV/0!</v>
      </c>
      <c r="AF12" s="152">
        <v>0</v>
      </c>
      <c r="AG12" s="153">
        <v>0</v>
      </c>
      <c r="AH12" s="90" t="e">
        <f t="shared" si="11"/>
        <v>#DIV/0!</v>
      </c>
      <c r="AI12" s="90" t="e">
        <f t="shared" si="12"/>
        <v>#DIV/0!</v>
      </c>
      <c r="AJ12" s="101" t="e">
        <f t="shared" si="13"/>
        <v>#DIV/0!</v>
      </c>
      <c r="AK12" s="101" t="e">
        <f t="shared" si="14"/>
        <v>#DIV/0!</v>
      </c>
      <c r="AL12" s="122" t="e">
        <f t="shared" si="15"/>
        <v>#DIV/0!</v>
      </c>
      <c r="AM12" s="122" t="e">
        <f t="shared" si="16"/>
        <v>#DIV/0!</v>
      </c>
      <c r="AN12" s="104" t="e">
        <f t="shared" si="17"/>
        <v>#DIV/0!</v>
      </c>
      <c r="AO12" s="105" t="e">
        <f t="shared" si="18"/>
        <v>#DIV/0!</v>
      </c>
      <c r="AP12" s="117"/>
    </row>
    <row r="13" spans="1:42" ht="12.75" customHeight="1">
      <c r="A13" s="176" t="s">
        <v>89</v>
      </c>
      <c r="B13" s="141">
        <v>154085358.31999999</v>
      </c>
      <c r="C13" s="142">
        <v>110.92</v>
      </c>
      <c r="D13" s="149">
        <v>155057555.75</v>
      </c>
      <c r="E13" s="149">
        <v>111.51</v>
      </c>
      <c r="F13" s="90">
        <f>((D13-B13)/B13)</f>
        <v>6.3094731426783313E-3</v>
      </c>
      <c r="G13" s="90">
        <f>((E13-C13)/C13)</f>
        <v>5.3191489361702439E-3</v>
      </c>
      <c r="H13" s="141">
        <v>155144887.33000001</v>
      </c>
      <c r="I13" s="142">
        <v>111.57</v>
      </c>
      <c r="J13" s="90">
        <f t="shared" si="19"/>
        <v>5.6322040920610294E-4</v>
      </c>
      <c r="K13" s="90">
        <f t="shared" si="0"/>
        <v>5.3806833467839714E-4</v>
      </c>
      <c r="L13" s="249">
        <v>153587341.34</v>
      </c>
      <c r="M13" s="155">
        <v>110.45</v>
      </c>
      <c r="N13" s="90">
        <f t="shared" si="1"/>
        <v>-1.0039299501291593E-2</v>
      </c>
      <c r="O13" s="90">
        <f t="shared" si="2"/>
        <v>-1.0038540826386935E-2</v>
      </c>
      <c r="P13" s="249">
        <v>153212575.27000001</v>
      </c>
      <c r="Q13" s="155">
        <v>110.3</v>
      </c>
      <c r="R13" s="90">
        <f t="shared" si="3"/>
        <v>-2.4400843632703048E-3</v>
      </c>
      <c r="S13" s="90">
        <f t="shared" si="4"/>
        <v>-1.3580805794477654E-3</v>
      </c>
      <c r="T13" s="246">
        <v>155584239.15000001</v>
      </c>
      <c r="U13" s="248">
        <v>112.01</v>
      </c>
      <c r="V13" s="90">
        <f t="shared" si="5"/>
        <v>1.5479564101187599E-2</v>
      </c>
      <c r="W13" s="90">
        <f t="shared" si="6"/>
        <v>1.5503173164097987E-2</v>
      </c>
      <c r="X13" s="246">
        <v>156464336.18000001</v>
      </c>
      <c r="Y13" s="248">
        <v>112.94</v>
      </c>
      <c r="Z13" s="90">
        <f t="shared" si="7"/>
        <v>5.656723552515449E-3</v>
      </c>
      <c r="AA13" s="90">
        <f t="shared" si="8"/>
        <v>8.3028301044548933E-3</v>
      </c>
      <c r="AB13" s="246">
        <v>155736113.62</v>
      </c>
      <c r="AC13" s="248">
        <v>112.41</v>
      </c>
      <c r="AD13" s="90">
        <f t="shared" si="9"/>
        <v>-4.6542399231620374E-3</v>
      </c>
      <c r="AE13" s="90">
        <f t="shared" si="10"/>
        <v>-4.6927572162210121E-3</v>
      </c>
      <c r="AF13" s="246">
        <v>156445016.68000001</v>
      </c>
      <c r="AG13" s="248">
        <v>112.93</v>
      </c>
      <c r="AH13" s="90">
        <f t="shared" si="11"/>
        <v>4.5519503699042053E-3</v>
      </c>
      <c r="AI13" s="90">
        <f t="shared" si="12"/>
        <v>4.6259229605907859E-3</v>
      </c>
      <c r="AJ13" s="101">
        <f t="shared" si="13"/>
        <v>1.9284134734709692E-3</v>
      </c>
      <c r="AK13" s="101">
        <f t="shared" si="14"/>
        <v>2.2749706097420744E-3</v>
      </c>
      <c r="AL13" s="122">
        <f t="shared" si="15"/>
        <v>8.9480381867815366E-3</v>
      </c>
      <c r="AM13" s="122">
        <f t="shared" si="16"/>
        <v>1.2734283920724614E-2</v>
      </c>
      <c r="AN13" s="104">
        <f t="shared" si="17"/>
        <v>7.8477987276825006E-3</v>
      </c>
      <c r="AO13" s="105">
        <f t="shared" si="18"/>
        <v>7.9507602237315206E-3</v>
      </c>
      <c r="AP13" s="117"/>
    </row>
    <row r="14" spans="1:42" ht="12.75" customHeight="1">
      <c r="A14" s="176" t="s">
        <v>90</v>
      </c>
      <c r="B14" s="172">
        <v>218166897.41999999</v>
      </c>
      <c r="C14" s="172">
        <v>9.86</v>
      </c>
      <c r="D14" s="172">
        <v>212579164.06</v>
      </c>
      <c r="E14" s="172">
        <v>9.9</v>
      </c>
      <c r="F14" s="90">
        <f>((D14-B14)/B14)</f>
        <v>-2.5612196103439389E-2</v>
      </c>
      <c r="G14" s="90">
        <f>((E14-C14)/C14)</f>
        <v>4.0567951318459354E-3</v>
      </c>
      <c r="H14" s="249">
        <v>212049212.47999999</v>
      </c>
      <c r="I14" s="155">
        <v>9.8803999999999998</v>
      </c>
      <c r="J14" s="90">
        <f t="shared" si="19"/>
        <v>-2.4929610686136457E-3</v>
      </c>
      <c r="K14" s="90">
        <f t="shared" si="0"/>
        <v>-1.9797979797980306E-3</v>
      </c>
      <c r="L14" s="249">
        <v>205945152.77000001</v>
      </c>
      <c r="M14" s="155">
        <v>9.5990000000000002</v>
      </c>
      <c r="N14" s="90">
        <f t="shared" si="1"/>
        <v>-2.8786052249902602E-2</v>
      </c>
      <c r="O14" s="90">
        <f t="shared" si="2"/>
        <v>-2.8480628314643097E-2</v>
      </c>
      <c r="P14" s="249">
        <v>206999445.36000001</v>
      </c>
      <c r="Q14" s="155">
        <v>9.6485000000000003</v>
      </c>
      <c r="R14" s="90">
        <f t="shared" si="3"/>
        <v>5.1192881979477316E-3</v>
      </c>
      <c r="S14" s="90">
        <f t="shared" si="4"/>
        <v>5.156787165329732E-3</v>
      </c>
      <c r="T14" s="249">
        <v>212345269.46000001</v>
      </c>
      <c r="U14" s="155">
        <v>9.9154999999999998</v>
      </c>
      <c r="V14" s="90">
        <f t="shared" si="5"/>
        <v>2.5825306394917549E-2</v>
      </c>
      <c r="W14" s="90">
        <f t="shared" si="6"/>
        <v>2.7672695237601644E-2</v>
      </c>
      <c r="X14" s="246">
        <v>213434821.78999999</v>
      </c>
      <c r="Y14" s="248">
        <v>9.9647000000000006</v>
      </c>
      <c r="Z14" s="90">
        <f t="shared" si="7"/>
        <v>5.1310412177805777E-3</v>
      </c>
      <c r="AA14" s="90">
        <f t="shared" si="8"/>
        <v>4.9619282940850992E-3</v>
      </c>
      <c r="AB14" s="246">
        <v>212629237.88</v>
      </c>
      <c r="AC14" s="248">
        <v>9.9262999999999995</v>
      </c>
      <c r="AD14" s="90">
        <f t="shared" si="9"/>
        <v>-3.7743790035939685E-3</v>
      </c>
      <c r="AE14" s="90">
        <f t="shared" si="10"/>
        <v>-3.8536032193644664E-3</v>
      </c>
      <c r="AF14" s="246">
        <v>212299880.59</v>
      </c>
      <c r="AG14" s="248">
        <v>9.9101999999999997</v>
      </c>
      <c r="AH14" s="90">
        <f t="shared" si="11"/>
        <v>-1.5489746061445634E-3</v>
      </c>
      <c r="AI14" s="90">
        <f t="shared" si="12"/>
        <v>-1.6219537995023103E-3</v>
      </c>
      <c r="AJ14" s="101">
        <f t="shared" si="13"/>
        <v>-3.2673659026310384E-3</v>
      </c>
      <c r="AK14" s="101">
        <f t="shared" si="14"/>
        <v>7.3902781444431338E-4</v>
      </c>
      <c r="AL14" s="122">
        <f t="shared" si="15"/>
        <v>-1.3137857194751772E-3</v>
      </c>
      <c r="AM14" s="122">
        <f t="shared" si="16"/>
        <v>1.0303030303029617E-3</v>
      </c>
      <c r="AN14" s="104">
        <f t="shared" si="17"/>
        <v>1.7491047562960417E-2</v>
      </c>
      <c r="AO14" s="105">
        <f t="shared" si="18"/>
        <v>1.5406985053041928E-2</v>
      </c>
      <c r="AP14" s="117"/>
    </row>
    <row r="15" spans="1:42" ht="12.75" customHeight="1">
      <c r="A15" s="178" t="s">
        <v>109</v>
      </c>
      <c r="B15" s="141">
        <v>301321911.93000001</v>
      </c>
      <c r="C15" s="141">
        <v>1455.85</v>
      </c>
      <c r="D15" s="141">
        <v>305162610.31</v>
      </c>
      <c r="E15" s="141">
        <v>1481.86</v>
      </c>
      <c r="F15" s="90">
        <f>((D15-B15)/B15)</f>
        <v>1.2746163581001791E-2</v>
      </c>
      <c r="G15" s="90">
        <f>((E15-C15)/C15)</f>
        <v>1.7865851564378192E-2</v>
      </c>
      <c r="H15" s="129">
        <v>297943024.29000002</v>
      </c>
      <c r="I15" s="129">
        <v>1446.83</v>
      </c>
      <c r="J15" s="90">
        <f t="shared" si="19"/>
        <v>-2.3658160521913059E-2</v>
      </c>
      <c r="K15" s="90">
        <f t="shared" si="0"/>
        <v>-2.3639210181798535E-2</v>
      </c>
      <c r="L15" s="129">
        <v>278554389.50999999</v>
      </c>
      <c r="M15" s="129">
        <v>1450.19</v>
      </c>
      <c r="N15" s="90">
        <f t="shared" si="1"/>
        <v>-6.5074974741238731E-2</v>
      </c>
      <c r="O15" s="90">
        <f t="shared" si="2"/>
        <v>2.3223184479172587E-3</v>
      </c>
      <c r="P15" s="129">
        <v>281648252.69999999</v>
      </c>
      <c r="Q15" s="129">
        <v>1466.41</v>
      </c>
      <c r="R15" s="90">
        <f t="shared" si="3"/>
        <v>1.1106854914195954E-2</v>
      </c>
      <c r="S15" s="90">
        <f t="shared" si="4"/>
        <v>1.118474130975943E-2</v>
      </c>
      <c r="T15" s="129">
        <v>284601416.02999997</v>
      </c>
      <c r="U15" s="129">
        <v>1481.81</v>
      </c>
      <c r="V15" s="90">
        <f t="shared" si="5"/>
        <v>1.0485289014541021E-2</v>
      </c>
      <c r="W15" s="90">
        <f t="shared" si="6"/>
        <v>1.050183782161869E-2</v>
      </c>
      <c r="X15" s="129">
        <v>283062920.30000001</v>
      </c>
      <c r="Y15" s="129">
        <v>1482.21</v>
      </c>
      <c r="Z15" s="90">
        <f t="shared" si="7"/>
        <v>-5.4057908476386005E-3</v>
      </c>
      <c r="AA15" s="90">
        <f t="shared" si="8"/>
        <v>2.6994014077384482E-4</v>
      </c>
      <c r="AB15" s="129">
        <v>282907555.52999997</v>
      </c>
      <c r="AC15" s="129">
        <v>1499.94</v>
      </c>
      <c r="AD15" s="90">
        <f t="shared" si="9"/>
        <v>-5.4887008808988296E-4</v>
      </c>
      <c r="AE15" s="90">
        <f t="shared" si="10"/>
        <v>1.1961867751533196E-2</v>
      </c>
      <c r="AF15" s="129">
        <v>283133712.42000002</v>
      </c>
      <c r="AG15" s="129">
        <v>1503.78</v>
      </c>
      <c r="AH15" s="90">
        <f t="shared" si="11"/>
        <v>7.9940208587346573E-4</v>
      </c>
      <c r="AI15" s="90">
        <f t="shared" si="12"/>
        <v>2.5601024040961093E-3</v>
      </c>
      <c r="AJ15" s="101">
        <f t="shared" si="13"/>
        <v>-7.4437608254085052E-3</v>
      </c>
      <c r="AK15" s="101">
        <f t="shared" si="14"/>
        <v>4.128431157284773E-3</v>
      </c>
      <c r="AL15" s="122">
        <f t="shared" si="15"/>
        <v>-7.2187408108817422E-2</v>
      </c>
      <c r="AM15" s="122">
        <f t="shared" si="16"/>
        <v>1.4792220587639909E-2</v>
      </c>
      <c r="AN15" s="104">
        <f t="shared" si="17"/>
        <v>2.6123649301079105E-2</v>
      </c>
      <c r="AO15" s="105">
        <f t="shared" si="18"/>
        <v>1.2717495432062484E-2</v>
      </c>
      <c r="AP15" s="117"/>
    </row>
    <row r="16" spans="1:42">
      <c r="A16" s="176" t="s">
        <v>130</v>
      </c>
      <c r="B16" s="141">
        <v>0</v>
      </c>
      <c r="C16" s="141">
        <v>0</v>
      </c>
      <c r="D16" s="187">
        <v>100020653.31</v>
      </c>
      <c r="E16" s="141">
        <v>100</v>
      </c>
      <c r="F16" s="90" t="e">
        <f>((D16-B16)/B16)</f>
        <v>#DIV/0!</v>
      </c>
      <c r="G16" s="90" t="e">
        <f>((E16-C16)/C16)</f>
        <v>#DIV/0!</v>
      </c>
      <c r="H16" s="129">
        <v>99994937.359999999</v>
      </c>
      <c r="I16" s="129">
        <v>90.868499999999997</v>
      </c>
      <c r="J16" s="90">
        <f t="shared" si="19"/>
        <v>-2.5710639901841071E-4</v>
      </c>
      <c r="K16" s="90">
        <f t="shared" si="0"/>
        <v>-9.1315000000000021E-2</v>
      </c>
      <c r="L16" s="129">
        <v>100000324.97</v>
      </c>
      <c r="M16" s="129">
        <v>100.0025</v>
      </c>
      <c r="N16" s="90">
        <f t="shared" si="1"/>
        <v>5.3878827691076262E-5</v>
      </c>
      <c r="O16" s="90">
        <f t="shared" si="2"/>
        <v>0.10051888168067043</v>
      </c>
      <c r="P16" s="129">
        <v>100181458.02</v>
      </c>
      <c r="Q16" s="129">
        <v>100.26560000000001</v>
      </c>
      <c r="R16" s="90">
        <f t="shared" si="3"/>
        <v>1.8113246137383728E-3</v>
      </c>
      <c r="S16" s="90">
        <f t="shared" si="4"/>
        <v>2.6309342266444195E-3</v>
      </c>
      <c r="T16" s="129">
        <v>100459116.55</v>
      </c>
      <c r="U16" s="129">
        <v>100.2358</v>
      </c>
      <c r="V16" s="90">
        <f t="shared" si="5"/>
        <v>2.7715560891973649E-3</v>
      </c>
      <c r="W16" s="90">
        <f t="shared" si="6"/>
        <v>-2.9721060862358286E-4</v>
      </c>
      <c r="X16" s="129">
        <v>100702104.20999999</v>
      </c>
      <c r="Y16" s="129">
        <v>100.59</v>
      </c>
      <c r="Z16" s="90">
        <f t="shared" si="7"/>
        <v>2.4187716191895622E-3</v>
      </c>
      <c r="AA16" s="90">
        <f t="shared" si="8"/>
        <v>3.5336676117715014E-3</v>
      </c>
      <c r="AB16" s="129">
        <v>101178778.22</v>
      </c>
      <c r="AC16" s="129">
        <v>100.98560000000001</v>
      </c>
      <c r="AD16" s="90">
        <f t="shared" si="9"/>
        <v>4.7335059554065436E-3</v>
      </c>
      <c r="AE16" s="90">
        <f t="shared" si="10"/>
        <v>3.9327965006462047E-3</v>
      </c>
      <c r="AF16" s="129">
        <v>101447708.93000001</v>
      </c>
      <c r="AG16" s="129">
        <v>101.23</v>
      </c>
      <c r="AH16" s="90">
        <f t="shared" si="11"/>
        <v>2.6579754641359054E-3</v>
      </c>
      <c r="AI16" s="90">
        <f t="shared" si="12"/>
        <v>2.4201470308637947E-3</v>
      </c>
      <c r="AJ16" s="101" t="e">
        <f t="shared" si="13"/>
        <v>#DIV/0!</v>
      </c>
      <c r="AK16" s="101" t="e">
        <f t="shared" si="14"/>
        <v>#DIV/0!</v>
      </c>
      <c r="AL16" s="122">
        <f t="shared" si="15"/>
        <v>1.4267609466387365E-2</v>
      </c>
      <c r="AM16" s="122">
        <f t="shared" si="16"/>
        <v>1.230000000000004E-2</v>
      </c>
      <c r="AN16" s="104" t="e">
        <f t="shared" si="17"/>
        <v>#DIV/0!</v>
      </c>
      <c r="AO16" s="105" t="e">
        <f t="shared" si="18"/>
        <v>#DIV/0!</v>
      </c>
      <c r="AP16" s="117"/>
    </row>
    <row r="17" spans="1:42">
      <c r="A17" s="179" t="s">
        <v>72</v>
      </c>
      <c r="B17" s="156">
        <f>SUM(B5:B16)</f>
        <v>13361791609.819998</v>
      </c>
      <c r="C17" s="157"/>
      <c r="D17" s="156">
        <f>SUM(D5:D16)</f>
        <v>13624733782.429998</v>
      </c>
      <c r="E17" s="157"/>
      <c r="F17" s="90">
        <f>((D17-B17)/B17)</f>
        <v>1.9678661386752672E-2</v>
      </c>
      <c r="G17" s="90"/>
      <c r="H17" s="250">
        <f>SUM(H5:H16)</f>
        <v>13498719886.790001</v>
      </c>
      <c r="I17" s="251"/>
      <c r="J17" s="90">
        <f t="shared" si="19"/>
        <v>-9.2489069990123983E-3</v>
      </c>
      <c r="K17" s="90"/>
      <c r="L17" s="250">
        <f>SUM(L5:L16)</f>
        <v>13406615962.83</v>
      </c>
      <c r="M17" s="251"/>
      <c r="N17" s="90">
        <f>((L17-H17)/H17)</f>
        <v>-6.8231598797849659E-3</v>
      </c>
      <c r="O17" s="90"/>
      <c r="P17" s="250">
        <f>SUM(P5:P16)</f>
        <v>13502477157.190002</v>
      </c>
      <c r="Q17" s="251"/>
      <c r="R17" s="90">
        <f>((P17-L17)/L17)</f>
        <v>7.1502901720895719E-3</v>
      </c>
      <c r="S17" s="90"/>
      <c r="T17" s="250">
        <f>SUM(T5:T16)</f>
        <v>13526130602.380001</v>
      </c>
      <c r="U17" s="251"/>
      <c r="V17" s="90">
        <f>((T17-P17)/P17)</f>
        <v>1.751785610494685E-3</v>
      </c>
      <c r="W17" s="90"/>
      <c r="X17" s="250">
        <f>SUM(X5:X16)</f>
        <v>13690522280.889999</v>
      </c>
      <c r="Y17" s="251"/>
      <c r="Z17" s="90">
        <f>((X17-T17)/T17)</f>
        <v>1.2153636789598398E-2</v>
      </c>
      <c r="AA17" s="90"/>
      <c r="AB17" s="250">
        <f>SUM(AB5:AB16)</f>
        <v>13701477839.590002</v>
      </c>
      <c r="AC17" s="251"/>
      <c r="AD17" s="90">
        <f>((AB17-X17)/X17)</f>
        <v>8.0022941968364901E-4</v>
      </c>
      <c r="AE17" s="90"/>
      <c r="AF17" s="250">
        <f>SUM(AF5:AF16)</f>
        <v>13765191208.550001</v>
      </c>
      <c r="AG17" s="251"/>
      <c r="AH17" s="90">
        <f>((AF17-AB17)/AB17)</f>
        <v>4.650109258718154E-3</v>
      </c>
      <c r="AI17" s="90"/>
      <c r="AJ17" s="101">
        <f t="shared" si="13"/>
        <v>3.7640807198174703E-3</v>
      </c>
      <c r="AK17" s="101"/>
      <c r="AL17" s="122">
        <f t="shared" si="15"/>
        <v>1.0309003343693361E-2</v>
      </c>
      <c r="AM17" s="122"/>
      <c r="AN17" s="104">
        <f t="shared" si="17"/>
        <v>9.4881222656795303E-3</v>
      </c>
      <c r="AO17" s="105"/>
      <c r="AP17" s="117"/>
    </row>
    <row r="18" spans="1:42">
      <c r="A18" s="180" t="s">
        <v>75</v>
      </c>
      <c r="B18" s="156"/>
      <c r="C18" s="158"/>
      <c r="D18" s="156"/>
      <c r="E18" s="158"/>
      <c r="F18" s="90"/>
      <c r="G18" s="90"/>
      <c r="H18" s="250"/>
      <c r="I18" s="132"/>
      <c r="J18" s="90"/>
      <c r="K18" s="90"/>
      <c r="L18" s="250"/>
      <c r="M18" s="132"/>
      <c r="N18" s="90"/>
      <c r="O18" s="90"/>
      <c r="P18" s="250"/>
      <c r="Q18" s="132"/>
      <c r="R18" s="90"/>
      <c r="S18" s="90"/>
      <c r="T18" s="250"/>
      <c r="U18" s="132"/>
      <c r="V18" s="90"/>
      <c r="W18" s="90"/>
      <c r="X18" s="250"/>
      <c r="Y18" s="132"/>
      <c r="Z18" s="90"/>
      <c r="AA18" s="90"/>
      <c r="AB18" s="250"/>
      <c r="AC18" s="132"/>
      <c r="AD18" s="90"/>
      <c r="AE18" s="90"/>
      <c r="AF18" s="250"/>
      <c r="AG18" s="132"/>
      <c r="AH18" s="90"/>
      <c r="AI18" s="90"/>
      <c r="AJ18" s="101"/>
      <c r="AK18" s="101"/>
      <c r="AL18" s="122"/>
      <c r="AM18" s="122"/>
      <c r="AN18" s="104"/>
      <c r="AO18" s="105"/>
      <c r="AP18" s="117"/>
    </row>
    <row r="19" spans="1:42">
      <c r="A19" s="176" t="s">
        <v>63</v>
      </c>
      <c r="B19" s="141">
        <v>59082359938.839996</v>
      </c>
      <c r="C19" s="159">
        <v>100</v>
      </c>
      <c r="D19" s="141">
        <v>58847545464.410004</v>
      </c>
      <c r="E19" s="159">
        <v>100</v>
      </c>
      <c r="F19" s="90">
        <f>((D19-B19)/B19)</f>
        <v>-3.9743584154909254E-3</v>
      </c>
      <c r="G19" s="90">
        <f>((E19-C19)/C19)</f>
        <v>0</v>
      </c>
      <c r="H19" s="129">
        <v>57719522395.57</v>
      </c>
      <c r="I19" s="252">
        <v>100</v>
      </c>
      <c r="J19" s="90">
        <f t="shared" ref="J19:J25" si="20">((H19-D19)/D19)</f>
        <v>-1.9168566164279751E-2</v>
      </c>
      <c r="K19" s="90">
        <f t="shared" ref="K19:K25" si="21">((I19-E19)/E19)</f>
        <v>0</v>
      </c>
      <c r="L19" s="129">
        <v>56887156292.019997</v>
      </c>
      <c r="M19" s="252">
        <v>100</v>
      </c>
      <c r="N19" s="90">
        <f t="shared" ref="N19:O25" si="22">((L19-H19)/H19)</f>
        <v>-1.4420876490375942E-2</v>
      </c>
      <c r="O19" s="90">
        <f t="shared" si="22"/>
        <v>0</v>
      </c>
      <c r="P19" s="129">
        <v>60501795092.190002</v>
      </c>
      <c r="Q19" s="252">
        <v>100</v>
      </c>
      <c r="R19" s="90">
        <f t="shared" ref="R19:S25" si="23">((P19-L19)/L19)</f>
        <v>6.3540507836512466E-2</v>
      </c>
      <c r="S19" s="90">
        <f t="shared" si="23"/>
        <v>0</v>
      </c>
      <c r="T19" s="129">
        <v>60135837226.089996</v>
      </c>
      <c r="U19" s="252">
        <v>100</v>
      </c>
      <c r="V19" s="90">
        <f t="shared" ref="V19:V25" si="24">((T19-P19)/P19)</f>
        <v>-6.0487108777909056E-3</v>
      </c>
      <c r="W19" s="90">
        <f t="shared" ref="W19:W25" si="25">((U19-Q19)/Q19)</f>
        <v>0</v>
      </c>
      <c r="X19" s="129">
        <v>59976828868.360001</v>
      </c>
      <c r="Y19" s="252">
        <v>100</v>
      </c>
      <c r="Z19" s="90">
        <f t="shared" ref="Z19:Z25" si="26">((X19-T19)/T19)</f>
        <v>-2.6441530552269387E-3</v>
      </c>
      <c r="AA19" s="90">
        <f t="shared" ref="AA19:AA25" si="27">((Y19-U19)/U19)</f>
        <v>0</v>
      </c>
      <c r="AB19" s="129">
        <v>60043063677.150002</v>
      </c>
      <c r="AC19" s="252">
        <v>100</v>
      </c>
      <c r="AD19" s="90">
        <f t="shared" ref="AD19:AD25" si="28">((AB19-X19)/X19)</f>
        <v>1.1043399599431345E-3</v>
      </c>
      <c r="AE19" s="90">
        <f t="shared" ref="AE19:AE25" si="29">((AC19-Y19)/Y19)</f>
        <v>0</v>
      </c>
      <c r="AF19" s="129">
        <v>59874309652.739998</v>
      </c>
      <c r="AG19" s="252">
        <v>100</v>
      </c>
      <c r="AH19" s="90">
        <f t="shared" ref="AH19:AH25" si="30">((AF19-AB19)/AB19)</f>
        <v>-2.8105498633012745E-3</v>
      </c>
      <c r="AI19" s="90">
        <f t="shared" ref="AI19:AI25" si="31">((AG19-AC19)/AC19)</f>
        <v>0</v>
      </c>
      <c r="AJ19" s="101">
        <f t="shared" si="13"/>
        <v>1.9472041162487332E-3</v>
      </c>
      <c r="AK19" s="101">
        <f t="shared" si="14"/>
        <v>0</v>
      </c>
      <c r="AL19" s="122">
        <f t="shared" si="15"/>
        <v>1.7447867710148824E-2</v>
      </c>
      <c r="AM19" s="122">
        <f t="shared" si="16"/>
        <v>0</v>
      </c>
      <c r="AN19" s="104">
        <f t="shared" si="17"/>
        <v>2.5776378010725933E-2</v>
      </c>
      <c r="AO19" s="105">
        <f t="shared" si="18"/>
        <v>0</v>
      </c>
      <c r="AP19" s="117"/>
    </row>
    <row r="20" spans="1:42">
      <c r="A20" s="176" t="s">
        <v>29</v>
      </c>
      <c r="B20" s="141">
        <v>63494599200</v>
      </c>
      <c r="C20" s="159">
        <v>100</v>
      </c>
      <c r="D20" s="141">
        <v>56630718400</v>
      </c>
      <c r="E20" s="159">
        <v>100</v>
      </c>
      <c r="F20" s="90">
        <f>((D20-B20)/B20)</f>
        <v>-0.10810180529496122</v>
      </c>
      <c r="G20" s="90">
        <f>((E20-C20)/C20)</f>
        <v>0</v>
      </c>
      <c r="H20" s="141">
        <v>51113609400</v>
      </c>
      <c r="I20" s="252">
        <v>100</v>
      </c>
      <c r="J20" s="90">
        <f t="shared" si="20"/>
        <v>-9.7422550090764878E-2</v>
      </c>
      <c r="K20" s="90">
        <f t="shared" si="21"/>
        <v>0</v>
      </c>
      <c r="L20" s="129">
        <v>45364503700</v>
      </c>
      <c r="M20" s="252">
        <v>100</v>
      </c>
      <c r="N20" s="90">
        <f t="shared" si="22"/>
        <v>-0.11247700499898565</v>
      </c>
      <c r="O20" s="90">
        <f t="shared" si="22"/>
        <v>0</v>
      </c>
      <c r="P20" s="129">
        <v>38853252200</v>
      </c>
      <c r="Q20" s="252">
        <v>100</v>
      </c>
      <c r="R20" s="90">
        <f t="shared" si="23"/>
        <v>-0.14353185792706027</v>
      </c>
      <c r="S20" s="90">
        <f t="shared" si="23"/>
        <v>0</v>
      </c>
      <c r="T20" s="129">
        <v>35591272200</v>
      </c>
      <c r="U20" s="252">
        <v>100</v>
      </c>
      <c r="V20" s="90">
        <f t="shared" si="24"/>
        <v>-8.3956421027735748E-2</v>
      </c>
      <c r="W20" s="90">
        <f t="shared" si="25"/>
        <v>0</v>
      </c>
      <c r="X20" s="129">
        <v>36630827700</v>
      </c>
      <c r="Y20" s="252">
        <v>100</v>
      </c>
      <c r="Z20" s="90">
        <f t="shared" si="26"/>
        <v>2.9208157948341053E-2</v>
      </c>
      <c r="AA20" s="90">
        <f t="shared" si="27"/>
        <v>0</v>
      </c>
      <c r="AB20" s="129">
        <v>29554623100</v>
      </c>
      <c r="AC20" s="252">
        <v>100</v>
      </c>
      <c r="AD20" s="90">
        <f t="shared" si="28"/>
        <v>-0.19317621370592181</v>
      </c>
      <c r="AE20" s="90">
        <f t="shared" si="29"/>
        <v>0</v>
      </c>
      <c r="AF20" s="129">
        <v>27368862500</v>
      </c>
      <c r="AG20" s="252">
        <v>100</v>
      </c>
      <c r="AH20" s="90">
        <f t="shared" si="30"/>
        <v>-7.3956639291400741E-2</v>
      </c>
      <c r="AI20" s="90">
        <f t="shared" si="31"/>
        <v>0</v>
      </c>
      <c r="AJ20" s="101">
        <f t="shared" si="13"/>
        <v>-9.7926791798561161E-2</v>
      </c>
      <c r="AK20" s="101">
        <f t="shared" si="14"/>
        <v>0</v>
      </c>
      <c r="AL20" s="122">
        <f t="shared" si="15"/>
        <v>-0.51671348566187358</v>
      </c>
      <c r="AM20" s="122">
        <f t="shared" si="16"/>
        <v>0</v>
      </c>
      <c r="AN20" s="104">
        <f t="shared" si="17"/>
        <v>6.369660588809041E-2</v>
      </c>
      <c r="AO20" s="105">
        <f t="shared" si="18"/>
        <v>0</v>
      </c>
      <c r="AP20" s="117"/>
    </row>
    <row r="21" spans="1:42">
      <c r="A21" s="176" t="s">
        <v>30</v>
      </c>
      <c r="B21" s="148">
        <v>365829829.29000002</v>
      </c>
      <c r="C21" s="147">
        <v>1.1349</v>
      </c>
      <c r="D21" s="148">
        <v>366113097.69999999</v>
      </c>
      <c r="E21" s="147">
        <v>1.1357999999999999</v>
      </c>
      <c r="F21" s="90">
        <f>((D21-B21)/B21)</f>
        <v>7.7431742116199759E-4</v>
      </c>
      <c r="G21" s="90">
        <f>((E21-C21)/C21)</f>
        <v>7.9302141157802522E-4</v>
      </c>
      <c r="H21" s="148">
        <v>358233305.25999999</v>
      </c>
      <c r="I21" s="147">
        <v>1.1108</v>
      </c>
      <c r="J21" s="90">
        <f t="shared" si="20"/>
        <v>-2.1522836766842055E-2</v>
      </c>
      <c r="K21" s="90">
        <f t="shared" si="21"/>
        <v>-2.2010917415037783E-2</v>
      </c>
      <c r="L21" s="129">
        <v>356594403.22000003</v>
      </c>
      <c r="M21" s="252">
        <v>1.1056999999999999</v>
      </c>
      <c r="N21" s="90">
        <f t="shared" si="22"/>
        <v>-4.5749572022915986E-3</v>
      </c>
      <c r="O21" s="90">
        <f t="shared" si="22"/>
        <v>-4.5912855599568817E-3</v>
      </c>
      <c r="P21" s="129">
        <v>361930874.27999997</v>
      </c>
      <c r="Q21" s="252">
        <v>1.1271</v>
      </c>
      <c r="R21" s="90">
        <f t="shared" si="23"/>
        <v>1.4965100438515913E-2</v>
      </c>
      <c r="S21" s="90">
        <f t="shared" si="23"/>
        <v>1.9354255222935775E-2</v>
      </c>
      <c r="T21" s="129">
        <v>357288008.57999998</v>
      </c>
      <c r="U21" s="252">
        <v>1.1124000000000001</v>
      </c>
      <c r="V21" s="90">
        <f t="shared" si="24"/>
        <v>-1.282804543612418E-2</v>
      </c>
      <c r="W21" s="90">
        <f t="shared" si="25"/>
        <v>-1.3042321000798452E-2</v>
      </c>
      <c r="X21" s="129">
        <v>355360207.66000003</v>
      </c>
      <c r="Y21" s="252">
        <v>1.1101000000000001</v>
      </c>
      <c r="Z21" s="90">
        <f t="shared" si="26"/>
        <v>-5.3956496543552624E-3</v>
      </c>
      <c r="AA21" s="90">
        <f t="shared" si="27"/>
        <v>-2.0676015821646607E-3</v>
      </c>
      <c r="AB21" s="129">
        <v>357628487.38</v>
      </c>
      <c r="AC21" s="252" t="s">
        <v>146</v>
      </c>
      <c r="AD21" s="90">
        <f t="shared" si="28"/>
        <v>6.3830436585353518E-3</v>
      </c>
      <c r="AE21" s="90" t="e">
        <f t="shared" si="29"/>
        <v>#VALUE!</v>
      </c>
      <c r="AF21" s="129">
        <v>359071222.43000001</v>
      </c>
      <c r="AG21" s="252">
        <v>1.1223000000000001</v>
      </c>
      <c r="AH21" s="90">
        <f t="shared" si="30"/>
        <v>4.0341726146301826E-3</v>
      </c>
      <c r="AI21" s="90" t="e">
        <f t="shared" si="31"/>
        <v>#VALUE!</v>
      </c>
      <c r="AJ21" s="101">
        <f t="shared" si="13"/>
        <v>-2.270606865846206E-3</v>
      </c>
      <c r="AK21" s="101" t="e">
        <f t="shared" si="14"/>
        <v>#VALUE!</v>
      </c>
      <c r="AL21" s="122">
        <f t="shared" si="15"/>
        <v>-1.9234152818455644E-2</v>
      </c>
      <c r="AM21" s="122">
        <f t="shared" si="16"/>
        <v>-1.1885895404120309E-2</v>
      </c>
      <c r="AN21" s="104">
        <f t="shared" si="17"/>
        <v>1.1452765543245749E-2</v>
      </c>
      <c r="AO21" s="105" t="e">
        <f t="shared" si="18"/>
        <v>#VALUE!</v>
      </c>
      <c r="AP21" s="117"/>
    </row>
    <row r="22" spans="1:42">
      <c r="A22" s="176" t="s">
        <v>66</v>
      </c>
      <c r="B22" s="129">
        <v>689674169.39999998</v>
      </c>
      <c r="C22" s="159">
        <v>100</v>
      </c>
      <c r="D22" s="141">
        <v>691810420.35000002</v>
      </c>
      <c r="E22" s="159">
        <v>100</v>
      </c>
      <c r="F22" s="90">
        <f>((D22-B22)/B22)</f>
        <v>3.0974785555018466E-3</v>
      </c>
      <c r="G22" s="90">
        <f>((E22-C22)/C22)</f>
        <v>0</v>
      </c>
      <c r="H22" s="141">
        <v>688780178.01999998</v>
      </c>
      <c r="I22" s="252">
        <v>100</v>
      </c>
      <c r="J22" s="90">
        <f t="shared" si="20"/>
        <v>-4.3801628898087223E-3</v>
      </c>
      <c r="K22" s="90">
        <f t="shared" si="21"/>
        <v>0</v>
      </c>
      <c r="L22" s="148">
        <v>688869242.94000006</v>
      </c>
      <c r="M22" s="252">
        <v>100</v>
      </c>
      <c r="N22" s="90">
        <f t="shared" si="22"/>
        <v>1.2930819271847591E-4</v>
      </c>
      <c r="O22" s="90">
        <f t="shared" si="22"/>
        <v>0</v>
      </c>
      <c r="P22" s="129">
        <v>684635777.79999995</v>
      </c>
      <c r="Q22" s="252">
        <v>100</v>
      </c>
      <c r="R22" s="90">
        <f t="shared" si="23"/>
        <v>-6.1455278826679106E-3</v>
      </c>
      <c r="S22" s="90">
        <f t="shared" si="23"/>
        <v>0</v>
      </c>
      <c r="T22" s="129">
        <v>681424150.94000006</v>
      </c>
      <c r="U22" s="252">
        <v>100</v>
      </c>
      <c r="V22" s="90">
        <f t="shared" si="24"/>
        <v>-4.6910006227254102E-3</v>
      </c>
      <c r="W22" s="90">
        <f t="shared" si="25"/>
        <v>0</v>
      </c>
      <c r="X22" s="129">
        <v>675433745.88</v>
      </c>
      <c r="Y22" s="252">
        <v>100</v>
      </c>
      <c r="Z22" s="90">
        <f t="shared" si="26"/>
        <v>-8.7910078498634279E-3</v>
      </c>
      <c r="AA22" s="90">
        <f t="shared" si="27"/>
        <v>0</v>
      </c>
      <c r="AB22" s="129">
        <v>671503238.37</v>
      </c>
      <c r="AC22" s="252">
        <v>100</v>
      </c>
      <c r="AD22" s="90">
        <f t="shared" si="28"/>
        <v>-5.8192347272774531E-3</v>
      </c>
      <c r="AE22" s="90">
        <f t="shared" si="29"/>
        <v>0</v>
      </c>
      <c r="AF22" s="129">
        <v>671329110.41999996</v>
      </c>
      <c r="AG22" s="252">
        <v>100</v>
      </c>
      <c r="AH22" s="90">
        <f t="shared" si="30"/>
        <v>-2.593106630769556E-4</v>
      </c>
      <c r="AI22" s="90">
        <f t="shared" si="31"/>
        <v>0</v>
      </c>
      <c r="AJ22" s="101">
        <f t="shared" si="13"/>
        <v>-3.3574322358999446E-3</v>
      </c>
      <c r="AK22" s="101">
        <f t="shared" si="14"/>
        <v>0</v>
      </c>
      <c r="AL22" s="122">
        <f t="shared" si="15"/>
        <v>-2.9605379346032665E-2</v>
      </c>
      <c r="AM22" s="122">
        <f t="shared" si="16"/>
        <v>0</v>
      </c>
      <c r="AN22" s="104">
        <f t="shared" si="17"/>
        <v>3.9569769277826806E-3</v>
      </c>
      <c r="AO22" s="105">
        <f t="shared" si="18"/>
        <v>0</v>
      </c>
      <c r="AP22" s="117"/>
    </row>
    <row r="23" spans="1:42">
      <c r="A23" s="176" t="s">
        <v>31</v>
      </c>
      <c r="B23" s="148">
        <v>13946940702.274099</v>
      </c>
      <c r="C23" s="151">
        <v>1</v>
      </c>
      <c r="D23" s="148">
        <v>13880602273.7041</v>
      </c>
      <c r="E23" s="151">
        <v>1</v>
      </c>
      <c r="F23" s="90">
        <f>((D23-B23)/B23)</f>
        <v>-4.7564860270168765E-3</v>
      </c>
      <c r="G23" s="90">
        <f>((E23-C23)/C23)</f>
        <v>0</v>
      </c>
      <c r="H23" s="148">
        <v>13792624918.5541</v>
      </c>
      <c r="I23" s="248">
        <v>1</v>
      </c>
      <c r="J23" s="90">
        <f t="shared" si="20"/>
        <v>-6.3381511418036237E-3</v>
      </c>
      <c r="K23" s="90">
        <f t="shared" si="21"/>
        <v>0</v>
      </c>
      <c r="L23" s="141">
        <v>13695234981.194099</v>
      </c>
      <c r="M23" s="248">
        <v>1</v>
      </c>
      <c r="N23" s="90">
        <f t="shared" si="22"/>
        <v>-7.0610154292668264E-3</v>
      </c>
      <c r="O23" s="90">
        <f t="shared" si="22"/>
        <v>0</v>
      </c>
      <c r="P23" s="148">
        <v>13421172252.8141</v>
      </c>
      <c r="Q23" s="248">
        <v>1</v>
      </c>
      <c r="R23" s="90">
        <f t="shared" si="23"/>
        <v>-2.0011538959085709E-2</v>
      </c>
      <c r="S23" s="90">
        <f t="shared" si="23"/>
        <v>0</v>
      </c>
      <c r="T23" s="129">
        <v>13316718371.437901</v>
      </c>
      <c r="U23" s="248">
        <v>1</v>
      </c>
      <c r="V23" s="90">
        <f t="shared" si="24"/>
        <v>-7.7827688527206135E-3</v>
      </c>
      <c r="W23" s="90">
        <f t="shared" si="25"/>
        <v>0</v>
      </c>
      <c r="X23" s="129">
        <v>13195278804.2279</v>
      </c>
      <c r="Y23" s="248">
        <v>1</v>
      </c>
      <c r="Z23" s="90">
        <f t="shared" si="26"/>
        <v>-9.1193313414563333E-3</v>
      </c>
      <c r="AA23" s="90">
        <f t="shared" si="27"/>
        <v>0</v>
      </c>
      <c r="AB23" s="129">
        <v>13120074465.047899</v>
      </c>
      <c r="AC23" s="248">
        <v>1</v>
      </c>
      <c r="AD23" s="90">
        <f t="shared" si="28"/>
        <v>-5.6993368837272374E-3</v>
      </c>
      <c r="AE23" s="90">
        <f t="shared" si="29"/>
        <v>0</v>
      </c>
      <c r="AF23" s="129">
        <v>12997566990.4279</v>
      </c>
      <c r="AG23" s="248">
        <v>1</v>
      </c>
      <c r="AH23" s="90">
        <f t="shared" si="30"/>
        <v>-9.3374069595687833E-3</v>
      </c>
      <c r="AI23" s="90">
        <f t="shared" si="31"/>
        <v>0</v>
      </c>
      <c r="AJ23" s="101">
        <f t="shared" si="13"/>
        <v>-8.7632544493307495E-3</v>
      </c>
      <c r="AK23" s="101">
        <f t="shared" si="14"/>
        <v>0</v>
      </c>
      <c r="AL23" s="122">
        <f t="shared" si="15"/>
        <v>-6.3616496306435663E-2</v>
      </c>
      <c r="AM23" s="122">
        <f t="shared" si="16"/>
        <v>0</v>
      </c>
      <c r="AN23" s="104">
        <f t="shared" si="17"/>
        <v>4.8131104592136729E-3</v>
      </c>
      <c r="AO23" s="105">
        <f t="shared" si="18"/>
        <v>0</v>
      </c>
      <c r="AP23" s="117"/>
    </row>
    <row r="24" spans="1:42">
      <c r="A24" s="176" t="s">
        <v>92</v>
      </c>
      <c r="B24" s="172">
        <v>247115627.72</v>
      </c>
      <c r="C24" s="151">
        <v>10</v>
      </c>
      <c r="D24" s="172">
        <v>246915130.99000001</v>
      </c>
      <c r="E24" s="151">
        <v>10</v>
      </c>
      <c r="F24" s="90">
        <f>((D24-B24)/B24)</f>
        <v>-8.1134783684003457E-4</v>
      </c>
      <c r="G24" s="90">
        <f>((E24-C24)/C24)</f>
        <v>0</v>
      </c>
      <c r="H24" s="154">
        <v>247489161.38</v>
      </c>
      <c r="I24" s="248">
        <v>10</v>
      </c>
      <c r="J24" s="90">
        <f t="shared" si="20"/>
        <v>2.3248084785182071E-3</v>
      </c>
      <c r="K24" s="90">
        <f t="shared" si="21"/>
        <v>0</v>
      </c>
      <c r="L24" s="141">
        <v>347326094.23000002</v>
      </c>
      <c r="M24" s="248">
        <v>10</v>
      </c>
      <c r="N24" s="90">
        <f t="shared" si="22"/>
        <v>0.40339921268999868</v>
      </c>
      <c r="O24" s="90">
        <f t="shared" si="22"/>
        <v>0</v>
      </c>
      <c r="P24" s="148">
        <v>347307481.62</v>
      </c>
      <c r="Q24" s="248">
        <v>10</v>
      </c>
      <c r="R24" s="90">
        <f t="shared" si="23"/>
        <v>-5.358828579026659E-5</v>
      </c>
      <c r="S24" s="90">
        <f t="shared" si="23"/>
        <v>0</v>
      </c>
      <c r="T24" s="148">
        <v>346565477.49000001</v>
      </c>
      <c r="U24" s="248">
        <v>10</v>
      </c>
      <c r="V24" s="90">
        <f t="shared" si="24"/>
        <v>-2.1364472960356358E-3</v>
      </c>
      <c r="W24" s="90">
        <f t="shared" si="25"/>
        <v>0</v>
      </c>
      <c r="X24" s="129">
        <v>347233516</v>
      </c>
      <c r="Y24" s="248">
        <v>10</v>
      </c>
      <c r="Z24" s="90">
        <f t="shared" si="26"/>
        <v>1.9275968132725118E-3</v>
      </c>
      <c r="AA24" s="90">
        <f t="shared" si="27"/>
        <v>0</v>
      </c>
      <c r="AB24" s="129">
        <v>347780532.42000002</v>
      </c>
      <c r="AC24" s="248">
        <v>10</v>
      </c>
      <c r="AD24" s="90">
        <f t="shared" si="28"/>
        <v>1.5753560494431555E-3</v>
      </c>
      <c r="AE24" s="90">
        <f t="shared" si="29"/>
        <v>0</v>
      </c>
      <c r="AF24" s="129">
        <v>348425023.61000001</v>
      </c>
      <c r="AG24" s="248">
        <v>10</v>
      </c>
      <c r="AH24" s="90">
        <f t="shared" si="30"/>
        <v>1.8531548776332097E-3</v>
      </c>
      <c r="AI24" s="90">
        <f t="shared" si="31"/>
        <v>0</v>
      </c>
      <c r="AJ24" s="101">
        <f t="shared" si="13"/>
        <v>5.1009843186274981E-2</v>
      </c>
      <c r="AK24" s="101">
        <f t="shared" si="14"/>
        <v>0</v>
      </c>
      <c r="AL24" s="122">
        <f t="shared" si="15"/>
        <v>0.41111248311514426</v>
      </c>
      <c r="AM24" s="122">
        <f t="shared" si="16"/>
        <v>0</v>
      </c>
      <c r="AN24" s="104">
        <f t="shared" si="17"/>
        <v>0.14239540213358048</v>
      </c>
      <c r="AO24" s="105">
        <f t="shared" si="18"/>
        <v>0</v>
      </c>
      <c r="AP24" s="117"/>
    </row>
    <row r="25" spans="1:42">
      <c r="A25" s="176" t="s">
        <v>131</v>
      </c>
      <c r="B25" s="172">
        <v>0</v>
      </c>
      <c r="C25" s="151">
        <v>0</v>
      </c>
      <c r="D25" s="187">
        <v>2266908745.4000001</v>
      </c>
      <c r="E25" s="151">
        <v>1</v>
      </c>
      <c r="F25" s="90" t="e">
        <f>((D25-B25)/B25)</f>
        <v>#DIV/0!</v>
      </c>
      <c r="G25" s="90" t="e">
        <f>((E25-C25)/C25)</f>
        <v>#DIV/0!</v>
      </c>
      <c r="H25" s="154">
        <v>1995133836.01</v>
      </c>
      <c r="I25" s="248">
        <v>1</v>
      </c>
      <c r="J25" s="90">
        <f t="shared" si="20"/>
        <v>-0.11988789135931668</v>
      </c>
      <c r="K25" s="90">
        <f t="shared" si="21"/>
        <v>0</v>
      </c>
      <c r="L25" s="154">
        <v>1792615593.26</v>
      </c>
      <c r="M25" s="248">
        <v>1</v>
      </c>
      <c r="N25" s="90">
        <f t="shared" si="22"/>
        <v>-0.10150609402475441</v>
      </c>
      <c r="O25" s="90">
        <f t="shared" si="22"/>
        <v>0</v>
      </c>
      <c r="P25" s="141">
        <v>1680215345.9000001</v>
      </c>
      <c r="Q25" s="248">
        <v>1</v>
      </c>
      <c r="R25" s="90">
        <f t="shared" si="23"/>
        <v>-6.2701812805048732E-2</v>
      </c>
      <c r="S25" s="90">
        <f t="shared" si="23"/>
        <v>0</v>
      </c>
      <c r="T25" s="148">
        <v>1730877776.0999999</v>
      </c>
      <c r="U25" s="248">
        <v>1</v>
      </c>
      <c r="V25" s="90">
        <f t="shared" si="24"/>
        <v>3.0152343462178474E-2</v>
      </c>
      <c r="W25" s="90">
        <f t="shared" si="25"/>
        <v>0</v>
      </c>
      <c r="X25" s="148">
        <v>1739260889.8199999</v>
      </c>
      <c r="Y25" s="248">
        <v>1</v>
      </c>
      <c r="Z25" s="90">
        <f t="shared" si="26"/>
        <v>4.843273069741986E-3</v>
      </c>
      <c r="AA25" s="90">
        <f t="shared" si="27"/>
        <v>0</v>
      </c>
      <c r="AB25" s="129">
        <v>1701875873.6400001</v>
      </c>
      <c r="AC25" s="248">
        <v>1</v>
      </c>
      <c r="AD25" s="90">
        <f t="shared" si="28"/>
        <v>-2.1494771945265147E-2</v>
      </c>
      <c r="AE25" s="90">
        <f t="shared" si="29"/>
        <v>0</v>
      </c>
      <c r="AF25" s="129">
        <v>1650453163.55</v>
      </c>
      <c r="AG25" s="248">
        <v>1</v>
      </c>
      <c r="AH25" s="90">
        <f t="shared" si="30"/>
        <v>-3.0215311754797025E-2</v>
      </c>
      <c r="AI25" s="90">
        <f t="shared" si="31"/>
        <v>0</v>
      </c>
      <c r="AJ25" s="101" t="e">
        <f t="shared" si="13"/>
        <v>#DIV/0!</v>
      </c>
      <c r="AK25" s="101" t="e">
        <f t="shared" si="14"/>
        <v>#DIV/0!</v>
      </c>
      <c r="AL25" s="122">
        <f t="shared" si="15"/>
        <v>-0.27193665519219012</v>
      </c>
      <c r="AM25" s="122">
        <f t="shared" si="16"/>
        <v>0</v>
      </c>
      <c r="AN25" s="104" t="e">
        <f t="shared" si="17"/>
        <v>#DIV/0!</v>
      </c>
      <c r="AO25" s="105" t="e">
        <f t="shared" si="18"/>
        <v>#DIV/0!</v>
      </c>
      <c r="AP25" s="117"/>
    </row>
    <row r="26" spans="1:42">
      <c r="A26" s="179" t="s">
        <v>72</v>
      </c>
      <c r="B26" s="160">
        <f>SUM(B19:B25)</f>
        <v>137826519467.52408</v>
      </c>
      <c r="C26" s="161"/>
      <c r="D26" s="160">
        <f>SUM(D19:D25)</f>
        <v>132930613532.55411</v>
      </c>
      <c r="E26" s="161"/>
      <c r="F26" s="90">
        <f>((D26-B26)/B26)</f>
        <v>-3.5522234428357509E-2</v>
      </c>
      <c r="G26" s="90"/>
      <c r="H26" s="253">
        <f>SUM(H19:H25)</f>
        <v>125915393194.79411</v>
      </c>
      <c r="I26" s="254"/>
      <c r="J26" s="90">
        <f>((H26-D26)/D26)</f>
        <v>-5.2773549683813044E-2</v>
      </c>
      <c r="K26" s="90"/>
      <c r="L26" s="253">
        <f>SUM(L19:L25)</f>
        <v>119132300306.86407</v>
      </c>
      <c r="M26" s="254"/>
      <c r="N26" s="90">
        <f>((L26-H26)/H26)</f>
        <v>-5.3870243469251074E-2</v>
      </c>
      <c r="O26" s="90"/>
      <c r="P26" s="253">
        <f>SUM(P19:P25)</f>
        <v>115850309024.6041</v>
      </c>
      <c r="Q26" s="254"/>
      <c r="R26" s="90">
        <f>((P26-L26)/L26)</f>
        <v>-2.7549130452498113E-2</v>
      </c>
      <c r="S26" s="90"/>
      <c r="T26" s="253">
        <f>SUM(T19:T25)</f>
        <v>112159983210.63791</v>
      </c>
      <c r="U26" s="254"/>
      <c r="V26" s="90">
        <f>((T26-P26)/P26)</f>
        <v>-3.1854259561642097E-2</v>
      </c>
      <c r="W26" s="90"/>
      <c r="X26" s="253">
        <f>SUM(X19:X25)</f>
        <v>112920223731.94792</v>
      </c>
      <c r="Y26" s="254"/>
      <c r="Z26" s="90">
        <f>((X26-T26)/T26)</f>
        <v>6.7781796996373581E-3</v>
      </c>
      <c r="AA26" s="90"/>
      <c r="AB26" s="253">
        <f>SUM(AB19:AB25)</f>
        <v>105796549374.00789</v>
      </c>
      <c r="AC26" s="254"/>
      <c r="AD26" s="90">
        <f>((AB26-X26)/X26)</f>
        <v>-6.3085903680551864E-2</v>
      </c>
      <c r="AE26" s="90"/>
      <c r="AF26" s="253">
        <f>SUM(AF19:AF25)</f>
        <v>103270017663.17789</v>
      </c>
      <c r="AG26" s="254"/>
      <c r="AH26" s="90">
        <f>((AF26-AB26)/AB26)</f>
        <v>-2.388104078799682E-2</v>
      </c>
      <c r="AI26" s="90"/>
      <c r="AJ26" s="101">
        <f t="shared" si="13"/>
        <v>-3.5219772795559143E-2</v>
      </c>
      <c r="AK26" s="101"/>
      <c r="AL26" s="122">
        <f t="shared" si="15"/>
        <v>-0.22312840572358056</v>
      </c>
      <c r="AM26" s="122"/>
      <c r="AN26" s="104">
        <f t="shared" si="17"/>
        <v>2.2023196094581188E-2</v>
      </c>
      <c r="AO26" s="105"/>
      <c r="AP26" s="117"/>
    </row>
    <row r="27" spans="1:42">
      <c r="A27" s="180" t="s">
        <v>98</v>
      </c>
      <c r="B27" s="156"/>
      <c r="C27" s="158"/>
      <c r="D27" s="156"/>
      <c r="E27" s="158"/>
      <c r="F27" s="90"/>
      <c r="G27" s="90"/>
      <c r="H27" s="250"/>
      <c r="I27" s="132"/>
      <c r="J27" s="90"/>
      <c r="K27" s="90"/>
      <c r="L27" s="250"/>
      <c r="M27" s="132"/>
      <c r="N27" s="90"/>
      <c r="O27" s="90"/>
      <c r="P27" s="250"/>
      <c r="Q27" s="132"/>
      <c r="R27" s="90"/>
      <c r="S27" s="90"/>
      <c r="T27" s="250"/>
      <c r="U27" s="132"/>
      <c r="V27" s="90"/>
      <c r="W27" s="90"/>
      <c r="X27" s="250"/>
      <c r="Y27" s="132"/>
      <c r="Z27" s="90"/>
      <c r="AA27" s="90"/>
      <c r="AB27" s="250"/>
      <c r="AC27" s="132"/>
      <c r="AD27" s="90"/>
      <c r="AE27" s="90"/>
      <c r="AF27" s="250"/>
      <c r="AG27" s="132"/>
      <c r="AH27" s="90"/>
      <c r="AI27" s="90"/>
      <c r="AJ27" s="101"/>
      <c r="AK27" s="101"/>
      <c r="AL27" s="122"/>
      <c r="AM27" s="122"/>
      <c r="AN27" s="104"/>
      <c r="AO27" s="105"/>
      <c r="AP27" s="117"/>
    </row>
    <row r="28" spans="1:42">
      <c r="A28" s="176" t="s">
        <v>32</v>
      </c>
      <c r="B28" s="141">
        <v>1104725501.79</v>
      </c>
      <c r="C28" s="142">
        <v>144.13999999999999</v>
      </c>
      <c r="D28" s="141">
        <v>1092437778.4100001</v>
      </c>
      <c r="E28" s="142">
        <v>143.21</v>
      </c>
      <c r="F28" s="90">
        <f>((D28-B28)/B28)</f>
        <v>-1.112287474136329E-2</v>
      </c>
      <c r="G28" s="90">
        <f>((E28-C28)/C28)</f>
        <v>-6.4520604967391324E-3</v>
      </c>
      <c r="H28" s="129">
        <v>1077206445.29</v>
      </c>
      <c r="I28" s="128">
        <v>144</v>
      </c>
      <c r="J28" s="90">
        <f t="shared" ref="J28:J33" si="32">((H28-D28)/D28)</f>
        <v>-1.3942517753430979E-2</v>
      </c>
      <c r="K28" s="90">
        <f t="shared" ref="K28:K33" si="33">((I28-E28)/E28)</f>
        <v>5.516374554849466E-3</v>
      </c>
      <c r="L28" s="129">
        <v>1075314076.3</v>
      </c>
      <c r="M28" s="128">
        <v>144.74</v>
      </c>
      <c r="N28" s="90">
        <f t="shared" ref="N28:O33" si="34">((L28-H28)/H28)</f>
        <v>-1.7567375300010907E-3</v>
      </c>
      <c r="O28" s="90">
        <f t="shared" si="34"/>
        <v>5.1388888888889523E-3</v>
      </c>
      <c r="P28" s="129">
        <v>1056176113.73</v>
      </c>
      <c r="Q28" s="128">
        <v>145.28</v>
      </c>
      <c r="R28" s="90">
        <f t="shared" ref="R28:S33" si="35">((P28-L28)/L28)</f>
        <v>-1.7797556073896933E-2</v>
      </c>
      <c r="S28" s="90">
        <f t="shared" si="35"/>
        <v>3.7308276910321403E-3</v>
      </c>
      <c r="T28" s="129">
        <v>1045877757.63</v>
      </c>
      <c r="U28" s="128">
        <v>145.19</v>
      </c>
      <c r="V28" s="90">
        <f t="shared" ref="V28:V33" si="36">((T28-P28)/P28)</f>
        <v>-9.750605004339918E-3</v>
      </c>
      <c r="W28" s="90">
        <f t="shared" ref="W28:W33" si="37">((U28-Q28)/Q28)</f>
        <v>-6.1949339207050804E-4</v>
      </c>
      <c r="X28" s="129">
        <v>1040833638.61</v>
      </c>
      <c r="Y28" s="128">
        <v>148.52000000000001</v>
      </c>
      <c r="Z28" s="90">
        <f t="shared" ref="Z28:Z33" si="38">((X28-T28)/T28)</f>
        <v>-4.822857148650099E-3</v>
      </c>
      <c r="AA28" s="90">
        <f t="shared" ref="AA28:AA33" si="39">((Y28-U28)/U28)</f>
        <v>2.2935463874922603E-2</v>
      </c>
      <c r="AB28" s="129">
        <v>1019544306.35</v>
      </c>
      <c r="AC28" s="128">
        <v>148.97999999999999</v>
      </c>
      <c r="AD28" s="90">
        <f t="shared" ref="AD28:AD33" si="40">((AB28-X28)/X28)</f>
        <v>-2.0454116268216707E-2</v>
      </c>
      <c r="AE28" s="90">
        <f t="shared" ref="AE28:AE33" si="41">((AC28-Y28)/Y28)</f>
        <v>3.0972259628331503E-3</v>
      </c>
      <c r="AF28" s="129">
        <v>1024620630.76</v>
      </c>
      <c r="AG28" s="128">
        <v>149.62</v>
      </c>
      <c r="AH28" s="90">
        <f t="shared" ref="AH28:AH33" si="42">((AF28-AB28)/AB28)</f>
        <v>4.9790130535605302E-3</v>
      </c>
      <c r="AI28" s="90">
        <f t="shared" ref="AI28:AI33" si="43">((AG28-AC28)/AC28)</f>
        <v>4.2958786414284793E-3</v>
      </c>
      <c r="AJ28" s="101">
        <f t="shared" si="13"/>
        <v>-9.3335314332923091E-3</v>
      </c>
      <c r="AK28" s="101">
        <f t="shared" si="14"/>
        <v>4.7053882156431436E-3</v>
      </c>
      <c r="AL28" s="122">
        <f t="shared" si="15"/>
        <v>-6.2078727951632419E-2</v>
      </c>
      <c r="AM28" s="122">
        <f t="shared" si="16"/>
        <v>4.4759444172892932E-2</v>
      </c>
      <c r="AN28" s="104">
        <f t="shared" si="17"/>
        <v>8.4728852647537479E-3</v>
      </c>
      <c r="AO28" s="105">
        <f t="shared" si="18"/>
        <v>8.3642774281345832E-3</v>
      </c>
      <c r="AP28" s="117"/>
    </row>
    <row r="29" spans="1:42">
      <c r="A29" s="176" t="s">
        <v>33</v>
      </c>
      <c r="B29" s="148">
        <v>680789605.76999998</v>
      </c>
      <c r="C29" s="147">
        <v>1.2986</v>
      </c>
      <c r="D29" s="148">
        <v>609639394.97000003</v>
      </c>
      <c r="E29" s="147">
        <v>1.1629</v>
      </c>
      <c r="F29" s="90">
        <f>((D29-B29)/B29)</f>
        <v>-0.10451130598494707</v>
      </c>
      <c r="G29" s="90">
        <f>((E29-C29)/C29)</f>
        <v>-0.10449715077776062</v>
      </c>
      <c r="H29" s="129">
        <v>626567755.19000006</v>
      </c>
      <c r="I29" s="248">
        <v>1.1942999999999999</v>
      </c>
      <c r="J29" s="90">
        <f t="shared" si="32"/>
        <v>2.776782530734101E-2</v>
      </c>
      <c r="K29" s="90">
        <f t="shared" si="33"/>
        <v>2.7001461862584807E-2</v>
      </c>
      <c r="L29" s="129">
        <v>631941589.65999997</v>
      </c>
      <c r="M29" s="128">
        <v>1.2045999999999999</v>
      </c>
      <c r="N29" s="90">
        <f t="shared" si="34"/>
        <v>8.5766214834505014E-3</v>
      </c>
      <c r="O29" s="90">
        <f t="shared" si="34"/>
        <v>8.6242987524072483E-3</v>
      </c>
      <c r="P29" s="129">
        <v>652650504.62</v>
      </c>
      <c r="Q29" s="128">
        <v>1.2441</v>
      </c>
      <c r="R29" s="90">
        <f t="shared" si="35"/>
        <v>3.277029918404633E-2</v>
      </c>
      <c r="S29" s="90">
        <f t="shared" si="35"/>
        <v>3.27909679561681E-2</v>
      </c>
      <c r="T29" s="129">
        <v>652782787.14999998</v>
      </c>
      <c r="U29" s="128">
        <v>1.2443</v>
      </c>
      <c r="V29" s="90">
        <f t="shared" si="36"/>
        <v>2.0268509571901998E-4</v>
      </c>
      <c r="W29" s="90">
        <f t="shared" si="37"/>
        <v>1.6075878144841891E-4</v>
      </c>
      <c r="X29" s="129">
        <v>650226041.38</v>
      </c>
      <c r="Y29" s="128">
        <v>1.2394000000000001</v>
      </c>
      <c r="Z29" s="90">
        <f t="shared" si="38"/>
        <v>-3.9166868678669345E-3</v>
      </c>
      <c r="AA29" s="90">
        <f t="shared" si="39"/>
        <v>-3.9379570843043514E-3</v>
      </c>
      <c r="AB29" s="129">
        <v>653024669.76999998</v>
      </c>
      <c r="AC29" s="128">
        <v>1.2447999999999999</v>
      </c>
      <c r="AD29" s="90">
        <f t="shared" si="40"/>
        <v>4.3040853670830341E-3</v>
      </c>
      <c r="AE29" s="90">
        <f t="shared" si="41"/>
        <v>4.3569469097949403E-3</v>
      </c>
      <c r="AF29" s="129">
        <v>653376343.88999999</v>
      </c>
      <c r="AG29" s="128">
        <v>1.2454000000000001</v>
      </c>
      <c r="AH29" s="90">
        <f t="shared" si="42"/>
        <v>5.3853114021537184E-4</v>
      </c>
      <c r="AI29" s="90">
        <f t="shared" si="43"/>
        <v>4.8200514138830013E-4</v>
      </c>
      <c r="AJ29" s="101">
        <f t="shared" si="13"/>
        <v>-4.2834931593698413E-3</v>
      </c>
      <c r="AK29" s="101">
        <f t="shared" si="14"/>
        <v>-4.3773335572841439E-3</v>
      </c>
      <c r="AL29" s="122">
        <f t="shared" si="15"/>
        <v>7.1742327154156807E-2</v>
      </c>
      <c r="AM29" s="122">
        <f t="shared" si="16"/>
        <v>7.0943331326855291E-2</v>
      </c>
      <c r="AN29" s="104">
        <f t="shared" si="17"/>
        <v>4.2642243174034852E-2</v>
      </c>
      <c r="AO29" s="105">
        <f t="shared" si="18"/>
        <v>4.256057841309558E-2</v>
      </c>
      <c r="AP29" s="117"/>
    </row>
    <row r="30" spans="1:42">
      <c r="A30" s="176" t="s">
        <v>34</v>
      </c>
      <c r="B30" s="146">
        <v>1201922360.99</v>
      </c>
      <c r="C30" s="151">
        <v>215.82</v>
      </c>
      <c r="D30" s="146">
        <v>1186217562.8099999</v>
      </c>
      <c r="E30" s="151">
        <v>212.98</v>
      </c>
      <c r="F30" s="90">
        <f>((D30-B30)/B30)</f>
        <v>-1.3066399868843717E-2</v>
      </c>
      <c r="G30" s="90">
        <f>((E30-C30)/C30)</f>
        <v>-1.3159114076545285E-2</v>
      </c>
      <c r="H30" s="245">
        <v>1188872152.78</v>
      </c>
      <c r="I30" s="248">
        <v>213.45</v>
      </c>
      <c r="J30" s="90">
        <f t="shared" si="32"/>
        <v>2.2378609567300957E-3</v>
      </c>
      <c r="K30" s="90">
        <f t="shared" si="33"/>
        <v>2.206779979340778E-3</v>
      </c>
      <c r="L30" s="245">
        <v>1198315123.72</v>
      </c>
      <c r="M30" s="248">
        <v>213.93</v>
      </c>
      <c r="N30" s="90">
        <f t="shared" si="34"/>
        <v>7.9427976489474337E-3</v>
      </c>
      <c r="O30" s="90">
        <f t="shared" si="34"/>
        <v>2.2487702037948852E-3</v>
      </c>
      <c r="P30" s="245">
        <v>1200328919.1400001</v>
      </c>
      <c r="Q30" s="248">
        <v>214.34</v>
      </c>
      <c r="R30" s="90">
        <f t="shared" si="35"/>
        <v>1.6805224102893175E-3</v>
      </c>
      <c r="S30" s="90">
        <f t="shared" si="35"/>
        <v>1.9165147478146898E-3</v>
      </c>
      <c r="T30" s="245">
        <v>1195608934.1800001</v>
      </c>
      <c r="U30" s="248">
        <v>213.54</v>
      </c>
      <c r="V30" s="90">
        <f t="shared" si="36"/>
        <v>-3.9322429750186863E-3</v>
      </c>
      <c r="W30" s="90">
        <f t="shared" si="37"/>
        <v>-3.732387795091963E-3</v>
      </c>
      <c r="X30" s="245">
        <v>1197123716.3699999</v>
      </c>
      <c r="Y30" s="248">
        <v>214.03</v>
      </c>
      <c r="Z30" s="90">
        <f t="shared" si="38"/>
        <v>1.2669545590496289E-3</v>
      </c>
      <c r="AA30" s="90">
        <f t="shared" si="39"/>
        <v>2.2946520558209662E-3</v>
      </c>
      <c r="AB30" s="245">
        <v>1202366280.3</v>
      </c>
      <c r="AC30" s="248">
        <v>215.11</v>
      </c>
      <c r="AD30" s="90">
        <f t="shared" si="40"/>
        <v>4.3793000324953268E-3</v>
      </c>
      <c r="AE30" s="90">
        <f t="shared" si="41"/>
        <v>5.046021585759064E-3</v>
      </c>
      <c r="AF30" s="245">
        <v>1204909872.3900001</v>
      </c>
      <c r="AG30" s="248">
        <v>215.62</v>
      </c>
      <c r="AH30" s="90">
        <f t="shared" si="42"/>
        <v>2.1154885426140743E-3</v>
      </c>
      <c r="AI30" s="90">
        <f t="shared" si="43"/>
        <v>2.3708800148760675E-3</v>
      </c>
      <c r="AJ30" s="101">
        <f t="shared" si="13"/>
        <v>3.2803516328293422E-4</v>
      </c>
      <c r="AK30" s="101">
        <f t="shared" si="14"/>
        <v>-1.0098541052884973E-4</v>
      </c>
      <c r="AL30" s="122">
        <f t="shared" si="15"/>
        <v>1.5757909987203726E-2</v>
      </c>
      <c r="AM30" s="122">
        <f t="shared" si="16"/>
        <v>1.2395530096722767E-2</v>
      </c>
      <c r="AN30" s="104">
        <f t="shared" si="17"/>
        <v>6.3416022077436114E-3</v>
      </c>
      <c r="AO30" s="105">
        <f t="shared" si="18"/>
        <v>5.8181995931341048E-3</v>
      </c>
      <c r="AP30" s="117"/>
    </row>
    <row r="31" spans="1:42">
      <c r="A31" s="176" t="s">
        <v>38</v>
      </c>
      <c r="B31" s="141">
        <v>4703516749.6599998</v>
      </c>
      <c r="C31" s="148">
        <v>1075.4000000000001</v>
      </c>
      <c r="D31" s="146">
        <v>4662655514.79</v>
      </c>
      <c r="E31" s="151">
        <v>1067.58</v>
      </c>
      <c r="F31" s="90">
        <f>((D31-B31)/B31)</f>
        <v>-8.6873794747203987E-3</v>
      </c>
      <c r="G31" s="90">
        <f>((E31-C31)/C31)</f>
        <v>-7.2717128510323258E-3</v>
      </c>
      <c r="H31" s="255">
        <v>4686663748.1899996</v>
      </c>
      <c r="I31" s="148">
        <v>1078.5999999999999</v>
      </c>
      <c r="J31" s="90">
        <f t="shared" si="32"/>
        <v>5.149047216515398E-3</v>
      </c>
      <c r="K31" s="90">
        <f t="shared" si="33"/>
        <v>1.0322411435208586E-2</v>
      </c>
      <c r="L31" s="245">
        <v>4696667720.1099997</v>
      </c>
      <c r="M31" s="248">
        <v>1084.3800000000001</v>
      </c>
      <c r="N31" s="90">
        <f t="shared" si="34"/>
        <v>2.1345614828594504E-3</v>
      </c>
      <c r="O31" s="90">
        <f t="shared" si="34"/>
        <v>5.3587984424255525E-3</v>
      </c>
      <c r="P31" s="245">
        <v>4709773124.8800001</v>
      </c>
      <c r="Q31" s="248">
        <v>1087.42</v>
      </c>
      <c r="R31" s="90">
        <f t="shared" si="35"/>
        <v>2.7903623485830754E-3</v>
      </c>
      <c r="S31" s="90">
        <f t="shared" si="35"/>
        <v>2.8034452867075777E-3</v>
      </c>
      <c r="T31" s="245">
        <v>4711699215.6899996</v>
      </c>
      <c r="U31" s="248">
        <v>1088.75</v>
      </c>
      <c r="V31" s="90">
        <f t="shared" si="36"/>
        <v>4.0895617664142591E-4</v>
      </c>
      <c r="W31" s="90">
        <f t="shared" si="37"/>
        <v>1.2230784793363439E-3</v>
      </c>
      <c r="X31" s="245">
        <v>4710646745.7299995</v>
      </c>
      <c r="Y31" s="248">
        <v>1092.19</v>
      </c>
      <c r="Z31" s="90">
        <f t="shared" si="38"/>
        <v>-2.2337375792056164E-4</v>
      </c>
      <c r="AA31" s="90">
        <f t="shared" si="39"/>
        <v>3.159586681974792E-3</v>
      </c>
      <c r="AB31" s="245">
        <v>4714662096.6300001</v>
      </c>
      <c r="AC31" s="248">
        <v>1094.81</v>
      </c>
      <c r="AD31" s="90">
        <f t="shared" si="40"/>
        <v>8.5239906890498989E-4</v>
      </c>
      <c r="AE31" s="90">
        <f t="shared" si="41"/>
        <v>2.3988500169383449E-3</v>
      </c>
      <c r="AF31" s="245">
        <v>4728215525.5600004</v>
      </c>
      <c r="AG31" s="248">
        <v>1098.54</v>
      </c>
      <c r="AH31" s="90">
        <f t="shared" si="42"/>
        <v>2.8747402575654744E-3</v>
      </c>
      <c r="AI31" s="90">
        <f t="shared" si="43"/>
        <v>3.4069838602132046E-3</v>
      </c>
      <c r="AJ31" s="101">
        <f t="shared" si="13"/>
        <v>6.6241416480360669E-4</v>
      </c>
      <c r="AK31" s="101">
        <f t="shared" si="14"/>
        <v>2.6751801689715096E-3</v>
      </c>
      <c r="AL31" s="122">
        <f t="shared" si="15"/>
        <v>1.4060659330727587E-2</v>
      </c>
      <c r="AM31" s="122">
        <f t="shared" si="16"/>
        <v>2.9000168605631465E-2</v>
      </c>
      <c r="AN31" s="104">
        <f t="shared" si="17"/>
        <v>4.1407942758022055E-3</v>
      </c>
      <c r="AO31" s="105">
        <f t="shared" si="18"/>
        <v>4.8930596584941212E-3</v>
      </c>
      <c r="AP31" s="117"/>
    </row>
    <row r="32" spans="1:42">
      <c r="A32" s="176" t="s">
        <v>103</v>
      </c>
      <c r="B32" s="141">
        <v>114321198.26000001</v>
      </c>
      <c r="C32" s="141">
        <v>31865.05</v>
      </c>
      <c r="D32" s="146">
        <v>136891964.13</v>
      </c>
      <c r="E32" s="146">
        <v>33401.089999999997</v>
      </c>
      <c r="F32" s="90">
        <f>((D32-B32)/B32)</f>
        <v>0.19743290145251483</v>
      </c>
      <c r="G32" s="90">
        <f>((E32-C32)/C32)</f>
        <v>4.8204537573297304E-2</v>
      </c>
      <c r="H32" s="255">
        <v>136664048.99000001</v>
      </c>
      <c r="I32" s="148">
        <v>33393.550000000003</v>
      </c>
      <c r="J32" s="90">
        <f t="shared" si="32"/>
        <v>-1.6649270937740741E-3</v>
      </c>
      <c r="K32" s="90">
        <f t="shared" si="33"/>
        <v>-2.2574113599267562E-4</v>
      </c>
      <c r="L32" s="255">
        <v>138654861.56</v>
      </c>
      <c r="M32" s="148">
        <v>33858.81</v>
      </c>
      <c r="N32" s="90">
        <f t="shared" si="34"/>
        <v>1.4567200260147895E-2</v>
      </c>
      <c r="O32" s="90">
        <f t="shared" si="34"/>
        <v>1.3932630702635531E-2</v>
      </c>
      <c r="P32" s="245">
        <v>148869694.47999999</v>
      </c>
      <c r="Q32" s="248">
        <v>36286.19</v>
      </c>
      <c r="R32" s="90">
        <f t="shared" si="35"/>
        <v>7.3670932306832471E-2</v>
      </c>
      <c r="S32" s="90">
        <f t="shared" si="35"/>
        <v>7.169123781964E-2</v>
      </c>
      <c r="T32" s="245">
        <v>136489501.94999999</v>
      </c>
      <c r="U32" s="248">
        <v>33315.620000000003</v>
      </c>
      <c r="V32" s="90">
        <f t="shared" si="36"/>
        <v>-8.3161267800299185E-2</v>
      </c>
      <c r="W32" s="90">
        <f t="shared" si="37"/>
        <v>-8.1865029092335118E-2</v>
      </c>
      <c r="X32" s="245">
        <v>136151807.30000001</v>
      </c>
      <c r="Y32" s="248">
        <v>33191.089999999997</v>
      </c>
      <c r="Z32" s="90">
        <f t="shared" si="38"/>
        <v>-2.4741437632594143E-3</v>
      </c>
      <c r="AA32" s="90">
        <f t="shared" si="39"/>
        <v>-3.7378863127867979E-3</v>
      </c>
      <c r="AB32" s="245">
        <v>141072386.81</v>
      </c>
      <c r="AC32" s="248">
        <v>34372.42</v>
      </c>
      <c r="AD32" s="90">
        <f t="shared" si="40"/>
        <v>3.6140390697553301E-2</v>
      </c>
      <c r="AE32" s="90">
        <f t="shared" si="41"/>
        <v>3.5591780806234499E-2</v>
      </c>
      <c r="AF32" s="245">
        <v>136946800.56999999</v>
      </c>
      <c r="AG32" s="248">
        <v>33052.71</v>
      </c>
      <c r="AH32" s="90">
        <f t="shared" si="42"/>
        <v>-2.9244463309155304E-2</v>
      </c>
      <c r="AI32" s="90">
        <f t="shared" si="43"/>
        <v>-3.8394445314004634E-2</v>
      </c>
      <c r="AJ32" s="101">
        <f t="shared" si="13"/>
        <v>2.5658327843820064E-2</v>
      </c>
      <c r="AK32" s="101">
        <f t="shared" si="14"/>
        <v>5.6496356308360146E-3</v>
      </c>
      <c r="AL32" s="122">
        <f t="shared" si="15"/>
        <v>4.0058187745718932E-4</v>
      </c>
      <c r="AM32" s="122">
        <f t="shared" si="16"/>
        <v>-1.0430198535436939E-2</v>
      </c>
      <c r="AN32" s="104">
        <f t="shared" si="17"/>
        <v>8.3185350848195991E-2</v>
      </c>
      <c r="AO32" s="105">
        <f t="shared" si="18"/>
        <v>4.9075592118310918E-2</v>
      </c>
      <c r="AP32" s="117"/>
    </row>
    <row r="33" spans="1:42">
      <c r="A33" s="176" t="s">
        <v>102</v>
      </c>
      <c r="B33" s="141">
        <v>158432497.25</v>
      </c>
      <c r="C33" s="141">
        <v>31883.360000000001</v>
      </c>
      <c r="D33" s="146">
        <v>165890525.49000001</v>
      </c>
      <c r="E33" s="146">
        <v>33407.480000000003</v>
      </c>
      <c r="F33" s="90">
        <f>((D33-B33)/B33)</f>
        <v>4.707385397221598E-2</v>
      </c>
      <c r="G33" s="90">
        <f>((E33-C33)/C33)</f>
        <v>4.7802991905495612E-2</v>
      </c>
      <c r="H33" s="255">
        <v>165623526.52000001</v>
      </c>
      <c r="I33" s="148">
        <v>33399.94</v>
      </c>
      <c r="J33" s="90">
        <f t="shared" si="32"/>
        <v>-1.6094889639498651E-3</v>
      </c>
      <c r="K33" s="90">
        <f t="shared" si="33"/>
        <v>-2.2569795746344448E-4</v>
      </c>
      <c r="L33" s="255">
        <v>168036321.72999999</v>
      </c>
      <c r="M33" s="148">
        <v>33862.03</v>
      </c>
      <c r="N33" s="90">
        <f t="shared" si="34"/>
        <v>1.4567949739366402E-2</v>
      </c>
      <c r="O33" s="90">
        <f t="shared" si="34"/>
        <v>1.3835054793511499E-2</v>
      </c>
      <c r="P33" s="245">
        <v>179539685.46000001</v>
      </c>
      <c r="Q33" s="248">
        <v>36289.629999999997</v>
      </c>
      <c r="R33" s="90">
        <f t="shared" si="35"/>
        <v>6.8457602568113646E-2</v>
      </c>
      <c r="S33" s="90">
        <f t="shared" si="35"/>
        <v>7.1690917526208514E-2</v>
      </c>
      <c r="T33" s="245">
        <v>164608994.91</v>
      </c>
      <c r="U33" s="248">
        <v>33318.769999999997</v>
      </c>
      <c r="V33" s="90">
        <f t="shared" si="36"/>
        <v>-8.3160948576611216E-2</v>
      </c>
      <c r="W33" s="90">
        <f t="shared" si="37"/>
        <v>-8.1865260130786696E-2</v>
      </c>
      <c r="X33" s="245">
        <v>164201746.59</v>
      </c>
      <c r="Y33" s="248">
        <v>33184.800000000003</v>
      </c>
      <c r="Z33" s="90">
        <f t="shared" si="38"/>
        <v>-2.4740344245626185E-3</v>
      </c>
      <c r="AA33" s="90">
        <f t="shared" si="39"/>
        <v>-4.0208567122974196E-3</v>
      </c>
      <c r="AB33" s="245">
        <v>170232724.34999999</v>
      </c>
      <c r="AC33" s="248">
        <v>34385.43</v>
      </c>
      <c r="AD33" s="90">
        <f t="shared" si="40"/>
        <v>3.6729071920647165E-2</v>
      </c>
      <c r="AE33" s="90">
        <f t="shared" si="41"/>
        <v>3.6180118608519482E-2</v>
      </c>
      <c r="AF33" s="245">
        <v>165270906.97999999</v>
      </c>
      <c r="AG33" s="248">
        <v>33330.57</v>
      </c>
      <c r="AH33" s="90">
        <f t="shared" si="42"/>
        <v>-2.9147259370639361E-2</v>
      </c>
      <c r="AI33" s="90">
        <f t="shared" si="43"/>
        <v>-3.0677528243793974E-2</v>
      </c>
      <c r="AJ33" s="101">
        <f t="shared" si="13"/>
        <v>6.3045933580725168E-3</v>
      </c>
      <c r="AK33" s="101">
        <f t="shared" si="14"/>
        <v>6.5899674736741966E-3</v>
      </c>
      <c r="AL33" s="122">
        <f t="shared" si="15"/>
        <v>-3.7351048721427512E-3</v>
      </c>
      <c r="AM33" s="122">
        <f t="shared" si="16"/>
        <v>-2.3021790329591902E-3</v>
      </c>
      <c r="AN33" s="104">
        <f t="shared" si="17"/>
        <v>4.7688985220738896E-2</v>
      </c>
      <c r="AO33" s="105">
        <f t="shared" si="18"/>
        <v>4.8161857800840729E-2</v>
      </c>
      <c r="AP33" s="117"/>
    </row>
    <row r="34" spans="1:42">
      <c r="A34" s="179" t="s">
        <v>72</v>
      </c>
      <c r="B34" s="160">
        <f>SUM(B28:B33)</f>
        <v>7963707913.7200003</v>
      </c>
      <c r="C34" s="161"/>
      <c r="D34" s="160">
        <f>SUM(D28:D33)</f>
        <v>7853732740.5999994</v>
      </c>
      <c r="E34" s="161"/>
      <c r="F34" s="90">
        <f>((D34-B34)/B34)</f>
        <v>-1.3809543784313573E-2</v>
      </c>
      <c r="G34" s="90"/>
      <c r="H34" s="253">
        <f>SUM(H28:H33)</f>
        <v>7881597676.96</v>
      </c>
      <c r="I34" s="254"/>
      <c r="J34" s="90">
        <f>((H34-D34)/D34)</f>
        <v>3.5479863245094102E-3</v>
      </c>
      <c r="K34" s="90"/>
      <c r="L34" s="253">
        <f>SUM(L28:L33)</f>
        <v>7908929693.0799999</v>
      </c>
      <c r="M34" s="254"/>
      <c r="N34" s="90">
        <f>((L34-H34)/H34)</f>
        <v>3.4678268595082717E-3</v>
      </c>
      <c r="O34" s="90"/>
      <c r="P34" s="253">
        <f>SUM(P28:P33)</f>
        <v>7947338042.3099995</v>
      </c>
      <c r="Q34" s="254"/>
      <c r="R34" s="90">
        <f>((P34-L34)/L34)</f>
        <v>4.8563270531542749E-3</v>
      </c>
      <c r="S34" s="90"/>
      <c r="T34" s="253">
        <f>SUM(T28:T33)</f>
        <v>7907067191.5099993</v>
      </c>
      <c r="U34" s="254"/>
      <c r="V34" s="90">
        <f>((T34-P34)/P34)</f>
        <v>-5.0672125163930904E-3</v>
      </c>
      <c r="W34" s="90"/>
      <c r="X34" s="253">
        <f>SUM(X28:X33)</f>
        <v>7899183695.9799995</v>
      </c>
      <c r="Y34" s="254"/>
      <c r="Z34" s="90">
        <f>((X34-T34)/T34)</f>
        <v>-9.9701891220355695E-4</v>
      </c>
      <c r="AA34" s="90"/>
      <c r="AB34" s="253">
        <f>SUM(AB28:AB33)</f>
        <v>7900902464.210001</v>
      </c>
      <c r="AC34" s="254"/>
      <c r="AD34" s="90">
        <f>((AB34-X34)/X34)</f>
        <v>2.1758808202879923E-4</v>
      </c>
      <c r="AE34" s="90"/>
      <c r="AF34" s="253">
        <f>SUM(AF28:AF33)</f>
        <v>7913340080.1499996</v>
      </c>
      <c r="AG34" s="254"/>
      <c r="AH34" s="90">
        <f>((AF34-AB34)/AB34)</f>
        <v>1.5742019340625089E-3</v>
      </c>
      <c r="AI34" s="90"/>
      <c r="AJ34" s="101">
        <f t="shared" si="13"/>
        <v>-7.7623061995586945E-4</v>
      </c>
      <c r="AK34" s="101"/>
      <c r="AL34" s="122">
        <f t="shared" si="15"/>
        <v>7.5896827048696318E-3</v>
      </c>
      <c r="AM34" s="122"/>
      <c r="AN34" s="104">
        <f t="shared" si="17"/>
        <v>6.1327844522216061E-3</v>
      </c>
      <c r="AO34" s="105"/>
      <c r="AP34" s="117"/>
    </row>
    <row r="35" spans="1:42">
      <c r="A35" s="180" t="s">
        <v>78</v>
      </c>
      <c r="B35" s="156"/>
      <c r="C35" s="161"/>
      <c r="D35" s="156"/>
      <c r="E35" s="161"/>
      <c r="F35" s="90"/>
      <c r="G35" s="90"/>
      <c r="H35" s="250"/>
      <c r="I35" s="254"/>
      <c r="J35" s="90"/>
      <c r="K35" s="90"/>
      <c r="L35" s="250"/>
      <c r="M35" s="254"/>
      <c r="N35" s="90"/>
      <c r="O35" s="90"/>
      <c r="P35" s="250"/>
      <c r="Q35" s="254"/>
      <c r="R35" s="90"/>
      <c r="S35" s="90"/>
      <c r="T35" s="250"/>
      <c r="U35" s="254"/>
      <c r="V35" s="90"/>
      <c r="W35" s="90"/>
      <c r="X35" s="250"/>
      <c r="Y35" s="254"/>
      <c r="Z35" s="90"/>
      <c r="AA35" s="90"/>
      <c r="AB35" s="250"/>
      <c r="AC35" s="254"/>
      <c r="AD35" s="90"/>
      <c r="AE35" s="90"/>
      <c r="AF35" s="250"/>
      <c r="AG35" s="254"/>
      <c r="AH35" s="90"/>
      <c r="AI35" s="90"/>
      <c r="AJ35" s="101"/>
      <c r="AK35" s="101"/>
      <c r="AL35" s="122"/>
      <c r="AM35" s="122"/>
      <c r="AN35" s="104"/>
      <c r="AO35" s="105"/>
      <c r="AP35" s="117"/>
    </row>
    <row r="36" spans="1:42">
      <c r="A36" s="178" t="s">
        <v>36</v>
      </c>
      <c r="B36" s="130">
        <v>1197845405.27091</v>
      </c>
      <c r="C36" s="130">
        <v>1983.6956805095101</v>
      </c>
      <c r="D36" s="130">
        <v>1198249163.9190199</v>
      </c>
      <c r="E36" s="130">
        <v>1987.7461478934799</v>
      </c>
      <c r="F36" s="90">
        <f>((D36-B36)/B36)</f>
        <v>3.3707074914111895E-4</v>
      </c>
      <c r="G36" s="90">
        <f>((E36-C36)/C36)</f>
        <v>2.041879419190679E-3</v>
      </c>
      <c r="H36" s="130">
        <v>1074285952.23542</v>
      </c>
      <c r="I36" s="130">
        <v>1991.99809765903</v>
      </c>
      <c r="J36" s="90">
        <f t="shared" ref="J36:J44" si="44">((H36-D36)/D36)</f>
        <v>-0.10345361834275198</v>
      </c>
      <c r="K36" s="90">
        <f t="shared" ref="K36:K44" si="45">((I36-E36)/E36)</f>
        <v>2.1390808731065066E-3</v>
      </c>
      <c r="L36" s="130">
        <v>1157982058.13377</v>
      </c>
      <c r="M36" s="130">
        <v>1996.3403488543599</v>
      </c>
      <c r="N36" s="90">
        <f t="shared" ref="N36:N44" si="46">((L36-H36)/H36)</f>
        <v>7.7908591957468659E-2</v>
      </c>
      <c r="O36" s="90">
        <f t="shared" ref="O36:O44" si="47">((M36-I36)/I36)</f>
        <v>2.1798470593083863E-3</v>
      </c>
      <c r="P36" s="130">
        <v>1142168560.4477999</v>
      </c>
      <c r="Q36" s="248">
        <v>2000.41694594361</v>
      </c>
      <c r="R36" s="90">
        <f t="shared" ref="R36:R44" si="48">((P36-L36)/L36)</f>
        <v>-1.365608178027858E-2</v>
      </c>
      <c r="S36" s="90">
        <f t="shared" ref="S36:S44" si="49">((Q36-M36)/M36)</f>
        <v>2.0420351126948415E-3</v>
      </c>
      <c r="T36" s="130">
        <v>1051025588.3569</v>
      </c>
      <c r="U36" s="248">
        <v>2004.8147356531999</v>
      </c>
      <c r="V36" s="90">
        <f t="shared" ref="V36:V44" si="50">((T36-P36)/P36)</f>
        <v>-7.9798179749551432E-2</v>
      </c>
      <c r="W36" s="90">
        <f t="shared" ref="W36:W44" si="51">((U36-Q36)/Q36)</f>
        <v>2.1984365401960981E-3</v>
      </c>
      <c r="X36" s="268">
        <v>996895035.37736201</v>
      </c>
      <c r="Y36" s="268">
        <v>2009.35198689907</v>
      </c>
      <c r="Z36" s="90">
        <f t="shared" ref="Z36:Z44" si="52">((X36-T36)/T36)</f>
        <v>-5.150260239064388E-2</v>
      </c>
      <c r="AA36" s="90">
        <f t="shared" ref="AA36:AA44" si="53">((Y36-U36)/U36)</f>
        <v>2.2631773226625507E-3</v>
      </c>
      <c r="AB36" s="268">
        <v>968752632.75844002</v>
      </c>
      <c r="AC36" s="268">
        <v>2014.3496859854199</v>
      </c>
      <c r="AD36" s="90">
        <f t="shared" ref="AD36:AD44" si="54">((AB36-X36)/X36)</f>
        <v>-2.8230055943922968E-2</v>
      </c>
      <c r="AE36" s="90">
        <f t="shared" ref="AE36:AE44" si="55">((AC36-Y36)/Y36)</f>
        <v>2.4872193219181238E-3</v>
      </c>
      <c r="AF36" s="130">
        <v>961386462.26101398</v>
      </c>
      <c r="AG36" s="130">
        <v>2019.4491366111099</v>
      </c>
      <c r="AH36" s="90">
        <f t="shared" ref="AH36:AH44" si="56">((AF36-AB36)/AB36)</f>
        <v>-7.6037682359133257E-3</v>
      </c>
      <c r="AI36" s="90">
        <f t="shared" ref="AI36:AI44" si="57">((AG36-AC36)/AC36)</f>
        <v>2.5315617547284723E-3</v>
      </c>
      <c r="AJ36" s="101">
        <f t="shared" si="13"/>
        <v>-2.5749830467056548E-2</v>
      </c>
      <c r="AK36" s="101">
        <f t="shared" si="14"/>
        <v>2.2354046754757073E-3</v>
      </c>
      <c r="AL36" s="122">
        <f t="shared" si="15"/>
        <v>-0.19767399702021707</v>
      </c>
      <c r="AM36" s="122">
        <f t="shared" si="16"/>
        <v>1.5949214013684453E-2</v>
      </c>
      <c r="AN36" s="104">
        <f t="shared" si="17"/>
        <v>5.5458598170113053E-2</v>
      </c>
      <c r="AO36" s="105">
        <f t="shared" si="18"/>
        <v>1.8534382372829207E-4</v>
      </c>
      <c r="AP36" s="117"/>
    </row>
    <row r="37" spans="1:42">
      <c r="A37" s="176" t="s">
        <v>85</v>
      </c>
      <c r="B37" s="141">
        <v>4051159715.0999999</v>
      </c>
      <c r="C37" s="151">
        <v>1</v>
      </c>
      <c r="D37" s="148">
        <v>4056683843.0900002</v>
      </c>
      <c r="E37" s="151">
        <v>1</v>
      </c>
      <c r="F37" s="90">
        <f>((D37-B37)/B37)</f>
        <v>1.3635917560618537E-3</v>
      </c>
      <c r="G37" s="90">
        <f>((E37-C37)/C37)</f>
        <v>0</v>
      </c>
      <c r="H37" s="129">
        <v>4025072913.9899998</v>
      </c>
      <c r="I37" s="248">
        <v>1</v>
      </c>
      <c r="J37" s="90">
        <f t="shared" si="44"/>
        <v>-7.7923077870229469E-3</v>
      </c>
      <c r="K37" s="90">
        <f t="shared" si="45"/>
        <v>0</v>
      </c>
      <c r="L37" s="130">
        <v>3985422565.4899998</v>
      </c>
      <c r="M37" s="248">
        <v>1</v>
      </c>
      <c r="N37" s="90">
        <f t="shared" si="46"/>
        <v>-9.850839810177538E-3</v>
      </c>
      <c r="O37" s="90">
        <f t="shared" si="47"/>
        <v>0</v>
      </c>
      <c r="P37" s="130">
        <v>3954288531.5500002</v>
      </c>
      <c r="Q37" s="248">
        <v>1</v>
      </c>
      <c r="R37" s="90">
        <f t="shared" si="48"/>
        <v>-7.8119781349137093E-3</v>
      </c>
      <c r="S37" s="90">
        <f t="shared" si="49"/>
        <v>0</v>
      </c>
      <c r="T37" s="130">
        <v>3911628371.8600001</v>
      </c>
      <c r="U37" s="248">
        <v>1</v>
      </c>
      <c r="V37" s="90">
        <f t="shared" si="50"/>
        <v>-1.0788327495484541E-2</v>
      </c>
      <c r="W37" s="90">
        <f t="shared" si="51"/>
        <v>0</v>
      </c>
      <c r="X37" s="268">
        <v>3901472727.0100002</v>
      </c>
      <c r="Y37" s="248">
        <v>1</v>
      </c>
      <c r="Z37" s="90">
        <f t="shared" si="52"/>
        <v>-2.5962703724768314E-3</v>
      </c>
      <c r="AA37" s="90">
        <f t="shared" si="53"/>
        <v>0</v>
      </c>
      <c r="AB37" s="268">
        <v>3900635452.5100002</v>
      </c>
      <c r="AC37" s="248">
        <v>1</v>
      </c>
      <c r="AD37" s="90">
        <f t="shared" si="54"/>
        <v>-2.146047296969491E-4</v>
      </c>
      <c r="AE37" s="90">
        <f t="shared" si="55"/>
        <v>0</v>
      </c>
      <c r="AF37" s="130">
        <v>3949946930</v>
      </c>
      <c r="AG37" s="248">
        <v>1</v>
      </c>
      <c r="AH37" s="90">
        <f t="shared" si="56"/>
        <v>1.2641908758294389E-2</v>
      </c>
      <c r="AI37" s="90">
        <f t="shared" si="57"/>
        <v>0</v>
      </c>
      <c r="AJ37" s="101">
        <f t="shared" si="13"/>
        <v>-3.1311034769270344E-3</v>
      </c>
      <c r="AK37" s="101">
        <f t="shared" si="14"/>
        <v>0</v>
      </c>
      <c r="AL37" s="122">
        <f t="shared" si="15"/>
        <v>-2.6311370868058088E-2</v>
      </c>
      <c r="AM37" s="122">
        <f t="shared" si="16"/>
        <v>0</v>
      </c>
      <c r="AN37" s="104">
        <f t="shared" si="17"/>
        <v>7.7938396996339145E-3</v>
      </c>
      <c r="AO37" s="105">
        <f t="shared" si="18"/>
        <v>0</v>
      </c>
      <c r="AP37" s="117"/>
    </row>
    <row r="38" spans="1:42">
      <c r="A38" s="176" t="s">
        <v>37</v>
      </c>
      <c r="B38" s="148">
        <v>738146978.88</v>
      </c>
      <c r="C38" s="147">
        <v>16.850200000000001</v>
      </c>
      <c r="D38" s="148">
        <v>739078842.02999997</v>
      </c>
      <c r="E38" s="147">
        <v>16.871500000000001</v>
      </c>
      <c r="F38" s="90">
        <f>((D38-B38)/B38)</f>
        <v>1.2624357704666138E-3</v>
      </c>
      <c r="G38" s="90">
        <f>((E38-C38)/C38)</f>
        <v>1.2640799515732807E-3</v>
      </c>
      <c r="H38" s="129">
        <v>740020131.94000006</v>
      </c>
      <c r="I38" s="248">
        <v>16.893000000000001</v>
      </c>
      <c r="J38" s="90">
        <f t="shared" si="44"/>
        <v>1.273598777925614E-3</v>
      </c>
      <c r="K38" s="90">
        <f t="shared" si="45"/>
        <v>1.2743383812938761E-3</v>
      </c>
      <c r="L38" s="130">
        <v>740597214.34000003</v>
      </c>
      <c r="M38" s="248">
        <v>16.913900000000002</v>
      </c>
      <c r="N38" s="90">
        <f t="shared" si="46"/>
        <v>7.7981986582868442E-4</v>
      </c>
      <c r="O38" s="90">
        <f t="shared" si="47"/>
        <v>1.2371988397561729E-3</v>
      </c>
      <c r="P38" s="130">
        <v>740898842.02999997</v>
      </c>
      <c r="Q38" s="248">
        <v>16.8613</v>
      </c>
      <c r="R38" s="90">
        <f t="shared" si="48"/>
        <v>4.0727629561601895E-4</v>
      </c>
      <c r="S38" s="90">
        <f t="shared" si="49"/>
        <v>-3.1098682149002742E-3</v>
      </c>
      <c r="T38" s="130">
        <v>741917956.13</v>
      </c>
      <c r="U38" s="248">
        <v>16.9605</v>
      </c>
      <c r="V38" s="90">
        <f t="shared" si="50"/>
        <v>1.3755104505329468E-3</v>
      </c>
      <c r="W38" s="90">
        <f t="shared" si="51"/>
        <v>5.8832948823637401E-3</v>
      </c>
      <c r="X38" s="130">
        <v>742747295.04999995</v>
      </c>
      <c r="Y38" s="248">
        <v>16.9833</v>
      </c>
      <c r="Z38" s="90">
        <f t="shared" si="52"/>
        <v>1.117831039332116E-3</v>
      </c>
      <c r="AA38" s="90">
        <f t="shared" si="53"/>
        <v>1.3442999911559301E-3</v>
      </c>
      <c r="AB38" s="268">
        <v>742986083.63999999</v>
      </c>
      <c r="AC38" s="248">
        <v>17.004300000000001</v>
      </c>
      <c r="AD38" s="90">
        <f t="shared" si="54"/>
        <v>3.2149371878083878E-4</v>
      </c>
      <c r="AE38" s="90">
        <f t="shared" si="55"/>
        <v>1.2365088057091846E-3</v>
      </c>
      <c r="AF38" s="130">
        <v>713835515.02999997</v>
      </c>
      <c r="AG38" s="248">
        <v>16.337199999999999</v>
      </c>
      <c r="AH38" s="90">
        <f t="shared" si="56"/>
        <v>-3.9234339985463815E-2</v>
      </c>
      <c r="AI38" s="90">
        <f t="shared" si="57"/>
        <v>-3.9231253271231475E-2</v>
      </c>
      <c r="AJ38" s="101">
        <f t="shared" si="13"/>
        <v>-4.0870467583726229E-3</v>
      </c>
      <c r="AK38" s="101">
        <f t="shared" si="14"/>
        <v>-3.7626750792849458E-3</v>
      </c>
      <c r="AL38" s="122">
        <f t="shared" si="15"/>
        <v>-3.4155120623755246E-2</v>
      </c>
      <c r="AM38" s="122">
        <f t="shared" si="16"/>
        <v>-3.1668790563968929E-2</v>
      </c>
      <c r="AN38" s="104">
        <f t="shared" si="17"/>
        <v>1.4207324815153856E-2</v>
      </c>
      <c r="AO38" s="105">
        <f t="shared" si="18"/>
        <v>1.4531750833930848E-2</v>
      </c>
      <c r="AP38" s="117"/>
    </row>
    <row r="39" spans="1:42">
      <c r="A39" s="177" t="s">
        <v>35</v>
      </c>
      <c r="B39" s="152">
        <v>0</v>
      </c>
      <c r="C39" s="153">
        <v>0</v>
      </c>
      <c r="D39" s="152">
        <v>0</v>
      </c>
      <c r="E39" s="153">
        <v>0</v>
      </c>
      <c r="F39" s="90" t="e">
        <f>((D39-B39)/B39)</f>
        <v>#DIV/0!</v>
      </c>
      <c r="G39" s="90" t="e">
        <f>((E39-C39)/C39)</f>
        <v>#DIV/0!</v>
      </c>
      <c r="H39" s="152">
        <v>0</v>
      </c>
      <c r="I39" s="153">
        <v>0</v>
      </c>
      <c r="J39" s="90" t="e">
        <f t="shared" si="44"/>
        <v>#DIV/0!</v>
      </c>
      <c r="K39" s="90" t="e">
        <f t="shared" si="45"/>
        <v>#DIV/0!</v>
      </c>
      <c r="L39" s="152">
        <v>0</v>
      </c>
      <c r="M39" s="153">
        <v>0</v>
      </c>
      <c r="N39" s="90" t="e">
        <f t="shared" si="46"/>
        <v>#DIV/0!</v>
      </c>
      <c r="O39" s="90" t="e">
        <f t="shared" si="47"/>
        <v>#DIV/0!</v>
      </c>
      <c r="P39" s="152">
        <v>0</v>
      </c>
      <c r="Q39" s="153">
        <v>0</v>
      </c>
      <c r="R39" s="90" t="e">
        <f t="shared" si="48"/>
        <v>#DIV/0!</v>
      </c>
      <c r="S39" s="90" t="e">
        <f t="shared" si="49"/>
        <v>#DIV/0!</v>
      </c>
      <c r="T39" s="152">
        <v>0</v>
      </c>
      <c r="U39" s="153">
        <v>0</v>
      </c>
      <c r="V39" s="90" t="e">
        <f t="shared" si="50"/>
        <v>#DIV/0!</v>
      </c>
      <c r="W39" s="90" t="e">
        <f t="shared" si="51"/>
        <v>#DIV/0!</v>
      </c>
      <c r="X39" s="152">
        <v>0</v>
      </c>
      <c r="Y39" s="153">
        <v>0</v>
      </c>
      <c r="Z39" s="90" t="e">
        <f t="shared" si="52"/>
        <v>#DIV/0!</v>
      </c>
      <c r="AA39" s="90" t="e">
        <f t="shared" si="53"/>
        <v>#DIV/0!</v>
      </c>
      <c r="AB39" s="152">
        <v>0</v>
      </c>
      <c r="AC39" s="153">
        <v>0</v>
      </c>
      <c r="AD39" s="90" t="e">
        <f t="shared" si="54"/>
        <v>#DIV/0!</v>
      </c>
      <c r="AE39" s="90" t="e">
        <f t="shared" si="55"/>
        <v>#DIV/0!</v>
      </c>
      <c r="AF39" s="152">
        <v>0</v>
      </c>
      <c r="AG39" s="153">
        <v>0</v>
      </c>
      <c r="AH39" s="90" t="e">
        <f t="shared" si="56"/>
        <v>#DIV/0!</v>
      </c>
      <c r="AI39" s="90" t="e">
        <f t="shared" si="57"/>
        <v>#DIV/0!</v>
      </c>
      <c r="AJ39" s="101" t="e">
        <f t="shared" si="13"/>
        <v>#DIV/0!</v>
      </c>
      <c r="AK39" s="101" t="e">
        <f t="shared" si="14"/>
        <v>#DIV/0!</v>
      </c>
      <c r="AL39" s="122" t="e">
        <f t="shared" si="15"/>
        <v>#DIV/0!</v>
      </c>
      <c r="AM39" s="122" t="e">
        <f t="shared" si="16"/>
        <v>#DIV/0!</v>
      </c>
      <c r="AN39" s="104" t="e">
        <f t="shared" si="17"/>
        <v>#DIV/0!</v>
      </c>
      <c r="AO39" s="105" t="e">
        <f t="shared" si="18"/>
        <v>#DIV/0!</v>
      </c>
      <c r="AP39" s="117"/>
    </row>
    <row r="40" spans="1:42">
      <c r="A40" s="176" t="s">
        <v>104</v>
      </c>
      <c r="B40" s="141">
        <v>3399793562.1100001</v>
      </c>
      <c r="C40" s="142">
        <v>176.82</v>
      </c>
      <c r="D40" s="141">
        <v>3320655667.8400002</v>
      </c>
      <c r="E40" s="142">
        <v>177.09</v>
      </c>
      <c r="F40" s="90">
        <f>((D40-B40)/B40)</f>
        <v>-2.3277264582172146E-2</v>
      </c>
      <c r="G40" s="90">
        <f>((E40-C40)/C40)</f>
        <v>1.5269765863590672E-3</v>
      </c>
      <c r="H40" s="129">
        <v>3221730169.5100002</v>
      </c>
      <c r="I40" s="128">
        <v>177.28</v>
      </c>
      <c r="J40" s="90">
        <f t="shared" si="44"/>
        <v>-2.9790953421662169E-2</v>
      </c>
      <c r="K40" s="90">
        <f t="shared" si="45"/>
        <v>1.0729007849116139E-3</v>
      </c>
      <c r="L40" s="129">
        <v>3114338918.1599998</v>
      </c>
      <c r="M40" s="128">
        <v>177.48</v>
      </c>
      <c r="N40" s="90">
        <f t="shared" si="46"/>
        <v>-3.33334095966E-2</v>
      </c>
      <c r="O40" s="90">
        <f t="shared" si="47"/>
        <v>1.1281588447652788E-3</v>
      </c>
      <c r="P40" s="129">
        <v>3020686054.4000001</v>
      </c>
      <c r="Q40" s="128">
        <v>177.65</v>
      </c>
      <c r="R40" s="90">
        <f t="shared" si="48"/>
        <v>-3.0071506737401377E-2</v>
      </c>
      <c r="S40" s="90">
        <f t="shared" si="49"/>
        <v>9.5785440613035792E-4</v>
      </c>
      <c r="T40" s="129">
        <v>2981827843.8099999</v>
      </c>
      <c r="U40" s="128">
        <v>177.67</v>
      </c>
      <c r="V40" s="90">
        <f t="shared" si="50"/>
        <v>-1.2864034821956555E-2</v>
      </c>
      <c r="W40" s="90">
        <f t="shared" si="51"/>
        <v>1.1258091753437551E-4</v>
      </c>
      <c r="X40" s="129">
        <v>2925752238.1100001</v>
      </c>
      <c r="Y40" s="128">
        <v>177.93</v>
      </c>
      <c r="Z40" s="90">
        <f t="shared" si="52"/>
        <v>-1.8805782438582965E-2</v>
      </c>
      <c r="AA40" s="90">
        <f t="shared" si="53"/>
        <v>1.4633871784770606E-3</v>
      </c>
      <c r="AB40" s="129">
        <v>2870889927.5799999</v>
      </c>
      <c r="AC40" s="128">
        <v>177.93</v>
      </c>
      <c r="AD40" s="90">
        <f t="shared" si="54"/>
        <v>-1.8751523049484391E-2</v>
      </c>
      <c r="AE40" s="90">
        <f t="shared" si="55"/>
        <v>0</v>
      </c>
      <c r="AF40" s="129">
        <v>2804648305.23</v>
      </c>
      <c r="AG40" s="128">
        <v>177.55</v>
      </c>
      <c r="AH40" s="90">
        <f t="shared" si="56"/>
        <v>-2.3073550021417189E-2</v>
      </c>
      <c r="AI40" s="90">
        <f t="shared" si="57"/>
        <v>-2.1356713314224438E-3</v>
      </c>
      <c r="AJ40" s="101">
        <f t="shared" si="13"/>
        <v>-2.3746003083659602E-2</v>
      </c>
      <c r="AK40" s="101">
        <f t="shared" si="14"/>
        <v>5.1577342334441386E-4</v>
      </c>
      <c r="AL40" s="122">
        <f t="shared" si="15"/>
        <v>-0.15539321574574741</v>
      </c>
      <c r="AM40" s="122">
        <f t="shared" si="16"/>
        <v>2.5975492687334571E-3</v>
      </c>
      <c r="AN40" s="104">
        <f t="shared" si="17"/>
        <v>6.9375946602861253E-3</v>
      </c>
      <c r="AO40" s="105">
        <f t="shared" si="18"/>
        <v>1.2106722908647868E-3</v>
      </c>
      <c r="AP40" s="117"/>
    </row>
    <row r="41" spans="1:42">
      <c r="A41" s="176" t="s">
        <v>64</v>
      </c>
      <c r="B41" s="162">
        <v>1312760589</v>
      </c>
      <c r="C41" s="142">
        <v>1.19</v>
      </c>
      <c r="D41" s="162">
        <v>1300500308</v>
      </c>
      <c r="E41" s="142">
        <v>1.19</v>
      </c>
      <c r="F41" s="90">
        <f>((D41-B41)/B41)</f>
        <v>-9.3393122117866999E-3</v>
      </c>
      <c r="G41" s="90">
        <f>((E41-C41)/C41)</f>
        <v>0</v>
      </c>
      <c r="H41" s="162">
        <v>1311252588</v>
      </c>
      <c r="I41" s="128">
        <v>1.19</v>
      </c>
      <c r="J41" s="90">
        <f t="shared" si="44"/>
        <v>8.267802732423498E-3</v>
      </c>
      <c r="K41" s="90">
        <f t="shared" si="45"/>
        <v>0</v>
      </c>
      <c r="L41" s="129">
        <v>1311800891</v>
      </c>
      <c r="M41" s="256">
        <v>1.2</v>
      </c>
      <c r="N41" s="90">
        <f t="shared" si="46"/>
        <v>4.1815208222872158E-4</v>
      </c>
      <c r="O41" s="90">
        <f t="shared" si="47"/>
        <v>8.4033613445378234E-3</v>
      </c>
      <c r="P41" s="129">
        <v>1284155858</v>
      </c>
      <c r="Q41" s="256">
        <v>1.2</v>
      </c>
      <c r="R41" s="90">
        <f t="shared" si="48"/>
        <v>-2.1074107503407696E-2</v>
      </c>
      <c r="S41" s="90">
        <f t="shared" si="49"/>
        <v>0</v>
      </c>
      <c r="T41" s="129">
        <v>1283998338</v>
      </c>
      <c r="U41" s="256">
        <v>1.2</v>
      </c>
      <c r="V41" s="90">
        <f t="shared" si="50"/>
        <v>-1.2266423815978885E-4</v>
      </c>
      <c r="W41" s="90">
        <f t="shared" si="51"/>
        <v>0</v>
      </c>
      <c r="X41" s="129">
        <v>1274772674</v>
      </c>
      <c r="Y41" s="256">
        <v>1.2</v>
      </c>
      <c r="Z41" s="90">
        <f t="shared" si="52"/>
        <v>-7.185105873556045E-3</v>
      </c>
      <c r="AA41" s="90">
        <f t="shared" si="53"/>
        <v>0</v>
      </c>
      <c r="AB41" s="129">
        <v>1302603357</v>
      </c>
      <c r="AC41" s="256">
        <v>1.21</v>
      </c>
      <c r="AD41" s="90">
        <f t="shared" si="54"/>
        <v>2.1831879179424581E-2</v>
      </c>
      <c r="AE41" s="90">
        <f t="shared" si="55"/>
        <v>8.3333333333333419E-3</v>
      </c>
      <c r="AF41" s="129">
        <v>1291887003</v>
      </c>
      <c r="AG41" s="256">
        <v>1.21</v>
      </c>
      <c r="AH41" s="90">
        <f t="shared" si="56"/>
        <v>-8.2268742379726575E-3</v>
      </c>
      <c r="AI41" s="90">
        <f t="shared" si="57"/>
        <v>0</v>
      </c>
      <c r="AJ41" s="101">
        <f t="shared" si="13"/>
        <v>-1.9287787588507608E-3</v>
      </c>
      <c r="AK41" s="101">
        <f t="shared" si="14"/>
        <v>2.0920868347338957E-3</v>
      </c>
      <c r="AL41" s="122">
        <f t="shared" si="15"/>
        <v>-6.6230703268699261E-3</v>
      </c>
      <c r="AM41" s="122">
        <f t="shared" si="16"/>
        <v>1.6806722689075647E-2</v>
      </c>
      <c r="AN41" s="104">
        <f t="shared" si="17"/>
        <v>1.2906608905062924E-2</v>
      </c>
      <c r="AO41" s="105">
        <f t="shared" si="18"/>
        <v>3.873837295402915E-3</v>
      </c>
      <c r="AP41" s="117"/>
    </row>
    <row r="42" spans="1:42">
      <c r="A42" s="176" t="s">
        <v>82</v>
      </c>
      <c r="B42" s="146">
        <v>772699224.57000005</v>
      </c>
      <c r="C42" s="151">
        <v>2.4700000000000002</v>
      </c>
      <c r="D42" s="146">
        <v>776682398.99000001</v>
      </c>
      <c r="E42" s="151">
        <v>2.4700000000000002</v>
      </c>
      <c r="F42" s="90">
        <f>((D42-B42)/B42)</f>
        <v>5.1548834182104384E-3</v>
      </c>
      <c r="G42" s="90">
        <f>((E42-C42)/C42)</f>
        <v>0</v>
      </c>
      <c r="H42" s="245">
        <v>778066277.88999999</v>
      </c>
      <c r="I42" s="248">
        <v>2.4700000000000002</v>
      </c>
      <c r="J42" s="90">
        <f t="shared" si="44"/>
        <v>1.7817822340245849E-3</v>
      </c>
      <c r="K42" s="90">
        <f t="shared" si="45"/>
        <v>0</v>
      </c>
      <c r="L42" s="245">
        <v>775299097.85000002</v>
      </c>
      <c r="M42" s="248">
        <v>2.48</v>
      </c>
      <c r="N42" s="90">
        <f t="shared" si="46"/>
        <v>-3.5564837066376178E-3</v>
      </c>
      <c r="O42" s="90">
        <f t="shared" si="47"/>
        <v>4.0485829959513303E-3</v>
      </c>
      <c r="P42" s="245">
        <v>774612251.80999994</v>
      </c>
      <c r="Q42" s="248">
        <v>2.4700000000000002</v>
      </c>
      <c r="R42" s="90">
        <f t="shared" si="48"/>
        <v>-8.8591105278567944E-4</v>
      </c>
      <c r="S42" s="90">
        <f t="shared" si="49"/>
        <v>-4.0322580645160431E-3</v>
      </c>
      <c r="T42" s="245">
        <v>772827787.83000004</v>
      </c>
      <c r="U42" s="248">
        <v>2.48</v>
      </c>
      <c r="V42" s="90">
        <f t="shared" si="50"/>
        <v>-2.3036867488607712E-3</v>
      </c>
      <c r="W42" s="90">
        <f t="shared" si="51"/>
        <v>4.0485829959513303E-3</v>
      </c>
      <c r="X42" s="245">
        <v>774511552.34000003</v>
      </c>
      <c r="Y42" s="248">
        <v>2.48</v>
      </c>
      <c r="Z42" s="90">
        <f t="shared" si="52"/>
        <v>2.1787059633657613E-3</v>
      </c>
      <c r="AA42" s="90">
        <f t="shared" si="53"/>
        <v>0</v>
      </c>
      <c r="AB42" s="245">
        <v>780720816.41999996</v>
      </c>
      <c r="AC42" s="248">
        <v>2.4900000000000002</v>
      </c>
      <c r="AD42" s="90">
        <f t="shared" si="54"/>
        <v>8.017006410350018E-3</v>
      </c>
      <c r="AE42" s="90">
        <f t="shared" si="55"/>
        <v>4.0322580645162226E-3</v>
      </c>
      <c r="AF42" s="245">
        <v>780728328.77999997</v>
      </c>
      <c r="AG42" s="248">
        <v>2.4900000000000002</v>
      </c>
      <c r="AH42" s="90">
        <f t="shared" si="56"/>
        <v>9.6223385389700221E-6</v>
      </c>
      <c r="AI42" s="90">
        <f t="shared" si="57"/>
        <v>0</v>
      </c>
      <c r="AJ42" s="101">
        <f t="shared" si="13"/>
        <v>1.299489857025713E-3</v>
      </c>
      <c r="AK42" s="101">
        <f t="shared" si="14"/>
        <v>1.0121457489878551E-3</v>
      </c>
      <c r="AL42" s="122">
        <f t="shared" si="15"/>
        <v>5.2092461413588108E-3</v>
      </c>
      <c r="AM42" s="122">
        <f t="shared" si="16"/>
        <v>8.097165991902841E-3</v>
      </c>
      <c r="AN42" s="104">
        <f t="shared" si="17"/>
        <v>3.8544558873080544E-3</v>
      </c>
      <c r="AO42" s="105">
        <f t="shared" si="18"/>
        <v>2.8561899349200401E-3</v>
      </c>
      <c r="AP42" s="117"/>
    </row>
    <row r="43" spans="1:42">
      <c r="A43" s="178" t="s">
        <v>110</v>
      </c>
      <c r="B43" s="141">
        <v>8203923172.6099997</v>
      </c>
      <c r="C43" s="141">
        <v>2259.42</v>
      </c>
      <c r="D43" s="141">
        <v>8144502990.9799995</v>
      </c>
      <c r="E43" s="141">
        <v>2263.5700000000002</v>
      </c>
      <c r="F43" s="90">
        <f>((D43-B43)/B43)</f>
        <v>-7.242898352386222E-3</v>
      </c>
      <c r="G43" s="90">
        <f>((E43-C43)/C43)</f>
        <v>1.8367545653309658E-3</v>
      </c>
      <c r="H43" s="129">
        <v>7727501708.7299995</v>
      </c>
      <c r="I43" s="129">
        <v>2266.79</v>
      </c>
      <c r="J43" s="90">
        <f t="shared" si="44"/>
        <v>-5.1200335086355429E-2</v>
      </c>
      <c r="K43" s="90">
        <f t="shared" si="45"/>
        <v>1.4225316645828491E-3</v>
      </c>
      <c r="L43" s="129">
        <v>7257812839.6599998</v>
      </c>
      <c r="M43" s="129">
        <v>2270.4499999999998</v>
      </c>
      <c r="N43" s="90">
        <f t="shared" si="46"/>
        <v>-6.0781464278342058E-2</v>
      </c>
      <c r="O43" s="90">
        <f t="shared" si="47"/>
        <v>1.6146180281366401E-3</v>
      </c>
      <c r="P43" s="129">
        <v>6930091439.4899998</v>
      </c>
      <c r="Q43" s="129">
        <v>2273.8200000000002</v>
      </c>
      <c r="R43" s="90">
        <f t="shared" si="48"/>
        <v>-4.5154291989892723E-2</v>
      </c>
      <c r="S43" s="90">
        <f t="shared" si="49"/>
        <v>1.4842872558304943E-3</v>
      </c>
      <c r="T43" s="129">
        <v>6917918826.6599998</v>
      </c>
      <c r="U43" s="129">
        <v>2277.52</v>
      </c>
      <c r="V43" s="90">
        <f t="shared" si="50"/>
        <v>-1.7564866115093759E-3</v>
      </c>
      <c r="W43" s="90">
        <f t="shared" si="51"/>
        <v>1.6272176337616072E-3</v>
      </c>
      <c r="X43" s="129">
        <v>6394642228.3900003</v>
      </c>
      <c r="Y43" s="129">
        <v>2281.25</v>
      </c>
      <c r="Z43" s="90">
        <f t="shared" si="52"/>
        <v>-7.5640754305097799E-2</v>
      </c>
      <c r="AA43" s="90">
        <f t="shared" si="53"/>
        <v>1.6377463205592127E-3</v>
      </c>
      <c r="AB43" s="129">
        <v>5949928460.1199999</v>
      </c>
      <c r="AC43" s="129">
        <v>2286.16</v>
      </c>
      <c r="AD43" s="90">
        <f t="shared" si="54"/>
        <v>-6.9544745802294472E-2</v>
      </c>
      <c r="AE43" s="90">
        <f t="shared" si="55"/>
        <v>2.1523287671232237E-3</v>
      </c>
      <c r="AF43" s="129">
        <v>5158086295.46</v>
      </c>
      <c r="AG43" s="129">
        <v>2288.4</v>
      </c>
      <c r="AH43" s="90">
        <f t="shared" si="56"/>
        <v>-0.13308431689009412</v>
      </c>
      <c r="AI43" s="90">
        <f t="shared" si="57"/>
        <v>9.7980893725733834E-4</v>
      </c>
      <c r="AJ43" s="101">
        <f t="shared" si="13"/>
        <v>-5.5550661664496528E-2</v>
      </c>
      <c r="AK43" s="101">
        <f t="shared" si="14"/>
        <v>1.5944116465727916E-3</v>
      </c>
      <c r="AL43" s="122">
        <f t="shared" si="15"/>
        <v>-0.36667881377506306</v>
      </c>
      <c r="AM43" s="122">
        <f t="shared" si="16"/>
        <v>1.0969397898010632E-2</v>
      </c>
      <c r="AN43" s="104">
        <f t="shared" si="17"/>
        <v>4.1391404061693005E-2</v>
      </c>
      <c r="AO43" s="105">
        <f t="shared" si="18"/>
        <v>3.3653075177664628E-4</v>
      </c>
      <c r="AP43" s="117"/>
    </row>
    <row r="44" spans="1:42">
      <c r="A44" s="178" t="s">
        <v>111</v>
      </c>
      <c r="B44" s="141">
        <v>418901899.20999998</v>
      </c>
      <c r="C44" s="141">
        <v>1990.98</v>
      </c>
      <c r="D44" s="141">
        <v>421796041.39999998</v>
      </c>
      <c r="E44" s="141">
        <v>2004.5</v>
      </c>
      <c r="F44" s="90">
        <f>((D44-B44)/B44)</f>
        <v>6.9088781775828939E-3</v>
      </c>
      <c r="G44" s="90">
        <f>((E44-C44)/C44)</f>
        <v>6.7906257220062393E-3</v>
      </c>
      <c r="H44" s="129">
        <v>421197447.35000002</v>
      </c>
      <c r="I44" s="129">
        <v>2001.63</v>
      </c>
      <c r="J44" s="90">
        <f t="shared" si="44"/>
        <v>-1.4191552106869829E-3</v>
      </c>
      <c r="K44" s="90">
        <f t="shared" si="45"/>
        <v>-1.4317784983785937E-3</v>
      </c>
      <c r="L44" s="129">
        <v>419849608.14999998</v>
      </c>
      <c r="M44" s="129">
        <v>1995.24</v>
      </c>
      <c r="N44" s="90">
        <f t="shared" si="46"/>
        <v>-3.2000174941232288E-3</v>
      </c>
      <c r="O44" s="90">
        <f t="shared" si="47"/>
        <v>-3.1923981954707411E-3</v>
      </c>
      <c r="P44" s="129">
        <v>422201898.33999997</v>
      </c>
      <c r="Q44" s="129">
        <v>2006.47</v>
      </c>
      <c r="R44" s="90">
        <f t="shared" si="48"/>
        <v>5.6026971190112273E-3</v>
      </c>
      <c r="S44" s="90">
        <f t="shared" si="49"/>
        <v>5.6283955814839404E-3</v>
      </c>
      <c r="T44" s="129">
        <v>424646831.33999997</v>
      </c>
      <c r="U44" s="129">
        <v>2018.13</v>
      </c>
      <c r="V44" s="90">
        <f t="shared" si="50"/>
        <v>5.7909095378607016E-3</v>
      </c>
      <c r="W44" s="90">
        <f t="shared" si="51"/>
        <v>5.8112007655235724E-3</v>
      </c>
      <c r="X44" s="129">
        <v>427370830.25999999</v>
      </c>
      <c r="Y44" s="129">
        <v>2031.13</v>
      </c>
      <c r="Z44" s="90">
        <f t="shared" si="52"/>
        <v>6.4147397765909747E-3</v>
      </c>
      <c r="AA44" s="90">
        <f t="shared" si="53"/>
        <v>6.4416068340493425E-3</v>
      </c>
      <c r="AB44" s="129">
        <v>427851559.05000001</v>
      </c>
      <c r="AC44" s="129">
        <v>2033.4</v>
      </c>
      <c r="AD44" s="90">
        <f t="shared" si="54"/>
        <v>1.1248516650225286E-3</v>
      </c>
      <c r="AE44" s="90">
        <f t="shared" si="55"/>
        <v>1.1176044861727127E-3</v>
      </c>
      <c r="AF44" s="129">
        <v>429627370.93000001</v>
      </c>
      <c r="AG44" s="129">
        <v>2041.85</v>
      </c>
      <c r="AH44" s="90">
        <f t="shared" si="56"/>
        <v>4.1505326846137973E-3</v>
      </c>
      <c r="AI44" s="90">
        <f t="shared" si="57"/>
        <v>4.1556014556898878E-3</v>
      </c>
      <c r="AJ44" s="101">
        <f t="shared" si="13"/>
        <v>3.1716795319839891E-3</v>
      </c>
      <c r="AK44" s="101">
        <f t="shared" si="14"/>
        <v>3.1651072688845447E-3</v>
      </c>
      <c r="AL44" s="122">
        <f t="shared" si="15"/>
        <v>1.8566626429225734E-2</v>
      </c>
      <c r="AM44" s="122">
        <f t="shared" si="16"/>
        <v>1.8633075579945077E-2</v>
      </c>
      <c r="AN44" s="104">
        <f t="shared" si="17"/>
        <v>3.8559091986445017E-3</v>
      </c>
      <c r="AO44" s="105">
        <f t="shared" si="18"/>
        <v>3.8484136699290378E-3</v>
      </c>
      <c r="AP44" s="117"/>
    </row>
    <row r="45" spans="1:42">
      <c r="A45" s="179" t="s">
        <v>72</v>
      </c>
      <c r="B45" s="156">
        <f>SUM(B36:B44)</f>
        <v>20095230546.750908</v>
      </c>
      <c r="C45" s="158"/>
      <c r="D45" s="156">
        <f>SUM(D36:D44)</f>
        <v>19958149256.249023</v>
      </c>
      <c r="E45" s="158"/>
      <c r="F45" s="90">
        <f>((D45-B45)/B45)</f>
        <v>-6.8215833693955012E-3</v>
      </c>
      <c r="G45" s="90"/>
      <c r="H45" s="250">
        <f>SUM(H36:H44)</f>
        <v>19299127189.645416</v>
      </c>
      <c r="I45" s="132"/>
      <c r="J45" s="90">
        <f>((H45-D45)/D45)</f>
        <v>-3.3020199325208631E-2</v>
      </c>
      <c r="K45" s="90"/>
      <c r="L45" s="250">
        <f>SUM(L36:L44)</f>
        <v>18763103192.783772</v>
      </c>
      <c r="M45" s="132"/>
      <c r="N45" s="90">
        <f>((L45-H45)/H45)</f>
        <v>-2.7774520142508741E-2</v>
      </c>
      <c r="O45" s="90"/>
      <c r="P45" s="250">
        <f>SUM(P36:P44)</f>
        <v>18269103436.067799</v>
      </c>
      <c r="Q45" s="132"/>
      <c r="R45" s="90">
        <f>((P45-L45)/L45)</f>
        <v>-2.6328254534461207E-2</v>
      </c>
      <c r="S45" s="90"/>
      <c r="T45" s="250">
        <f>SUM(T36:T44)</f>
        <v>18085791543.9869</v>
      </c>
      <c r="U45" s="132"/>
      <c r="V45" s="90">
        <f>((T45-P45)/P45)</f>
        <v>-1.0033984027863927E-2</v>
      </c>
      <c r="W45" s="90"/>
      <c r="X45" s="250">
        <f>SUM(X36:X44)</f>
        <v>17438164580.537361</v>
      </c>
      <c r="Y45" s="132"/>
      <c r="Z45" s="90">
        <f>((X45-T45)/T45)</f>
        <v>-3.5808604886019481E-2</v>
      </c>
      <c r="AA45" s="90"/>
      <c r="AB45" s="250">
        <f>SUM(AB36:AB44)</f>
        <v>16944368289.078442</v>
      </c>
      <c r="AC45" s="132"/>
      <c r="AD45" s="90">
        <f>((AB45-X45)/X45)</f>
        <v>-2.8316987672546846E-2</v>
      </c>
      <c r="AE45" s="90"/>
      <c r="AF45" s="250">
        <f>SUM(AF36:AF44)</f>
        <v>16090146210.691013</v>
      </c>
      <c r="AG45" s="132"/>
      <c r="AH45" s="90">
        <f>((AF45-AB45)/AB45)</f>
        <v>-5.0413332843929064E-2</v>
      </c>
      <c r="AI45" s="90"/>
      <c r="AJ45" s="101">
        <f t="shared" si="13"/>
        <v>-2.7314683350241675E-2</v>
      </c>
      <c r="AK45" s="101"/>
      <c r="AL45" s="122">
        <f t="shared" si="15"/>
        <v>-0.1938056979079317</v>
      </c>
      <c r="AM45" s="122"/>
      <c r="AN45" s="104">
        <f t="shared" si="17"/>
        <v>1.3933649124961582E-2</v>
      </c>
      <c r="AO45" s="105"/>
      <c r="AP45" s="117"/>
    </row>
    <row r="46" spans="1:42">
      <c r="A46" s="180" t="s">
        <v>74</v>
      </c>
      <c r="B46" s="156"/>
      <c r="C46" s="158"/>
      <c r="D46" s="156"/>
      <c r="E46" s="158"/>
      <c r="F46" s="90"/>
      <c r="G46" s="90"/>
      <c r="H46" s="250"/>
      <c r="I46" s="132"/>
      <c r="J46" s="90"/>
      <c r="K46" s="90"/>
      <c r="L46" s="250"/>
      <c r="M46" s="132"/>
      <c r="N46" s="90"/>
      <c r="O46" s="90"/>
      <c r="P46" s="250"/>
      <c r="Q46" s="132"/>
      <c r="R46" s="90"/>
      <c r="S46" s="90"/>
      <c r="T46" s="250"/>
      <c r="U46" s="132"/>
      <c r="V46" s="90"/>
      <c r="W46" s="90"/>
      <c r="X46" s="250"/>
      <c r="Y46" s="132"/>
      <c r="Z46" s="90"/>
      <c r="AA46" s="90"/>
      <c r="AB46" s="250"/>
      <c r="AC46" s="132"/>
      <c r="AD46" s="90"/>
      <c r="AE46" s="90"/>
      <c r="AF46" s="250"/>
      <c r="AG46" s="132"/>
      <c r="AH46" s="90"/>
      <c r="AI46" s="90"/>
      <c r="AJ46" s="101"/>
      <c r="AK46" s="101"/>
      <c r="AL46" s="122"/>
      <c r="AM46" s="122"/>
      <c r="AN46" s="104"/>
      <c r="AO46" s="105"/>
      <c r="AP46" s="117"/>
    </row>
    <row r="47" spans="1:42">
      <c r="A47" s="176" t="s">
        <v>40</v>
      </c>
      <c r="B47" s="163">
        <v>2403027482</v>
      </c>
      <c r="C47" s="140">
        <v>100</v>
      </c>
      <c r="D47" s="163">
        <v>2412598749</v>
      </c>
      <c r="E47" s="140">
        <v>100</v>
      </c>
      <c r="F47" s="90">
        <f>((D47-B47)/B47)</f>
        <v>3.9830035535149159E-3</v>
      </c>
      <c r="G47" s="90">
        <f>((E47-C47)/C47)</f>
        <v>0</v>
      </c>
      <c r="H47" s="131">
        <v>2413659242</v>
      </c>
      <c r="I47" s="257">
        <v>100</v>
      </c>
      <c r="J47" s="90">
        <f t="shared" ref="J47:J49" si="58">((H47-D47)/D47)</f>
        <v>4.3956459831522525E-4</v>
      </c>
      <c r="K47" s="90">
        <f t="shared" ref="K47:K49" si="59">((I47-E47)/E47)</f>
        <v>0</v>
      </c>
      <c r="L47" s="131">
        <v>2415510464</v>
      </c>
      <c r="M47" s="257">
        <v>100</v>
      </c>
      <c r="N47" s="90">
        <f t="shared" ref="N47:O49" si="60">((L47-H47)/H47)</f>
        <v>7.6697736274737994E-4</v>
      </c>
      <c r="O47" s="90">
        <f t="shared" si="60"/>
        <v>0</v>
      </c>
      <c r="P47" s="131">
        <v>2416909394</v>
      </c>
      <c r="Q47" s="257">
        <v>100</v>
      </c>
      <c r="R47" s="90">
        <f t="shared" ref="R47:S49" si="61">((P47-L47)/L47)</f>
        <v>5.7914466563039485E-4</v>
      </c>
      <c r="S47" s="90">
        <f t="shared" si="61"/>
        <v>0</v>
      </c>
      <c r="T47" s="131">
        <v>2418352083</v>
      </c>
      <c r="U47" s="257">
        <v>100</v>
      </c>
      <c r="V47" s="90">
        <f t="shared" ref="V47:V49" si="62">((T47-P47)/P47)</f>
        <v>5.9691480515632436E-4</v>
      </c>
      <c r="W47" s="90">
        <f t="shared" ref="W47:W49" si="63">((U47-Q47)/Q47)</f>
        <v>0</v>
      </c>
      <c r="X47" s="131">
        <v>2433968323</v>
      </c>
      <c r="Y47" s="257">
        <v>100</v>
      </c>
      <c r="Z47" s="90">
        <f t="shared" ref="Z47:Z49" si="64">((X47-T47)/T47)</f>
        <v>6.4573889425677969E-3</v>
      </c>
      <c r="AA47" s="90">
        <f t="shared" ref="AA47:AA49" si="65">((Y47-U47)/U47)</f>
        <v>0</v>
      </c>
      <c r="AB47" s="131">
        <v>2435510328</v>
      </c>
      <c r="AC47" s="257">
        <v>100</v>
      </c>
      <c r="AD47" s="90">
        <f t="shared" ref="AD47:AD49" si="66">((AB47-X47)/X47)</f>
        <v>6.3353536092835996E-4</v>
      </c>
      <c r="AE47" s="90">
        <f t="shared" ref="AE47:AE49" si="67">((AC47-Y47)/Y47)</f>
        <v>0</v>
      </c>
      <c r="AF47" s="131">
        <v>2436983543</v>
      </c>
      <c r="AG47" s="257">
        <v>100</v>
      </c>
      <c r="AH47" s="90">
        <f t="shared" ref="AH47:AH49" si="68">((AF47-AB47)/AB47)</f>
        <v>6.0488965415711428E-4</v>
      </c>
      <c r="AI47" s="90">
        <f t="shared" ref="AI47:AI49" si="69">((AG47-AC47)/AC47)</f>
        <v>0</v>
      </c>
      <c r="AJ47" s="101">
        <f t="shared" si="13"/>
        <v>1.757677367877189E-3</v>
      </c>
      <c r="AK47" s="101">
        <f t="shared" si="14"/>
        <v>0</v>
      </c>
      <c r="AL47" s="122">
        <f t="shared" si="15"/>
        <v>1.0107272918924987E-2</v>
      </c>
      <c r="AM47" s="122">
        <f t="shared" si="16"/>
        <v>0</v>
      </c>
      <c r="AN47" s="104">
        <f t="shared" si="17"/>
        <v>2.2388516544100609E-3</v>
      </c>
      <c r="AO47" s="105">
        <f t="shared" si="18"/>
        <v>0</v>
      </c>
      <c r="AP47" s="117"/>
    </row>
    <row r="48" spans="1:42">
      <c r="A48" s="176" t="s">
        <v>41</v>
      </c>
      <c r="B48" s="163">
        <v>12153673145</v>
      </c>
      <c r="C48" s="128">
        <v>45.22</v>
      </c>
      <c r="D48" s="163">
        <v>12153673145</v>
      </c>
      <c r="E48" s="128">
        <v>45.22</v>
      </c>
      <c r="F48" s="90">
        <f>((D48-B48)/B48)</f>
        <v>0</v>
      </c>
      <c r="G48" s="90">
        <f>((E48-C48)/C48)</f>
        <v>0</v>
      </c>
      <c r="H48" s="131">
        <v>12153673145</v>
      </c>
      <c r="I48" s="128">
        <v>45.22</v>
      </c>
      <c r="J48" s="90">
        <f t="shared" si="58"/>
        <v>0</v>
      </c>
      <c r="K48" s="90">
        <f t="shared" si="59"/>
        <v>0</v>
      </c>
      <c r="L48" s="131">
        <v>12153673145</v>
      </c>
      <c r="M48" s="128">
        <v>45.22</v>
      </c>
      <c r="N48" s="90">
        <f t="shared" si="60"/>
        <v>0</v>
      </c>
      <c r="O48" s="90">
        <f t="shared" si="60"/>
        <v>0</v>
      </c>
      <c r="P48" s="131">
        <v>12153673145</v>
      </c>
      <c r="Q48" s="128">
        <v>45.22</v>
      </c>
      <c r="R48" s="90">
        <f t="shared" si="61"/>
        <v>0</v>
      </c>
      <c r="S48" s="90">
        <f t="shared" si="61"/>
        <v>0</v>
      </c>
      <c r="T48" s="131">
        <v>12153673145</v>
      </c>
      <c r="U48" s="128">
        <v>45.22</v>
      </c>
      <c r="V48" s="90">
        <f t="shared" si="62"/>
        <v>0</v>
      </c>
      <c r="W48" s="90">
        <f t="shared" si="63"/>
        <v>0</v>
      </c>
      <c r="X48" s="131">
        <v>12153673145</v>
      </c>
      <c r="Y48" s="128">
        <v>45.22</v>
      </c>
      <c r="Z48" s="90">
        <f t="shared" si="64"/>
        <v>0</v>
      </c>
      <c r="AA48" s="90">
        <f t="shared" si="65"/>
        <v>0</v>
      </c>
      <c r="AB48" s="131">
        <v>12153673145</v>
      </c>
      <c r="AC48" s="128">
        <v>45.22</v>
      </c>
      <c r="AD48" s="90">
        <f t="shared" si="66"/>
        <v>0</v>
      </c>
      <c r="AE48" s="90">
        <f t="shared" si="67"/>
        <v>0</v>
      </c>
      <c r="AF48" s="131">
        <v>12153673145</v>
      </c>
      <c r="AG48" s="128">
        <v>45.22</v>
      </c>
      <c r="AH48" s="90">
        <f t="shared" si="68"/>
        <v>0</v>
      </c>
      <c r="AI48" s="90">
        <f t="shared" si="69"/>
        <v>0</v>
      </c>
      <c r="AJ48" s="101">
        <f t="shared" si="13"/>
        <v>0</v>
      </c>
      <c r="AK48" s="101">
        <f t="shared" si="14"/>
        <v>0</v>
      </c>
      <c r="AL48" s="122">
        <f t="shared" si="15"/>
        <v>0</v>
      </c>
      <c r="AM48" s="122">
        <f t="shared" si="16"/>
        <v>0</v>
      </c>
      <c r="AN48" s="104">
        <f t="shared" si="17"/>
        <v>0</v>
      </c>
      <c r="AO48" s="105">
        <f t="shared" si="18"/>
        <v>0</v>
      </c>
      <c r="AP48" s="117"/>
    </row>
    <row r="49" spans="1:42">
      <c r="A49" s="176" t="s">
        <v>42</v>
      </c>
      <c r="B49" s="164">
        <v>31507613595.857655</v>
      </c>
      <c r="C49" s="164">
        <v>11.808257597614354</v>
      </c>
      <c r="D49" s="164">
        <v>31507613595.857655</v>
      </c>
      <c r="E49" s="164">
        <v>11.808257597614354</v>
      </c>
      <c r="F49" s="90">
        <f>((D49-B49)/B49)</f>
        <v>0</v>
      </c>
      <c r="G49" s="90">
        <f>((E49-C49)/C49)</f>
        <v>0</v>
      </c>
      <c r="H49" s="164">
        <v>30680241274.151199</v>
      </c>
      <c r="I49" s="130">
        <v>11.498179353379109</v>
      </c>
      <c r="J49" s="90">
        <f t="shared" si="58"/>
        <v>-2.6259441045551953E-2</v>
      </c>
      <c r="K49" s="90">
        <f t="shared" si="59"/>
        <v>-2.625944104555189E-2</v>
      </c>
      <c r="L49" s="164">
        <v>30680241274.151199</v>
      </c>
      <c r="M49" s="130">
        <v>11.498179353379109</v>
      </c>
      <c r="N49" s="90">
        <f t="shared" si="60"/>
        <v>0</v>
      </c>
      <c r="O49" s="90">
        <f t="shared" si="60"/>
        <v>0</v>
      </c>
      <c r="P49" s="164">
        <v>30680241274.151199</v>
      </c>
      <c r="Q49" s="130">
        <v>11.498179353379109</v>
      </c>
      <c r="R49" s="90">
        <f t="shared" si="61"/>
        <v>0</v>
      </c>
      <c r="S49" s="90">
        <f t="shared" si="61"/>
        <v>0</v>
      </c>
      <c r="T49" s="131">
        <v>30680241274.151199</v>
      </c>
      <c r="U49" s="130">
        <v>11.498179353379109</v>
      </c>
      <c r="V49" s="90">
        <f t="shared" si="62"/>
        <v>0</v>
      </c>
      <c r="W49" s="90">
        <f t="shared" si="63"/>
        <v>0</v>
      </c>
      <c r="X49" s="269">
        <v>30680241274.151199</v>
      </c>
      <c r="Y49" s="130">
        <v>11.498179353379109</v>
      </c>
      <c r="Z49" s="90">
        <f t="shared" si="64"/>
        <v>0</v>
      </c>
      <c r="AA49" s="90">
        <f t="shared" si="65"/>
        <v>0</v>
      </c>
      <c r="AB49" s="269">
        <v>30796350840.189999</v>
      </c>
      <c r="AC49" s="130">
        <v>11.54</v>
      </c>
      <c r="AD49" s="90">
        <f t="shared" si="66"/>
        <v>3.784506288632881E-3</v>
      </c>
      <c r="AE49" s="90">
        <f t="shared" si="67"/>
        <v>3.6371537906650718E-3</v>
      </c>
      <c r="AF49" s="308">
        <v>30796350840.189999</v>
      </c>
      <c r="AG49" s="130">
        <v>11.54</v>
      </c>
      <c r="AH49" s="90">
        <f t="shared" si="68"/>
        <v>0</v>
      </c>
      <c r="AI49" s="90">
        <f t="shared" si="69"/>
        <v>0</v>
      </c>
      <c r="AJ49" s="101">
        <f t="shared" si="13"/>
        <v>-2.8093668446148839E-3</v>
      </c>
      <c r="AK49" s="101">
        <f t="shared" si="14"/>
        <v>-2.8277859068608522E-3</v>
      </c>
      <c r="AL49" s="122">
        <f t="shared" si="15"/>
        <v>-2.2574313776691945E-2</v>
      </c>
      <c r="AM49" s="122">
        <f t="shared" si="16"/>
        <v>-2.2717796880426393E-2</v>
      </c>
      <c r="AN49" s="104">
        <f t="shared" si="17"/>
        <v>9.5673581614970481E-3</v>
      </c>
      <c r="AO49" s="105">
        <f t="shared" si="18"/>
        <v>9.5529811849602957E-3</v>
      </c>
      <c r="AP49" s="117"/>
    </row>
    <row r="50" spans="1:42">
      <c r="A50" s="179" t="s">
        <v>72</v>
      </c>
      <c r="B50" s="156">
        <f>SUM(B47:B49)</f>
        <v>46064314222.857651</v>
      </c>
      <c r="C50" s="158"/>
      <c r="D50" s="156">
        <f>SUM(D47:D49)</f>
        <v>46073885489.857651</v>
      </c>
      <c r="E50" s="158"/>
      <c r="F50" s="90">
        <f>((D50-B50)/B50)</f>
        <v>2.0778051646865993E-4</v>
      </c>
      <c r="G50" s="90"/>
      <c r="H50" s="250">
        <f>SUM(H47:H49)</f>
        <v>45247573661.151199</v>
      </c>
      <c r="I50" s="132"/>
      <c r="J50" s="90">
        <f>((H50-D50)/D50)</f>
        <v>-1.7934494126577393E-2</v>
      </c>
      <c r="K50" s="90"/>
      <c r="L50" s="250">
        <f>SUM(L47:L49)</f>
        <v>45249424883.151199</v>
      </c>
      <c r="M50" s="132"/>
      <c r="N50" s="90">
        <f>((L50-H50)/H50)</f>
        <v>4.091317722058162E-5</v>
      </c>
      <c r="O50" s="90"/>
      <c r="P50" s="250">
        <f>SUM(P47:P49)</f>
        <v>45250823813.151199</v>
      </c>
      <c r="Q50" s="132"/>
      <c r="R50" s="90">
        <f>((P50-L50)/L50)</f>
        <v>3.0915973045237468E-5</v>
      </c>
      <c r="S50" s="90"/>
      <c r="T50" s="250">
        <f>SUM(T47:T49)</f>
        <v>45252266502.151199</v>
      </c>
      <c r="U50" s="132"/>
      <c r="V50" s="90">
        <f>((T50-P50)/P50)</f>
        <v>3.1882049395545208E-5</v>
      </c>
      <c r="W50" s="90"/>
      <c r="X50" s="250">
        <f>SUM(X47:X49)</f>
        <v>45267882742.151199</v>
      </c>
      <c r="Y50" s="132"/>
      <c r="Z50" s="90">
        <f>((X50-T50)/T50)</f>
        <v>3.4509299107167673E-4</v>
      </c>
      <c r="AA50" s="90"/>
      <c r="AB50" s="250">
        <f>SUM(AB47:AB49)</f>
        <v>45385534313.190002</v>
      </c>
      <c r="AC50" s="132"/>
      <c r="AD50" s="90">
        <f>((AB50-X50)/X50)</f>
        <v>2.5990075946108215E-3</v>
      </c>
      <c r="AE50" s="90"/>
      <c r="AF50" s="250">
        <f>SUM(AF47:AF49)</f>
        <v>45387007528.190002</v>
      </c>
      <c r="AG50" s="132"/>
      <c r="AH50" s="90">
        <f>((AF50-AB50)/AB50)</f>
        <v>3.2460012254870652E-5</v>
      </c>
      <c r="AI50" s="90"/>
      <c r="AJ50" s="101">
        <f t="shared" si="13"/>
        <v>-1.83080522656375E-3</v>
      </c>
      <c r="AK50" s="101"/>
      <c r="AL50" s="122">
        <f t="shared" si="15"/>
        <v>-1.4908183982417812E-2</v>
      </c>
      <c r="AM50" s="122"/>
      <c r="AN50" s="104">
        <f t="shared" si="17"/>
        <v>6.5656367284588875E-3</v>
      </c>
      <c r="AO50" s="105"/>
      <c r="AP50" s="117"/>
    </row>
    <row r="51" spans="1:42">
      <c r="A51" s="180" t="s">
        <v>99</v>
      </c>
      <c r="B51" s="156"/>
      <c r="C51" s="158"/>
      <c r="D51" s="156"/>
      <c r="E51" s="158"/>
      <c r="F51" s="90"/>
      <c r="G51" s="90"/>
      <c r="H51" s="250"/>
      <c r="I51" s="132"/>
      <c r="J51" s="90"/>
      <c r="K51" s="90"/>
      <c r="L51" s="250"/>
      <c r="M51" s="132"/>
      <c r="N51" s="90"/>
      <c r="O51" s="90"/>
      <c r="P51" s="250"/>
      <c r="Q51" s="132"/>
      <c r="R51" s="90"/>
      <c r="S51" s="90"/>
      <c r="T51" s="250"/>
      <c r="U51" s="132"/>
      <c r="V51" s="90"/>
      <c r="W51" s="90"/>
      <c r="X51" s="250"/>
      <c r="Y51" s="132"/>
      <c r="Z51" s="90"/>
      <c r="AA51" s="90"/>
      <c r="AB51" s="250"/>
      <c r="AC51" s="132"/>
      <c r="AD51" s="90"/>
      <c r="AE51" s="90"/>
      <c r="AF51" s="250"/>
      <c r="AG51" s="132"/>
      <c r="AH51" s="90"/>
      <c r="AI51" s="90"/>
      <c r="AJ51" s="101"/>
      <c r="AK51" s="101"/>
      <c r="AL51" s="122"/>
      <c r="AM51" s="122"/>
      <c r="AN51" s="104"/>
      <c r="AO51" s="105"/>
      <c r="AP51" s="117"/>
    </row>
    <row r="52" spans="1:42">
      <c r="A52" s="176" t="s">
        <v>50</v>
      </c>
      <c r="B52" s="141">
        <v>881737906.69000006</v>
      </c>
      <c r="C52" s="141">
        <v>1756.35</v>
      </c>
      <c r="D52" s="141">
        <v>885354617.76999998</v>
      </c>
      <c r="E52" s="141">
        <v>1763.14</v>
      </c>
      <c r="F52" s="90">
        <f>((D52-B52)/B52)</f>
        <v>4.1017983377587518E-3</v>
      </c>
      <c r="G52" s="90">
        <f>((E52-C52)/C52)</f>
        <v>3.8659720442965192E-3</v>
      </c>
      <c r="H52" s="129">
        <v>883283836</v>
      </c>
      <c r="I52" s="129">
        <v>1768.85</v>
      </c>
      <c r="J52" s="90">
        <f t="shared" ref="J52:J66" si="70">((H52-D52)/D52)</f>
        <v>-2.3389292024203739E-3</v>
      </c>
      <c r="K52" s="90">
        <f t="shared" ref="K52:K66" si="71">((I52-E52)/E52)</f>
        <v>3.2385403314540017E-3</v>
      </c>
      <c r="L52" s="129">
        <v>880741897.84000003</v>
      </c>
      <c r="M52" s="129">
        <v>1760.61</v>
      </c>
      <c r="N52" s="90">
        <f t="shared" ref="N52:N66" si="72">((L52-H52)/H52)</f>
        <v>-2.8778270997364503E-3</v>
      </c>
      <c r="O52" s="90">
        <f t="shared" ref="O52:O66" si="73">((M52-I52)/I52)</f>
        <v>-4.6583938717245721E-3</v>
      </c>
      <c r="P52" s="129">
        <v>888411718.95000005</v>
      </c>
      <c r="Q52" s="129">
        <v>1777.47</v>
      </c>
      <c r="R52" s="90">
        <f t="shared" ref="R52:R66" si="74">((P52-L52)/L52)</f>
        <v>8.7083640835187697E-3</v>
      </c>
      <c r="S52" s="90">
        <f t="shared" ref="S52:S66" si="75">((Q52-M52)/M52)</f>
        <v>9.5762264215244301E-3</v>
      </c>
      <c r="T52" s="129">
        <v>887059909.10000002</v>
      </c>
      <c r="U52" s="129">
        <v>1784.4</v>
      </c>
      <c r="V52" s="90">
        <f t="shared" ref="V52:V66" si="76">((T52-P52)/P52)</f>
        <v>-1.5216029023094233E-3</v>
      </c>
      <c r="W52" s="90">
        <f t="shared" ref="W52:W66" si="77">((U52-Q52)/Q52)</f>
        <v>3.8987999797465292E-3</v>
      </c>
      <c r="X52" s="129">
        <v>890126668.85000002</v>
      </c>
      <c r="Y52" s="129">
        <v>1789.95</v>
      </c>
      <c r="Z52" s="90">
        <f t="shared" ref="Z52:Z66" si="78">((X52-T52)/T52)</f>
        <v>3.4572182989438633E-3</v>
      </c>
      <c r="AA52" s="90">
        <f t="shared" ref="AA52:AA66" si="79">((Y52-U52)/U52)</f>
        <v>3.1102891728311782E-3</v>
      </c>
      <c r="AB52" s="129">
        <v>878926930.09000003</v>
      </c>
      <c r="AC52" s="129">
        <v>1792.09</v>
      </c>
      <c r="AD52" s="90">
        <f t="shared" ref="AD52:AD66" si="80">((AB52-X52)/X52)</f>
        <v>-1.2582185380952021E-2</v>
      </c>
      <c r="AE52" s="90">
        <f t="shared" ref="AE52:AE66" si="81">((AC52-Y52)/Y52)</f>
        <v>1.1955641219027753E-3</v>
      </c>
      <c r="AF52" s="129">
        <v>861547393.59000003</v>
      </c>
      <c r="AG52" s="129">
        <v>1805.73</v>
      </c>
      <c r="AH52" s="90">
        <f t="shared" ref="AH52:AH66" si="82">((AF52-AB52)/AB52)</f>
        <v>-1.9773585158234231E-2</v>
      </c>
      <c r="AI52" s="90">
        <f t="shared" ref="AI52:AI66" si="83">((AG52-AC52)/AC52)</f>
        <v>7.6112248826789393E-3</v>
      </c>
      <c r="AJ52" s="101">
        <f t="shared" si="13"/>
        <v>-2.8533436279288889E-3</v>
      </c>
      <c r="AK52" s="101">
        <f t="shared" si="14"/>
        <v>3.4797778853387254E-3</v>
      </c>
      <c r="AL52" s="122">
        <f t="shared" si="15"/>
        <v>-2.6890043494622241E-2</v>
      </c>
      <c r="AM52" s="122">
        <f t="shared" si="16"/>
        <v>2.4155767551073605E-2</v>
      </c>
      <c r="AN52" s="104">
        <f t="shared" si="17"/>
        <v>9.2955747313422966E-3</v>
      </c>
      <c r="AO52" s="105">
        <f t="shared" si="18"/>
        <v>4.2460478097842433E-3</v>
      </c>
      <c r="AP52" s="117"/>
    </row>
    <row r="53" spans="1:42">
      <c r="A53" s="176" t="s">
        <v>43</v>
      </c>
      <c r="B53" s="149">
        <v>113416505</v>
      </c>
      <c r="C53" s="147">
        <v>81.33</v>
      </c>
      <c r="D53" s="149">
        <v>113791197</v>
      </c>
      <c r="E53" s="147">
        <v>81.52</v>
      </c>
      <c r="F53" s="90">
        <f>((D53-B53)/B53)</f>
        <v>3.3036814174444893E-3</v>
      </c>
      <c r="G53" s="90">
        <f>((E53-C53)/C53)</f>
        <v>2.3361613180867789E-3</v>
      </c>
      <c r="H53" s="246">
        <v>113211236</v>
      </c>
      <c r="I53" s="128">
        <v>81.11</v>
      </c>
      <c r="J53" s="90">
        <f t="shared" si="70"/>
        <v>-5.0967123581624682E-3</v>
      </c>
      <c r="K53" s="90">
        <f t="shared" si="71"/>
        <v>-5.0294406280666903E-3</v>
      </c>
      <c r="L53" s="246">
        <v>113120531</v>
      </c>
      <c r="M53" s="128">
        <v>81.040000000000006</v>
      </c>
      <c r="N53" s="90">
        <f t="shared" si="72"/>
        <v>-8.0120139311967232E-4</v>
      </c>
      <c r="O53" s="90">
        <f t="shared" si="73"/>
        <v>-8.6302552089746244E-4</v>
      </c>
      <c r="P53" s="246">
        <v>115855488</v>
      </c>
      <c r="Q53" s="256">
        <v>83</v>
      </c>
      <c r="R53" s="90">
        <f t="shared" si="74"/>
        <v>2.4177370595970769E-2</v>
      </c>
      <c r="S53" s="90">
        <f t="shared" si="75"/>
        <v>2.4185587364264481E-2</v>
      </c>
      <c r="T53" s="246">
        <v>115608714</v>
      </c>
      <c r="U53" s="256">
        <v>82.85</v>
      </c>
      <c r="V53" s="90">
        <f t="shared" si="76"/>
        <v>-2.1300156277447987E-3</v>
      </c>
      <c r="W53" s="90">
        <f t="shared" si="77"/>
        <v>-1.8072289156627192E-3</v>
      </c>
      <c r="X53" s="246">
        <v>115188594</v>
      </c>
      <c r="Y53" s="256">
        <v>82.55</v>
      </c>
      <c r="Z53" s="90">
        <f t="shared" si="78"/>
        <v>-3.6339821235274704E-3</v>
      </c>
      <c r="AA53" s="90">
        <f t="shared" si="79"/>
        <v>-3.6210018105008713E-3</v>
      </c>
      <c r="AB53" s="246">
        <v>116194065</v>
      </c>
      <c r="AC53" s="256">
        <v>83.27</v>
      </c>
      <c r="AD53" s="90">
        <f t="shared" si="80"/>
        <v>8.7289111281278423E-3</v>
      </c>
      <c r="AE53" s="90">
        <f t="shared" si="81"/>
        <v>8.7219866747425667E-3</v>
      </c>
      <c r="AF53" s="246">
        <v>116640138</v>
      </c>
      <c r="AG53" s="256">
        <v>83.59</v>
      </c>
      <c r="AH53" s="90">
        <f t="shared" si="82"/>
        <v>3.8390342914674685E-3</v>
      </c>
      <c r="AI53" s="90">
        <f t="shared" si="83"/>
        <v>3.842920619671039E-3</v>
      </c>
      <c r="AJ53" s="101">
        <f t="shared" si="13"/>
        <v>3.5483857413070199E-3</v>
      </c>
      <c r="AK53" s="101">
        <f t="shared" si="14"/>
        <v>3.4707448877046403E-3</v>
      </c>
      <c r="AL53" s="122">
        <f t="shared" si="15"/>
        <v>2.5036567635368139E-2</v>
      </c>
      <c r="AM53" s="122">
        <f t="shared" si="16"/>
        <v>2.5392541707556521E-2</v>
      </c>
      <c r="AN53" s="104">
        <f t="shared" si="17"/>
        <v>9.4870174136368873E-3</v>
      </c>
      <c r="AO53" s="105">
        <f t="shared" si="18"/>
        <v>9.4664115409926926E-3</v>
      </c>
      <c r="AP53" s="117"/>
    </row>
    <row r="54" spans="1:42">
      <c r="A54" s="176" t="s">
        <v>44</v>
      </c>
      <c r="B54" s="148">
        <v>1061957801.53</v>
      </c>
      <c r="C54" s="147">
        <v>1.1635</v>
      </c>
      <c r="D54" s="148">
        <v>1066913090.3099999</v>
      </c>
      <c r="E54" s="147">
        <v>1.1691</v>
      </c>
      <c r="F54" s="90">
        <f>((D54-B54)/B54)</f>
        <v>4.6661823783023327E-3</v>
      </c>
      <c r="G54" s="90">
        <f>((E54-C54)/C54)</f>
        <v>4.8130640309411686E-3</v>
      </c>
      <c r="H54" s="148">
        <v>1070083045.9299999</v>
      </c>
      <c r="I54" s="147">
        <v>1.1719999999999999</v>
      </c>
      <c r="J54" s="90">
        <f t="shared" si="70"/>
        <v>2.9711469929373062E-3</v>
      </c>
      <c r="K54" s="90">
        <f t="shared" si="71"/>
        <v>2.4805405867760694E-3</v>
      </c>
      <c r="L54" s="246">
        <v>1075032584.77</v>
      </c>
      <c r="M54" s="128">
        <v>1.1773</v>
      </c>
      <c r="N54" s="90">
        <f t="shared" si="72"/>
        <v>4.6253782440767782E-3</v>
      </c>
      <c r="O54" s="90">
        <f t="shared" si="73"/>
        <v>4.5221843003413675E-3</v>
      </c>
      <c r="P54" s="246">
        <v>1062724919.11</v>
      </c>
      <c r="Q54" s="128">
        <v>1.1634</v>
      </c>
      <c r="R54" s="90">
        <f t="shared" si="74"/>
        <v>-1.1448644287031686E-2</v>
      </c>
      <c r="S54" s="90">
        <f t="shared" si="75"/>
        <v>-1.1806676293213305E-2</v>
      </c>
      <c r="T54" s="246">
        <v>1068004476.89</v>
      </c>
      <c r="U54" s="256">
        <v>1.1692</v>
      </c>
      <c r="V54" s="90">
        <f t="shared" si="76"/>
        <v>4.9679439006863994E-3</v>
      </c>
      <c r="W54" s="90">
        <f t="shared" si="77"/>
        <v>4.9853876568678249E-3</v>
      </c>
      <c r="X54" s="246">
        <v>993054575.88999999</v>
      </c>
      <c r="Y54" s="256">
        <v>1.1635</v>
      </c>
      <c r="Z54" s="90">
        <f t="shared" si="78"/>
        <v>-7.0177515751855338E-2</v>
      </c>
      <c r="AA54" s="90">
        <f t="shared" si="79"/>
        <v>-4.8751282928498445E-3</v>
      </c>
      <c r="AB54" s="246">
        <v>994217478</v>
      </c>
      <c r="AC54" s="256">
        <v>1.1657999999999999</v>
      </c>
      <c r="AD54" s="90">
        <f t="shared" si="80"/>
        <v>1.1710354478330588E-3</v>
      </c>
      <c r="AE54" s="90">
        <f t="shared" si="81"/>
        <v>1.9767941555650786E-3</v>
      </c>
      <c r="AF54" s="246">
        <v>995467328.84000003</v>
      </c>
      <c r="AG54" s="256">
        <v>1.1678999999999999</v>
      </c>
      <c r="AH54" s="90">
        <f t="shared" si="82"/>
        <v>1.2571201650108522E-3</v>
      </c>
      <c r="AI54" s="90">
        <f t="shared" si="83"/>
        <v>1.8013381369016905E-3</v>
      </c>
      <c r="AJ54" s="101">
        <f t="shared" si="13"/>
        <v>-7.7459191137550371E-3</v>
      </c>
      <c r="AK54" s="101">
        <f t="shared" si="14"/>
        <v>4.871880351662563E-4</v>
      </c>
      <c r="AL54" s="122">
        <f t="shared" si="15"/>
        <v>-6.6964930994745583E-2</v>
      </c>
      <c r="AM54" s="122">
        <f t="shared" si="16"/>
        <v>-1.0264305876315882E-3</v>
      </c>
      <c r="AN54" s="104">
        <f t="shared" si="17"/>
        <v>2.5789223407822134E-2</v>
      </c>
      <c r="AO54" s="105">
        <f t="shared" si="18"/>
        <v>5.8923813477673569E-3</v>
      </c>
      <c r="AP54" s="117"/>
    </row>
    <row r="55" spans="1:42">
      <c r="A55" s="176" t="s">
        <v>10</v>
      </c>
      <c r="B55" s="148">
        <v>4149449743.9400001</v>
      </c>
      <c r="C55" s="147">
        <v>297.50619999999998</v>
      </c>
      <c r="D55" s="148">
        <v>4173976375.3699999</v>
      </c>
      <c r="E55" s="147">
        <v>299.53579999999999</v>
      </c>
      <c r="F55" s="90">
        <f>((D55-B55)/B55)</f>
        <v>5.9108153956604417E-3</v>
      </c>
      <c r="G55" s="90">
        <f>((E55-C55)/C55)</f>
        <v>6.8220427002866372E-3</v>
      </c>
      <c r="H55" s="148">
        <v>4156742532.8499999</v>
      </c>
      <c r="I55" s="147">
        <v>297.82400000000001</v>
      </c>
      <c r="J55" s="90">
        <f t="shared" si="70"/>
        <v>-4.1288787885083071E-3</v>
      </c>
      <c r="K55" s="90">
        <f t="shared" si="71"/>
        <v>-5.7148427667076274E-3</v>
      </c>
      <c r="L55" s="148">
        <v>4113694245.6799998</v>
      </c>
      <c r="M55" s="147">
        <v>295.28199999999998</v>
      </c>
      <c r="N55" s="90">
        <f t="shared" si="72"/>
        <v>-1.035625536818725E-2</v>
      </c>
      <c r="O55" s="90">
        <f t="shared" si="73"/>
        <v>-8.5352422907489997E-3</v>
      </c>
      <c r="P55" s="246">
        <v>4122143551.1799998</v>
      </c>
      <c r="Q55" s="128">
        <v>296.93220000000002</v>
      </c>
      <c r="R55" s="90">
        <f t="shared" si="74"/>
        <v>2.0539459170727252E-3</v>
      </c>
      <c r="S55" s="90">
        <f t="shared" si="75"/>
        <v>5.5885560244107015E-3</v>
      </c>
      <c r="T55" s="246">
        <v>4139795250.6900001</v>
      </c>
      <c r="U55" s="256">
        <v>298.74650000000003</v>
      </c>
      <c r="V55" s="90">
        <f t="shared" si="76"/>
        <v>4.2821651625759797E-3</v>
      </c>
      <c r="W55" s="90">
        <f t="shared" si="77"/>
        <v>6.1101490508607779E-3</v>
      </c>
      <c r="X55" s="246">
        <v>4174912551.0100002</v>
      </c>
      <c r="Y55" s="256">
        <v>301.14499999999998</v>
      </c>
      <c r="Z55" s="90">
        <f t="shared" si="78"/>
        <v>8.4828592221190165E-3</v>
      </c>
      <c r="AA55" s="90">
        <f t="shared" si="79"/>
        <v>8.0285459411238488E-3</v>
      </c>
      <c r="AB55" s="246">
        <v>4153952096.21</v>
      </c>
      <c r="AC55" s="256">
        <v>300.14049999999997</v>
      </c>
      <c r="AD55" s="90">
        <f t="shared" si="80"/>
        <v>-5.0205733758254198E-3</v>
      </c>
      <c r="AE55" s="90">
        <f t="shared" si="81"/>
        <v>-3.3356024506467226E-3</v>
      </c>
      <c r="AF55" s="246">
        <v>4146179658.3000002</v>
      </c>
      <c r="AG55" s="256">
        <v>300.08920000000001</v>
      </c>
      <c r="AH55" s="90">
        <f t="shared" si="82"/>
        <v>-1.8710947382111836E-3</v>
      </c>
      <c r="AI55" s="90">
        <f t="shared" si="83"/>
        <v>-1.7091995248881529E-4</v>
      </c>
      <c r="AJ55" s="101">
        <f t="shared" si="13"/>
        <v>-8.0877071662999596E-5</v>
      </c>
      <c r="AK55" s="101">
        <f t="shared" si="14"/>
        <v>1.099085782011225E-3</v>
      </c>
      <c r="AL55" s="122">
        <f t="shared" si="15"/>
        <v>-6.6595290845496624E-3</v>
      </c>
      <c r="AM55" s="122">
        <f t="shared" si="16"/>
        <v>1.8475254043089694E-3</v>
      </c>
      <c r="AN55" s="104">
        <f t="shared" si="17"/>
        <v>6.3516787496428135E-3</v>
      </c>
      <c r="AO55" s="105">
        <f t="shared" si="18"/>
        <v>6.3982701467341771E-3</v>
      </c>
      <c r="AP55" s="117"/>
    </row>
    <row r="56" spans="1:42">
      <c r="A56" s="176" t="s">
        <v>22</v>
      </c>
      <c r="B56" s="148">
        <v>2318448612.54</v>
      </c>
      <c r="C56" s="147">
        <v>9.7065999999999999</v>
      </c>
      <c r="D56" s="148">
        <v>2336951594.8200002</v>
      </c>
      <c r="E56" s="147">
        <v>9.7842000000000002</v>
      </c>
      <c r="F56" s="90">
        <f>((D56-B56)/B56)</f>
        <v>7.9807601427616202E-3</v>
      </c>
      <c r="G56" s="90">
        <f>((E56-C56)/C56)</f>
        <v>7.9945604022005987E-3</v>
      </c>
      <c r="H56" s="148">
        <v>2308707942.4699998</v>
      </c>
      <c r="I56" s="147">
        <v>9.6672999999999991</v>
      </c>
      <c r="J56" s="90">
        <f t="shared" si="70"/>
        <v>-1.2085681369098192E-2</v>
      </c>
      <c r="K56" s="90">
        <f t="shared" si="71"/>
        <v>-1.1947834263404377E-2</v>
      </c>
      <c r="L56" s="148">
        <v>2324887368.4899998</v>
      </c>
      <c r="M56" s="147">
        <v>9.7392000000000003</v>
      </c>
      <c r="N56" s="90">
        <f t="shared" si="72"/>
        <v>7.0080003288290425E-3</v>
      </c>
      <c r="O56" s="90">
        <f t="shared" si="73"/>
        <v>7.4374437536852264E-3</v>
      </c>
      <c r="P56" s="148">
        <v>2354216188.138</v>
      </c>
      <c r="Q56" s="147">
        <v>9.8613</v>
      </c>
      <c r="R56" s="90">
        <f t="shared" si="74"/>
        <v>1.2615157209550814E-2</v>
      </c>
      <c r="S56" s="90">
        <f t="shared" si="75"/>
        <v>1.2536964021685523E-2</v>
      </c>
      <c r="T56" s="246">
        <v>2368555611.5799999</v>
      </c>
      <c r="U56" s="128">
        <v>9.9210999999999991</v>
      </c>
      <c r="V56" s="90">
        <f t="shared" si="76"/>
        <v>6.0909543967333215E-3</v>
      </c>
      <c r="W56" s="90">
        <f t="shared" si="77"/>
        <v>6.064109194528022E-3</v>
      </c>
      <c r="X56" s="246">
        <v>2385228984.6399999</v>
      </c>
      <c r="Y56" s="256">
        <v>9.9999000000000002</v>
      </c>
      <c r="Z56" s="90">
        <f t="shared" si="78"/>
        <v>7.0394686865205515E-3</v>
      </c>
      <c r="AA56" s="90">
        <f t="shared" si="79"/>
        <v>7.9426676477407851E-3</v>
      </c>
      <c r="AB56" s="246">
        <v>2385606465.6999998</v>
      </c>
      <c r="AC56" s="256">
        <v>10.0105</v>
      </c>
      <c r="AD56" s="90">
        <f t="shared" si="80"/>
        <v>1.5825778674952485E-4</v>
      </c>
      <c r="AE56" s="90">
        <f t="shared" si="81"/>
        <v>1.0600106001060175E-3</v>
      </c>
      <c r="AF56" s="246">
        <v>2407175116.5599999</v>
      </c>
      <c r="AG56" s="256">
        <v>10.100899999999999</v>
      </c>
      <c r="AH56" s="90">
        <f t="shared" si="82"/>
        <v>9.0411604638535054E-3</v>
      </c>
      <c r="AI56" s="90">
        <f t="shared" si="83"/>
        <v>9.0305179561459385E-3</v>
      </c>
      <c r="AJ56" s="101">
        <f t="shared" si="13"/>
        <v>4.7310097057375235E-3</v>
      </c>
      <c r="AK56" s="101">
        <f t="shared" si="14"/>
        <v>5.014804914085967E-3</v>
      </c>
      <c r="AL56" s="122">
        <f t="shared" si="15"/>
        <v>3.0049198235707838E-2</v>
      </c>
      <c r="AM56" s="122">
        <f t="shared" si="16"/>
        <v>3.2368512499744394E-2</v>
      </c>
      <c r="AN56" s="104">
        <f t="shared" si="17"/>
        <v>7.6286334375145108E-3</v>
      </c>
      <c r="AO56" s="105">
        <f t="shared" si="18"/>
        <v>7.5640304466410976E-3</v>
      </c>
      <c r="AP56" s="117"/>
    </row>
    <row r="57" spans="1:42">
      <c r="A57" s="181" t="s">
        <v>46</v>
      </c>
      <c r="B57" s="165">
        <v>0</v>
      </c>
      <c r="C57" s="166">
        <v>0</v>
      </c>
      <c r="D57" s="165">
        <v>0</v>
      </c>
      <c r="E57" s="166">
        <v>0</v>
      </c>
      <c r="F57" s="90" t="e">
        <f>((D57-B57)/B57)</f>
        <v>#DIV/0!</v>
      </c>
      <c r="G57" s="90" t="e">
        <f>((E57-C57)/C57)</f>
        <v>#DIV/0!</v>
      </c>
      <c r="H57" s="165">
        <v>0</v>
      </c>
      <c r="I57" s="166">
        <v>0</v>
      </c>
      <c r="J57" s="90" t="e">
        <f t="shared" si="70"/>
        <v>#DIV/0!</v>
      </c>
      <c r="K57" s="90" t="e">
        <f t="shared" si="71"/>
        <v>#DIV/0!</v>
      </c>
      <c r="L57" s="165">
        <v>0</v>
      </c>
      <c r="M57" s="166">
        <v>0</v>
      </c>
      <c r="N57" s="90" t="e">
        <f t="shared" si="72"/>
        <v>#DIV/0!</v>
      </c>
      <c r="O57" s="90" t="e">
        <f t="shared" si="73"/>
        <v>#DIV/0!</v>
      </c>
      <c r="P57" s="165">
        <v>0</v>
      </c>
      <c r="Q57" s="166">
        <v>0</v>
      </c>
      <c r="R57" s="90" t="e">
        <f t="shared" si="74"/>
        <v>#DIV/0!</v>
      </c>
      <c r="S57" s="90" t="e">
        <f t="shared" si="75"/>
        <v>#DIV/0!</v>
      </c>
      <c r="T57" s="165">
        <v>0</v>
      </c>
      <c r="U57" s="166">
        <v>0</v>
      </c>
      <c r="V57" s="90" t="e">
        <f t="shared" si="76"/>
        <v>#DIV/0!</v>
      </c>
      <c r="W57" s="90" t="e">
        <f t="shared" si="77"/>
        <v>#DIV/0!</v>
      </c>
      <c r="X57" s="165">
        <v>0</v>
      </c>
      <c r="Y57" s="166">
        <v>0</v>
      </c>
      <c r="Z57" s="90" t="e">
        <f t="shared" si="78"/>
        <v>#DIV/0!</v>
      </c>
      <c r="AA57" s="90" t="e">
        <f t="shared" si="79"/>
        <v>#DIV/0!</v>
      </c>
      <c r="AB57" s="165">
        <v>0</v>
      </c>
      <c r="AC57" s="166">
        <v>0</v>
      </c>
      <c r="AD57" s="90" t="e">
        <f t="shared" si="80"/>
        <v>#DIV/0!</v>
      </c>
      <c r="AE57" s="90" t="e">
        <f t="shared" si="81"/>
        <v>#DIV/0!</v>
      </c>
      <c r="AF57" s="165">
        <v>0</v>
      </c>
      <c r="AG57" s="166">
        <v>0</v>
      </c>
      <c r="AH57" s="90" t="e">
        <f t="shared" si="82"/>
        <v>#DIV/0!</v>
      </c>
      <c r="AI57" s="90" t="e">
        <f t="shared" si="83"/>
        <v>#DIV/0!</v>
      </c>
      <c r="AJ57" s="101" t="e">
        <f t="shared" si="13"/>
        <v>#DIV/0!</v>
      </c>
      <c r="AK57" s="101" t="e">
        <f t="shared" si="14"/>
        <v>#DIV/0!</v>
      </c>
      <c r="AL57" s="122" t="e">
        <f t="shared" si="15"/>
        <v>#DIV/0!</v>
      </c>
      <c r="AM57" s="122" t="e">
        <f t="shared" si="16"/>
        <v>#DIV/0!</v>
      </c>
      <c r="AN57" s="104" t="e">
        <f t="shared" si="17"/>
        <v>#DIV/0!</v>
      </c>
      <c r="AO57" s="105" t="e">
        <f t="shared" si="18"/>
        <v>#DIV/0!</v>
      </c>
      <c r="AP57" s="117"/>
    </row>
    <row r="58" spans="1:42">
      <c r="A58" s="178" t="s">
        <v>48</v>
      </c>
      <c r="B58" s="148">
        <v>4599972923.5500002</v>
      </c>
      <c r="C58" s="147">
        <v>112.8</v>
      </c>
      <c r="D58" s="173">
        <v>4648600802.6700001</v>
      </c>
      <c r="E58" s="147">
        <v>114.01</v>
      </c>
      <c r="F58" s="90">
        <f>((D58-B58)/B58)</f>
        <v>1.0571340294427564E-2</v>
      </c>
      <c r="G58" s="90">
        <f>((E58-C58)/C58)</f>
        <v>1.072695035461E-2</v>
      </c>
      <c r="H58" s="148">
        <v>4612698822.1800003</v>
      </c>
      <c r="I58" s="147">
        <v>113.14</v>
      </c>
      <c r="J58" s="90">
        <f t="shared" si="70"/>
        <v>-7.723179944679027E-3</v>
      </c>
      <c r="K58" s="90">
        <f t="shared" si="71"/>
        <v>-7.6309095693360626E-3</v>
      </c>
      <c r="L58" s="130">
        <v>4610024462.3299999</v>
      </c>
      <c r="M58" s="128">
        <v>113.1</v>
      </c>
      <c r="N58" s="90">
        <f t="shared" si="72"/>
        <v>-5.797820219999658E-4</v>
      </c>
      <c r="O58" s="90">
        <f t="shared" si="73"/>
        <v>-3.5354428142130327E-4</v>
      </c>
      <c r="P58" s="130">
        <v>4633090412.04</v>
      </c>
      <c r="Q58" s="128">
        <v>113.62</v>
      </c>
      <c r="R58" s="90">
        <f t="shared" si="74"/>
        <v>5.0034332569120557E-3</v>
      </c>
      <c r="S58" s="90">
        <f t="shared" si="75"/>
        <v>4.5977011494253784E-3</v>
      </c>
      <c r="T58" s="130">
        <v>4649784444.04</v>
      </c>
      <c r="U58" s="128">
        <v>114.04</v>
      </c>
      <c r="V58" s="90">
        <f t="shared" si="76"/>
        <v>3.6032174024960236E-3</v>
      </c>
      <c r="W58" s="90">
        <f t="shared" si="77"/>
        <v>3.6965323006513087E-3</v>
      </c>
      <c r="X58" s="130">
        <v>4524238370.4499998</v>
      </c>
      <c r="Y58" s="128">
        <v>110.99</v>
      </c>
      <c r="Z58" s="90">
        <f t="shared" si="78"/>
        <v>-2.7000407244882629E-2</v>
      </c>
      <c r="AA58" s="90">
        <f t="shared" si="79"/>
        <v>-2.6745001753770706E-2</v>
      </c>
      <c r="AB58" s="130">
        <v>4664889884.6000004</v>
      </c>
      <c r="AC58" s="128">
        <v>114.58</v>
      </c>
      <c r="AD58" s="90">
        <f t="shared" si="80"/>
        <v>3.108844022646198E-2</v>
      </c>
      <c r="AE58" s="90">
        <f t="shared" si="81"/>
        <v>3.234525632939908E-2</v>
      </c>
      <c r="AF58" s="130">
        <v>4682758122.9300003</v>
      </c>
      <c r="AG58" s="128">
        <v>115.04</v>
      </c>
      <c r="AH58" s="90">
        <f t="shared" si="82"/>
        <v>3.8303665835687927E-3</v>
      </c>
      <c r="AI58" s="90">
        <f t="shared" si="83"/>
        <v>4.0146622447199158E-3</v>
      </c>
      <c r="AJ58" s="101">
        <f t="shared" si="13"/>
        <v>2.3491785690380991E-3</v>
      </c>
      <c r="AK58" s="101">
        <f t="shared" si="14"/>
        <v>2.5814558467847017E-3</v>
      </c>
      <c r="AL58" s="122">
        <f t="shared" si="15"/>
        <v>7.3478712649151139E-3</v>
      </c>
      <c r="AM58" s="122">
        <f t="shared" si="16"/>
        <v>9.0342952372598987E-3</v>
      </c>
      <c r="AN58" s="104">
        <f t="shared" si="17"/>
        <v>1.6369789713947567E-2</v>
      </c>
      <c r="AO58" s="105">
        <f t="shared" si="18"/>
        <v>1.6615583776707427E-2</v>
      </c>
      <c r="AP58" s="117"/>
    </row>
    <row r="59" spans="1:42">
      <c r="A59" s="182" t="s">
        <v>27</v>
      </c>
      <c r="B59" s="167">
        <v>3992929592.77</v>
      </c>
      <c r="C59" s="128">
        <v>103.24</v>
      </c>
      <c r="D59" s="129">
        <v>4131236617.7600002</v>
      </c>
      <c r="E59" s="128">
        <v>103.24</v>
      </c>
      <c r="F59" s="90">
        <f>((D59-B59)/B59)</f>
        <v>3.4637982407812268E-2</v>
      </c>
      <c r="G59" s="90">
        <f>((E59-C59)/C59)</f>
        <v>0</v>
      </c>
      <c r="H59" s="130">
        <v>4096564913.5100002</v>
      </c>
      <c r="I59" s="128">
        <v>103.24</v>
      </c>
      <c r="J59" s="90">
        <f t="shared" si="70"/>
        <v>-8.3925728439150412E-3</v>
      </c>
      <c r="K59" s="90">
        <f t="shared" si="71"/>
        <v>0</v>
      </c>
      <c r="L59" s="130">
        <v>4124740840.1300001</v>
      </c>
      <c r="M59" s="128">
        <v>103.24</v>
      </c>
      <c r="N59" s="90">
        <f t="shared" si="72"/>
        <v>6.8779397409470845E-3</v>
      </c>
      <c r="O59" s="90">
        <f t="shared" si="73"/>
        <v>0</v>
      </c>
      <c r="P59" s="130">
        <v>4090031831.0300002</v>
      </c>
      <c r="Q59" s="128">
        <v>103.24</v>
      </c>
      <c r="R59" s="90">
        <f t="shared" si="74"/>
        <v>-8.4148339120636677E-3</v>
      </c>
      <c r="S59" s="90">
        <f t="shared" si="75"/>
        <v>0</v>
      </c>
      <c r="T59" s="130">
        <v>4110619050.2199998</v>
      </c>
      <c r="U59" s="128">
        <v>103.24</v>
      </c>
      <c r="V59" s="90">
        <f t="shared" si="76"/>
        <v>5.0335107501632975E-3</v>
      </c>
      <c r="W59" s="90">
        <f t="shared" si="77"/>
        <v>0</v>
      </c>
      <c r="X59" s="130">
        <v>4054025414.4699998</v>
      </c>
      <c r="Y59" s="128">
        <v>103.24</v>
      </c>
      <c r="Z59" s="90">
        <f t="shared" si="78"/>
        <v>-1.3767667365568968E-2</v>
      </c>
      <c r="AA59" s="90">
        <f t="shared" si="79"/>
        <v>0</v>
      </c>
      <c r="AB59" s="130">
        <v>4027207494.8899999</v>
      </c>
      <c r="AC59" s="128">
        <v>103.24</v>
      </c>
      <c r="AD59" s="90">
        <f t="shared" si="80"/>
        <v>-6.6151335618861544E-3</v>
      </c>
      <c r="AE59" s="90">
        <f t="shared" si="81"/>
        <v>0</v>
      </c>
      <c r="AF59" s="130">
        <v>4023664553.1399999</v>
      </c>
      <c r="AG59" s="128">
        <v>103.24</v>
      </c>
      <c r="AH59" s="90">
        <f t="shared" si="82"/>
        <v>-8.7975147903243873E-4</v>
      </c>
      <c r="AI59" s="90">
        <f t="shared" si="83"/>
        <v>0</v>
      </c>
      <c r="AJ59" s="101">
        <f t="shared" si="13"/>
        <v>1.0599342170570477E-3</v>
      </c>
      <c r="AK59" s="101">
        <f t="shared" si="14"/>
        <v>0</v>
      </c>
      <c r="AL59" s="122">
        <f t="shared" si="15"/>
        <v>-2.6038708157638053E-2</v>
      </c>
      <c r="AM59" s="122">
        <f t="shared" si="16"/>
        <v>0</v>
      </c>
      <c r="AN59" s="104">
        <f t="shared" si="17"/>
        <v>1.5300661771792545E-2</v>
      </c>
      <c r="AO59" s="105">
        <f t="shared" si="18"/>
        <v>0</v>
      </c>
      <c r="AP59" s="117"/>
    </row>
    <row r="60" spans="1:42">
      <c r="A60" s="176" t="s">
        <v>12</v>
      </c>
      <c r="B60" s="130">
        <v>2911807184.5723801</v>
      </c>
      <c r="C60" s="164">
        <v>2239.2048831622501</v>
      </c>
      <c r="D60" s="130">
        <v>2931134847.0043802</v>
      </c>
      <c r="E60" s="164">
        <v>2254.1853324818899</v>
      </c>
      <c r="F60" s="90">
        <f>((D60-B60)/B60)</f>
        <v>6.6376862226330989E-3</v>
      </c>
      <c r="G60" s="90">
        <f>((E60-C60)/C60)</f>
        <v>6.6900753174868408E-3</v>
      </c>
      <c r="H60" s="130">
        <v>2903245875.5936899</v>
      </c>
      <c r="I60" s="164">
        <v>2232.3986215432901</v>
      </c>
      <c r="J60" s="90">
        <f t="shared" si="70"/>
        <v>-9.514735031447917E-3</v>
      </c>
      <c r="K60" s="90">
        <f t="shared" si="71"/>
        <v>-9.6650043031786901E-3</v>
      </c>
      <c r="L60" s="130">
        <v>2898059935.7287202</v>
      </c>
      <c r="M60" s="164">
        <v>2233.1830239425599</v>
      </c>
      <c r="N60" s="90">
        <f t="shared" si="72"/>
        <v>-1.7862558278531088E-3</v>
      </c>
      <c r="O60" s="90">
        <f t="shared" si="73"/>
        <v>3.5137201380616191E-4</v>
      </c>
      <c r="P60" s="130">
        <v>2919373109.76898</v>
      </c>
      <c r="Q60" s="265">
        <v>2250.4350802193999</v>
      </c>
      <c r="R60" s="90">
        <f t="shared" si="74"/>
        <v>7.3542902883064832E-3</v>
      </c>
      <c r="S60" s="90">
        <f t="shared" si="75"/>
        <v>7.7253212530616735E-3</v>
      </c>
      <c r="T60" s="130">
        <v>2923808023.0336499</v>
      </c>
      <c r="U60" s="128">
        <v>2253.8795464390701</v>
      </c>
      <c r="V60" s="90">
        <f t="shared" si="76"/>
        <v>1.5191320526415498E-3</v>
      </c>
      <c r="W60" s="90">
        <f t="shared" si="77"/>
        <v>1.5305779091100763E-3</v>
      </c>
      <c r="X60" s="268">
        <v>2927780594.7507801</v>
      </c>
      <c r="Y60" s="269">
        <v>2256.9403857923799</v>
      </c>
      <c r="Z60" s="90">
        <f t="shared" si="78"/>
        <v>1.3586978645090285E-3</v>
      </c>
      <c r="AA60" s="90">
        <f t="shared" si="79"/>
        <v>1.3580314698474713E-3</v>
      </c>
      <c r="AB60" s="268">
        <v>2921145024.21486</v>
      </c>
      <c r="AC60" s="269">
        <v>2253.47660965874</v>
      </c>
      <c r="AD60" s="90">
        <f t="shared" si="80"/>
        <v>-2.2664165982304351E-3</v>
      </c>
      <c r="AE60" s="90">
        <f t="shared" si="81"/>
        <v>-1.5347220314034821E-3</v>
      </c>
      <c r="AF60" s="130">
        <v>2936772012.6842799</v>
      </c>
      <c r="AG60" s="164">
        <v>2265.6266167252402</v>
      </c>
      <c r="AH60" s="90">
        <f t="shared" si="82"/>
        <v>5.3496106286678282E-3</v>
      </c>
      <c r="AI60" s="90">
        <f t="shared" si="83"/>
        <v>5.3916721453523882E-3</v>
      </c>
      <c r="AJ60" s="101">
        <f t="shared" si="13"/>
        <v>1.081501199903316E-3</v>
      </c>
      <c r="AK60" s="101">
        <f t="shared" si="14"/>
        <v>1.480915471760305E-3</v>
      </c>
      <c r="AL60" s="122">
        <f t="shared" si="15"/>
        <v>1.9232024366469785E-3</v>
      </c>
      <c r="AM60" s="122">
        <f t="shared" si="16"/>
        <v>5.0755739017932901E-3</v>
      </c>
      <c r="AN60" s="104">
        <f t="shared" si="17"/>
        <v>5.6114296373988804E-3</v>
      </c>
      <c r="AO60" s="105">
        <f t="shared" si="18"/>
        <v>5.5554477774883964E-3</v>
      </c>
      <c r="AP60" s="117"/>
    </row>
    <row r="61" spans="1:42">
      <c r="A61" s="176" t="s">
        <v>19</v>
      </c>
      <c r="B61" s="168">
        <v>1117929583.1400001</v>
      </c>
      <c r="C61" s="169">
        <v>0.64929999999999999</v>
      </c>
      <c r="D61" s="168">
        <v>1131224777.76</v>
      </c>
      <c r="E61" s="169">
        <v>0.6573</v>
      </c>
      <c r="F61" s="90">
        <f>((D61-B61)/B61)</f>
        <v>1.1892694155795417E-2</v>
      </c>
      <c r="G61" s="90">
        <f>((E61-C61)/C61)</f>
        <v>1.2320961034960737E-2</v>
      </c>
      <c r="H61" s="130">
        <v>1142213520.5599999</v>
      </c>
      <c r="I61" s="164">
        <v>0.66390000000000005</v>
      </c>
      <c r="J61" s="90">
        <f t="shared" si="70"/>
        <v>9.714022372953466E-3</v>
      </c>
      <c r="K61" s="90">
        <f t="shared" si="71"/>
        <v>1.0041077133728968E-2</v>
      </c>
      <c r="L61" s="130">
        <v>1137891743.6099999</v>
      </c>
      <c r="M61" s="164">
        <v>0.6613</v>
      </c>
      <c r="N61" s="90">
        <f t="shared" si="72"/>
        <v>-3.7836856876647582E-3</v>
      </c>
      <c r="O61" s="90">
        <f t="shared" si="73"/>
        <v>-3.9162524476578503E-3</v>
      </c>
      <c r="P61" s="130">
        <v>1143460051.0799999</v>
      </c>
      <c r="Q61" s="265">
        <v>0.66459999999999997</v>
      </c>
      <c r="R61" s="90">
        <f t="shared" si="74"/>
        <v>4.8935300754836177E-3</v>
      </c>
      <c r="S61" s="90">
        <f t="shared" si="75"/>
        <v>4.990170875548117E-3</v>
      </c>
      <c r="T61" s="130">
        <v>1145472633.1300001</v>
      </c>
      <c r="U61" s="265">
        <v>0.66579999999999995</v>
      </c>
      <c r="V61" s="90">
        <f t="shared" si="76"/>
        <v>1.7600807724758758E-3</v>
      </c>
      <c r="W61" s="90">
        <f t="shared" si="77"/>
        <v>1.805597351790519E-3</v>
      </c>
      <c r="X61" s="130">
        <v>1149971242.3099999</v>
      </c>
      <c r="Y61" s="128">
        <v>0.67230000000000001</v>
      </c>
      <c r="Z61" s="90">
        <f t="shared" si="78"/>
        <v>3.9272952053925492E-3</v>
      </c>
      <c r="AA61" s="90">
        <f t="shared" si="79"/>
        <v>9.7626914989487265E-3</v>
      </c>
      <c r="AB61" s="268">
        <v>1142230475.3599999</v>
      </c>
      <c r="AC61" s="269">
        <v>0.66800000000000004</v>
      </c>
      <c r="AD61" s="90">
        <f t="shared" si="80"/>
        <v>-6.7312700224144862E-3</v>
      </c>
      <c r="AE61" s="90">
        <f t="shared" si="81"/>
        <v>-6.3959541871188019E-3</v>
      </c>
      <c r="AF61" s="130">
        <v>1146707422.04</v>
      </c>
      <c r="AG61" s="164">
        <v>0.67130000000000001</v>
      </c>
      <c r="AH61" s="90">
        <f t="shared" si="82"/>
        <v>3.9194775280260797E-3</v>
      </c>
      <c r="AI61" s="90">
        <f t="shared" si="83"/>
        <v>4.9401197604789964E-3</v>
      </c>
      <c r="AJ61" s="101">
        <f t="shared" si="13"/>
        <v>3.1990180500059704E-3</v>
      </c>
      <c r="AK61" s="101">
        <f t="shared" si="14"/>
        <v>4.1935513775849271E-3</v>
      </c>
      <c r="AL61" s="122">
        <f t="shared" si="15"/>
        <v>1.3686620541196067E-2</v>
      </c>
      <c r="AM61" s="122">
        <f t="shared" si="16"/>
        <v>2.1299254526091604E-2</v>
      </c>
      <c r="AN61" s="104">
        <f t="shared" si="17"/>
        <v>6.2265034812877202E-3</v>
      </c>
      <c r="AO61" s="105">
        <f t="shared" si="18"/>
        <v>6.7195291554006005E-3</v>
      </c>
      <c r="AP61" s="117"/>
    </row>
    <row r="62" spans="1:42">
      <c r="A62" s="176" t="s">
        <v>23</v>
      </c>
      <c r="B62" s="148">
        <v>305384743.75999999</v>
      </c>
      <c r="C62" s="151">
        <v>118.71</v>
      </c>
      <c r="D62" s="148">
        <v>318569106.36000001</v>
      </c>
      <c r="E62" s="151">
        <v>123.8</v>
      </c>
      <c r="F62" s="90">
        <f>((D62-B62)/B62)</f>
        <v>4.3172957619525137E-2</v>
      </c>
      <c r="G62" s="90">
        <f>((E62-C62)/C62)</f>
        <v>4.2877600876084609E-2</v>
      </c>
      <c r="H62" s="129">
        <v>319047847.38999999</v>
      </c>
      <c r="I62" s="248">
        <v>124.04</v>
      </c>
      <c r="J62" s="90">
        <f t="shared" si="70"/>
        <v>1.5027854881162538E-3</v>
      </c>
      <c r="K62" s="90">
        <f t="shared" si="71"/>
        <v>1.9386106623587164E-3</v>
      </c>
      <c r="L62" s="129">
        <v>320873913.36000001</v>
      </c>
      <c r="M62" s="248">
        <v>124.02</v>
      </c>
      <c r="N62" s="90">
        <f t="shared" si="72"/>
        <v>5.7234862574323184E-3</v>
      </c>
      <c r="O62" s="90">
        <f t="shared" si="73"/>
        <v>-1.6123831022259134E-4</v>
      </c>
      <c r="P62" s="129">
        <v>323439366.86000001</v>
      </c>
      <c r="Q62" s="248">
        <v>125.38</v>
      </c>
      <c r="R62" s="90">
        <f t="shared" si="74"/>
        <v>7.9952074418767893E-3</v>
      </c>
      <c r="S62" s="90">
        <f t="shared" si="75"/>
        <v>1.096597323012417E-2</v>
      </c>
      <c r="T62" s="129">
        <v>321056290.38999999</v>
      </c>
      <c r="U62" s="248">
        <v>124.48</v>
      </c>
      <c r="V62" s="90">
        <f t="shared" si="76"/>
        <v>-7.3679233704150113E-3</v>
      </c>
      <c r="W62" s="90">
        <f t="shared" si="77"/>
        <v>-7.1781783378528597E-3</v>
      </c>
      <c r="X62" s="129">
        <v>321180044.86000001</v>
      </c>
      <c r="Y62" s="248">
        <v>124.59</v>
      </c>
      <c r="Z62" s="90">
        <f t="shared" si="78"/>
        <v>3.8546034980251932E-4</v>
      </c>
      <c r="AA62" s="90">
        <f t="shared" si="79"/>
        <v>8.8367609254498254E-4</v>
      </c>
      <c r="AB62" s="129">
        <v>318988790.75999999</v>
      </c>
      <c r="AC62" s="248">
        <v>124.36</v>
      </c>
      <c r="AD62" s="90">
        <f t="shared" si="80"/>
        <v>-6.8225101000754119E-3</v>
      </c>
      <c r="AE62" s="90">
        <f t="shared" si="81"/>
        <v>-1.8460550605987958E-3</v>
      </c>
      <c r="AF62" s="129">
        <v>318628063.85000002</v>
      </c>
      <c r="AG62" s="248">
        <v>124.29</v>
      </c>
      <c r="AH62" s="90">
        <f t="shared" si="82"/>
        <v>-1.1308450969092813E-3</v>
      </c>
      <c r="AI62" s="90">
        <f t="shared" si="83"/>
        <v>-5.628819556126824E-4</v>
      </c>
      <c r="AJ62" s="101">
        <f t="shared" si="13"/>
        <v>5.4323273236691642E-3</v>
      </c>
      <c r="AK62" s="101">
        <f t="shared" si="14"/>
        <v>5.864688399603195E-3</v>
      </c>
      <c r="AL62" s="122">
        <f t="shared" si="15"/>
        <v>1.850697033170079E-4</v>
      </c>
      <c r="AM62" s="122">
        <f t="shared" si="16"/>
        <v>3.9579967689823033E-3</v>
      </c>
      <c r="AN62" s="104">
        <f t="shared" si="17"/>
        <v>1.6164436973884616E-2</v>
      </c>
      <c r="AO62" s="105">
        <f t="shared" si="18"/>
        <v>1.578154780449649E-2</v>
      </c>
      <c r="AP62" s="117"/>
    </row>
    <row r="63" spans="1:42">
      <c r="A63" s="176" t="s">
        <v>67</v>
      </c>
      <c r="B63" s="139">
        <v>110896411.09999999</v>
      </c>
      <c r="C63" s="140">
        <v>97.35</v>
      </c>
      <c r="D63" s="139">
        <v>107042123.67</v>
      </c>
      <c r="E63" s="140">
        <v>98.67</v>
      </c>
      <c r="F63" s="90">
        <f>((D63-B63)/B63)</f>
        <v>-3.4755745400312531E-2</v>
      </c>
      <c r="G63" s="90">
        <f>((E63-C63)/C63)</f>
        <v>1.3559322033898381E-2</v>
      </c>
      <c r="H63" s="258">
        <v>106563321.63</v>
      </c>
      <c r="I63" s="257">
        <v>98.13</v>
      </c>
      <c r="J63" s="90">
        <f t="shared" si="70"/>
        <v>-4.4730244840442872E-3</v>
      </c>
      <c r="K63" s="90">
        <f t="shared" si="71"/>
        <v>-5.4727880814837973E-3</v>
      </c>
      <c r="L63" s="258">
        <v>106816157.77</v>
      </c>
      <c r="M63" s="257">
        <v>98.36</v>
      </c>
      <c r="N63" s="90">
        <f t="shared" si="72"/>
        <v>2.3726375654643771E-3</v>
      </c>
      <c r="O63" s="90">
        <f t="shared" si="73"/>
        <v>2.3438296137776827E-3</v>
      </c>
      <c r="P63" s="258">
        <v>107695773.84999999</v>
      </c>
      <c r="Q63" s="257">
        <v>99.17</v>
      </c>
      <c r="R63" s="90">
        <f t="shared" si="74"/>
        <v>8.2348597661976945E-3</v>
      </c>
      <c r="S63" s="90">
        <f t="shared" si="75"/>
        <v>8.2350549003660251E-3</v>
      </c>
      <c r="T63" s="258">
        <v>107360616.45999999</v>
      </c>
      <c r="U63" s="257">
        <v>98.86</v>
      </c>
      <c r="V63" s="90">
        <f t="shared" si="76"/>
        <v>-3.1120755997984836E-3</v>
      </c>
      <c r="W63" s="90">
        <f t="shared" si="77"/>
        <v>-3.1259453463749346E-3</v>
      </c>
      <c r="X63" s="258">
        <v>107614726.22</v>
      </c>
      <c r="Y63" s="257">
        <v>99.1</v>
      </c>
      <c r="Z63" s="90">
        <f t="shared" si="78"/>
        <v>2.3668805971757867E-3</v>
      </c>
      <c r="AA63" s="90">
        <f t="shared" si="79"/>
        <v>2.4276755007080204E-3</v>
      </c>
      <c r="AB63" s="258">
        <v>109159413.61</v>
      </c>
      <c r="AC63" s="257">
        <v>100.53</v>
      </c>
      <c r="AD63" s="90">
        <f t="shared" si="80"/>
        <v>1.4353866280736987E-2</v>
      </c>
      <c r="AE63" s="90">
        <f t="shared" si="81"/>
        <v>1.4429868819374438E-2</v>
      </c>
      <c r="AF63" s="258">
        <v>110285529.55</v>
      </c>
      <c r="AG63" s="257">
        <v>101.56</v>
      </c>
      <c r="AH63" s="90">
        <f t="shared" si="82"/>
        <v>1.0316251276535212E-2</v>
      </c>
      <c r="AI63" s="90">
        <f t="shared" si="83"/>
        <v>1.0245697801651259E-2</v>
      </c>
      <c r="AJ63" s="101">
        <f t="shared" si="13"/>
        <v>-5.8704374975565533E-4</v>
      </c>
      <c r="AK63" s="101">
        <f t="shared" si="14"/>
        <v>5.3303394052396352E-3</v>
      </c>
      <c r="AL63" s="122">
        <f t="shared" si="15"/>
        <v>3.0300275898851616E-2</v>
      </c>
      <c r="AM63" s="122">
        <f t="shared" si="16"/>
        <v>2.9289551028681467E-2</v>
      </c>
      <c r="AN63" s="104">
        <f t="shared" si="17"/>
        <v>1.5242800660101911E-2</v>
      </c>
      <c r="AO63" s="105">
        <f t="shared" si="18"/>
        <v>7.4515264467493094E-3</v>
      </c>
      <c r="AP63" s="117"/>
    </row>
    <row r="64" spans="1:42">
      <c r="A64" s="176" t="s">
        <v>56</v>
      </c>
      <c r="B64" s="148">
        <v>1007344545.71</v>
      </c>
      <c r="C64" s="146">
        <v>552.20000000000005</v>
      </c>
      <c r="D64" s="148">
        <v>1006946046.95</v>
      </c>
      <c r="E64" s="146">
        <v>552.20000000000005</v>
      </c>
      <c r="F64" s="90">
        <f>((D64-B64)/B64)</f>
        <v>-3.9559330687507637E-4</v>
      </c>
      <c r="G64" s="90">
        <f>((E64-C64)/C64)</f>
        <v>0</v>
      </c>
      <c r="H64" s="258">
        <v>1033911723.23</v>
      </c>
      <c r="I64" s="245">
        <v>552.20000000000005</v>
      </c>
      <c r="J64" s="90">
        <f t="shared" si="70"/>
        <v>2.6779663480161569E-2</v>
      </c>
      <c r="K64" s="90">
        <f t="shared" si="71"/>
        <v>0</v>
      </c>
      <c r="L64" s="258">
        <v>1033585201.33</v>
      </c>
      <c r="M64" s="245">
        <v>552.20000000000005</v>
      </c>
      <c r="N64" s="90">
        <f t="shared" si="72"/>
        <v>-3.1581216525904441E-4</v>
      </c>
      <c r="O64" s="90">
        <f t="shared" si="73"/>
        <v>0</v>
      </c>
      <c r="P64" s="258">
        <v>1034530822.63</v>
      </c>
      <c r="Q64" s="245">
        <v>552.20000000000005</v>
      </c>
      <c r="R64" s="90">
        <f t="shared" si="74"/>
        <v>9.1489438779032706E-4</v>
      </c>
      <c r="S64" s="90">
        <f t="shared" si="75"/>
        <v>0</v>
      </c>
      <c r="T64" s="258">
        <v>1037676149.58</v>
      </c>
      <c r="U64" s="245">
        <v>552.20000000000005</v>
      </c>
      <c r="V64" s="90">
        <f t="shared" si="76"/>
        <v>3.0403414583665567E-3</v>
      </c>
      <c r="W64" s="90">
        <f t="shared" si="77"/>
        <v>0</v>
      </c>
      <c r="X64" s="258">
        <v>1038169138.11</v>
      </c>
      <c r="Y64" s="245">
        <v>552.20000000000005</v>
      </c>
      <c r="Z64" s="90">
        <f t="shared" si="78"/>
        <v>4.7508900556258207E-4</v>
      </c>
      <c r="AA64" s="90">
        <f t="shared" si="79"/>
        <v>0</v>
      </c>
      <c r="AB64" s="258">
        <v>1041346528.41</v>
      </c>
      <c r="AC64" s="245">
        <v>552.20000000000005</v>
      </c>
      <c r="AD64" s="90">
        <f t="shared" si="80"/>
        <v>3.0605709449082943E-3</v>
      </c>
      <c r="AE64" s="90">
        <f t="shared" si="81"/>
        <v>0</v>
      </c>
      <c r="AF64" s="258">
        <v>1043262222.77</v>
      </c>
      <c r="AG64" s="245">
        <v>552.20000000000005</v>
      </c>
      <c r="AH64" s="90">
        <f t="shared" si="82"/>
        <v>1.8396319647072999E-3</v>
      </c>
      <c r="AI64" s="90">
        <f t="shared" si="83"/>
        <v>0</v>
      </c>
      <c r="AJ64" s="101">
        <f t="shared" si="13"/>
        <v>4.4248482211703142E-3</v>
      </c>
      <c r="AK64" s="101">
        <f t="shared" si="14"/>
        <v>0</v>
      </c>
      <c r="AL64" s="122">
        <f t="shared" si="15"/>
        <v>3.6065662038199761E-2</v>
      </c>
      <c r="AM64" s="122">
        <f t="shared" si="16"/>
        <v>0</v>
      </c>
      <c r="AN64" s="104">
        <f t="shared" si="17"/>
        <v>9.132595555149739E-3</v>
      </c>
      <c r="AO64" s="105">
        <f t="shared" si="18"/>
        <v>0</v>
      </c>
      <c r="AP64" s="117"/>
    </row>
    <row r="65" spans="1:42">
      <c r="A65" s="176" t="s">
        <v>88</v>
      </c>
      <c r="B65" s="148">
        <v>1806020569.3</v>
      </c>
      <c r="C65" s="147">
        <v>1.6175999999999999</v>
      </c>
      <c r="D65" s="148">
        <v>1812522091.8199999</v>
      </c>
      <c r="E65" s="147">
        <v>1.6227</v>
      </c>
      <c r="F65" s="90">
        <f>((D65-B65)/B65)</f>
        <v>3.599916097589034E-3</v>
      </c>
      <c r="G65" s="90">
        <f>((E65-C65)/C65)</f>
        <v>3.1528189910979875E-3</v>
      </c>
      <c r="H65" s="148">
        <v>1828188239.95</v>
      </c>
      <c r="I65" s="147">
        <v>1.6356999999999999</v>
      </c>
      <c r="J65" s="90">
        <f t="shared" si="70"/>
        <v>8.6432867222431108E-3</v>
      </c>
      <c r="K65" s="90">
        <f t="shared" si="71"/>
        <v>8.0113391261477165E-3</v>
      </c>
      <c r="L65" s="258">
        <v>1827363776.1700001</v>
      </c>
      <c r="M65" s="245">
        <v>1.6327</v>
      </c>
      <c r="N65" s="90">
        <f t="shared" si="72"/>
        <v>-4.5097313393861456E-4</v>
      </c>
      <c r="O65" s="90">
        <f t="shared" si="73"/>
        <v>-1.8340771535121916E-3</v>
      </c>
      <c r="P65" s="258">
        <v>1834736552.21</v>
      </c>
      <c r="Q65" s="245">
        <v>1.6395999999999999</v>
      </c>
      <c r="R65" s="90">
        <f t="shared" si="74"/>
        <v>4.0346515215775357E-3</v>
      </c>
      <c r="S65" s="90">
        <f t="shared" si="75"/>
        <v>4.2261284988056019E-3</v>
      </c>
      <c r="T65" s="258">
        <v>1828359847.9300001</v>
      </c>
      <c r="U65" s="245">
        <v>1.6423000000000001</v>
      </c>
      <c r="V65" s="90">
        <f t="shared" si="76"/>
        <v>-3.4755421819655922E-3</v>
      </c>
      <c r="W65" s="90">
        <f t="shared" si="77"/>
        <v>1.6467431080752297E-3</v>
      </c>
      <c r="X65" s="258">
        <v>1828139674.49</v>
      </c>
      <c r="Y65" s="245">
        <v>1.6439999999999999</v>
      </c>
      <c r="Z65" s="90">
        <f t="shared" si="78"/>
        <v>-1.2042128372559115E-4</v>
      </c>
      <c r="AA65" s="90">
        <f t="shared" si="79"/>
        <v>1.0351336540216846E-3</v>
      </c>
      <c r="AB65" s="258">
        <v>1827220680.8099999</v>
      </c>
      <c r="AC65" s="245">
        <v>1.6428</v>
      </c>
      <c r="AD65" s="90">
        <f t="shared" si="80"/>
        <v>-5.0269336245133481E-4</v>
      </c>
      <c r="AE65" s="90">
        <f t="shared" si="81"/>
        <v>-7.2992700729918969E-4</v>
      </c>
      <c r="AF65" s="258">
        <v>1826234583.98</v>
      </c>
      <c r="AG65" s="245">
        <v>1.6422000000000001</v>
      </c>
      <c r="AH65" s="90">
        <f t="shared" si="82"/>
        <v>-5.3967035309757485E-4</v>
      </c>
      <c r="AI65" s="90">
        <f t="shared" si="83"/>
        <v>-3.6523009495978447E-4</v>
      </c>
      <c r="AJ65" s="101">
        <f t="shared" si="13"/>
        <v>1.3985692532788717E-3</v>
      </c>
      <c r="AK65" s="101">
        <f t="shared" si="14"/>
        <v>1.8928661402971318E-3</v>
      </c>
      <c r="AL65" s="122">
        <f t="shared" si="15"/>
        <v>7.5654207040483689E-3</v>
      </c>
      <c r="AM65" s="122">
        <f t="shared" si="16"/>
        <v>1.2017008689221712E-2</v>
      </c>
      <c r="AN65" s="104">
        <f t="shared" si="17"/>
        <v>3.80107997325971E-3</v>
      </c>
      <c r="AO65" s="105">
        <f t="shared" si="18"/>
        <v>3.187738483660912E-3</v>
      </c>
      <c r="AP65" s="117"/>
    </row>
    <row r="66" spans="1:42">
      <c r="A66" s="178" t="s">
        <v>84</v>
      </c>
      <c r="B66" s="148">
        <v>146117643.13999999</v>
      </c>
      <c r="C66" s="147">
        <v>1.081628</v>
      </c>
      <c r="D66" s="148">
        <v>146744114.84999999</v>
      </c>
      <c r="E66" s="147">
        <v>1.0862860000000001</v>
      </c>
      <c r="F66" s="90">
        <f>((D66-B66)/B66)</f>
        <v>4.2874474056481034E-3</v>
      </c>
      <c r="G66" s="90">
        <f>((E66-C66)/C66)</f>
        <v>4.3064713561409753E-3</v>
      </c>
      <c r="H66" s="148">
        <v>147803995.94999999</v>
      </c>
      <c r="I66" s="147">
        <v>1.0944309999999999</v>
      </c>
      <c r="J66" s="90">
        <f t="shared" si="70"/>
        <v>7.2226480842750747E-3</v>
      </c>
      <c r="K66" s="90">
        <f t="shared" si="71"/>
        <v>7.4980253818974435E-3</v>
      </c>
      <c r="L66" s="148">
        <v>147203745.74000001</v>
      </c>
      <c r="M66" s="147">
        <v>1.0911599999999999</v>
      </c>
      <c r="N66" s="90">
        <f t="shared" si="72"/>
        <v>-4.0611230172899705E-3</v>
      </c>
      <c r="O66" s="90">
        <f t="shared" si="73"/>
        <v>-2.9887676792781127E-3</v>
      </c>
      <c r="P66" s="258">
        <v>148335137.62</v>
      </c>
      <c r="Q66" s="245">
        <v>1.0923080000000001</v>
      </c>
      <c r="R66" s="90">
        <f t="shared" si="74"/>
        <v>7.6858905614964898E-3</v>
      </c>
      <c r="S66" s="90">
        <f t="shared" si="75"/>
        <v>1.0520913523224358E-3</v>
      </c>
      <c r="T66" s="258">
        <v>148364741</v>
      </c>
      <c r="U66" s="245">
        <v>1.092792</v>
      </c>
      <c r="V66" s="90">
        <f t="shared" si="76"/>
        <v>1.9957092078771101E-4</v>
      </c>
      <c r="W66" s="90">
        <f t="shared" si="77"/>
        <v>4.4309846673276117E-4</v>
      </c>
      <c r="X66" s="258">
        <v>148708993.31999999</v>
      </c>
      <c r="Y66" s="245">
        <v>1.0955630000000001</v>
      </c>
      <c r="Z66" s="90">
        <f t="shared" si="78"/>
        <v>2.3203108614599532E-3</v>
      </c>
      <c r="AA66" s="90">
        <f t="shared" si="79"/>
        <v>2.5357067035630559E-3</v>
      </c>
      <c r="AB66" s="258">
        <v>139415864.91999999</v>
      </c>
      <c r="AC66" s="245">
        <v>1.028265</v>
      </c>
      <c r="AD66" s="90">
        <f t="shared" si="80"/>
        <v>-6.2492040276290177E-2</v>
      </c>
      <c r="AE66" s="90">
        <f t="shared" si="81"/>
        <v>-6.1427777316320535E-2</v>
      </c>
      <c r="AF66" s="258">
        <v>139793170.61000001</v>
      </c>
      <c r="AG66" s="245">
        <v>1.0312600000000001</v>
      </c>
      <c r="AH66" s="90">
        <f t="shared" si="82"/>
        <v>2.7063325269081396E-3</v>
      </c>
      <c r="AI66" s="90">
        <f t="shared" si="83"/>
        <v>2.9126732894731232E-3</v>
      </c>
      <c r="AJ66" s="101">
        <f t="shared" si="13"/>
        <v>-5.2663703666255843E-3</v>
      </c>
      <c r="AK66" s="101">
        <f t="shared" si="14"/>
        <v>-5.708559805683606E-3</v>
      </c>
      <c r="AL66" s="122">
        <f t="shared" si="15"/>
        <v>-4.7367788800969278E-2</v>
      </c>
      <c r="AM66" s="122">
        <f t="shared" si="16"/>
        <v>-5.0655168160134635E-2</v>
      </c>
      <c r="AN66" s="104">
        <f t="shared" si="17"/>
        <v>2.3428432770181726E-2</v>
      </c>
      <c r="AO66" s="105">
        <f t="shared" si="18"/>
        <v>2.2717476295433334E-2</v>
      </c>
      <c r="AP66" s="117"/>
    </row>
    <row r="67" spans="1:42">
      <c r="A67" s="179" t="s">
        <v>72</v>
      </c>
      <c r="B67" s="133">
        <f>SUM(B52:B66)</f>
        <v>24523413766.742374</v>
      </c>
      <c r="C67" s="134"/>
      <c r="D67" s="133">
        <f>SUM(D52:D66)</f>
        <v>24811007404.114376</v>
      </c>
      <c r="E67" s="134"/>
      <c r="F67" s="90">
        <f>((D67-B67)/B67)</f>
        <v>1.172730844520611E-2</v>
      </c>
      <c r="G67" s="90"/>
      <c r="H67" s="133">
        <f>SUM(H52:H66)</f>
        <v>24722266853.243694</v>
      </c>
      <c r="I67" s="134"/>
      <c r="J67" s="90">
        <f>((H67-D67)/D67)</f>
        <v>-3.5766605291474799E-3</v>
      </c>
      <c r="K67" s="90"/>
      <c r="L67" s="133">
        <f>SUM(L52:L66)</f>
        <v>24714036403.948727</v>
      </c>
      <c r="M67" s="134"/>
      <c r="N67" s="90">
        <f>((L67-H67)/H67)</f>
        <v>-3.3291644911954228E-4</v>
      </c>
      <c r="O67" s="90"/>
      <c r="P67" s="133">
        <f>SUM(P52:P66)</f>
        <v>24778044922.46698</v>
      </c>
      <c r="Q67" s="134"/>
      <c r="R67" s="90">
        <f>((P67-L67)/L67)</f>
        <v>2.5899661824576037E-3</v>
      </c>
      <c r="S67" s="90"/>
      <c r="T67" s="133">
        <f>SUM(T52:T66)</f>
        <v>24851525758.043652</v>
      </c>
      <c r="U67" s="134"/>
      <c r="V67" s="90">
        <f>((T67-P67)/P67)</f>
        <v>2.9655622873636964E-3</v>
      </c>
      <c r="W67" s="90"/>
      <c r="X67" s="133">
        <f>SUM(X52:X66)</f>
        <v>24658339573.370785</v>
      </c>
      <c r="Y67" s="134"/>
      <c r="Z67" s="90">
        <f>((X67-T67)/T67)</f>
        <v>-7.773614648603158E-3</v>
      </c>
      <c r="AA67" s="90"/>
      <c r="AB67" s="133">
        <f>SUM(AB52:AB66)</f>
        <v>24720501192.57486</v>
      </c>
      <c r="AC67" s="134"/>
      <c r="AD67" s="90">
        <f>((AB67-X67)/X67)</f>
        <v>2.520916666716882E-3</v>
      </c>
      <c r="AE67" s="90"/>
      <c r="AF67" s="133">
        <f>SUM(AF52:AF66)</f>
        <v>24755115316.84428</v>
      </c>
      <c r="AG67" s="134"/>
      <c r="AH67" s="90">
        <f>((AF67-AB67)/AB67)</f>
        <v>1.4002193563865707E-3</v>
      </c>
      <c r="AI67" s="90"/>
      <c r="AJ67" s="101">
        <f t="shared" si="13"/>
        <v>1.1900976639075854E-3</v>
      </c>
      <c r="AK67" s="101"/>
      <c r="AL67" s="122">
        <f t="shared" si="15"/>
        <v>-2.2527133364535338E-3</v>
      </c>
      <c r="AM67" s="122"/>
      <c r="AN67" s="104">
        <f t="shared" si="17"/>
        <v>5.6486362699677741E-3</v>
      </c>
      <c r="AO67" s="105"/>
      <c r="AP67" s="117"/>
    </row>
    <row r="68" spans="1:42">
      <c r="A68" s="180" t="s">
        <v>108</v>
      </c>
      <c r="B68" s="156"/>
      <c r="C68" s="158"/>
      <c r="D68" s="156"/>
      <c r="E68" s="158"/>
      <c r="F68" s="90"/>
      <c r="G68" s="90"/>
      <c r="H68" s="250"/>
      <c r="I68" s="132"/>
      <c r="J68" s="90"/>
      <c r="K68" s="90"/>
      <c r="L68" s="250"/>
      <c r="M68" s="132"/>
      <c r="N68" s="90"/>
      <c r="O68" s="90"/>
      <c r="P68" s="250"/>
      <c r="Q68" s="132"/>
      <c r="R68" s="90"/>
      <c r="S68" s="90"/>
      <c r="T68" s="250"/>
      <c r="U68" s="132"/>
      <c r="V68" s="90"/>
      <c r="W68" s="90"/>
      <c r="X68" s="250"/>
      <c r="Y68" s="132"/>
      <c r="Z68" s="90"/>
      <c r="AA68" s="90"/>
      <c r="AB68" s="250"/>
      <c r="AC68" s="132"/>
      <c r="AD68" s="90"/>
      <c r="AE68" s="90"/>
      <c r="AF68" s="250"/>
      <c r="AG68" s="132"/>
      <c r="AH68" s="90"/>
      <c r="AI68" s="90"/>
      <c r="AJ68" s="101"/>
      <c r="AK68" s="101"/>
      <c r="AL68" s="122"/>
      <c r="AM68" s="122"/>
      <c r="AN68" s="104"/>
      <c r="AO68" s="105"/>
      <c r="AP68" s="117"/>
    </row>
    <row r="69" spans="1:42">
      <c r="A69" s="178" t="s">
        <v>51</v>
      </c>
      <c r="B69" s="148">
        <v>647440920.45000005</v>
      </c>
      <c r="C69" s="147">
        <v>11.6549</v>
      </c>
      <c r="D69" s="148">
        <v>640873657.65999997</v>
      </c>
      <c r="E69" s="147">
        <v>11.5358</v>
      </c>
      <c r="F69" s="90">
        <f>((D69-B69)/B69)</f>
        <v>-1.0143416306518814E-2</v>
      </c>
      <c r="G69" s="90">
        <f>((E69-C69)/C69)</f>
        <v>-1.0218877896850213E-2</v>
      </c>
      <c r="H69" s="129">
        <v>636868261.33000004</v>
      </c>
      <c r="I69" s="248">
        <v>11.4672</v>
      </c>
      <c r="J69" s="90">
        <f t="shared" ref="J69:J73" si="84">((H69-D69)/D69)</f>
        <v>-6.2499000889265606E-3</v>
      </c>
      <c r="K69" s="90">
        <f t="shared" ref="K69:K73" si="85">((I69-E69)/E69)</f>
        <v>-5.9467050399625507E-3</v>
      </c>
      <c r="L69" s="129">
        <v>634576738.38999999</v>
      </c>
      <c r="M69" s="248">
        <v>11.425599999999999</v>
      </c>
      <c r="N69" s="90">
        <f t="shared" ref="N69:O73" si="86">((L69-H69)/H69)</f>
        <v>-3.5981113821162464E-3</v>
      </c>
      <c r="O69" s="90">
        <f t="shared" si="86"/>
        <v>-3.6277382447328682E-3</v>
      </c>
      <c r="P69" s="129">
        <v>638804095.36000001</v>
      </c>
      <c r="Q69" s="248">
        <v>11.4701</v>
      </c>
      <c r="R69" s="90">
        <f t="shared" ref="R69:S73" si="87">((P69-L69)/L69)</f>
        <v>6.6616954487259622E-3</v>
      </c>
      <c r="S69" s="90">
        <f t="shared" si="87"/>
        <v>3.8947626382860503E-3</v>
      </c>
      <c r="T69" s="129">
        <v>639128094.34000003</v>
      </c>
      <c r="U69" s="248">
        <v>11.5122</v>
      </c>
      <c r="V69" s="90">
        <f t="shared" ref="V69:V73" si="88">((T69-P69)/P69)</f>
        <v>5.071961534896367E-4</v>
      </c>
      <c r="W69" s="90">
        <f t="shared" ref="W69:W73" si="89">((U69-Q69)/Q69)</f>
        <v>3.6704126380763535E-3</v>
      </c>
      <c r="X69" s="129">
        <v>637983331.62</v>
      </c>
      <c r="Y69" s="248">
        <v>11.510199999999999</v>
      </c>
      <c r="Z69" s="90">
        <f t="shared" ref="Z69:Z73" si="90">((X69-T69)/T69)</f>
        <v>-1.7911319031941094E-3</v>
      </c>
      <c r="AA69" s="90">
        <f t="shared" ref="AA69:AA73" si="91">((Y69-U69)/U69)</f>
        <v>-1.7372873994550718E-4</v>
      </c>
      <c r="AB69" s="129">
        <v>636067545.13999999</v>
      </c>
      <c r="AC69" s="248">
        <v>11.483700000000001</v>
      </c>
      <c r="AD69" s="90">
        <f t="shared" ref="AD69:AD73" si="92">((AB69-X69)/X69)</f>
        <v>-3.0028785785599691E-3</v>
      </c>
      <c r="AE69" s="90">
        <f t="shared" ref="AE69:AE73" si="93">((AC69-Y69)/Y69)</f>
        <v>-2.3023057809593785E-3</v>
      </c>
      <c r="AF69" s="129">
        <v>639409384.97000003</v>
      </c>
      <c r="AG69" s="248">
        <v>11.5441</v>
      </c>
      <c r="AH69" s="90">
        <f t="shared" ref="AH69:AH73" si="94">((AF69-AB69)/AB69)</f>
        <v>5.2539071605429829E-3</v>
      </c>
      <c r="AI69" s="90">
        <f t="shared" ref="AI69:AI73" si="95">((AG69-AC69)/AC69)</f>
        <v>5.2596288652611584E-3</v>
      </c>
      <c r="AJ69" s="101">
        <f t="shared" si="13"/>
        <v>-1.5453299370696396E-3</v>
      </c>
      <c r="AK69" s="101">
        <f t="shared" si="14"/>
        <v>-1.1805689451033696E-3</v>
      </c>
      <c r="AL69" s="122">
        <f t="shared" si="15"/>
        <v>-2.2848071105721316E-3</v>
      </c>
      <c r="AM69" s="122">
        <f t="shared" si="16"/>
        <v>7.194992978380516E-4</v>
      </c>
      <c r="AN69" s="104">
        <f t="shared" si="17"/>
        <v>5.6093875650595256E-3</v>
      </c>
      <c r="AO69" s="105">
        <f t="shared" si="18"/>
        <v>5.3909302288851968E-3</v>
      </c>
      <c r="AP69" s="117"/>
    </row>
    <row r="70" spans="1:42">
      <c r="A70" s="178" t="s">
        <v>53</v>
      </c>
      <c r="B70" s="148">
        <v>2004423652.6099999</v>
      </c>
      <c r="C70" s="151">
        <v>0.97</v>
      </c>
      <c r="D70" s="148">
        <v>2128320668.46</v>
      </c>
      <c r="E70" s="151">
        <v>1.04</v>
      </c>
      <c r="F70" s="90">
        <f>((D70-B70)/B70)</f>
        <v>6.1811790979751896E-2</v>
      </c>
      <c r="G70" s="90">
        <f>((E70-C70)/C70)</f>
        <v>7.216494845360831E-2</v>
      </c>
      <c r="H70" s="129">
        <v>2135359279.3499999</v>
      </c>
      <c r="I70" s="248">
        <v>1.04</v>
      </c>
      <c r="J70" s="90">
        <f t="shared" si="84"/>
        <v>3.3071195493735587E-3</v>
      </c>
      <c r="K70" s="90">
        <f t="shared" si="85"/>
        <v>0</v>
      </c>
      <c r="L70" s="129">
        <v>2134510316.9000001</v>
      </c>
      <c r="M70" s="248">
        <v>1.04</v>
      </c>
      <c r="N70" s="90">
        <f t="shared" si="86"/>
        <v>-3.975735878311926E-4</v>
      </c>
      <c r="O70" s="90">
        <f t="shared" si="86"/>
        <v>0</v>
      </c>
      <c r="P70" s="129">
        <v>2153145877.9099998</v>
      </c>
      <c r="Q70" s="248">
        <v>1.05</v>
      </c>
      <c r="R70" s="90">
        <f t="shared" si="87"/>
        <v>8.7306024536178486E-3</v>
      </c>
      <c r="S70" s="90">
        <f t="shared" si="87"/>
        <v>9.6153846153846229E-3</v>
      </c>
      <c r="T70" s="129">
        <v>2136615036.6400001</v>
      </c>
      <c r="U70" s="248">
        <v>1.04</v>
      </c>
      <c r="V70" s="90">
        <f t="shared" si="88"/>
        <v>-7.6775296275075336E-3</v>
      </c>
      <c r="W70" s="90">
        <f t="shared" si="89"/>
        <v>-9.5238095238095316E-3</v>
      </c>
      <c r="X70" s="129">
        <v>2069561148.6600001</v>
      </c>
      <c r="Y70" s="248">
        <v>1.01</v>
      </c>
      <c r="Z70" s="90">
        <f t="shared" si="90"/>
        <v>-3.138323321240296E-2</v>
      </c>
      <c r="AA70" s="90">
        <f t="shared" si="91"/>
        <v>-2.8846153846153872E-2</v>
      </c>
      <c r="AB70" s="129">
        <v>2073177502.48</v>
      </c>
      <c r="AC70" s="248">
        <v>1.01</v>
      </c>
      <c r="AD70" s="90">
        <f t="shared" si="92"/>
        <v>1.7474012895639498E-3</v>
      </c>
      <c r="AE70" s="90">
        <f t="shared" si="93"/>
        <v>0</v>
      </c>
      <c r="AF70" s="129">
        <v>2086071854.95</v>
      </c>
      <c r="AG70" s="248">
        <v>1.01</v>
      </c>
      <c r="AH70" s="90">
        <f t="shared" si="94"/>
        <v>6.2196085258379467E-3</v>
      </c>
      <c r="AI70" s="90">
        <f t="shared" si="95"/>
        <v>0</v>
      </c>
      <c r="AJ70" s="101">
        <f t="shared" ref="AJ70:AJ76" si="96">AVERAGE(F70,J70,N70,R70,V70,Z70,AD70,AH70)</f>
        <v>5.2947732963004373E-3</v>
      </c>
      <c r="AK70" s="101">
        <f t="shared" ref="AK70:AK76" si="97">AVERAGE(G70,K70,O70,S70,W70,AA70,AE70,AI70)</f>
        <v>5.4262962123786916E-3</v>
      </c>
      <c r="AL70" s="122">
        <f t="shared" ref="AL70:AL76" si="98">((AF70-D70)/D70)</f>
        <v>-1.9850774432675213E-2</v>
      </c>
      <c r="AM70" s="122">
        <f t="shared" ref="AM70:AM76" si="99">((AG70-E70)/E70)</f>
        <v>-2.8846153846153872E-2</v>
      </c>
      <c r="AN70" s="104">
        <f t="shared" ref="AN70:AN76" si="100">STDEV(F70,J70,N70,R70,V70,Z70,AD70,AH70)</f>
        <v>2.6102347358187353E-2</v>
      </c>
      <c r="AO70" s="105">
        <f t="shared" ref="AO70:AO76" si="101">STDEV(G70,K70,O70,S70,W70,AA70,AE70,AI70)</f>
        <v>2.92464440365948E-2</v>
      </c>
      <c r="AP70" s="117"/>
    </row>
    <row r="71" spans="1:42">
      <c r="A71" s="178" t="s">
        <v>54</v>
      </c>
      <c r="B71" s="141">
        <v>1764844023.3299999</v>
      </c>
      <c r="C71" s="142">
        <v>0.78</v>
      </c>
      <c r="D71" s="141">
        <v>1789192828.73</v>
      </c>
      <c r="E71" s="142">
        <v>0.79</v>
      </c>
      <c r="F71" s="90">
        <f>((D71-B71)/B71)</f>
        <v>1.3796576398891897E-2</v>
      </c>
      <c r="G71" s="90">
        <f>((E71-C71)/C71)</f>
        <v>1.2820512820512832E-2</v>
      </c>
      <c r="H71" s="129">
        <v>1773551394.23</v>
      </c>
      <c r="I71" s="128">
        <v>0.79</v>
      </c>
      <c r="J71" s="90">
        <f t="shared" si="84"/>
        <v>-8.7421737047216758E-3</v>
      </c>
      <c r="K71" s="90">
        <f t="shared" si="85"/>
        <v>0</v>
      </c>
      <c r="L71" s="129">
        <v>1766223245.72</v>
      </c>
      <c r="M71" s="128">
        <v>0.78</v>
      </c>
      <c r="N71" s="90">
        <f t="shared" si="86"/>
        <v>-4.131906486522517E-3</v>
      </c>
      <c r="O71" s="90">
        <f t="shared" si="86"/>
        <v>-1.2658227848101276E-2</v>
      </c>
      <c r="P71" s="129">
        <v>1788214992.53</v>
      </c>
      <c r="Q71" s="128">
        <v>0.79</v>
      </c>
      <c r="R71" s="90">
        <f t="shared" si="87"/>
        <v>1.2451283756621048E-2</v>
      </c>
      <c r="S71" s="90">
        <f t="shared" si="87"/>
        <v>1.2820512820512832E-2</v>
      </c>
      <c r="T71" s="129">
        <v>1800248256.05</v>
      </c>
      <c r="U71" s="128">
        <v>0.8</v>
      </c>
      <c r="V71" s="90">
        <f t="shared" si="88"/>
        <v>6.7292040220371351E-3</v>
      </c>
      <c r="W71" s="90">
        <f t="shared" si="89"/>
        <v>1.2658227848101276E-2</v>
      </c>
      <c r="X71" s="129">
        <v>1825561339.1199999</v>
      </c>
      <c r="Y71" s="128">
        <v>0.81</v>
      </c>
      <c r="Z71" s="90">
        <f t="shared" si="90"/>
        <v>1.4060884650176209E-2</v>
      </c>
      <c r="AA71" s="90">
        <f t="shared" si="91"/>
        <v>1.2500000000000011E-2</v>
      </c>
      <c r="AB71" s="129">
        <v>1812929187.22</v>
      </c>
      <c r="AC71" s="128">
        <v>0.81</v>
      </c>
      <c r="AD71" s="90">
        <f t="shared" si="92"/>
        <v>-6.9195987170111222E-3</v>
      </c>
      <c r="AE71" s="90">
        <f t="shared" si="93"/>
        <v>0</v>
      </c>
      <c r="AF71" s="129">
        <v>1829300813.4200001</v>
      </c>
      <c r="AG71" s="128">
        <v>0.81</v>
      </c>
      <c r="AH71" s="90">
        <f t="shared" si="94"/>
        <v>9.0304829970247157E-3</v>
      </c>
      <c r="AI71" s="90">
        <f t="shared" si="95"/>
        <v>0</v>
      </c>
      <c r="AJ71" s="101">
        <f t="shared" si="96"/>
        <v>4.5343441145619615E-3</v>
      </c>
      <c r="AK71" s="101">
        <f t="shared" si="97"/>
        <v>4.767628205128209E-3</v>
      </c>
      <c r="AL71" s="122">
        <f t="shared" si="98"/>
        <v>2.2416803849180079E-2</v>
      </c>
      <c r="AM71" s="122">
        <f t="shared" si="99"/>
        <v>2.5316455696202552E-2</v>
      </c>
      <c r="AN71" s="104">
        <f t="shared" si="100"/>
        <v>9.6126193910543931E-3</v>
      </c>
      <c r="AO71" s="105">
        <f t="shared" si="101"/>
        <v>9.4385254058042736E-3</v>
      </c>
      <c r="AP71" s="117"/>
    </row>
    <row r="72" spans="1:42">
      <c r="A72" s="178" t="s">
        <v>55</v>
      </c>
      <c r="B72" s="148">
        <v>204761812.31</v>
      </c>
      <c r="C72" s="147">
        <v>22.980499999999999</v>
      </c>
      <c r="D72" s="148">
        <v>204378030.47999999</v>
      </c>
      <c r="E72" s="147">
        <v>22.9087</v>
      </c>
      <c r="F72" s="90">
        <f>((D72-B72)/B72)</f>
        <v>-1.87428420207077E-3</v>
      </c>
      <c r="G72" s="90">
        <f>((E72-C72)/C72)</f>
        <v>-3.1243880681447161E-3</v>
      </c>
      <c r="H72" s="148">
        <v>200196598.52000001</v>
      </c>
      <c r="I72" s="147">
        <v>22.5397</v>
      </c>
      <c r="J72" s="90">
        <f t="shared" si="84"/>
        <v>-2.0459302549200194E-2</v>
      </c>
      <c r="K72" s="90">
        <f t="shared" si="85"/>
        <v>-1.6107417705937037E-2</v>
      </c>
      <c r="L72" s="129">
        <v>198081010.81999999</v>
      </c>
      <c r="M72" s="128">
        <v>22.365500000000001</v>
      </c>
      <c r="N72" s="90">
        <f t="shared" si="86"/>
        <v>-1.0567550675885568E-2</v>
      </c>
      <c r="O72" s="90">
        <f t="shared" si="86"/>
        <v>-7.7285855623632537E-3</v>
      </c>
      <c r="P72" s="129">
        <v>199244444.27000001</v>
      </c>
      <c r="Q72" s="128">
        <v>22.570499999999999</v>
      </c>
      <c r="R72" s="90">
        <f t="shared" si="87"/>
        <v>5.8735233891614785E-3</v>
      </c>
      <c r="S72" s="90">
        <f t="shared" si="87"/>
        <v>9.1659028414298044E-3</v>
      </c>
      <c r="T72" s="129">
        <v>199220120.50999999</v>
      </c>
      <c r="U72" s="128">
        <v>22.642199999999999</v>
      </c>
      <c r="V72" s="90">
        <f t="shared" si="88"/>
        <v>-1.2207999118438989E-4</v>
      </c>
      <c r="W72" s="90">
        <f t="shared" si="89"/>
        <v>3.1767129660397369E-3</v>
      </c>
      <c r="X72" s="129">
        <v>198754130.31999999</v>
      </c>
      <c r="Y72" s="128">
        <v>22.970199999999998</v>
      </c>
      <c r="Z72" s="90">
        <f t="shared" si="90"/>
        <v>-2.3390719210844312E-3</v>
      </c>
      <c r="AA72" s="90">
        <f t="shared" si="91"/>
        <v>1.4486224836809117E-2</v>
      </c>
      <c r="AB72" s="129">
        <v>197184996.44999999</v>
      </c>
      <c r="AC72" s="128">
        <v>22.775500000000001</v>
      </c>
      <c r="AD72" s="90">
        <f t="shared" si="92"/>
        <v>-7.8948491157071962E-3</v>
      </c>
      <c r="AE72" s="90">
        <f t="shared" si="93"/>
        <v>-8.4761995977395681E-3</v>
      </c>
      <c r="AF72" s="129">
        <v>195659581.40000001</v>
      </c>
      <c r="AG72" s="128">
        <v>22.826699999999999</v>
      </c>
      <c r="AH72" s="90">
        <f t="shared" si="94"/>
        <v>-7.7359590103843433E-3</v>
      </c>
      <c r="AI72" s="90">
        <f t="shared" si="95"/>
        <v>2.2480296810167906E-3</v>
      </c>
      <c r="AJ72" s="101">
        <f t="shared" si="96"/>
        <v>-5.6399467595444272E-3</v>
      </c>
      <c r="AK72" s="101">
        <f t="shared" si="97"/>
        <v>-7.9496507611114095E-4</v>
      </c>
      <c r="AL72" s="122">
        <f t="shared" si="98"/>
        <v>-4.26584455262825E-2</v>
      </c>
      <c r="AM72" s="122">
        <f t="shared" si="99"/>
        <v>-3.5794261568749316E-3</v>
      </c>
      <c r="AN72" s="104">
        <f t="shared" si="100"/>
        <v>7.9413499761213247E-3</v>
      </c>
      <c r="AO72" s="105">
        <f t="shared" si="101"/>
        <v>1.0033811213150064E-2</v>
      </c>
      <c r="AP72" s="117"/>
    </row>
    <row r="73" spans="1:42">
      <c r="A73" s="176" t="s">
        <v>107</v>
      </c>
      <c r="B73" s="141">
        <v>159545304.44</v>
      </c>
      <c r="C73" s="142">
        <v>133.41999999999999</v>
      </c>
      <c r="D73" s="141">
        <v>160273731.87</v>
      </c>
      <c r="E73" s="142">
        <v>133.94</v>
      </c>
      <c r="F73" s="90">
        <f>((D73-B73)/B73)</f>
        <v>4.5656463069017866E-3</v>
      </c>
      <c r="G73" s="90">
        <f>((E73-C73)/C73)</f>
        <v>3.8974666466797354E-3</v>
      </c>
      <c r="H73" s="129">
        <v>160568027.72</v>
      </c>
      <c r="I73" s="128">
        <v>133.69</v>
      </c>
      <c r="J73" s="90">
        <f t="shared" si="84"/>
        <v>1.8362076340663299E-3</v>
      </c>
      <c r="K73" s="90">
        <f t="shared" si="85"/>
        <v>-1.8665073913692698E-3</v>
      </c>
      <c r="L73" s="129">
        <v>156315824.24000001</v>
      </c>
      <c r="M73" s="128">
        <v>134.13</v>
      </c>
      <c r="N73" s="90">
        <f t="shared" si="86"/>
        <v>-2.6482255156144913E-2</v>
      </c>
      <c r="O73" s="90">
        <f t="shared" si="86"/>
        <v>3.2911960505647223E-3</v>
      </c>
      <c r="P73" s="129">
        <v>155291253.24000001</v>
      </c>
      <c r="Q73" s="128">
        <v>134.31</v>
      </c>
      <c r="R73" s="90">
        <f t="shared" si="87"/>
        <v>-6.5544931550047137E-3</v>
      </c>
      <c r="S73" s="90">
        <f t="shared" si="87"/>
        <v>1.3419816595840366E-3</v>
      </c>
      <c r="T73" s="129">
        <v>156841806.83000001</v>
      </c>
      <c r="U73" s="128">
        <v>135.76</v>
      </c>
      <c r="V73" s="90">
        <f t="shared" si="88"/>
        <v>9.9848095604177338E-3</v>
      </c>
      <c r="W73" s="90">
        <f t="shared" si="89"/>
        <v>1.0795919886828893E-2</v>
      </c>
      <c r="X73" s="129">
        <v>157540527.18000001</v>
      </c>
      <c r="Y73" s="128">
        <v>138.04</v>
      </c>
      <c r="Z73" s="90">
        <f t="shared" si="90"/>
        <v>4.4549368827237071E-3</v>
      </c>
      <c r="AA73" s="90">
        <f t="shared" si="91"/>
        <v>1.6794342958161471E-2</v>
      </c>
      <c r="AB73" s="129">
        <v>159364787.84999999</v>
      </c>
      <c r="AC73" s="128">
        <v>137.72</v>
      </c>
      <c r="AD73" s="90">
        <f t="shared" si="92"/>
        <v>1.1579627811678286E-2</v>
      </c>
      <c r="AE73" s="90">
        <f t="shared" si="93"/>
        <v>-2.3181686467690032E-3</v>
      </c>
      <c r="AF73" s="129">
        <v>158105482.28999999</v>
      </c>
      <c r="AG73" s="128">
        <v>138.83000000000001</v>
      </c>
      <c r="AH73" s="90">
        <f t="shared" si="94"/>
        <v>-7.9020314147771904E-3</v>
      </c>
      <c r="AI73" s="90">
        <f t="shared" si="95"/>
        <v>8.0598315422597561E-3</v>
      </c>
      <c r="AJ73" s="101">
        <f t="shared" si="96"/>
        <v>-1.0646939412673718E-3</v>
      </c>
      <c r="AK73" s="101">
        <f t="shared" si="97"/>
        <v>4.9995078382425425E-3</v>
      </c>
      <c r="AL73" s="122">
        <f t="shared" si="98"/>
        <v>-1.3528415135168295E-2</v>
      </c>
      <c r="AM73" s="122">
        <f t="shared" si="99"/>
        <v>3.6508884575183032E-2</v>
      </c>
      <c r="AN73" s="104">
        <f t="shared" si="100"/>
        <v>1.239523055259969E-2</v>
      </c>
      <c r="AO73" s="105">
        <f t="shared" si="101"/>
        <v>6.5496236019264532E-3</v>
      </c>
      <c r="AP73" s="117"/>
    </row>
    <row r="74" spans="1:42">
      <c r="A74" s="179" t="s">
        <v>72</v>
      </c>
      <c r="B74" s="170">
        <f>SUM(B69:B73)</f>
        <v>4781015713.1399994</v>
      </c>
      <c r="C74" s="158"/>
      <c r="D74" s="170">
        <f>SUM(D69:D73)</f>
        <v>4923038917.1999998</v>
      </c>
      <c r="E74" s="158"/>
      <c r="F74" s="90">
        <f>((D74-B74)/B74)</f>
        <v>2.9705655153918053E-2</v>
      </c>
      <c r="G74" s="90"/>
      <c r="H74" s="259">
        <f>SUM(H69:H73)</f>
        <v>4906543561.1500006</v>
      </c>
      <c r="I74" s="132"/>
      <c r="J74" s="90">
        <f>((H74-D74)/D74)</f>
        <v>-3.3506450644475191E-3</v>
      </c>
      <c r="K74" s="90"/>
      <c r="L74" s="259">
        <f>SUM(L69:L73)</f>
        <v>4889707136.0699997</v>
      </c>
      <c r="M74" s="132"/>
      <c r="N74" s="90">
        <f>((L74-H74)/H74)</f>
        <v>-3.4314227256253562E-3</v>
      </c>
      <c r="O74" s="90"/>
      <c r="P74" s="259">
        <f>SUM(P69:P73)</f>
        <v>4934700663.3100004</v>
      </c>
      <c r="Q74" s="132"/>
      <c r="R74" s="90">
        <f>((P74-L74)/L74)</f>
        <v>9.2016814070716175E-3</v>
      </c>
      <c r="S74" s="90"/>
      <c r="T74" s="259">
        <f>SUM(T69:T73)</f>
        <v>4932053314.3699999</v>
      </c>
      <c r="U74" s="132"/>
      <c r="V74" s="90">
        <f>((T74-P74)/P74)</f>
        <v>-5.3647609462592974E-4</v>
      </c>
      <c r="W74" s="90"/>
      <c r="X74" s="259">
        <f>SUM(X69:X73)</f>
        <v>4889400476.8999996</v>
      </c>
      <c r="Y74" s="132"/>
      <c r="Z74" s="90">
        <f>((X74-T74)/T74)</f>
        <v>-8.6480892949245356E-3</v>
      </c>
      <c r="AA74" s="90"/>
      <c r="AB74" s="259">
        <f>SUM(AB69:AB73)</f>
        <v>4878724019.1400003</v>
      </c>
      <c r="AC74" s="132"/>
      <c r="AD74" s="90">
        <f>((AB74-X74)/X74)</f>
        <v>-2.1835924077891066E-3</v>
      </c>
      <c r="AE74" s="90"/>
      <c r="AF74" s="259">
        <f>SUM(AF69:AF73)</f>
        <v>4908547117.0299997</v>
      </c>
      <c r="AG74" s="132"/>
      <c r="AH74" s="90">
        <f>((AF74-AB74)/AB74)</f>
        <v>6.1128888973835567E-3</v>
      </c>
      <c r="AI74" s="90"/>
      <c r="AJ74" s="101">
        <f t="shared" si="96"/>
        <v>3.3587499838700972E-3</v>
      </c>
      <c r="AK74" s="101"/>
      <c r="AL74" s="122">
        <f t="shared" si="98"/>
        <v>-2.9436696344952626E-3</v>
      </c>
      <c r="AM74" s="122"/>
      <c r="AN74" s="104">
        <f t="shared" si="100"/>
        <v>1.2053816840709565E-2</v>
      </c>
      <c r="AO74" s="105"/>
      <c r="AP74" s="117"/>
    </row>
    <row r="75" spans="1:42">
      <c r="A75" s="183" t="s">
        <v>57</v>
      </c>
      <c r="B75" s="137">
        <f>SUM(B17,B26,B34,B45,B50,B67,B74)</f>
        <v>254615993240.55505</v>
      </c>
      <c r="C75" s="171"/>
      <c r="D75" s="137">
        <f>SUM(D17,D26,D34,D45,D50,D67,D74)</f>
        <v>250175161123.00519</v>
      </c>
      <c r="E75" s="171"/>
      <c r="F75" s="90">
        <f>((D75-B75)/B75)</f>
        <v>-1.744129290949243E-2</v>
      </c>
      <c r="G75" s="90"/>
      <c r="H75" s="137">
        <f>SUM(H17,H26,H34,H45,H50,H67,H74)</f>
        <v>241471222023.73437</v>
      </c>
      <c r="I75" s="260"/>
      <c r="J75" s="90">
        <f>((H75-D75)/D75)</f>
        <v>-3.4791380008310627E-2</v>
      </c>
      <c r="K75" s="90"/>
      <c r="L75" s="137">
        <f>SUM(L17,L26,L34,L45,L50,L67,L74)</f>
        <v>234064117578.72778</v>
      </c>
      <c r="M75" s="260"/>
      <c r="N75" s="90">
        <f>((L75-H75)/H75)</f>
        <v>-3.0674895264656183E-2</v>
      </c>
      <c r="O75" s="90"/>
      <c r="P75" s="137">
        <f>SUM(P17,P26,P34,P45,P50,P67,P74)</f>
        <v>230532797059.1001</v>
      </c>
      <c r="Q75" s="260"/>
      <c r="R75" s="90">
        <f>((P75-L75)/L75)</f>
        <v>-1.5086979397599981E-2</v>
      </c>
      <c r="S75" s="90"/>
      <c r="T75" s="137">
        <f>SUM(T17,T26,T34,T45,T50,T67,T74)</f>
        <v>226714818123.07965</v>
      </c>
      <c r="U75" s="260"/>
      <c r="V75" s="90">
        <f>((T75-P75)/P75)</f>
        <v>-1.656154345380045E-2</v>
      </c>
      <c r="W75" s="90"/>
      <c r="X75" s="137">
        <f>SUM(X17,X26,X34,X45,X50,X67,X74)</f>
        <v>226763717081.77725</v>
      </c>
      <c r="Y75" s="260"/>
      <c r="Z75" s="90">
        <f>((X75-T75)/T75)</f>
        <v>2.1568488157247355E-4</v>
      </c>
      <c r="AA75" s="90"/>
      <c r="AB75" s="137">
        <f>SUM(AB17,AB26,AB34,AB45,AB50,AB67,AB74)</f>
        <v>219328057491.7912</v>
      </c>
      <c r="AC75" s="260"/>
      <c r="AD75" s="90">
        <f>((AB75-X75)/X75)</f>
        <v>-3.2790340913773912E-2</v>
      </c>
      <c r="AE75" s="90"/>
      <c r="AF75" s="137">
        <f>SUM(AF17,AF26,AF34,AF45,AF50,AF67,AF74)</f>
        <v>216089365124.63318</v>
      </c>
      <c r="AG75" s="260"/>
      <c r="AH75" s="90">
        <f>((AF75-AB75)/AB75)</f>
        <v>-1.4766429813838272E-2</v>
      </c>
      <c r="AI75" s="90"/>
      <c r="AJ75" s="101">
        <f t="shared" si="96"/>
        <v>-2.0237147109987422E-2</v>
      </c>
      <c r="AK75" s="101"/>
      <c r="AL75" s="122">
        <f t="shared" si="98"/>
        <v>-0.13624772277697397</v>
      </c>
      <c r="AM75" s="122"/>
      <c r="AN75" s="104">
        <f t="shared" si="100"/>
        <v>1.1798626621634693E-2</v>
      </c>
      <c r="AO75" s="105"/>
      <c r="AP75" s="117"/>
    </row>
    <row r="76" spans="1:42" ht="15" customHeight="1">
      <c r="A76" s="178"/>
      <c r="B76" s="156"/>
      <c r="C76" s="158"/>
      <c r="D76" s="24"/>
      <c r="E76" s="45"/>
      <c r="F76" s="90"/>
      <c r="G76" s="90"/>
      <c r="H76" s="250"/>
      <c r="I76" s="132"/>
      <c r="J76" s="90"/>
      <c r="K76" s="90"/>
      <c r="L76" s="250"/>
      <c r="M76" s="132"/>
      <c r="N76" s="90"/>
      <c r="O76" s="90"/>
      <c r="P76" s="220"/>
      <c r="Q76" s="221"/>
      <c r="R76" s="90"/>
      <c r="S76" s="90"/>
      <c r="T76" s="250"/>
      <c r="U76" s="132"/>
      <c r="V76" s="90"/>
      <c r="W76" s="90"/>
      <c r="X76" s="250"/>
      <c r="Y76" s="132"/>
      <c r="Z76" s="90"/>
      <c r="AA76" s="90"/>
      <c r="AB76" s="250"/>
      <c r="AC76" s="132"/>
      <c r="AD76" s="90"/>
      <c r="AE76" s="90"/>
      <c r="AF76" s="250"/>
      <c r="AG76" s="132"/>
      <c r="AH76" s="90"/>
      <c r="AI76" s="90"/>
      <c r="AJ76" s="101"/>
      <c r="AK76" s="101"/>
      <c r="AL76" s="122"/>
      <c r="AM76" s="122"/>
      <c r="AN76" s="104"/>
      <c r="AO76" s="105"/>
      <c r="AP76" s="117"/>
    </row>
    <row r="77" spans="1:42" ht="27" customHeight="1">
      <c r="A77" s="93" t="s">
        <v>79</v>
      </c>
      <c r="B77" s="291" t="s">
        <v>126</v>
      </c>
      <c r="C77" s="291"/>
      <c r="D77" s="291" t="s">
        <v>128</v>
      </c>
      <c r="E77" s="291"/>
      <c r="F77" s="295" t="s">
        <v>101</v>
      </c>
      <c r="G77" s="295"/>
      <c r="H77" s="285" t="s">
        <v>135</v>
      </c>
      <c r="I77" s="285"/>
      <c r="J77" s="295" t="s">
        <v>101</v>
      </c>
      <c r="K77" s="295"/>
      <c r="L77" s="301" t="s">
        <v>137</v>
      </c>
      <c r="M77" s="302"/>
      <c r="N77" s="295" t="s">
        <v>101</v>
      </c>
      <c r="O77" s="295"/>
      <c r="P77" s="285" t="s">
        <v>139</v>
      </c>
      <c r="Q77" s="285"/>
      <c r="R77" s="295" t="s">
        <v>101</v>
      </c>
      <c r="S77" s="295"/>
      <c r="T77" s="285" t="s">
        <v>141</v>
      </c>
      <c r="U77" s="285"/>
      <c r="V77" s="295" t="s">
        <v>101</v>
      </c>
      <c r="W77" s="295"/>
      <c r="X77" s="285" t="s">
        <v>143</v>
      </c>
      <c r="Y77" s="285"/>
      <c r="Z77" s="295" t="s">
        <v>101</v>
      </c>
      <c r="AA77" s="295"/>
      <c r="AB77" s="285" t="s">
        <v>145</v>
      </c>
      <c r="AC77" s="285"/>
      <c r="AD77" s="295" t="s">
        <v>101</v>
      </c>
      <c r="AE77" s="295"/>
      <c r="AF77" s="285" t="s">
        <v>149</v>
      </c>
      <c r="AG77" s="285"/>
      <c r="AH77" s="295" t="s">
        <v>101</v>
      </c>
      <c r="AI77" s="295"/>
      <c r="AJ77" s="298" t="s">
        <v>122</v>
      </c>
      <c r="AK77" s="298"/>
      <c r="AL77" s="298" t="s">
        <v>123</v>
      </c>
      <c r="AM77" s="298"/>
      <c r="AN77" s="299" t="s">
        <v>112</v>
      </c>
      <c r="AO77" s="300"/>
      <c r="AP77" s="117"/>
    </row>
    <row r="78" spans="1:42" ht="15.75" customHeight="1">
      <c r="A78" s="93"/>
      <c r="B78" s="97" t="s">
        <v>115</v>
      </c>
      <c r="C78" s="98" t="s">
        <v>116</v>
      </c>
      <c r="D78" s="97" t="s">
        <v>115</v>
      </c>
      <c r="E78" s="98" t="s">
        <v>116</v>
      </c>
      <c r="F78" s="241" t="s">
        <v>114</v>
      </c>
      <c r="G78" s="241" t="s">
        <v>5</v>
      </c>
      <c r="H78" s="261" t="s">
        <v>115</v>
      </c>
      <c r="I78" s="244" t="s">
        <v>116</v>
      </c>
      <c r="J78" s="241" t="s">
        <v>114</v>
      </c>
      <c r="K78" s="241" t="s">
        <v>5</v>
      </c>
      <c r="L78" s="261" t="s">
        <v>115</v>
      </c>
      <c r="M78" s="244" t="s">
        <v>116</v>
      </c>
      <c r="N78" s="244" t="s">
        <v>114</v>
      </c>
      <c r="O78" s="244" t="s">
        <v>5</v>
      </c>
      <c r="P78" s="264" t="s">
        <v>115</v>
      </c>
      <c r="Q78" s="264" t="s">
        <v>116</v>
      </c>
      <c r="R78" s="264" t="s">
        <v>114</v>
      </c>
      <c r="S78" s="264" t="s">
        <v>5</v>
      </c>
      <c r="T78" s="261" t="s">
        <v>115</v>
      </c>
      <c r="U78" s="266" t="s">
        <v>116</v>
      </c>
      <c r="V78" s="266" t="s">
        <v>114</v>
      </c>
      <c r="W78" s="266" t="s">
        <v>5</v>
      </c>
      <c r="X78" s="261" t="s">
        <v>115</v>
      </c>
      <c r="Y78" s="267" t="s">
        <v>116</v>
      </c>
      <c r="Z78" s="267" t="s">
        <v>114</v>
      </c>
      <c r="AA78" s="267" t="s">
        <v>5</v>
      </c>
      <c r="AB78" s="261" t="s">
        <v>115</v>
      </c>
      <c r="AC78" s="273" t="s">
        <v>116</v>
      </c>
      <c r="AD78" s="273" t="s">
        <v>114</v>
      </c>
      <c r="AE78" s="273" t="s">
        <v>5</v>
      </c>
      <c r="AF78" s="261" t="s">
        <v>115</v>
      </c>
      <c r="AG78" s="274" t="s">
        <v>116</v>
      </c>
      <c r="AH78" s="274" t="s">
        <v>114</v>
      </c>
      <c r="AI78" s="274" t="s">
        <v>5</v>
      </c>
      <c r="AJ78" s="243" t="s">
        <v>121</v>
      </c>
      <c r="AK78" s="243" t="s">
        <v>121</v>
      </c>
      <c r="AL78" s="243" t="s">
        <v>121</v>
      </c>
      <c r="AM78" s="243" t="s">
        <v>121</v>
      </c>
      <c r="AN78" s="262" t="s">
        <v>121</v>
      </c>
      <c r="AO78" s="263" t="s">
        <v>121</v>
      </c>
      <c r="AP78" s="117"/>
    </row>
    <row r="79" spans="1:42">
      <c r="A79" s="178" t="s">
        <v>59</v>
      </c>
      <c r="B79" s="139">
        <v>1873984000</v>
      </c>
      <c r="C79" s="140">
        <v>12.46</v>
      </c>
      <c r="D79" s="139">
        <v>1901056000</v>
      </c>
      <c r="E79" s="140">
        <v>12.64</v>
      </c>
      <c r="F79" s="90">
        <f>((D79-B79)/B79)</f>
        <v>1.4446227929373997E-2</v>
      </c>
      <c r="G79" s="90">
        <f>((E79-C79)/C79)</f>
        <v>1.4446227929373973E-2</v>
      </c>
      <c r="H79" s="258">
        <v>1870976000</v>
      </c>
      <c r="I79" s="257">
        <v>12.44</v>
      </c>
      <c r="J79" s="90">
        <f t="shared" ref="J79:J85" si="102">((H79-D79)/D79)</f>
        <v>-1.5822784810126583E-2</v>
      </c>
      <c r="K79" s="90">
        <f t="shared" ref="K79:K85" si="103">((I79-E79)/E79)</f>
        <v>-1.5822784810126667E-2</v>
      </c>
      <c r="L79" s="258">
        <v>1854432000</v>
      </c>
      <c r="M79" s="257">
        <v>12.33</v>
      </c>
      <c r="N79" s="90">
        <f t="shared" ref="N79:O85" si="104">((L79-H79)/H79)</f>
        <v>-8.8424437299035371E-3</v>
      </c>
      <c r="O79" s="90">
        <f t="shared" si="104"/>
        <v>-8.842443729903492E-3</v>
      </c>
      <c r="P79" s="211">
        <v>1887520000</v>
      </c>
      <c r="Q79" s="210">
        <v>12.55</v>
      </c>
      <c r="R79" s="90">
        <f t="shared" ref="R79:S85" si="105">((P79-L79)/L79)</f>
        <v>1.7842660178426603E-2</v>
      </c>
      <c r="S79" s="90">
        <f t="shared" si="105"/>
        <v>1.7842660178426655E-2</v>
      </c>
      <c r="T79" s="258">
        <v>1893536000</v>
      </c>
      <c r="U79" s="257">
        <v>12.59</v>
      </c>
      <c r="V79" s="90">
        <f t="shared" ref="V79:V85" si="106">((T79-P79)/P79)</f>
        <v>3.1872509960159364E-3</v>
      </c>
      <c r="W79" s="90">
        <f t="shared" ref="W79:W85" si="107">((U79-Q79)/Q79)</f>
        <v>3.1872509960158683E-3</v>
      </c>
      <c r="X79" s="258">
        <v>1909656003.02</v>
      </c>
      <c r="Y79" s="257">
        <v>12.69</v>
      </c>
      <c r="Z79" s="90">
        <f t="shared" ref="Z79:Z85" si="108">((X79-T79)/T79)</f>
        <v>8.5131748326939555E-3</v>
      </c>
      <c r="AA79" s="90">
        <f t="shared" ref="AA79:AA85" si="109">((Y79-U79)/U79)</f>
        <v>7.9428117553613699E-3</v>
      </c>
      <c r="AB79" s="258">
        <v>1885428000</v>
      </c>
      <c r="AC79" s="257">
        <v>12.62</v>
      </c>
      <c r="AD79" s="90">
        <f t="shared" ref="AD79:AD85" si="110">((AB79-X79)/X79)</f>
        <v>-1.2687103322108761E-2</v>
      </c>
      <c r="AE79" s="90">
        <f t="shared" ref="AE79:AE85" si="111">((AC79-Y79)/Y79)</f>
        <v>-5.5161544523246878E-3</v>
      </c>
      <c r="AF79" s="258">
        <v>1895886000</v>
      </c>
      <c r="AG79" s="257">
        <v>12.69</v>
      </c>
      <c r="AH79" s="90">
        <f t="shared" ref="AH79:AH85" si="112">((AF79-AB79)/AB79)</f>
        <v>5.5467511885895406E-3</v>
      </c>
      <c r="AI79" s="90">
        <f t="shared" ref="AI79:AI85" si="113">((AG79-AC79)/AC79)</f>
        <v>5.5467511885895632E-3</v>
      </c>
      <c r="AJ79" s="101">
        <f t="shared" ref="AJ79" si="114">AVERAGE(F79,J79,N79,R79,V79,Z79,AD79,AH79)</f>
        <v>1.5229666578701442E-3</v>
      </c>
      <c r="AK79" s="101">
        <f t="shared" ref="AK79" si="115">AVERAGE(G79,K79,O79,S79,W79,AA79,AE79,AI79)</f>
        <v>2.3480398819265731E-3</v>
      </c>
      <c r="AL79" s="122">
        <f t="shared" ref="AL79" si="116">((AF79-D79)/D79)</f>
        <v>-2.7195411392405065E-3</v>
      </c>
      <c r="AM79" s="122">
        <f t="shared" ref="AM79" si="117">((AG79-E79)/E79)</f>
        <v>3.9556962025315608E-3</v>
      </c>
      <c r="AN79" s="104">
        <f t="shared" ref="AN79" si="118">STDEV(F79,J79,N79,R79,V79,Z79,AD79,AH79)</f>
        <v>1.2600508427746909E-2</v>
      </c>
      <c r="AO79" s="105">
        <f t="shared" ref="AO79" si="119">STDEV(G79,K79,O79,S79,W79,AA79,AE79,AI79)</f>
        <v>1.1624716646501302E-2</v>
      </c>
      <c r="AP79" s="117"/>
    </row>
    <row r="80" spans="1:42">
      <c r="A80" s="178" t="s">
        <v>97</v>
      </c>
      <c r="B80" s="139">
        <v>97367153.379999995</v>
      </c>
      <c r="C80" s="140">
        <v>2.66</v>
      </c>
      <c r="D80" s="139">
        <v>106884243.56</v>
      </c>
      <c r="E80" s="140">
        <v>2.92</v>
      </c>
      <c r="F80" s="90">
        <f>((D80-B80)/B80)</f>
        <v>9.7744360902255717E-2</v>
      </c>
      <c r="G80" s="90">
        <f>((E80-C80)/C80)</f>
        <v>9.774436090225555E-2</v>
      </c>
      <c r="H80" s="258">
        <v>101759656.54000001</v>
      </c>
      <c r="I80" s="257">
        <v>2.78</v>
      </c>
      <c r="J80" s="90">
        <f t="shared" si="102"/>
        <v>-4.7945205479452017E-2</v>
      </c>
      <c r="K80" s="90">
        <f t="shared" si="103"/>
        <v>-4.7945205479452101E-2</v>
      </c>
      <c r="L80" s="258">
        <v>101393614.61</v>
      </c>
      <c r="M80" s="257">
        <v>2.77</v>
      </c>
      <c r="N80" s="90">
        <f t="shared" si="104"/>
        <v>-3.5971223021583434E-3</v>
      </c>
      <c r="O80" s="90">
        <f t="shared" si="104"/>
        <v>-3.5971223021581968E-3</v>
      </c>
      <c r="P80" s="211">
        <v>103223824.26000001</v>
      </c>
      <c r="Q80" s="210">
        <v>2.82</v>
      </c>
      <c r="R80" s="90">
        <f t="shared" si="105"/>
        <v>1.8050541516245546E-2</v>
      </c>
      <c r="S80" s="90">
        <f t="shared" si="105"/>
        <v>1.8050541516245425E-2</v>
      </c>
      <c r="T80" s="258">
        <v>103955908.12</v>
      </c>
      <c r="U80" s="257">
        <v>2.84</v>
      </c>
      <c r="V80" s="90">
        <f t="shared" si="106"/>
        <v>7.0921985815602774E-3</v>
      </c>
      <c r="W80" s="90">
        <f t="shared" si="107"/>
        <v>7.0921985815602905E-3</v>
      </c>
      <c r="X80" s="258">
        <v>104687991.98</v>
      </c>
      <c r="Y80" s="257">
        <v>2.86</v>
      </c>
      <c r="Z80" s="90">
        <f t="shared" si="108"/>
        <v>7.0422535211267547E-3</v>
      </c>
      <c r="AA80" s="90">
        <f t="shared" si="109"/>
        <v>7.0422535211267668E-3</v>
      </c>
      <c r="AB80" s="258">
        <v>104687991.98</v>
      </c>
      <c r="AC80" s="257">
        <v>2.86</v>
      </c>
      <c r="AD80" s="90">
        <f t="shared" si="110"/>
        <v>0</v>
      </c>
      <c r="AE80" s="90">
        <f t="shared" si="111"/>
        <v>0</v>
      </c>
      <c r="AF80" s="258">
        <v>103589866.19</v>
      </c>
      <c r="AG80" s="257">
        <v>2.83</v>
      </c>
      <c r="AH80" s="90">
        <f t="shared" si="112"/>
        <v>-1.0489510489510552E-2</v>
      </c>
      <c r="AI80" s="90">
        <f t="shared" si="113"/>
        <v>-1.0489510489510422E-2</v>
      </c>
      <c r="AJ80" s="101">
        <f t="shared" ref="AJ80:AJ87" si="120">AVERAGE(F80,J80,N80,R80,V80,Z80,AD80,AH80)</f>
        <v>8.4871895312584236E-3</v>
      </c>
      <c r="AK80" s="101">
        <f t="shared" ref="AK80:AK87" si="121">AVERAGE(G80,K80,O80,S80,W80,AA80,AE80,AI80)</f>
        <v>8.4871895312584149E-3</v>
      </c>
      <c r="AL80" s="122">
        <f t="shared" ref="AL80:AL87" si="122">((AF80-D80)/D80)</f>
        <v>-3.0821917808219221E-2</v>
      </c>
      <c r="AM80" s="122">
        <f t="shared" ref="AM80:AM87" si="123">((AG80-E80)/E80)</f>
        <v>-3.0821917808219131E-2</v>
      </c>
      <c r="AN80" s="104">
        <f t="shared" ref="AN80:AN87" si="124">STDEV(F80,J80,N80,R80,V80,Z80,AD80,AH80)</f>
        <v>4.1101142686779953E-2</v>
      </c>
      <c r="AO80" s="105">
        <f t="shared" ref="AO80:AO87" si="125">STDEV(G80,K80,O80,S80,W80,AA80,AE80,AI80)</f>
        <v>4.1101142686779904E-2</v>
      </c>
      <c r="AP80" s="117"/>
    </row>
    <row r="81" spans="1:42">
      <c r="A81" s="178" t="s">
        <v>86</v>
      </c>
      <c r="B81" s="139">
        <v>74037220.549999997</v>
      </c>
      <c r="C81" s="140">
        <v>7.2</v>
      </c>
      <c r="D81" s="139">
        <v>84059843.040000007</v>
      </c>
      <c r="E81" s="140">
        <v>7.19</v>
      </c>
      <c r="F81" s="90">
        <f>((D81-B81)/B81)</f>
        <v>0.13537275461646175</v>
      </c>
      <c r="G81" s="90">
        <f>((E81-C81)/C81)</f>
        <v>-1.3888888888888592E-3</v>
      </c>
      <c r="H81" s="258">
        <v>81838512</v>
      </c>
      <c r="I81" s="257">
        <v>7</v>
      </c>
      <c r="J81" s="90">
        <f t="shared" si="102"/>
        <v>-2.6425591098748338E-2</v>
      </c>
      <c r="K81" s="90">
        <f t="shared" si="103"/>
        <v>-2.6425591098748313E-2</v>
      </c>
      <c r="L81" s="258">
        <v>80669390.400000006</v>
      </c>
      <c r="M81" s="257">
        <v>6.9</v>
      </c>
      <c r="N81" s="90">
        <f t="shared" si="104"/>
        <v>-1.4285714285714212E-2</v>
      </c>
      <c r="O81" s="90">
        <f t="shared" si="104"/>
        <v>-1.4285714285714235E-2</v>
      </c>
      <c r="P81" s="211">
        <v>82423072.799999997</v>
      </c>
      <c r="Q81" s="210">
        <v>7.05</v>
      </c>
      <c r="R81" s="90">
        <f t="shared" si="105"/>
        <v>2.1739130434782497E-2</v>
      </c>
      <c r="S81" s="90">
        <f t="shared" si="105"/>
        <v>2.1739130434782532E-2</v>
      </c>
      <c r="T81" s="258">
        <v>83592194.400000006</v>
      </c>
      <c r="U81" s="257">
        <v>7.15</v>
      </c>
      <c r="V81" s="90">
        <f t="shared" si="106"/>
        <v>1.4184397163120676E-2</v>
      </c>
      <c r="W81" s="90">
        <f t="shared" si="107"/>
        <v>1.4184397163120643E-2</v>
      </c>
      <c r="X81" s="258">
        <v>84410579.519999996</v>
      </c>
      <c r="Y81" s="257">
        <v>7.22</v>
      </c>
      <c r="Z81" s="90">
        <f t="shared" si="108"/>
        <v>9.7902097902096679E-3</v>
      </c>
      <c r="AA81" s="90">
        <f t="shared" si="109"/>
        <v>9.7902097902097061E-3</v>
      </c>
      <c r="AB81" s="258">
        <v>84995140.319999993</v>
      </c>
      <c r="AC81" s="257">
        <v>7.27</v>
      </c>
      <c r="AD81" s="90">
        <f t="shared" si="110"/>
        <v>6.9252077562326521E-3</v>
      </c>
      <c r="AE81" s="90">
        <f t="shared" si="111"/>
        <v>6.9252077562326625E-3</v>
      </c>
      <c r="AF81" s="258">
        <v>86748822.719999999</v>
      </c>
      <c r="AG81" s="257">
        <v>7.42</v>
      </c>
      <c r="AH81" s="90">
        <f t="shared" si="112"/>
        <v>2.0632737276478751E-2</v>
      </c>
      <c r="AI81" s="90">
        <f t="shared" si="113"/>
        <v>2.063273727647873E-2</v>
      </c>
      <c r="AJ81" s="101">
        <f t="shared" si="120"/>
        <v>2.0991641456602931E-2</v>
      </c>
      <c r="AK81" s="101">
        <f t="shared" si="121"/>
        <v>3.8964360184341089E-3</v>
      </c>
      <c r="AL81" s="122">
        <f t="shared" si="122"/>
        <v>3.1988873435326748E-2</v>
      </c>
      <c r="AM81" s="122">
        <f t="shared" si="123"/>
        <v>3.1988873435326776E-2</v>
      </c>
      <c r="AN81" s="104">
        <f t="shared" si="124"/>
        <v>4.9202624166871191E-2</v>
      </c>
      <c r="AO81" s="105">
        <f t="shared" si="125"/>
        <v>1.7013306865157514E-2</v>
      </c>
      <c r="AP81" s="117"/>
    </row>
    <row r="82" spans="1:42">
      <c r="A82" s="178" t="s">
        <v>87</v>
      </c>
      <c r="B82" s="139">
        <v>84724321.769999996</v>
      </c>
      <c r="C82" s="140">
        <v>18.989999999999998</v>
      </c>
      <c r="D82" s="139">
        <v>82672021.189999998</v>
      </c>
      <c r="E82" s="140">
        <v>18.53</v>
      </c>
      <c r="F82" s="90">
        <f>((D82-B82)/B82)</f>
        <v>-2.422327540810951E-2</v>
      </c>
      <c r="G82" s="90">
        <f>((E82-C82)/C82)</f>
        <v>-2.4223275408109392E-2</v>
      </c>
      <c r="H82" s="258">
        <v>79861261.700000003</v>
      </c>
      <c r="I82" s="257">
        <v>17.899999999999999</v>
      </c>
      <c r="J82" s="90">
        <f t="shared" si="102"/>
        <v>-3.3998920669185043E-2</v>
      </c>
      <c r="K82" s="90">
        <f t="shared" si="103"/>
        <v>-3.3998920669185244E-2</v>
      </c>
      <c r="L82" s="258">
        <v>80396644.459999993</v>
      </c>
      <c r="M82" s="257">
        <v>18.02</v>
      </c>
      <c r="N82" s="90">
        <f t="shared" si="104"/>
        <v>6.7039106145250198E-3</v>
      </c>
      <c r="O82" s="90">
        <f t="shared" si="104"/>
        <v>6.7039106145251959E-3</v>
      </c>
      <c r="P82" s="211">
        <v>82493560.269999996</v>
      </c>
      <c r="Q82" s="210">
        <v>18.489999999999998</v>
      </c>
      <c r="R82" s="90">
        <f t="shared" si="105"/>
        <v>2.6082130965593815E-2</v>
      </c>
      <c r="S82" s="90">
        <f t="shared" si="105"/>
        <v>2.6082130965593722E-2</v>
      </c>
      <c r="T82" s="258">
        <v>81512025.209999993</v>
      </c>
      <c r="U82" s="257">
        <v>18.27</v>
      </c>
      <c r="V82" s="90">
        <f t="shared" si="106"/>
        <v>-1.1898323418063848E-2</v>
      </c>
      <c r="W82" s="90">
        <f t="shared" si="107"/>
        <v>-1.1898323418063758E-2</v>
      </c>
      <c r="X82" s="258">
        <v>81333564.290000007</v>
      </c>
      <c r="Y82" s="257">
        <v>18.23</v>
      </c>
      <c r="Z82" s="90">
        <f t="shared" si="108"/>
        <v>-2.1893814997261665E-3</v>
      </c>
      <c r="AA82" s="90">
        <f t="shared" si="109"/>
        <v>-2.1893814997262805E-3</v>
      </c>
      <c r="AB82" s="258">
        <v>80396644.459999993</v>
      </c>
      <c r="AC82" s="257">
        <v>18.02</v>
      </c>
      <c r="AD82" s="90">
        <f t="shared" si="110"/>
        <v>-1.151947339550208E-2</v>
      </c>
      <c r="AE82" s="90">
        <f t="shared" si="111"/>
        <v>-1.1519473395501967E-2</v>
      </c>
      <c r="AF82" s="258">
        <v>81199718.599999994</v>
      </c>
      <c r="AG82" s="257">
        <v>18.2</v>
      </c>
      <c r="AH82" s="90">
        <f t="shared" si="112"/>
        <v>9.9889012208657126E-3</v>
      </c>
      <c r="AI82" s="90">
        <f t="shared" si="113"/>
        <v>9.98890122086569E-3</v>
      </c>
      <c r="AJ82" s="101">
        <f t="shared" si="120"/>
        <v>-5.1318039487002615E-3</v>
      </c>
      <c r="AK82" s="101">
        <f t="shared" si="121"/>
        <v>-5.1318039487002537E-3</v>
      </c>
      <c r="AL82" s="122">
        <f t="shared" si="122"/>
        <v>-1.7808958445763669E-2</v>
      </c>
      <c r="AM82" s="122">
        <f t="shared" si="123"/>
        <v>-1.7808958445763724E-2</v>
      </c>
      <c r="AN82" s="104">
        <f t="shared" si="124"/>
        <v>1.9405707053336902E-2</v>
      </c>
      <c r="AO82" s="105">
        <f t="shared" si="125"/>
        <v>1.9405707053336909E-2</v>
      </c>
      <c r="AP82" s="117"/>
    </row>
    <row r="83" spans="1:42">
      <c r="A83" s="178" t="s">
        <v>61</v>
      </c>
      <c r="B83" s="139">
        <v>541500000</v>
      </c>
      <c r="C83" s="140">
        <v>3610</v>
      </c>
      <c r="D83" s="139">
        <v>541500000</v>
      </c>
      <c r="E83" s="140">
        <v>3610</v>
      </c>
      <c r="F83" s="90">
        <f>((D83-B83)/B83)</f>
        <v>0</v>
      </c>
      <c r="G83" s="90">
        <f>((E83-C83)/C83)</f>
        <v>0</v>
      </c>
      <c r="H83" s="258">
        <v>541500000</v>
      </c>
      <c r="I83" s="257">
        <v>3610</v>
      </c>
      <c r="J83" s="90">
        <f t="shared" si="102"/>
        <v>0</v>
      </c>
      <c r="K83" s="90">
        <f t="shared" si="103"/>
        <v>0</v>
      </c>
      <c r="L83" s="258">
        <v>541500000</v>
      </c>
      <c r="M83" s="257">
        <v>3610</v>
      </c>
      <c r="N83" s="90">
        <f t="shared" si="104"/>
        <v>0</v>
      </c>
      <c r="O83" s="90">
        <f t="shared" si="104"/>
        <v>0</v>
      </c>
      <c r="P83" s="211">
        <v>629550000</v>
      </c>
      <c r="Q83" s="210">
        <v>4197</v>
      </c>
      <c r="R83" s="90">
        <f t="shared" si="105"/>
        <v>0.1626038781163435</v>
      </c>
      <c r="S83" s="90">
        <f t="shared" si="105"/>
        <v>0.1626038781163435</v>
      </c>
      <c r="T83" s="258">
        <v>727500000</v>
      </c>
      <c r="U83" s="257">
        <v>4850</v>
      </c>
      <c r="V83" s="90">
        <f t="shared" si="106"/>
        <v>0.15558732427924707</v>
      </c>
      <c r="W83" s="90">
        <f t="shared" si="107"/>
        <v>0.15558732427924707</v>
      </c>
      <c r="X83" s="258">
        <v>727500000</v>
      </c>
      <c r="Y83" s="257">
        <v>4850</v>
      </c>
      <c r="Z83" s="90">
        <f t="shared" si="108"/>
        <v>0</v>
      </c>
      <c r="AA83" s="90">
        <f t="shared" si="109"/>
        <v>0</v>
      </c>
      <c r="AB83" s="258">
        <v>598500000</v>
      </c>
      <c r="AC83" s="257">
        <v>3990</v>
      </c>
      <c r="AD83" s="90">
        <f t="shared" si="110"/>
        <v>-0.17731958762886599</v>
      </c>
      <c r="AE83" s="90">
        <f t="shared" si="111"/>
        <v>-0.17731958762886599</v>
      </c>
      <c r="AF83" s="258">
        <v>598500000</v>
      </c>
      <c r="AG83" s="257">
        <v>3990</v>
      </c>
      <c r="AH83" s="90">
        <f t="shared" si="112"/>
        <v>0</v>
      </c>
      <c r="AI83" s="90">
        <f t="shared" si="113"/>
        <v>0</v>
      </c>
      <c r="AJ83" s="101">
        <f t="shared" si="120"/>
        <v>1.7608951845840572E-2</v>
      </c>
      <c r="AK83" s="101">
        <f t="shared" si="121"/>
        <v>1.7608951845840572E-2</v>
      </c>
      <c r="AL83" s="122">
        <f t="shared" si="122"/>
        <v>0.10526315789473684</v>
      </c>
      <c r="AM83" s="122">
        <f t="shared" si="123"/>
        <v>0.10526315789473684</v>
      </c>
      <c r="AN83" s="104">
        <f t="shared" si="124"/>
        <v>0.10664297668311529</v>
      </c>
      <c r="AO83" s="105">
        <f t="shared" si="125"/>
        <v>0.10664297668311529</v>
      </c>
      <c r="AP83" s="117"/>
    </row>
    <row r="84" spans="1:42">
      <c r="A84" s="178" t="s">
        <v>80</v>
      </c>
      <c r="B84" s="139">
        <v>552336000</v>
      </c>
      <c r="C84" s="140">
        <v>8.8800000000000008</v>
      </c>
      <c r="D84" s="139">
        <v>551092000</v>
      </c>
      <c r="E84" s="140">
        <v>8.86</v>
      </c>
      <c r="F84" s="90">
        <f>((D84-B84)/B84)</f>
        <v>-2.2522522522522522E-3</v>
      </c>
      <c r="G84" s="90">
        <f>((E84-C84)/C84)</f>
        <v>-2.252252252252404E-3</v>
      </c>
      <c r="H84" s="258">
        <v>544872000</v>
      </c>
      <c r="I84" s="257">
        <v>8.76</v>
      </c>
      <c r="J84" s="90">
        <f t="shared" si="102"/>
        <v>-1.1286681715575621E-2</v>
      </c>
      <c r="K84" s="90">
        <f t="shared" si="103"/>
        <v>-1.1286681715575581E-2</v>
      </c>
      <c r="L84" s="258">
        <v>542384000</v>
      </c>
      <c r="M84" s="257">
        <v>8.7200000000000006</v>
      </c>
      <c r="N84" s="90">
        <f t="shared" si="104"/>
        <v>-4.5662100456621002E-3</v>
      </c>
      <c r="O84" s="90">
        <f t="shared" si="104"/>
        <v>-4.5662100456620031E-3</v>
      </c>
      <c r="P84" s="211">
        <v>549226000</v>
      </c>
      <c r="Q84" s="210">
        <v>8.83</v>
      </c>
      <c r="R84" s="90">
        <f t="shared" si="105"/>
        <v>1.261467889908257E-2</v>
      </c>
      <c r="S84" s="90">
        <f t="shared" si="105"/>
        <v>1.2614678899082502E-2</v>
      </c>
      <c r="T84" s="258">
        <v>544250000</v>
      </c>
      <c r="U84" s="257">
        <v>8.75</v>
      </c>
      <c r="V84" s="90">
        <f t="shared" si="106"/>
        <v>-9.0600226500566258E-3</v>
      </c>
      <c r="W84" s="90">
        <f t="shared" si="107"/>
        <v>-9.0600226500566327E-3</v>
      </c>
      <c r="X84" s="258">
        <v>556690000</v>
      </c>
      <c r="Y84" s="257">
        <v>8.9499999999999993</v>
      </c>
      <c r="Z84" s="90">
        <f t="shared" si="108"/>
        <v>2.2857142857142857E-2</v>
      </c>
      <c r="AA84" s="90">
        <f t="shared" si="109"/>
        <v>2.2857142857142777E-2</v>
      </c>
      <c r="AB84" s="258">
        <v>555446000</v>
      </c>
      <c r="AC84" s="257">
        <v>8.93</v>
      </c>
      <c r="AD84" s="90">
        <f t="shared" si="110"/>
        <v>-2.2346368715083797E-3</v>
      </c>
      <c r="AE84" s="90">
        <f t="shared" si="111"/>
        <v>-2.2346368715083324E-3</v>
      </c>
      <c r="AF84" s="258">
        <v>563532000</v>
      </c>
      <c r="AG84" s="257">
        <v>9.06</v>
      </c>
      <c r="AH84" s="90">
        <f t="shared" si="112"/>
        <v>1.4557670772676373E-2</v>
      </c>
      <c r="AI84" s="90">
        <f t="shared" si="113"/>
        <v>1.4557670772676459E-2</v>
      </c>
      <c r="AJ84" s="101">
        <f t="shared" si="120"/>
        <v>2.5787111242308526E-3</v>
      </c>
      <c r="AK84" s="101">
        <f t="shared" si="121"/>
        <v>2.5787111242308479E-3</v>
      </c>
      <c r="AL84" s="122">
        <f t="shared" si="122"/>
        <v>2.2573363431151242E-2</v>
      </c>
      <c r="AM84" s="122">
        <f t="shared" si="123"/>
        <v>2.2573363431151364E-2</v>
      </c>
      <c r="AN84" s="104">
        <f t="shared" si="124"/>
        <v>1.2425185161317716E-2</v>
      </c>
      <c r="AO84" s="105">
        <f t="shared" si="125"/>
        <v>1.2425185161317694E-2</v>
      </c>
      <c r="AP84" s="117"/>
    </row>
    <row r="85" spans="1:42">
      <c r="A85" s="178" t="s">
        <v>70</v>
      </c>
      <c r="B85" s="141">
        <v>913647681</v>
      </c>
      <c r="C85" s="142">
        <v>81</v>
      </c>
      <c r="D85" s="141">
        <v>913647681</v>
      </c>
      <c r="E85" s="142">
        <v>81</v>
      </c>
      <c r="F85" s="90">
        <f>((D85-B85)/B85)</f>
        <v>0</v>
      </c>
      <c r="G85" s="90">
        <f>((E85-C85)/C85)</f>
        <v>0</v>
      </c>
      <c r="H85" s="129">
        <v>913647681</v>
      </c>
      <c r="I85" s="128">
        <v>81</v>
      </c>
      <c r="J85" s="90">
        <f t="shared" si="102"/>
        <v>0</v>
      </c>
      <c r="K85" s="90">
        <f t="shared" si="103"/>
        <v>0</v>
      </c>
      <c r="L85" s="129">
        <v>913647681</v>
      </c>
      <c r="M85" s="128">
        <v>81</v>
      </c>
      <c r="N85" s="90">
        <f t="shared" si="104"/>
        <v>0</v>
      </c>
      <c r="O85" s="90">
        <f t="shared" si="104"/>
        <v>0</v>
      </c>
      <c r="P85" s="185">
        <v>913647681</v>
      </c>
      <c r="Q85" s="70">
        <v>81</v>
      </c>
      <c r="R85" s="90">
        <f t="shared" si="105"/>
        <v>0</v>
      </c>
      <c r="S85" s="90">
        <f t="shared" si="105"/>
        <v>0</v>
      </c>
      <c r="T85" s="129">
        <v>913647681</v>
      </c>
      <c r="U85" s="128">
        <v>81</v>
      </c>
      <c r="V85" s="90">
        <f t="shared" si="106"/>
        <v>0</v>
      </c>
      <c r="W85" s="90">
        <f t="shared" si="107"/>
        <v>0</v>
      </c>
      <c r="X85" s="129">
        <v>913647681</v>
      </c>
      <c r="Y85" s="128">
        <v>81</v>
      </c>
      <c r="Z85" s="90">
        <f t="shared" si="108"/>
        <v>0</v>
      </c>
      <c r="AA85" s="90">
        <f t="shared" si="109"/>
        <v>0</v>
      </c>
      <c r="AB85" s="129">
        <v>913647681</v>
      </c>
      <c r="AC85" s="128">
        <v>81</v>
      </c>
      <c r="AD85" s="90">
        <f t="shared" si="110"/>
        <v>0</v>
      </c>
      <c r="AE85" s="90">
        <f t="shared" si="111"/>
        <v>0</v>
      </c>
      <c r="AF85" s="129">
        <v>913647681</v>
      </c>
      <c r="AG85" s="128">
        <v>81</v>
      </c>
      <c r="AH85" s="90">
        <f t="shared" si="112"/>
        <v>0</v>
      </c>
      <c r="AI85" s="90">
        <f t="shared" si="113"/>
        <v>0</v>
      </c>
      <c r="AJ85" s="101">
        <f t="shared" si="120"/>
        <v>0</v>
      </c>
      <c r="AK85" s="101">
        <f t="shared" si="121"/>
        <v>0</v>
      </c>
      <c r="AL85" s="122">
        <f t="shared" si="122"/>
        <v>0</v>
      </c>
      <c r="AM85" s="122">
        <f t="shared" si="123"/>
        <v>0</v>
      </c>
      <c r="AN85" s="104">
        <f t="shared" si="124"/>
        <v>0</v>
      </c>
      <c r="AO85" s="105">
        <f t="shared" si="125"/>
        <v>0</v>
      </c>
      <c r="AP85" s="117"/>
    </row>
    <row r="86" spans="1:42">
      <c r="A86" s="179" t="s">
        <v>62</v>
      </c>
      <c r="B86" s="135">
        <f>SUM(B79:B85)</f>
        <v>4137596376.6999998</v>
      </c>
      <c r="C86" s="132"/>
      <c r="D86" s="135">
        <f>SUM(D79:D85)</f>
        <v>4180911788.79</v>
      </c>
      <c r="E86" s="132"/>
      <c r="F86" s="90">
        <f>((D86-B86)/B86)</f>
        <v>1.046873792086675E-2</v>
      </c>
      <c r="G86" s="90"/>
      <c r="H86" s="135">
        <f>SUM(H79:H85)</f>
        <v>4134455111.2399998</v>
      </c>
      <c r="I86" s="132"/>
      <c r="J86" s="90">
        <f>((H86-D86)/D86)</f>
        <v>-1.1111613900719308E-2</v>
      </c>
      <c r="K86" s="90"/>
      <c r="L86" s="135">
        <f>SUM(L79:L85)</f>
        <v>4114423330.4700003</v>
      </c>
      <c r="M86" s="132"/>
      <c r="N86" s="90">
        <f>((L86-H86)/H86)</f>
        <v>-4.8450836279588004E-3</v>
      </c>
      <c r="O86" s="90"/>
      <c r="P86" s="135">
        <f>SUM(P79:P85)</f>
        <v>4248084138.3299999</v>
      </c>
      <c r="Q86" s="132"/>
      <c r="R86" s="90">
        <f>((P86-L86)/L86)</f>
        <v>3.2485915309237584E-2</v>
      </c>
      <c r="S86" s="90"/>
      <c r="T86" s="135">
        <f>SUM(T79:T85)</f>
        <v>4347993808.7299995</v>
      </c>
      <c r="U86" s="132"/>
      <c r="V86" s="90">
        <f>((T86-P86)/P86)</f>
        <v>2.3518759785976354E-2</v>
      </c>
      <c r="W86" s="90"/>
      <c r="X86" s="135">
        <f>SUM(X79:X85)</f>
        <v>4377925819.8099995</v>
      </c>
      <c r="Y86" s="132"/>
      <c r="Z86" s="90">
        <f>((X86-T86)/T86)</f>
        <v>6.8840969874202117E-3</v>
      </c>
      <c r="AA86" s="90"/>
      <c r="AB86" s="135">
        <f>SUM(AB79:AB85)</f>
        <v>4223101457.7599998</v>
      </c>
      <c r="AC86" s="132"/>
      <c r="AD86" s="90">
        <f>((AB86-X86)/X86)</f>
        <v>-3.5364775106381093E-2</v>
      </c>
      <c r="AE86" s="90"/>
      <c r="AF86" s="135">
        <f>SUM(AF79:AF85)</f>
        <v>4243104088.5100002</v>
      </c>
      <c r="AG86" s="132"/>
      <c r="AH86" s="90">
        <f>((AF86-AB86)/AB86)</f>
        <v>4.736478853295225E-3</v>
      </c>
      <c r="AI86" s="90"/>
      <c r="AJ86" s="101">
        <f t="shared" si="120"/>
        <v>3.3465645277171159E-3</v>
      </c>
      <c r="AK86" s="101"/>
      <c r="AL86" s="122">
        <f t="shared" si="122"/>
        <v>1.4875295835408997E-2</v>
      </c>
      <c r="AM86" s="122"/>
      <c r="AN86" s="104">
        <f t="shared" si="124"/>
        <v>2.1030251735213723E-2</v>
      </c>
      <c r="AO86" s="105"/>
      <c r="AP86" s="117"/>
    </row>
    <row r="87" spans="1:42" ht="15.75" thickBot="1">
      <c r="A87" s="184" t="s">
        <v>73</v>
      </c>
      <c r="B87" s="136">
        <f>SUM(B75,B86)</f>
        <v>258753589617.25507</v>
      </c>
      <c r="C87" s="138"/>
      <c r="D87" s="136">
        <f>SUM(D75,D86)</f>
        <v>254356072911.7952</v>
      </c>
      <c r="E87" s="138"/>
      <c r="F87" s="90">
        <f>((D87-B87)/B87)</f>
        <v>-1.6994997874095655E-2</v>
      </c>
      <c r="G87" s="90"/>
      <c r="H87" s="136">
        <f>SUM(H75,H86)</f>
        <v>245605677134.97437</v>
      </c>
      <c r="I87" s="138"/>
      <c r="J87" s="90">
        <f>((H87-D87)/D87)</f>
        <v>-3.4402150012181019E-2</v>
      </c>
      <c r="K87" s="90"/>
      <c r="L87" s="136">
        <f>SUM(L75,L86)</f>
        <v>238178540909.19778</v>
      </c>
      <c r="M87" s="138"/>
      <c r="N87" s="90">
        <f>((L87-H87)/H87)</f>
        <v>-3.0240083667507998E-2</v>
      </c>
      <c r="O87" s="90"/>
      <c r="P87" s="136">
        <f>SUM(P75,P86)</f>
        <v>234780881197.43008</v>
      </c>
      <c r="Q87" s="138"/>
      <c r="R87" s="90">
        <f>((P87-L87)/L87)</f>
        <v>-1.4265179805022864E-2</v>
      </c>
      <c r="S87" s="90"/>
      <c r="T87" s="136">
        <f>SUM(T75,T86)</f>
        <v>231062811931.80966</v>
      </c>
      <c r="U87" s="138"/>
      <c r="V87" s="90">
        <f>((T87-P87)/P87)</f>
        <v>-1.5836337467759365E-2</v>
      </c>
      <c r="W87" s="90"/>
      <c r="X87" s="136">
        <f>SUM(X75,X86)</f>
        <v>231141642901.58725</v>
      </c>
      <c r="Y87" s="138"/>
      <c r="Z87" s="90">
        <f>((X87-T87)/T87)</f>
        <v>3.41166841684815E-4</v>
      </c>
      <c r="AA87" s="90"/>
      <c r="AB87" s="136">
        <f>SUM(AB75,AB86)</f>
        <v>223551158949.55121</v>
      </c>
      <c r="AC87" s="138"/>
      <c r="AD87" s="90">
        <f>((AB87-X87)/X87)</f>
        <v>-3.2839101845736331E-2</v>
      </c>
      <c r="AE87" s="90"/>
      <c r="AF87" s="136">
        <f>SUM(AF75,AF86)</f>
        <v>220332469213.14319</v>
      </c>
      <c r="AG87" s="138"/>
      <c r="AH87" s="90">
        <f>((AF87-AB87)/AB87)</f>
        <v>-1.4398000670327017E-2</v>
      </c>
      <c r="AI87" s="90"/>
      <c r="AJ87" s="101">
        <f t="shared" si="120"/>
        <v>-1.9829335562618178E-2</v>
      </c>
      <c r="AK87" s="101"/>
      <c r="AL87" s="122">
        <f t="shared" si="122"/>
        <v>-0.13376367746663004</v>
      </c>
      <c r="AM87" s="122"/>
      <c r="AN87" s="104">
        <f t="shared" si="124"/>
        <v>1.1839947604814875E-2</v>
      </c>
      <c r="AO87" s="105"/>
      <c r="AP87" s="117"/>
    </row>
  </sheetData>
  <mergeCells count="41">
    <mergeCell ref="N77:O77"/>
    <mergeCell ref="L77:M77"/>
    <mergeCell ref="L2:M2"/>
    <mergeCell ref="F2:G2"/>
    <mergeCell ref="F77:G77"/>
    <mergeCell ref="D77:E77"/>
    <mergeCell ref="D2:E2"/>
    <mergeCell ref="B77:C77"/>
    <mergeCell ref="J77:K77"/>
    <mergeCell ref="B2:C2"/>
    <mergeCell ref="P77:Q77"/>
    <mergeCell ref="AN77:AO77"/>
    <mergeCell ref="AL2:AM2"/>
    <mergeCell ref="AJ2:AK2"/>
    <mergeCell ref="AJ77:AK77"/>
    <mergeCell ref="R2:S2"/>
    <mergeCell ref="X77:Y77"/>
    <mergeCell ref="X2:Y2"/>
    <mergeCell ref="Z2:AA2"/>
    <mergeCell ref="Z77:AA77"/>
    <mergeCell ref="AD2:AE2"/>
    <mergeCell ref="AD77:AE77"/>
    <mergeCell ref="AF77:AG77"/>
    <mergeCell ref="AF2:AG2"/>
    <mergeCell ref="AH2:AI2"/>
    <mergeCell ref="AH77:AI77"/>
    <mergeCell ref="A1:AO1"/>
    <mergeCell ref="H77:I77"/>
    <mergeCell ref="H2:I2"/>
    <mergeCell ref="P2:Q2"/>
    <mergeCell ref="T77:U77"/>
    <mergeCell ref="T2:U2"/>
    <mergeCell ref="V2:W2"/>
    <mergeCell ref="V77:W77"/>
    <mergeCell ref="J2:K2"/>
    <mergeCell ref="N2:O2"/>
    <mergeCell ref="AN2:AO2"/>
    <mergeCell ref="AL77:AM77"/>
    <mergeCell ref="R77:S77"/>
    <mergeCell ref="AB77:AC77"/>
    <mergeCell ref="AB2:AC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NAV Trend</vt:lpstr>
      <vt:lpstr>Volatility Measure</vt:lpstr>
      <vt:lpstr>Sector Trend</vt:lpstr>
      <vt:lpstr>Total NAV</vt:lpstr>
      <vt:lpstr>Data!_GoBack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tisaac</cp:lastModifiedBy>
  <cp:lastPrinted>2016-06-07T09:57:17Z</cp:lastPrinted>
  <dcterms:created xsi:type="dcterms:W3CDTF">2014-07-02T14:15:07Z</dcterms:created>
  <dcterms:modified xsi:type="dcterms:W3CDTF">2016-09-21T12:47:36Z</dcterms:modified>
</cp:coreProperties>
</file>