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Data!$F$94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D43" i="11"/>
  <c r="B43"/>
  <c r="AF84" l="1"/>
  <c r="AF72"/>
  <c r="AF65"/>
  <c r="AF48"/>
  <c r="AF43"/>
  <c r="AF32"/>
  <c r="AF24"/>
  <c r="AF16"/>
  <c r="AI83"/>
  <c r="AH83"/>
  <c r="AI82"/>
  <c r="AH82"/>
  <c r="AI81"/>
  <c r="AH81"/>
  <c r="AI80"/>
  <c r="AH80"/>
  <c r="AI79"/>
  <c r="AH79"/>
  <c r="AI78"/>
  <c r="AH78"/>
  <c r="AI77"/>
  <c r="AH77"/>
  <c r="AI71"/>
  <c r="AH71"/>
  <c r="AI70"/>
  <c r="AH70"/>
  <c r="AI69"/>
  <c r="AH69"/>
  <c r="AI68"/>
  <c r="AH68"/>
  <c r="AI67"/>
  <c r="AH67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I54"/>
  <c r="AH54"/>
  <c r="AI53"/>
  <c r="AH53"/>
  <c r="AI52"/>
  <c r="AH52"/>
  <c r="AI51"/>
  <c r="AH51"/>
  <c r="AI50"/>
  <c r="AH50"/>
  <c r="AI47"/>
  <c r="AH47"/>
  <c r="AI46"/>
  <c r="AH46"/>
  <c r="AI45"/>
  <c r="AH45"/>
  <c r="AI42"/>
  <c r="AH42"/>
  <c r="AI41"/>
  <c r="AH41"/>
  <c r="AI40"/>
  <c r="AH40"/>
  <c r="AI39"/>
  <c r="AH39"/>
  <c r="AI38"/>
  <c r="AH38"/>
  <c r="AI37"/>
  <c r="AH37"/>
  <c r="AI36"/>
  <c r="AH36"/>
  <c r="AI35"/>
  <c r="AH35"/>
  <c r="AI34"/>
  <c r="AH34"/>
  <c r="AI31"/>
  <c r="AH31"/>
  <c r="AI30"/>
  <c r="AH30"/>
  <c r="AI29"/>
  <c r="AH29"/>
  <c r="AI28"/>
  <c r="AH28"/>
  <c r="AI27"/>
  <c r="AH27"/>
  <c r="AI26"/>
  <c r="AH26"/>
  <c r="AI23"/>
  <c r="AH23"/>
  <c r="AI22"/>
  <c r="AH22"/>
  <c r="AI21"/>
  <c r="AH21"/>
  <c r="AI20"/>
  <c r="AH20"/>
  <c r="AI19"/>
  <c r="AH19"/>
  <c r="AI18"/>
  <c r="AH18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B65"/>
  <c r="X65"/>
  <c r="T65"/>
  <c r="P65"/>
  <c r="L65"/>
  <c r="H65"/>
  <c r="D65"/>
  <c r="B65"/>
  <c r="L16"/>
  <c r="H16"/>
  <c r="D16"/>
  <c r="B16"/>
  <c r="G66" i="9"/>
  <c r="H51" s="1"/>
  <c r="D66"/>
  <c r="E51" s="1"/>
  <c r="AF73" i="11" l="1"/>
  <c r="AF85" s="1"/>
  <c r="AH65"/>
  <c r="F6"/>
  <c r="G6"/>
  <c r="F7"/>
  <c r="G7"/>
  <c r="F8"/>
  <c r="G8"/>
  <c r="F9"/>
  <c r="G9"/>
  <c r="F10"/>
  <c r="G10"/>
  <c r="F11"/>
  <c r="G11"/>
  <c r="F50"/>
  <c r="G50"/>
  <c r="F12"/>
  <c r="AJ12" s="1"/>
  <c r="G12"/>
  <c r="AK12" s="1"/>
  <c r="F13"/>
  <c r="G13"/>
  <c r="F14"/>
  <c r="G14"/>
  <c r="F15"/>
  <c r="G15"/>
  <c r="F18"/>
  <c r="G18"/>
  <c r="F19"/>
  <c r="G19"/>
  <c r="F20"/>
  <c r="G20"/>
  <c r="F21"/>
  <c r="G21"/>
  <c r="F22"/>
  <c r="G22"/>
  <c r="F23"/>
  <c r="G23"/>
  <c r="F26"/>
  <c r="G26"/>
  <c r="F27"/>
  <c r="G27"/>
  <c r="F28"/>
  <c r="G28"/>
  <c r="F29"/>
  <c r="G29"/>
  <c r="F30"/>
  <c r="G30"/>
  <c r="F31"/>
  <c r="G31"/>
  <c r="F34"/>
  <c r="G34"/>
  <c r="F35"/>
  <c r="G35"/>
  <c r="F36"/>
  <c r="G36"/>
  <c r="F37"/>
  <c r="AJ37" s="1"/>
  <c r="G37"/>
  <c r="AK37" s="1"/>
  <c r="F38"/>
  <c r="G38"/>
  <c r="F39"/>
  <c r="G39"/>
  <c r="F40"/>
  <c r="G40"/>
  <c r="F41"/>
  <c r="G41"/>
  <c r="F42"/>
  <c r="G42"/>
  <c r="F45"/>
  <c r="G45"/>
  <c r="F46"/>
  <c r="G46"/>
  <c r="F47"/>
  <c r="G47"/>
  <c r="F51"/>
  <c r="G51"/>
  <c r="F52"/>
  <c r="G52"/>
  <c r="F53"/>
  <c r="G53"/>
  <c r="F54"/>
  <c r="G54"/>
  <c r="F55"/>
  <c r="AJ55" s="1"/>
  <c r="G55"/>
  <c r="AK55" s="1"/>
  <c r="F56"/>
  <c r="G56"/>
  <c r="F57"/>
  <c r="G57"/>
  <c r="F58"/>
  <c r="G58"/>
  <c r="F59"/>
  <c r="G59"/>
  <c r="F60"/>
  <c r="G60"/>
  <c r="F61"/>
  <c r="G61"/>
  <c r="F62"/>
  <c r="G62"/>
  <c r="F63"/>
  <c r="G63"/>
  <c r="F64"/>
  <c r="AJ64" s="1"/>
  <c r="G64"/>
  <c r="AK64" s="1"/>
  <c r="F67"/>
  <c r="G67"/>
  <c r="F68"/>
  <c r="G68"/>
  <c r="F69"/>
  <c r="G69"/>
  <c r="F70"/>
  <c r="G70"/>
  <c r="F71"/>
  <c r="G71"/>
  <c r="F77"/>
  <c r="G77"/>
  <c r="F78"/>
  <c r="G78"/>
  <c r="F79"/>
  <c r="G79"/>
  <c r="F80"/>
  <c r="G80"/>
  <c r="F81"/>
  <c r="G81"/>
  <c r="F82"/>
  <c r="G82"/>
  <c r="F83"/>
  <c r="G83"/>
  <c r="F5"/>
  <c r="G5"/>
  <c r="V6"/>
  <c r="W6"/>
  <c r="V7"/>
  <c r="W7"/>
  <c r="V8"/>
  <c r="W8"/>
  <c r="V9"/>
  <c r="W9"/>
  <c r="V10"/>
  <c r="W10"/>
  <c r="V11"/>
  <c r="W11"/>
  <c r="V50"/>
  <c r="W50"/>
  <c r="V12"/>
  <c r="W12"/>
  <c r="V13"/>
  <c r="W13"/>
  <c r="V14"/>
  <c r="W14"/>
  <c r="V15"/>
  <c r="W15"/>
  <c r="V18"/>
  <c r="W18"/>
  <c r="V19"/>
  <c r="W19"/>
  <c r="V20"/>
  <c r="W20"/>
  <c r="V21"/>
  <c r="W21"/>
  <c r="V22"/>
  <c r="W22"/>
  <c r="V23"/>
  <c r="W23"/>
  <c r="V26"/>
  <c r="W26"/>
  <c r="V27"/>
  <c r="W27"/>
  <c r="V28"/>
  <c r="W28"/>
  <c r="V29"/>
  <c r="W29"/>
  <c r="V30"/>
  <c r="W30"/>
  <c r="V31"/>
  <c r="W31"/>
  <c r="V34"/>
  <c r="W34"/>
  <c r="V35"/>
  <c r="W35"/>
  <c r="V36"/>
  <c r="W36"/>
  <c r="V37"/>
  <c r="W37"/>
  <c r="V38"/>
  <c r="W38"/>
  <c r="V39"/>
  <c r="W39"/>
  <c r="V40"/>
  <c r="W40"/>
  <c r="V41"/>
  <c r="W41"/>
  <c r="V42"/>
  <c r="W42"/>
  <c r="V45"/>
  <c r="W45"/>
  <c r="V46"/>
  <c r="W46"/>
  <c r="V47"/>
  <c r="W47"/>
  <c r="V51"/>
  <c r="W51"/>
  <c r="V52"/>
  <c r="W52"/>
  <c r="V53"/>
  <c r="W53"/>
  <c r="V54"/>
  <c r="W54"/>
  <c r="V55"/>
  <c r="W55"/>
  <c r="V56"/>
  <c r="W56"/>
  <c r="V57"/>
  <c r="W57"/>
  <c r="V58"/>
  <c r="W58"/>
  <c r="V59"/>
  <c r="W59"/>
  <c r="V60"/>
  <c r="W60"/>
  <c r="V61"/>
  <c r="W61"/>
  <c r="V62"/>
  <c r="W62"/>
  <c r="V63"/>
  <c r="W63"/>
  <c r="V64"/>
  <c r="W64"/>
  <c r="V67"/>
  <c r="W67"/>
  <c r="V68"/>
  <c r="W68"/>
  <c r="V69"/>
  <c r="W69"/>
  <c r="V70"/>
  <c r="W70"/>
  <c r="V71"/>
  <c r="W71"/>
  <c r="V77"/>
  <c r="W77"/>
  <c r="V78"/>
  <c r="W78"/>
  <c r="V79"/>
  <c r="W79"/>
  <c r="V80"/>
  <c r="W80"/>
  <c r="V81"/>
  <c r="W81"/>
  <c r="V82"/>
  <c r="W82"/>
  <c r="V83"/>
  <c r="W83"/>
  <c r="W5"/>
  <c r="Z6"/>
  <c r="AA6"/>
  <c r="Z7"/>
  <c r="AA7"/>
  <c r="Z8"/>
  <c r="AA8"/>
  <c r="Z9"/>
  <c r="AA9"/>
  <c r="Z10"/>
  <c r="AA10"/>
  <c r="Z11"/>
  <c r="AA11"/>
  <c r="Z50"/>
  <c r="AA50"/>
  <c r="Z12"/>
  <c r="AA12"/>
  <c r="Z13"/>
  <c r="AA13"/>
  <c r="Z14"/>
  <c r="AA14"/>
  <c r="Z15"/>
  <c r="AA15"/>
  <c r="Z18"/>
  <c r="AA18"/>
  <c r="Z19"/>
  <c r="AA19"/>
  <c r="Z20"/>
  <c r="AA20"/>
  <c r="Z21"/>
  <c r="AA21"/>
  <c r="Z22"/>
  <c r="AA22"/>
  <c r="Z23"/>
  <c r="AA23"/>
  <c r="Z26"/>
  <c r="AA26"/>
  <c r="Z27"/>
  <c r="AA27"/>
  <c r="Z28"/>
  <c r="AA28"/>
  <c r="Z29"/>
  <c r="AA29"/>
  <c r="Z30"/>
  <c r="AA30"/>
  <c r="Z31"/>
  <c r="AA31"/>
  <c r="Z34"/>
  <c r="AA34"/>
  <c r="Z35"/>
  <c r="AA35"/>
  <c r="Z36"/>
  <c r="AA36"/>
  <c r="Z37"/>
  <c r="AA37"/>
  <c r="Z38"/>
  <c r="AA38"/>
  <c r="Z39"/>
  <c r="AA39"/>
  <c r="Z40"/>
  <c r="AA40"/>
  <c r="Z41"/>
  <c r="AA41"/>
  <c r="Z42"/>
  <c r="AA42"/>
  <c r="Z45"/>
  <c r="AA45"/>
  <c r="Z46"/>
  <c r="AA46"/>
  <c r="Z47"/>
  <c r="AA47"/>
  <c r="Z51"/>
  <c r="AA51"/>
  <c r="Z52"/>
  <c r="AA52"/>
  <c r="Z53"/>
  <c r="AA53"/>
  <c r="Z54"/>
  <c r="AA54"/>
  <c r="Z55"/>
  <c r="AA55"/>
  <c r="Z56"/>
  <c r="AA56"/>
  <c r="Z57"/>
  <c r="AA57"/>
  <c r="Z58"/>
  <c r="AA58"/>
  <c r="Z59"/>
  <c r="AA59"/>
  <c r="Z60"/>
  <c r="AA60"/>
  <c r="Z61"/>
  <c r="AA61"/>
  <c r="Z62"/>
  <c r="AA62"/>
  <c r="Z63"/>
  <c r="AA63"/>
  <c r="Z64"/>
  <c r="AA64"/>
  <c r="Z67"/>
  <c r="AA67"/>
  <c r="Z68"/>
  <c r="AA68"/>
  <c r="Z69"/>
  <c r="AA69"/>
  <c r="Z70"/>
  <c r="AA70"/>
  <c r="Z71"/>
  <c r="AA71"/>
  <c r="Z77"/>
  <c r="AA77"/>
  <c r="Z78"/>
  <c r="AA78"/>
  <c r="Z79"/>
  <c r="AA79"/>
  <c r="Z80"/>
  <c r="AA80"/>
  <c r="Z81"/>
  <c r="AA81"/>
  <c r="Z82"/>
  <c r="AA82"/>
  <c r="Z83"/>
  <c r="AA83"/>
  <c r="AA5"/>
  <c r="J6" l="1"/>
  <c r="K6"/>
  <c r="J7"/>
  <c r="K7"/>
  <c r="J8"/>
  <c r="K8"/>
  <c r="J9"/>
  <c r="K9"/>
  <c r="J10"/>
  <c r="K10"/>
  <c r="J11"/>
  <c r="K11"/>
  <c r="J50"/>
  <c r="K50"/>
  <c r="J12"/>
  <c r="K12"/>
  <c r="J13"/>
  <c r="K13"/>
  <c r="J14"/>
  <c r="K14"/>
  <c r="J15"/>
  <c r="K15"/>
  <c r="J18"/>
  <c r="K18"/>
  <c r="J19"/>
  <c r="K19"/>
  <c r="J20"/>
  <c r="K20"/>
  <c r="J21"/>
  <c r="K21"/>
  <c r="J22"/>
  <c r="K22"/>
  <c r="J23"/>
  <c r="K23"/>
  <c r="J26"/>
  <c r="K26"/>
  <c r="J27"/>
  <c r="K27"/>
  <c r="J28"/>
  <c r="K28"/>
  <c r="J29"/>
  <c r="K29"/>
  <c r="J30"/>
  <c r="K30"/>
  <c r="J31"/>
  <c r="K31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5"/>
  <c r="K45"/>
  <c r="J46"/>
  <c r="K46"/>
  <c r="J47"/>
  <c r="K47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7"/>
  <c r="K67"/>
  <c r="J68"/>
  <c r="K68"/>
  <c r="J69"/>
  <c r="K69"/>
  <c r="J70"/>
  <c r="K70"/>
  <c r="J71"/>
  <c r="K71"/>
  <c r="J77"/>
  <c r="K77"/>
  <c r="J78"/>
  <c r="K78"/>
  <c r="J79"/>
  <c r="K79"/>
  <c r="J80"/>
  <c r="K80"/>
  <c r="J81"/>
  <c r="K81"/>
  <c r="J82"/>
  <c r="K82"/>
  <c r="J83"/>
  <c r="K83"/>
  <c r="J5"/>
  <c r="K5"/>
  <c r="N6"/>
  <c r="O6"/>
  <c r="N7"/>
  <c r="O7"/>
  <c r="N8"/>
  <c r="O8"/>
  <c r="N9"/>
  <c r="O9"/>
  <c r="N10"/>
  <c r="O10"/>
  <c r="N11"/>
  <c r="O11"/>
  <c r="N50"/>
  <c r="O50"/>
  <c r="N12"/>
  <c r="O12"/>
  <c r="N13"/>
  <c r="O13"/>
  <c r="N14"/>
  <c r="O14"/>
  <c r="N15"/>
  <c r="O15"/>
  <c r="N18"/>
  <c r="O18"/>
  <c r="N19"/>
  <c r="O19"/>
  <c r="N20"/>
  <c r="O20"/>
  <c r="N21"/>
  <c r="O21"/>
  <c r="N22"/>
  <c r="O22"/>
  <c r="N23"/>
  <c r="O23"/>
  <c r="N26"/>
  <c r="O26"/>
  <c r="N27"/>
  <c r="O27"/>
  <c r="N28"/>
  <c r="O28"/>
  <c r="N29"/>
  <c r="O29"/>
  <c r="N30"/>
  <c r="O30"/>
  <c r="N31"/>
  <c r="O31"/>
  <c r="N34"/>
  <c r="O34"/>
  <c r="N35"/>
  <c r="O35"/>
  <c r="N36"/>
  <c r="O36"/>
  <c r="N37"/>
  <c r="O37"/>
  <c r="N38"/>
  <c r="O38"/>
  <c r="N39"/>
  <c r="O39"/>
  <c r="N40"/>
  <c r="O40"/>
  <c r="N41"/>
  <c r="O41"/>
  <c r="N42"/>
  <c r="O42"/>
  <c r="N45"/>
  <c r="O45"/>
  <c r="N46"/>
  <c r="O46"/>
  <c r="N47"/>
  <c r="O47"/>
  <c r="N51"/>
  <c r="O51"/>
  <c r="N52"/>
  <c r="O52"/>
  <c r="N53"/>
  <c r="O53"/>
  <c r="N54"/>
  <c r="O54"/>
  <c r="N55"/>
  <c r="O55"/>
  <c r="N56"/>
  <c r="O56"/>
  <c r="N57"/>
  <c r="O57"/>
  <c r="N58"/>
  <c r="O58"/>
  <c r="N59"/>
  <c r="O59"/>
  <c r="N60"/>
  <c r="O60"/>
  <c r="N61"/>
  <c r="O61"/>
  <c r="N62"/>
  <c r="O62"/>
  <c r="N63"/>
  <c r="O63"/>
  <c r="N64"/>
  <c r="O64"/>
  <c r="N67"/>
  <c r="O67"/>
  <c r="N68"/>
  <c r="O68"/>
  <c r="N69"/>
  <c r="O69"/>
  <c r="N70"/>
  <c r="O70"/>
  <c r="N71"/>
  <c r="O71"/>
  <c r="N77"/>
  <c r="O77"/>
  <c r="N78"/>
  <c r="O78"/>
  <c r="N79"/>
  <c r="O79"/>
  <c r="N80"/>
  <c r="O80"/>
  <c r="N81"/>
  <c r="O81"/>
  <c r="N82"/>
  <c r="O82"/>
  <c r="N83"/>
  <c r="O83"/>
  <c r="N5"/>
  <c r="O5"/>
  <c r="S6"/>
  <c r="S7"/>
  <c r="S8"/>
  <c r="S9"/>
  <c r="S10"/>
  <c r="S11"/>
  <c r="S50"/>
  <c r="S12"/>
  <c r="S13"/>
  <c r="S14"/>
  <c r="S15"/>
  <c r="S18"/>
  <c r="S19"/>
  <c r="S20"/>
  <c r="S21"/>
  <c r="S22"/>
  <c r="S23"/>
  <c r="S26"/>
  <c r="S27"/>
  <c r="S28"/>
  <c r="S29"/>
  <c r="S30"/>
  <c r="S31"/>
  <c r="S34"/>
  <c r="S35"/>
  <c r="S36"/>
  <c r="S37"/>
  <c r="S38"/>
  <c r="S39"/>
  <c r="S40"/>
  <c r="S41"/>
  <c r="S42"/>
  <c r="S45"/>
  <c r="S46"/>
  <c r="S47"/>
  <c r="S51"/>
  <c r="S52"/>
  <c r="S53"/>
  <c r="S54"/>
  <c r="S55"/>
  <c r="S56"/>
  <c r="S57"/>
  <c r="S58"/>
  <c r="S59"/>
  <c r="S60"/>
  <c r="S61"/>
  <c r="S62"/>
  <c r="S63"/>
  <c r="S64"/>
  <c r="S67"/>
  <c r="S68"/>
  <c r="S69"/>
  <c r="S70"/>
  <c r="S71"/>
  <c r="S77"/>
  <c r="S78"/>
  <c r="S79"/>
  <c r="S80"/>
  <c r="S81"/>
  <c r="S82"/>
  <c r="S83"/>
  <c r="R6"/>
  <c r="R7"/>
  <c r="R8"/>
  <c r="R9"/>
  <c r="R10"/>
  <c r="R11"/>
  <c r="R50"/>
  <c r="R12"/>
  <c r="R13"/>
  <c r="R14"/>
  <c r="R15"/>
  <c r="R18"/>
  <c r="R19"/>
  <c r="R20"/>
  <c r="R21"/>
  <c r="R22"/>
  <c r="R23"/>
  <c r="R26"/>
  <c r="R27"/>
  <c r="R28"/>
  <c r="R29"/>
  <c r="R30"/>
  <c r="R31"/>
  <c r="R34"/>
  <c r="R35"/>
  <c r="R36"/>
  <c r="R37"/>
  <c r="R38"/>
  <c r="R39"/>
  <c r="R40"/>
  <c r="R41"/>
  <c r="R42"/>
  <c r="R45"/>
  <c r="R46"/>
  <c r="R47"/>
  <c r="R51"/>
  <c r="R52"/>
  <c r="R53"/>
  <c r="R54"/>
  <c r="R55"/>
  <c r="R56"/>
  <c r="R57"/>
  <c r="R58"/>
  <c r="R59"/>
  <c r="R60"/>
  <c r="R61"/>
  <c r="R62"/>
  <c r="R63"/>
  <c r="R64"/>
  <c r="R67"/>
  <c r="R68"/>
  <c r="R69"/>
  <c r="R70"/>
  <c r="R71"/>
  <c r="R77"/>
  <c r="R78"/>
  <c r="R79"/>
  <c r="R80"/>
  <c r="R81"/>
  <c r="R82"/>
  <c r="R83"/>
  <c r="S5"/>
  <c r="R5"/>
  <c r="V5"/>
  <c r="Z5"/>
  <c r="D84"/>
  <c r="B84"/>
  <c r="D72"/>
  <c r="B72"/>
  <c r="D48"/>
  <c r="B48"/>
  <c r="D32"/>
  <c r="B32"/>
  <c r="D24"/>
  <c r="B24"/>
  <c r="L84"/>
  <c r="H84"/>
  <c r="J84" s="1"/>
  <c r="L72"/>
  <c r="H72"/>
  <c r="J72" s="1"/>
  <c r="J65"/>
  <c r="L48"/>
  <c r="H48"/>
  <c r="J48" s="1"/>
  <c r="L43"/>
  <c r="H43"/>
  <c r="J43" s="1"/>
  <c r="L32"/>
  <c r="H32"/>
  <c r="J32" s="1"/>
  <c r="L24"/>
  <c r="H24"/>
  <c r="J24" s="1"/>
  <c r="L73"/>
  <c r="L85" s="1"/>
  <c r="H73" l="1"/>
  <c r="H85" s="1"/>
  <c r="N85" s="1"/>
  <c r="N24"/>
  <c r="N32"/>
  <c r="N43"/>
  <c r="N48"/>
  <c r="N65"/>
  <c r="N72"/>
  <c r="N84"/>
  <c r="B73"/>
  <c r="N73"/>
  <c r="J16"/>
  <c r="D73"/>
  <c r="F16"/>
  <c r="F24"/>
  <c r="F32"/>
  <c r="F43"/>
  <c r="F48"/>
  <c r="F65"/>
  <c r="F72"/>
  <c r="F84"/>
  <c r="N16"/>
  <c r="J73"/>
  <c r="P84"/>
  <c r="R84" s="1"/>
  <c r="P72"/>
  <c r="R72" s="1"/>
  <c r="R65"/>
  <c r="P48"/>
  <c r="R48" s="1"/>
  <c r="P43"/>
  <c r="R43" s="1"/>
  <c r="P32"/>
  <c r="R32" s="1"/>
  <c r="P24"/>
  <c r="R24" s="1"/>
  <c r="P16"/>
  <c r="P73" l="1"/>
  <c r="R16"/>
  <c r="D85"/>
  <c r="F73"/>
  <c r="B85"/>
  <c r="T84"/>
  <c r="V84" s="1"/>
  <c r="T72"/>
  <c r="V72" s="1"/>
  <c r="V65"/>
  <c r="T48"/>
  <c r="V48" s="1"/>
  <c r="T43"/>
  <c r="V43" s="1"/>
  <c r="T32"/>
  <c r="V32" s="1"/>
  <c r="T24"/>
  <c r="V24" s="1"/>
  <c r="T16"/>
  <c r="V16" s="1"/>
  <c r="F85" l="1"/>
  <c r="J85"/>
  <c r="P85"/>
  <c r="R85" s="1"/>
  <c r="R73"/>
  <c r="T73"/>
  <c r="AB84"/>
  <c r="X84"/>
  <c r="Z84" s="1"/>
  <c r="AE83"/>
  <c r="AK83" s="1"/>
  <c r="AD83"/>
  <c r="AJ83" s="1"/>
  <c r="AE82"/>
  <c r="AK82" s="1"/>
  <c r="AD82"/>
  <c r="AJ82" s="1"/>
  <c r="AE81"/>
  <c r="AK81" s="1"/>
  <c r="AD81"/>
  <c r="AJ81" s="1"/>
  <c r="AE80"/>
  <c r="AK80" s="1"/>
  <c r="AD80"/>
  <c r="AJ80" s="1"/>
  <c r="AE79"/>
  <c r="AK79" s="1"/>
  <c r="AD79"/>
  <c r="AJ79" s="1"/>
  <c r="AE78"/>
  <c r="AK78" s="1"/>
  <c r="AD78"/>
  <c r="AJ78" s="1"/>
  <c r="AE77"/>
  <c r="AK77" s="1"/>
  <c r="AD77"/>
  <c r="AJ77" s="1"/>
  <c r="AB72"/>
  <c r="AH72" s="1"/>
  <c r="X72"/>
  <c r="Z72" s="1"/>
  <c r="AE71"/>
  <c r="AK71" s="1"/>
  <c r="AD71"/>
  <c r="AJ71" s="1"/>
  <c r="AE70"/>
  <c r="AK70" s="1"/>
  <c r="AD70"/>
  <c r="AJ70" s="1"/>
  <c r="AE69"/>
  <c r="AK69" s="1"/>
  <c r="AD69"/>
  <c r="AJ69" s="1"/>
  <c r="AE68"/>
  <c r="AK68" s="1"/>
  <c r="AD68"/>
  <c r="AJ68" s="1"/>
  <c r="AE67"/>
  <c r="AK67" s="1"/>
  <c r="AD67"/>
  <c r="AJ67" s="1"/>
  <c r="Z65"/>
  <c r="AE64"/>
  <c r="AD64"/>
  <c r="AE63"/>
  <c r="AK63" s="1"/>
  <c r="AD63"/>
  <c r="AJ63" s="1"/>
  <c r="AE62"/>
  <c r="AK62" s="1"/>
  <c r="AD62"/>
  <c r="AJ62" s="1"/>
  <c r="AE61"/>
  <c r="AK61" s="1"/>
  <c r="AD61"/>
  <c r="AJ61" s="1"/>
  <c r="AE60"/>
  <c r="AK60" s="1"/>
  <c r="AD60"/>
  <c r="AJ60" s="1"/>
  <c r="AE59"/>
  <c r="AK59" s="1"/>
  <c r="AD59"/>
  <c r="AJ59" s="1"/>
  <c r="AE58"/>
  <c r="AK58" s="1"/>
  <c r="AD58"/>
  <c r="AJ58" s="1"/>
  <c r="AE57"/>
  <c r="AK57" s="1"/>
  <c r="AD57"/>
  <c r="AJ57" s="1"/>
  <c r="AE56"/>
  <c r="AK56" s="1"/>
  <c r="AD56"/>
  <c r="AJ56" s="1"/>
  <c r="AE55"/>
  <c r="AD55"/>
  <c r="AE54"/>
  <c r="AK54" s="1"/>
  <c r="AD54"/>
  <c r="AJ54" s="1"/>
  <c r="AE53"/>
  <c r="AK53" s="1"/>
  <c r="AD53"/>
  <c r="AJ53" s="1"/>
  <c r="AE52"/>
  <c r="AK52" s="1"/>
  <c r="AD52"/>
  <c r="AJ52" s="1"/>
  <c r="AE51"/>
  <c r="AK51" s="1"/>
  <c r="AD51"/>
  <c r="AJ51" s="1"/>
  <c r="AB48"/>
  <c r="AH48" s="1"/>
  <c r="X48"/>
  <c r="Z48" s="1"/>
  <c r="AE47"/>
  <c r="AK47" s="1"/>
  <c r="AD47"/>
  <c r="AJ47" s="1"/>
  <c r="AE46"/>
  <c r="AK46" s="1"/>
  <c r="AD46"/>
  <c r="AJ46" s="1"/>
  <c r="AE45"/>
  <c r="AK45" s="1"/>
  <c r="AD45"/>
  <c r="AJ45" s="1"/>
  <c r="AB43"/>
  <c r="AH43" s="1"/>
  <c r="X43"/>
  <c r="Z43" s="1"/>
  <c r="AE42"/>
  <c r="AK42" s="1"/>
  <c r="AD42"/>
  <c r="AJ42" s="1"/>
  <c r="AE41"/>
  <c r="AK41" s="1"/>
  <c r="AD41"/>
  <c r="AJ41" s="1"/>
  <c r="AE40"/>
  <c r="AK40" s="1"/>
  <c r="AD40"/>
  <c r="AJ40" s="1"/>
  <c r="AE39"/>
  <c r="AK39" s="1"/>
  <c r="AD39"/>
  <c r="AJ39" s="1"/>
  <c r="AE38"/>
  <c r="AK38" s="1"/>
  <c r="AD38"/>
  <c r="AJ38" s="1"/>
  <c r="AE37"/>
  <c r="AD37"/>
  <c r="AE36"/>
  <c r="AK36" s="1"/>
  <c r="AD36"/>
  <c r="AJ36" s="1"/>
  <c r="AE35"/>
  <c r="AK35" s="1"/>
  <c r="AD35"/>
  <c r="AJ35" s="1"/>
  <c r="AE34"/>
  <c r="AK34" s="1"/>
  <c r="AD34"/>
  <c r="AJ34" s="1"/>
  <c r="AB32"/>
  <c r="AH32" s="1"/>
  <c r="X32"/>
  <c r="Z32" s="1"/>
  <c r="AE31"/>
  <c r="AK31" s="1"/>
  <c r="AD31"/>
  <c r="AJ31" s="1"/>
  <c r="AE30"/>
  <c r="AK30" s="1"/>
  <c r="AD30"/>
  <c r="AJ30" s="1"/>
  <c r="AE29"/>
  <c r="AK29" s="1"/>
  <c r="AD29"/>
  <c r="AJ29" s="1"/>
  <c r="AE28"/>
  <c r="AK28" s="1"/>
  <c r="AD28"/>
  <c r="AJ28" s="1"/>
  <c r="AE27"/>
  <c r="AK27" s="1"/>
  <c r="AD27"/>
  <c r="AJ27" s="1"/>
  <c r="AE26"/>
  <c r="AK26" s="1"/>
  <c r="AD26"/>
  <c r="AJ26" s="1"/>
  <c r="AB24"/>
  <c r="AH24" s="1"/>
  <c r="X24"/>
  <c r="Z24" s="1"/>
  <c r="AE23"/>
  <c r="AK23" s="1"/>
  <c r="AD23"/>
  <c r="AJ23" s="1"/>
  <c r="AE22"/>
  <c r="AK22" s="1"/>
  <c r="AD22"/>
  <c r="AJ22" s="1"/>
  <c r="AE21"/>
  <c r="AK21" s="1"/>
  <c r="AD21"/>
  <c r="AJ21" s="1"/>
  <c r="AE20"/>
  <c r="AK20" s="1"/>
  <c r="AD20"/>
  <c r="AJ20" s="1"/>
  <c r="AE19"/>
  <c r="AK19" s="1"/>
  <c r="AD19"/>
  <c r="AJ19" s="1"/>
  <c r="AE18"/>
  <c r="AK18" s="1"/>
  <c r="AD18"/>
  <c r="AJ18" s="1"/>
  <c r="AB16"/>
  <c r="X16"/>
  <c r="Z16" s="1"/>
  <c r="AE15"/>
  <c r="AK15" s="1"/>
  <c r="AD15"/>
  <c r="AJ15" s="1"/>
  <c r="AE14"/>
  <c r="AK14" s="1"/>
  <c r="AD14"/>
  <c r="AJ14" s="1"/>
  <c r="AE13"/>
  <c r="AK13" s="1"/>
  <c r="AD13"/>
  <c r="AJ13" s="1"/>
  <c r="AE12"/>
  <c r="AD12"/>
  <c r="AE50"/>
  <c r="AK50" s="1"/>
  <c r="AD50"/>
  <c r="AJ50" s="1"/>
  <c r="AE11"/>
  <c r="AK11" s="1"/>
  <c r="AD11"/>
  <c r="AJ11" s="1"/>
  <c r="AE10"/>
  <c r="AK10" s="1"/>
  <c r="AD10"/>
  <c r="AJ10" s="1"/>
  <c r="AE9"/>
  <c r="AK9" s="1"/>
  <c r="AD9"/>
  <c r="AJ9" s="1"/>
  <c r="AE8"/>
  <c r="AK8" s="1"/>
  <c r="AD8"/>
  <c r="AJ8" s="1"/>
  <c r="AE7"/>
  <c r="AK7" s="1"/>
  <c r="AD7"/>
  <c r="AJ7" s="1"/>
  <c r="AE6"/>
  <c r="AK6" s="1"/>
  <c r="AD6"/>
  <c r="AJ6" s="1"/>
  <c r="AE5"/>
  <c r="AK5" s="1"/>
  <c r="AD5"/>
  <c r="AJ5" s="1"/>
  <c r="AB73" l="1"/>
  <c r="AH73" s="1"/>
  <c r="AH16"/>
  <c r="AD84"/>
  <c r="AJ84" s="1"/>
  <c r="AH84"/>
  <c r="T85"/>
  <c r="V85" s="1"/>
  <c r="V73"/>
  <c r="AD24"/>
  <c r="AJ24" s="1"/>
  <c r="AD43"/>
  <c r="AJ43" s="1"/>
  <c r="AD72"/>
  <c r="AJ72" s="1"/>
  <c r="X73"/>
  <c r="AD65"/>
  <c r="AJ65" s="1"/>
  <c r="AB85"/>
  <c r="AH85" s="1"/>
  <c r="AD16"/>
  <c r="AJ16" s="1"/>
  <c r="AD32"/>
  <c r="AJ32" s="1"/>
  <c r="AD48"/>
  <c r="AJ48" s="1"/>
  <c r="AD73" l="1"/>
  <c r="Z73"/>
  <c r="AJ73" s="1"/>
  <c r="X85"/>
  <c r="Z85" s="1"/>
  <c r="AD85" l="1"/>
  <c r="AJ85" s="1"/>
  <c r="G44" i="9"/>
  <c r="H43" s="1"/>
  <c r="D44"/>
  <c r="E43" s="1"/>
  <c r="G17"/>
  <c r="D17"/>
  <c r="J9" i="1"/>
  <c r="J29" i="9"/>
  <c r="K31"/>
  <c r="J31"/>
  <c r="K7"/>
  <c r="K8"/>
  <c r="K9"/>
  <c r="K10"/>
  <c r="K11"/>
  <c r="K12"/>
  <c r="K51"/>
  <c r="K13"/>
  <c r="K14"/>
  <c r="K15"/>
  <c r="K19"/>
  <c r="K20"/>
  <c r="K21"/>
  <c r="K22"/>
  <c r="K23"/>
  <c r="K24"/>
  <c r="K27"/>
  <c r="K28"/>
  <c r="K29"/>
  <c r="K30"/>
  <c r="K32"/>
  <c r="K35"/>
  <c r="K36"/>
  <c r="K37"/>
  <c r="K38"/>
  <c r="K39"/>
  <c r="K40"/>
  <c r="K41"/>
  <c r="K46"/>
  <c r="K47"/>
  <c r="K48"/>
  <c r="K52"/>
  <c r="K53"/>
  <c r="K54"/>
  <c r="K55"/>
  <c r="K56"/>
  <c r="K57"/>
  <c r="K58"/>
  <c r="K59"/>
  <c r="K60"/>
  <c r="K61"/>
  <c r="K62"/>
  <c r="K63"/>
  <c r="K64"/>
  <c r="K65"/>
  <c r="K68"/>
  <c r="K69"/>
  <c r="K70"/>
  <c r="K71"/>
  <c r="K72"/>
  <c r="K16"/>
  <c r="K42"/>
  <c r="K43"/>
  <c r="K78"/>
  <c r="K79"/>
  <c r="K80"/>
  <c r="K81"/>
  <c r="K82"/>
  <c r="K83"/>
  <c r="K84"/>
  <c r="K6"/>
  <c r="J7"/>
  <c r="J8"/>
  <c r="J9"/>
  <c r="J10"/>
  <c r="J11"/>
  <c r="J12"/>
  <c r="J51"/>
  <c r="J13"/>
  <c r="J14"/>
  <c r="J15"/>
  <c r="J19"/>
  <c r="J20"/>
  <c r="J21"/>
  <c r="J22"/>
  <c r="J23"/>
  <c r="J24"/>
  <c r="J27"/>
  <c r="J28"/>
  <c r="J30"/>
  <c r="J32"/>
  <c r="J35"/>
  <c r="J36"/>
  <c r="J37"/>
  <c r="J38"/>
  <c r="J39"/>
  <c r="J40"/>
  <c r="J41"/>
  <c r="J46"/>
  <c r="J47"/>
  <c r="J48"/>
  <c r="J52"/>
  <c r="J53"/>
  <c r="J54"/>
  <c r="J55"/>
  <c r="J56"/>
  <c r="J57"/>
  <c r="J58"/>
  <c r="J59"/>
  <c r="J60"/>
  <c r="J61"/>
  <c r="J62"/>
  <c r="J63"/>
  <c r="J64"/>
  <c r="J65"/>
  <c r="J68"/>
  <c r="J69"/>
  <c r="J70"/>
  <c r="J71"/>
  <c r="J72"/>
  <c r="J16"/>
  <c r="J42"/>
  <c r="J43"/>
  <c r="J78"/>
  <c r="J79"/>
  <c r="J80"/>
  <c r="J81"/>
  <c r="J82"/>
  <c r="J83"/>
  <c r="J84"/>
  <c r="J6"/>
  <c r="F9" i="1"/>
  <c r="E9"/>
  <c r="D9"/>
  <c r="C9"/>
  <c r="G9"/>
  <c r="H9"/>
  <c r="I9"/>
  <c r="H37" i="9"/>
  <c r="E37"/>
  <c r="G33"/>
  <c r="D33"/>
  <c r="E31" s="1"/>
  <c r="H30" l="1"/>
  <c r="H31"/>
  <c r="H29"/>
  <c r="H16"/>
  <c r="E16"/>
  <c r="H42"/>
  <c r="E42"/>
  <c r="H32"/>
  <c r="H28"/>
  <c r="H27"/>
  <c r="J33"/>
  <c r="H35"/>
  <c r="H40"/>
  <c r="H38"/>
  <c r="H36"/>
  <c r="H41"/>
  <c r="H39"/>
  <c r="E35"/>
  <c r="E40"/>
  <c r="E38"/>
  <c r="E36"/>
  <c r="J44"/>
  <c r="E41"/>
  <c r="E39"/>
  <c r="E27"/>
  <c r="E30"/>
  <c r="E28"/>
  <c r="E32"/>
  <c r="E29"/>
  <c r="H15"/>
  <c r="G25"/>
  <c r="H24" s="1"/>
  <c r="D25"/>
  <c r="G85"/>
  <c r="G73"/>
  <c r="G49"/>
  <c r="D85"/>
  <c r="D73"/>
  <c r="D49"/>
  <c r="G74" l="1"/>
  <c r="D74"/>
  <c r="H61"/>
  <c r="H80"/>
  <c r="H79"/>
  <c r="H81"/>
  <c r="H83"/>
  <c r="H78"/>
  <c r="H82"/>
  <c r="H84"/>
  <c r="H21"/>
  <c r="H23"/>
  <c r="H19"/>
  <c r="H22"/>
  <c r="H20"/>
  <c r="H8"/>
  <c r="H10"/>
  <c r="H12"/>
  <c r="H13"/>
  <c r="H7"/>
  <c r="H9"/>
  <c r="H11"/>
  <c r="H14"/>
  <c r="H6"/>
  <c r="H48"/>
  <c r="H46"/>
  <c r="H47"/>
  <c r="H70"/>
  <c r="H72"/>
  <c r="H69"/>
  <c r="H71"/>
  <c r="H68"/>
  <c r="H54"/>
  <c r="H56"/>
  <c r="H58"/>
  <c r="H60"/>
  <c r="H63"/>
  <c r="H65"/>
  <c r="H53"/>
  <c r="H55"/>
  <c r="H57"/>
  <c r="H59"/>
  <c r="H62"/>
  <c r="H64"/>
  <c r="H52"/>
  <c r="E80"/>
  <c r="E82"/>
  <c r="E84"/>
  <c r="E79"/>
  <c r="E81"/>
  <c r="E83"/>
  <c r="E78"/>
  <c r="J73"/>
  <c r="E70"/>
  <c r="E72"/>
  <c r="E69"/>
  <c r="E71"/>
  <c r="E68"/>
  <c r="E54"/>
  <c r="E56"/>
  <c r="E58"/>
  <c r="E60"/>
  <c r="E63"/>
  <c r="E65"/>
  <c r="J66"/>
  <c r="E53"/>
  <c r="E55"/>
  <c r="E57"/>
  <c r="E59"/>
  <c r="E61"/>
  <c r="E62"/>
  <c r="E64"/>
  <c r="E52"/>
  <c r="J49"/>
  <c r="E47"/>
  <c r="E48"/>
  <c r="E46"/>
  <c r="E21"/>
  <c r="E23"/>
  <c r="E19"/>
  <c r="J25"/>
  <c r="E20"/>
  <c r="E22"/>
  <c r="E24"/>
  <c r="E8"/>
  <c r="E10"/>
  <c r="E12"/>
  <c r="E13"/>
  <c r="E15"/>
  <c r="E9"/>
  <c r="E11"/>
  <c r="E14"/>
  <c r="J17"/>
  <c r="E7"/>
  <c r="E6"/>
  <c r="H66" l="1"/>
  <c r="H17"/>
  <c r="D86"/>
  <c r="E73"/>
  <c r="E49"/>
  <c r="E33"/>
  <c r="E44"/>
  <c r="E66"/>
  <c r="E25"/>
  <c r="E17"/>
  <c r="H33" l="1"/>
  <c r="H49"/>
  <c r="J74"/>
  <c r="H25"/>
  <c r="H44"/>
  <c r="H73"/>
  <c r="G86"/>
</calcChain>
</file>

<file path=xl/sharedStrings.xml><?xml version="1.0" encoding="utf-8"?>
<sst xmlns="http://schemas.openxmlformats.org/spreadsheetml/2006/main" count="412" uniqueCount="147">
  <si>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</si>
  <si>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</si>
  <si>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</si>
  <si>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</si>
  <si>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</si>
  <si>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</si>
  <si>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</si>
  <si>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</si>
  <si>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</si>
  <si>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</si>
  <si>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</si>
  <si>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</si>
  <si>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</si>
  <si>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</si>
  <si>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</si>
  <si>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</si>
  <si>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</si>
  <si>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</si>
  <si>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</si>
  <si>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</si>
  <si>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</si>
  <si>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</si>
  <si>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</si>
  <si>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</si>
  <si>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</si>
  <si>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</si>
  <si>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</si>
  <si>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</si>
  <si>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</si>
  <si>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</si>
  <si>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</si>
  <si>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</si>
  <si>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</si>
  <si>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</si>
  <si>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</si>
  <si>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</si>
  <si>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</si>
  <si>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</si>
  <si>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</si>
  <si>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</si>
  <si>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</si>
  <si>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</si>
  <si>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</si>
  <si>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</si>
  <si>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</si>
  <si>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</si>
  <si>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</si>
  <si>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</si>
  <si>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</si>
  <si>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</si>
  <si>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</si>
  <si>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</si>
  <si>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</si>
  <si>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</si>
  <si>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</si>
  <si>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</si>
  <si>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</si>
  <si>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</si>
  <si>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</si>
  <si>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</si>
  <si>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</si>
  <si>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</si>
  <si>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</si>
  <si>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</si>
  <si>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</si>
  <si>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</si>
  <si>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</si>
  <si>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</si>
  <si>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</si>
  <si>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</si>
  <si>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</si>
  <si>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</si>
  <si>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</si>
  <si>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</si>
  <si>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</si>
  <si>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</si>
  <si>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</si>
  <si>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</si>
  <si>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</si>
  <si>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</si>
  <si>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</si>
  <si>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</si>
  <si>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</si>
  <si>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</si>
  <si>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</si>
  <si>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</si>
  <si>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</si>
  <si>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</si>
  <si>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</si>
  <si>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</si>
  <si>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</si>
  <si>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</si>
  <si>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</si>
  <si>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</si>
  <si>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</si>
  <si>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</si>
  <si>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</si>
  <si>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</si>
  <si>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</si>
  <si>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</si>
  <si>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</si>
  <si>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</si>
  <si>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</si>
  <si>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</si>
  <si>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</si>
  <si>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</si>
  <si>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</si>
  <si>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</si>
  <si>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Market Cap as at May 13, 2016</t>
  </si>
  <si>
    <t>ETHICAL FUNDS</t>
  </si>
  <si>
    <t>NAV and Unit Price as at Week Ended May 20, 2016</t>
  </si>
  <si>
    <t>Market Cap as at May 20, 2016</t>
  </si>
  <si>
    <t>1.  Nubian &amp; Sapphire Funds by BGL and Union Trustees Mixed Fund by CDL Capital  are not included in this compilation.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</si>
  <si>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</si>
  <si>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</si>
  <si>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</si>
  <si>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</si>
  <si>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NAV and Unit Price as at Week Ended May 27, 2016</t>
  </si>
  <si>
    <t> 1.2580</t>
  </si>
  <si>
    <t>NAV and Unit Price as at Week Ended May 13, 2016</t>
  </si>
  <si>
    <t>Market Cap as at April 29, 2016</t>
  </si>
  <si>
    <t>Market Cap as at May 6, 2016</t>
  </si>
  <si>
    <t>NAV and Unit Price as at Week Ended May 6, 2016</t>
  </si>
  <si>
    <t>NAV and Unit Price as at Week Ended April 29, 2016</t>
  </si>
  <si>
    <t>Market Cap as at April 15, 2016</t>
  </si>
  <si>
    <t>Market Cap as at April 22, 2016</t>
  </si>
  <si>
    <t>NAV and Unit Price as at Week Ended April 22, 2016</t>
  </si>
  <si>
    <t>Market Cap as at April 8, 2016</t>
  </si>
  <si>
    <t>NAV and Unit Price as at Week Ended April 15, 2016</t>
  </si>
  <si>
    <t>NAV and Unit Price as at Week Ended April 8, 2016</t>
  </si>
  <si>
    <t>8-WEEKS VOLATILITY MEASURE</t>
  </si>
  <si>
    <t>Market Capitalization as at May 27, 2016</t>
  </si>
  <si>
    <t>Mkt Cap</t>
  </si>
  <si>
    <t>Market Cap (N)</t>
  </si>
  <si>
    <t>Unit Price (N)</t>
  </si>
  <si>
    <t>Market Cap as at May 27, 2016</t>
  </si>
  <si>
    <t>Marktet Cap</t>
  </si>
  <si>
    <t>NET ASSET VALUES AND UNIT PRICES OF FUND MANAGEMENT AND COLLECTIVE INVESTMENT SCHEMES AS AT WEEK ENDED JUNE 3, 2016</t>
  </si>
  <si>
    <t>NAV and Unit Price as at Week Ended June 3, 2016</t>
  </si>
  <si>
    <t>Market Capitalization as at June 3, 2016</t>
  </si>
  <si>
    <t>22a.</t>
  </si>
  <si>
    <t>22b.</t>
  </si>
  <si>
    <t>United Capital Balanced Fund</t>
  </si>
  <si>
    <t>United Capital Bond Fund</t>
  </si>
  <si>
    <t>United Capital Equity Fund</t>
  </si>
  <si>
    <t>United Capital Money Market Fund</t>
  </si>
  <si>
    <t>%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</si>
</sst>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8"/>
      <color rgb="FF44546A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b/>
      <sz val="8"/>
      <color theme="6" tint="-0.499984740745262"/>
      <name val="Arial Narrow"/>
      <family val="2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41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1" xfId="2" applyFont="1" applyBorder="1" applyAlignment="1">
      <alignment horizontal="right" vertical="top" wrapText="1"/>
    </xf>
    <xf numFmtId="0" fontId="5" fillId="3" borderId="1" xfId="0" applyFont="1" applyFill="1" applyBorder="1" applyAlignment="1">
      <alignment wrapText="1"/>
    </xf>
    <xf numFmtId="164" fontId="5" fillId="3" borderId="1" xfId="2" applyFont="1" applyFill="1" applyBorder="1" applyAlignment="1">
      <alignment horizontal="right" vertical="top" wrapText="1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5" fillId="5" borderId="1" xfId="0" applyFont="1" applyFill="1" applyBorder="1"/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7" borderId="1" xfId="0" applyFont="1" applyFill="1" applyBorder="1"/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7" borderId="8" xfId="0" applyFont="1" applyFill="1" applyBorder="1"/>
    <xf numFmtId="0" fontId="5" fillId="10" borderId="8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right"/>
    </xf>
    <xf numFmtId="164" fontId="5" fillId="10" borderId="1" xfId="2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wrapText="1"/>
    </xf>
    <xf numFmtId="4" fontId="5" fillId="10" borderId="1" xfId="0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 vertical="top" wrapText="1"/>
    </xf>
    <xf numFmtId="0" fontId="5" fillId="10" borderId="1" xfId="0" applyFont="1" applyFill="1" applyBorder="1"/>
    <xf numFmtId="164" fontId="5" fillId="10" borderId="1" xfId="2" applyFont="1" applyFill="1" applyBorder="1" applyAlignment="1">
      <alignment horizontal="right"/>
    </xf>
    <xf numFmtId="0" fontId="5" fillId="8" borderId="8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horizontal="right" vertical="center"/>
    </xf>
    <xf numFmtId="164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164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164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164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164" fontId="1" fillId="5" borderId="0" xfId="2" applyFont="1" applyFill="1" applyBorder="1" applyAlignment="1"/>
    <xf numFmtId="164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0" fontId="5" fillId="10" borderId="8" xfId="0" applyFont="1" applyFill="1" applyBorder="1" applyAlignment="1">
      <alignment horizontal="center"/>
    </xf>
    <xf numFmtId="164" fontId="17" fillId="5" borderId="0" xfId="2" applyFont="1" applyFill="1" applyBorder="1" applyAlignment="1"/>
    <xf numFmtId="164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4" fontId="7" fillId="7" borderId="1" xfId="0" applyNumberFormat="1" applyFont="1" applyFill="1" applyBorder="1" applyAlignment="1">
      <alignment horizontal="right"/>
    </xf>
    <xf numFmtId="0" fontId="7" fillId="7" borderId="1" xfId="0" applyFont="1" applyFill="1" applyBorder="1"/>
    <xf numFmtId="164" fontId="7" fillId="7" borderId="1" xfId="2" applyFont="1" applyFill="1" applyBorder="1" applyAlignment="1">
      <alignment horizontal="right"/>
    </xf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20" fillId="7" borderId="1" xfId="0" applyNumberFormat="1" applyFont="1" applyFill="1" applyBorder="1"/>
    <xf numFmtId="4" fontId="7" fillId="7" borderId="1" xfId="2" applyNumberFormat="1" applyFont="1" applyFill="1" applyBorder="1" applyAlignment="1">
      <alignment horizontal="right"/>
    </xf>
    <xf numFmtId="0" fontId="28" fillId="7" borderId="8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7" applyFont="1" applyFill="1" applyBorder="1" applyAlignment="1">
      <alignment vertical="top" wrapText="1"/>
    </xf>
    <xf numFmtId="164" fontId="28" fillId="7" borderId="1" xfId="7" applyNumberFormat="1" applyFont="1" applyFill="1" applyBorder="1" applyAlignment="1">
      <alignment horizontal="right"/>
    </xf>
    <xf numFmtId="43" fontId="7" fillId="7" borderId="1" xfId="2" applyNumberFormat="1" applyFont="1" applyFill="1" applyBorder="1"/>
    <xf numFmtId="4" fontId="7" fillId="7" borderId="1" xfId="2" applyNumberFormat="1" applyFont="1" applyFill="1" applyBorder="1" applyAlignment="1">
      <alignment horizontal="right" vertical="top" wrapText="1"/>
    </xf>
    <xf numFmtId="164" fontId="7" fillId="7" borderId="1" xfId="2" applyFont="1" applyFill="1" applyBorder="1" applyAlignment="1">
      <alignment horizontal="right" vertical="top" wrapText="1"/>
    </xf>
    <xf numFmtId="164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11" fillId="7" borderId="1" xfId="0" applyFont="1" applyFill="1" applyBorder="1"/>
    <xf numFmtId="10" fontId="7" fillId="14" borderId="1" xfId="1" applyNumberFormat="1" applyFont="1" applyFill="1" applyBorder="1" applyAlignment="1">
      <alignment horizontal="center"/>
    </xf>
    <xf numFmtId="10" fontId="5" fillId="14" borderId="1" xfId="1" applyNumberFormat="1" applyFont="1" applyFill="1" applyBorder="1" applyAlignment="1">
      <alignment horizontal="center" vertical="top" wrapText="1"/>
    </xf>
    <xf numFmtId="10" fontId="11" fillId="14" borderId="1" xfId="1" applyNumberFormat="1" applyFont="1" applyFill="1" applyBorder="1" applyAlignment="1">
      <alignment horizontal="center"/>
    </xf>
    <xf numFmtId="10" fontId="7" fillId="14" borderId="1" xfId="1" applyNumberFormat="1" applyFont="1" applyFill="1" applyBorder="1" applyAlignment="1">
      <alignment horizontal="center" wrapText="1"/>
    </xf>
    <xf numFmtId="10" fontId="7" fillId="14" borderId="1" xfId="1" applyNumberFormat="1" applyFont="1" applyFill="1" applyBorder="1" applyAlignment="1">
      <alignment horizontal="center" vertical="top" wrapText="1"/>
    </xf>
    <xf numFmtId="10" fontId="5" fillId="14" borderId="1" xfId="2" applyNumberFormat="1" applyFont="1" applyFill="1" applyBorder="1" applyAlignment="1">
      <alignment horizontal="right" vertical="top" wrapText="1"/>
    </xf>
    <xf numFmtId="10" fontId="15" fillId="14" borderId="1" xfId="2" applyNumberFormat="1" applyFont="1" applyFill="1" applyBorder="1" applyAlignment="1">
      <alignment horizontal="right" vertical="center" wrapText="1"/>
    </xf>
    <xf numFmtId="2" fontId="7" fillId="7" borderId="1" xfId="0" applyNumberFormat="1" applyFont="1" applyFill="1" applyBorder="1" applyAlignment="1">
      <alignment wrapText="1"/>
    </xf>
    <xf numFmtId="0" fontId="20" fillId="7" borderId="1" xfId="0" applyFont="1" applyFill="1" applyBorder="1"/>
    <xf numFmtId="4" fontId="28" fillId="7" borderId="1" xfId="7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vertical="top" wrapText="1"/>
    </xf>
    <xf numFmtId="4" fontId="5" fillId="8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7" fillId="7" borderId="8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28" fillId="7" borderId="1" xfId="0" applyFont="1" applyFill="1" applyBorder="1"/>
    <xf numFmtId="164" fontId="28" fillId="7" borderId="1" xfId="2" applyFont="1" applyFill="1" applyBorder="1" applyAlignment="1">
      <alignment horizontal="right"/>
    </xf>
    <xf numFmtId="4" fontId="28" fillId="7" borderId="1" xfId="2" applyNumberFormat="1" applyFont="1" applyFill="1" applyBorder="1" applyAlignment="1">
      <alignment horizontal="right"/>
    </xf>
    <xf numFmtId="0" fontId="30" fillId="3" borderId="1" xfId="0" applyFont="1" applyFill="1" applyBorder="1" applyAlignment="1">
      <alignment horizontal="center" vertical="top" wrapText="1"/>
    </xf>
    <xf numFmtId="0" fontId="30" fillId="3" borderId="9" xfId="0" applyFont="1" applyFill="1" applyBorder="1" applyAlignment="1">
      <alignment horizontal="center" vertical="top" wrapText="1"/>
    </xf>
    <xf numFmtId="10" fontId="7" fillId="13" borderId="9" xfId="1" applyNumberFormat="1" applyFont="1" applyFill="1" applyBorder="1" applyAlignment="1">
      <alignment horizontal="center" vertical="top" wrapText="1"/>
    </xf>
    <xf numFmtId="10" fontId="11" fillId="13" borderId="9" xfId="1" applyNumberFormat="1" applyFont="1" applyFill="1" applyBorder="1" applyAlignment="1">
      <alignment horizontal="center" vertical="top" wrapText="1"/>
    </xf>
    <xf numFmtId="165" fontId="7" fillId="9" borderId="1" xfId="0" applyNumberFormat="1" applyFont="1" applyFill="1" applyBorder="1"/>
    <xf numFmtId="165" fontId="7" fillId="9" borderId="9" xfId="1" applyNumberFormat="1" applyFont="1" applyFill="1" applyBorder="1" applyAlignment="1">
      <alignment horizontal="center" vertical="top" wrapText="1"/>
    </xf>
    <xf numFmtId="165" fontId="7" fillId="11" borderId="3" xfId="0" applyNumberFormat="1" applyFont="1" applyFill="1" applyBorder="1"/>
    <xf numFmtId="165" fontId="7" fillId="11" borderId="4" xfId="1" applyNumberFormat="1" applyFont="1" applyFill="1" applyBorder="1" applyAlignment="1">
      <alignment horizontal="center" vertical="top" wrapText="1"/>
    </xf>
    <xf numFmtId="10" fontId="27" fillId="14" borderId="1" xfId="1" applyNumberFormat="1" applyFont="1" applyFill="1" applyBorder="1" applyAlignment="1">
      <alignment horizontal="center" wrapText="1"/>
    </xf>
    <xf numFmtId="4" fontId="0" fillId="5" borderId="1" xfId="0" applyNumberFormat="1" applyFont="1" applyFill="1" applyBorder="1"/>
    <xf numFmtId="164" fontId="1" fillId="5" borderId="1" xfId="2" applyFont="1" applyFill="1" applyBorder="1" applyAlignment="1">
      <alignment horizontal="right" vertical="top" wrapText="1"/>
    </xf>
    <xf numFmtId="4" fontId="26" fillId="5" borderId="1" xfId="0" applyNumberFormat="1" applyFont="1" applyFill="1" applyBorder="1" applyAlignment="1">
      <alignment horizontal="right"/>
    </xf>
    <xf numFmtId="164" fontId="1" fillId="5" borderId="1" xfId="2" applyFont="1" applyFill="1" applyBorder="1" applyAlignment="1"/>
    <xf numFmtId="0" fontId="7" fillId="7" borderId="1" xfId="0" applyFont="1" applyFill="1" applyBorder="1" applyAlignment="1">
      <alignment horizontal="right" vertical="center"/>
    </xf>
    <xf numFmtId="164" fontId="7" fillId="7" borderId="1" xfId="2" applyFont="1" applyFill="1" applyBorder="1" applyAlignment="1">
      <alignment horizontal="center" vertical="center"/>
    </xf>
    <xf numFmtId="16" fontId="17" fillId="5" borderId="15" xfId="0" applyNumberFormat="1" applyFont="1" applyFill="1" applyBorder="1"/>
    <xf numFmtId="16" fontId="17" fillId="5" borderId="16" xfId="0" applyNumberFormat="1" applyFont="1" applyFill="1" applyBorder="1"/>
    <xf numFmtId="4" fontId="0" fillId="5" borderId="9" xfId="0" applyNumberFormat="1" applyFont="1" applyFill="1" applyBorder="1"/>
    <xf numFmtId="164" fontId="1" fillId="5" borderId="9" xfId="2" applyFont="1" applyFill="1" applyBorder="1" applyAlignment="1">
      <alignment horizontal="right" vertical="top" wrapText="1"/>
    </xf>
    <xf numFmtId="4" fontId="26" fillId="5" borderId="9" xfId="0" applyNumberFormat="1" applyFont="1" applyFill="1" applyBorder="1" applyAlignment="1">
      <alignment horizontal="right"/>
    </xf>
    <xf numFmtId="164" fontId="1" fillId="5" borderId="9" xfId="2" applyFont="1" applyFill="1" applyBorder="1" applyAlignment="1"/>
    <xf numFmtId="0" fontId="17" fillId="0" borderId="17" xfId="0" applyFont="1" applyBorder="1"/>
    <xf numFmtId="0" fontId="17" fillId="0" borderId="8" xfId="0" applyFont="1" applyBorder="1"/>
    <xf numFmtId="0" fontId="18" fillId="2" borderId="2" xfId="0" applyFont="1" applyFill="1" applyBorder="1"/>
    <xf numFmtId="164" fontId="18" fillId="2" borderId="3" xfId="0" applyNumberFormat="1" applyFont="1" applyFill="1" applyBorder="1"/>
    <xf numFmtId="164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11" fillId="7" borderId="8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43" fontId="11" fillId="7" borderId="1" xfId="2" applyNumberFormat="1" applyFont="1" applyFill="1" applyBorder="1"/>
    <xf numFmtId="3" fontId="20" fillId="7" borderId="1" xfId="0" applyNumberFormat="1" applyFont="1" applyFill="1" applyBorder="1"/>
    <xf numFmtId="3" fontId="7" fillId="7" borderId="1" xfId="0" applyNumberFormat="1" applyFont="1" applyFill="1" applyBorder="1"/>
    <xf numFmtId="4" fontId="31" fillId="7" borderId="1" xfId="0" applyNumberFormat="1" applyFont="1" applyFill="1" applyBorder="1"/>
    <xf numFmtId="4" fontId="25" fillId="7" borderId="1" xfId="0" applyNumberFormat="1" applyFont="1" applyFill="1" applyBorder="1"/>
    <xf numFmtId="0" fontId="25" fillId="7" borderId="1" xfId="0" applyFont="1" applyFill="1" applyBorder="1"/>
    <xf numFmtId="0" fontId="7" fillId="7" borderId="1" xfId="0" applyFont="1" applyFill="1" applyBorder="1" applyAlignment="1">
      <alignment horizontal="right"/>
    </xf>
    <xf numFmtId="4" fontId="11" fillId="7" borderId="1" xfId="0" applyNumberFormat="1" applyFont="1" applyFill="1" applyBorder="1"/>
    <xf numFmtId="0" fontId="32" fillId="0" borderId="0" xfId="0" applyFont="1" applyAlignment="1"/>
    <xf numFmtId="0" fontId="0" fillId="0" borderId="0" xfId="0" applyBorder="1"/>
    <xf numFmtId="164" fontId="0" fillId="0" borderId="0" xfId="2" applyFont="1" applyBorder="1"/>
    <xf numFmtId="165" fontId="0" fillId="0" borderId="0" xfId="1" applyNumberFormat="1" applyFont="1" applyBorder="1"/>
    <xf numFmtId="164" fontId="7" fillId="5" borderId="0" xfId="2" applyFont="1" applyFill="1" applyBorder="1" applyAlignment="1">
      <alignment horizontal="right" vertical="top" wrapText="1"/>
    </xf>
    <xf numFmtId="0" fontId="7" fillId="7" borderId="1" xfId="0" applyFont="1" applyFill="1" applyBorder="1" applyAlignment="1">
      <alignment vertical="top" wrapText="1"/>
    </xf>
    <xf numFmtId="10" fontId="5" fillId="13" borderId="9" xfId="1" applyNumberFormat="1" applyFont="1" applyFill="1" applyBorder="1" applyAlignment="1">
      <alignment horizontal="center" vertical="top" wrapText="1"/>
    </xf>
    <xf numFmtId="4" fontId="15" fillId="14" borderId="1" xfId="0" applyNumberFormat="1" applyFont="1" applyFill="1" applyBorder="1"/>
    <xf numFmtId="0" fontId="15" fillId="14" borderId="1" xfId="0" applyFont="1" applyFill="1" applyBorder="1"/>
    <xf numFmtId="0" fontId="7" fillId="7" borderId="1" xfId="0" applyFont="1" applyFill="1" applyBorder="1" applyAlignment="1"/>
    <xf numFmtId="43" fontId="11" fillId="11" borderId="1" xfId="2" applyNumberFormat="1" applyFont="1" applyFill="1" applyBorder="1"/>
    <xf numFmtId="3" fontId="11" fillId="11" borderId="1" xfId="0" applyNumberFormat="1" applyFont="1" applyFill="1" applyBorder="1"/>
    <xf numFmtId="0" fontId="11" fillId="11" borderId="1" xfId="0" applyFont="1" applyFill="1" applyBorder="1"/>
    <xf numFmtId="0" fontId="15" fillId="11" borderId="1" xfId="0" applyFont="1" applyFill="1" applyBorder="1"/>
    <xf numFmtId="4" fontId="11" fillId="11" borderId="1" xfId="0" applyNumberFormat="1" applyFont="1" applyFill="1" applyBorder="1"/>
    <xf numFmtId="4" fontId="15" fillId="11" borderId="1" xfId="0" applyNumberFormat="1" applyFont="1" applyFill="1" applyBorder="1"/>
    <xf numFmtId="164" fontId="15" fillId="11" borderId="1" xfId="2" applyNumberFormat="1" applyFont="1" applyFill="1" applyBorder="1" applyAlignment="1">
      <alignment horizontal="right" vertical="center" wrapText="1"/>
    </xf>
    <xf numFmtId="164" fontId="15" fillId="11" borderId="1" xfId="2" applyFont="1" applyFill="1" applyBorder="1" applyAlignment="1">
      <alignment horizontal="right" vertical="center" wrapText="1"/>
    </xf>
    <xf numFmtId="4" fontId="15" fillId="11" borderId="1" xfId="2" applyNumberFormat="1" applyFont="1" applyFill="1" applyBorder="1" applyAlignment="1">
      <alignment horizontal="right" vertical="center" wrapText="1"/>
    </xf>
    <xf numFmtId="164" fontId="27" fillId="11" borderId="1" xfId="2" applyFont="1" applyFill="1" applyBorder="1" applyAlignment="1">
      <alignment horizontal="right" vertical="top" wrapText="1"/>
    </xf>
    <xf numFmtId="4" fontId="15" fillId="11" borderId="1" xfId="2" applyNumberFormat="1" applyFont="1" applyFill="1" applyBorder="1" applyAlignment="1">
      <alignment horizontal="right" vertical="top" wrapText="1"/>
    </xf>
    <xf numFmtId="0" fontId="13" fillId="11" borderId="3" xfId="0" applyFont="1" applyFill="1" applyBorder="1" applyAlignment="1">
      <alignment horizontal="right"/>
    </xf>
    <xf numFmtId="0" fontId="11" fillId="11" borderId="1" xfId="0" applyFont="1" applyFill="1" applyBorder="1" applyAlignment="1">
      <alignment horizontal="right" vertical="center"/>
    </xf>
    <xf numFmtId="0" fontId="11" fillId="11" borderId="1" xfId="0" applyFont="1" applyFill="1" applyBorder="1" applyAlignment="1">
      <alignment horizontal="right"/>
    </xf>
    <xf numFmtId="4" fontId="11" fillId="11" borderId="1" xfId="2" applyNumberFormat="1" applyFont="1" applyFill="1" applyBorder="1" applyAlignment="1">
      <alignment horizontal="right" vertical="top" wrapText="1"/>
    </xf>
    <xf numFmtId="10" fontId="15" fillId="16" borderId="1" xfId="1" applyNumberFormat="1" applyFont="1" applyFill="1" applyBorder="1" applyAlignment="1">
      <alignment horizontal="center" vertical="top" wrapText="1"/>
    </xf>
    <xf numFmtId="10" fontId="11" fillId="16" borderId="1" xfId="1" applyNumberFormat="1" applyFont="1" applyFill="1" applyBorder="1" applyAlignment="1">
      <alignment horizontal="center" vertical="top" wrapText="1"/>
    </xf>
    <xf numFmtId="0" fontId="11" fillId="11" borderId="8" xfId="0" applyFont="1" applyFill="1" applyBorder="1" applyAlignment="1">
      <alignment wrapText="1"/>
    </xf>
    <xf numFmtId="0" fontId="11" fillId="11" borderId="8" xfId="0" applyFont="1" applyFill="1" applyBorder="1"/>
    <xf numFmtId="0" fontId="15" fillId="11" borderId="8" xfId="0" applyFont="1" applyFill="1" applyBorder="1" applyAlignment="1">
      <alignment horizontal="right" vertical="center"/>
    </xf>
    <xf numFmtId="0" fontId="15" fillId="11" borderId="8" xfId="0" applyFont="1" applyFill="1" applyBorder="1" applyAlignment="1">
      <alignment horizontal="right"/>
    </xf>
    <xf numFmtId="0" fontId="13" fillId="11" borderId="2" xfId="0" applyFont="1" applyFill="1" applyBorder="1" applyAlignment="1">
      <alignment horizontal="right" vertical="top" wrapText="1"/>
    </xf>
    <xf numFmtId="10" fontId="5" fillId="16" borderId="3" xfId="1" applyNumberFormat="1" applyFont="1" applyFill="1" applyBorder="1" applyAlignment="1">
      <alignment horizontal="right"/>
    </xf>
    <xf numFmtId="165" fontId="5" fillId="16" borderId="3" xfId="0" applyNumberFormat="1" applyFont="1" applyFill="1" applyBorder="1"/>
    <xf numFmtId="165" fontId="5" fillId="16" borderId="3" xfId="1" applyNumberFormat="1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center"/>
    </xf>
    <xf numFmtId="0" fontId="5" fillId="9" borderId="1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1" xfId="0" applyFont="1" applyFill="1" applyBorder="1"/>
    <xf numFmtId="0" fontId="5" fillId="17" borderId="9" xfId="0" applyFont="1" applyFill="1" applyBorder="1" applyAlignment="1">
      <alignment horizontal="center" wrapText="1"/>
    </xf>
    <xf numFmtId="0" fontId="15" fillId="9" borderId="20" xfId="0" applyFont="1" applyFill="1" applyBorder="1" applyAlignment="1"/>
    <xf numFmtId="0" fontId="15" fillId="11" borderId="24" xfId="0" applyFont="1" applyFill="1" applyBorder="1" applyAlignment="1">
      <alignment vertical="top" wrapText="1"/>
    </xf>
    <xf numFmtId="0" fontId="15" fillId="11" borderId="19" xfId="0" applyFont="1" applyFill="1" applyBorder="1" applyAlignment="1">
      <alignment horizontal="center" vertical="top"/>
    </xf>
    <xf numFmtId="0" fontId="15" fillId="11" borderId="19" xfId="0" applyFont="1" applyFill="1" applyBorder="1" applyAlignment="1">
      <alignment horizontal="center" vertical="top" wrapText="1"/>
    </xf>
    <xf numFmtId="0" fontId="15" fillId="16" borderId="19" xfId="0" applyFont="1" applyFill="1" applyBorder="1" applyAlignment="1">
      <alignment horizontal="center" vertical="top" wrapText="1"/>
    </xf>
    <xf numFmtId="9" fontId="15" fillId="16" borderId="19" xfId="1" applyFont="1" applyFill="1" applyBorder="1" applyAlignment="1">
      <alignment horizontal="center" vertical="top" wrapText="1"/>
    </xf>
    <xf numFmtId="0" fontId="15" fillId="16" borderId="19" xfId="0" applyFont="1" applyFill="1" applyBorder="1" applyAlignment="1">
      <alignment horizontal="center"/>
    </xf>
    <xf numFmtId="0" fontId="15" fillId="16" borderId="19" xfId="0" applyFont="1" applyFill="1" applyBorder="1" applyAlignment="1">
      <alignment horizontal="center" wrapText="1"/>
    </xf>
    <xf numFmtId="0" fontId="34" fillId="15" borderId="19" xfId="0" applyFont="1" applyFill="1" applyBorder="1" applyAlignment="1">
      <alignment horizontal="center"/>
    </xf>
    <xf numFmtId="0" fontId="34" fillId="15" borderId="25" xfId="0" applyFont="1" applyFill="1" applyBorder="1" applyAlignment="1">
      <alignment horizontal="center"/>
    </xf>
    <xf numFmtId="0" fontId="15" fillId="11" borderId="8" xfId="0" applyFont="1" applyFill="1" applyBorder="1" applyAlignment="1">
      <alignment horizontal="left" vertical="top" wrapText="1"/>
    </xf>
    <xf numFmtId="0" fontId="35" fillId="11" borderId="1" xfId="0" applyFont="1" applyFill="1" applyBorder="1" applyAlignment="1">
      <alignment horizontal="center" vertical="top" wrapText="1"/>
    </xf>
    <xf numFmtId="0" fontId="35" fillId="16" borderId="1" xfId="0" applyFont="1" applyFill="1" applyBorder="1" applyAlignment="1">
      <alignment horizontal="center" vertical="top" wrapText="1"/>
    </xf>
    <xf numFmtId="9" fontId="35" fillId="16" borderId="1" xfId="1" applyFont="1" applyFill="1" applyBorder="1" applyAlignment="1">
      <alignment horizontal="center" vertical="top" wrapText="1"/>
    </xf>
    <xf numFmtId="4" fontId="11" fillId="11" borderId="1" xfId="0" applyNumberFormat="1" applyFont="1" applyFill="1" applyBorder="1" applyAlignment="1">
      <alignment horizontal="right"/>
    </xf>
    <xf numFmtId="10" fontId="11" fillId="16" borderId="1" xfId="1" applyNumberFormat="1" applyFont="1" applyFill="1" applyBorder="1" applyAlignment="1">
      <alignment horizontal="right"/>
    </xf>
    <xf numFmtId="10" fontId="34" fillId="15" borderId="1" xfId="1" applyNumberFormat="1" applyFont="1" applyFill="1" applyBorder="1"/>
    <xf numFmtId="10" fontId="34" fillId="15" borderId="9" xfId="1" applyNumberFormat="1" applyFont="1" applyFill="1" applyBorder="1"/>
    <xf numFmtId="164" fontId="11" fillId="11" borderId="1" xfId="2" applyFont="1" applyFill="1" applyBorder="1" applyAlignment="1">
      <alignment horizontal="right"/>
    </xf>
    <xf numFmtId="4" fontId="11" fillId="11" borderId="1" xfId="2" applyNumberFormat="1" applyFont="1" applyFill="1" applyBorder="1" applyAlignment="1">
      <alignment horizontal="right"/>
    </xf>
    <xf numFmtId="4" fontId="11" fillId="11" borderId="1" xfId="0" applyNumberFormat="1" applyFont="1" applyFill="1" applyBorder="1" applyAlignment="1">
      <alignment wrapText="1"/>
    </xf>
    <xf numFmtId="2" fontId="11" fillId="11" borderId="1" xfId="0" applyNumberFormat="1" applyFont="1" applyFill="1" applyBorder="1" applyAlignment="1">
      <alignment wrapText="1"/>
    </xf>
    <xf numFmtId="164" fontId="11" fillId="11" borderId="1" xfId="2" applyFont="1" applyFill="1" applyBorder="1" applyAlignment="1"/>
    <xf numFmtId="164" fontId="11" fillId="11" borderId="1" xfId="2" applyFont="1" applyFill="1" applyBorder="1" applyAlignment="1">
      <alignment horizontal="center" vertical="center"/>
    </xf>
    <xf numFmtId="164" fontId="11" fillId="11" borderId="1" xfId="2" applyFont="1" applyFill="1" applyBorder="1" applyAlignment="1">
      <alignment horizontal="right" vertical="top" wrapText="1"/>
    </xf>
    <xf numFmtId="164" fontId="15" fillId="11" borderId="1" xfId="2" applyFont="1" applyFill="1" applyBorder="1" applyAlignment="1">
      <alignment horizontal="right" vertical="top" wrapText="1"/>
    </xf>
    <xf numFmtId="4" fontId="15" fillId="11" borderId="1" xfId="2" applyNumberFormat="1" applyFont="1" applyFill="1" applyBorder="1" applyAlignment="1">
      <alignment vertical="top" wrapText="1"/>
    </xf>
    <xf numFmtId="10" fontId="15" fillId="16" borderId="1" xfId="1" applyNumberFormat="1" applyFont="1" applyFill="1" applyBorder="1" applyAlignment="1">
      <alignment horizontal="right"/>
    </xf>
    <xf numFmtId="0" fontId="15" fillId="11" borderId="8" xfId="0" applyFont="1" applyFill="1" applyBorder="1" applyAlignment="1">
      <alignment wrapText="1"/>
    </xf>
    <xf numFmtId="164" fontId="11" fillId="11" borderId="1" xfId="2" applyFont="1" applyFill="1" applyBorder="1" applyAlignment="1">
      <alignment horizontal="right" vertical="center"/>
    </xf>
    <xf numFmtId="4" fontId="15" fillId="11" borderId="1" xfId="0" applyNumberFormat="1" applyFont="1" applyFill="1" applyBorder="1" applyAlignment="1">
      <alignment horizontal="right"/>
    </xf>
    <xf numFmtId="4" fontId="15" fillId="11" borderId="1" xfId="2" applyNumberFormat="1" applyFont="1" applyFill="1" applyBorder="1" applyAlignment="1">
      <alignment horizontal="right"/>
    </xf>
    <xf numFmtId="0" fontId="11" fillId="11" borderId="1" xfId="0" applyFont="1" applyFill="1" applyBorder="1" applyAlignment="1"/>
    <xf numFmtId="0" fontId="11" fillId="11" borderId="8" xfId="0" applyFont="1" applyFill="1" applyBorder="1" applyAlignment="1">
      <alignment vertical="top" wrapText="1"/>
    </xf>
    <xf numFmtId="164" fontId="15" fillId="11" borderId="1" xfId="2" applyFont="1" applyFill="1" applyBorder="1" applyAlignment="1">
      <alignment horizontal="right"/>
    </xf>
    <xf numFmtId="10" fontId="11" fillId="16" borderId="18" xfId="1" applyNumberFormat="1" applyFont="1" applyFill="1" applyBorder="1" applyAlignment="1">
      <alignment horizontal="right"/>
    </xf>
    <xf numFmtId="0" fontId="36" fillId="11" borderId="1" xfId="0" applyFont="1" applyFill="1" applyBorder="1"/>
    <xf numFmtId="10" fontId="11" fillId="16" borderId="18" xfId="1" applyNumberFormat="1" applyFont="1" applyFill="1" applyBorder="1" applyAlignment="1">
      <alignment horizontal="center" vertical="top" wrapText="1"/>
    </xf>
    <xf numFmtId="0" fontId="15" fillId="9" borderId="8" xfId="0" applyFont="1" applyFill="1" applyBorder="1"/>
    <xf numFmtId="164" fontId="15" fillId="9" borderId="1" xfId="2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10" fontId="11" fillId="16" borderId="19" xfId="1" applyNumberFormat="1" applyFont="1" applyFill="1" applyBorder="1" applyAlignment="1">
      <alignment horizontal="right"/>
    </xf>
    <xf numFmtId="10" fontId="11" fillId="16" borderId="19" xfId="1" applyNumberFormat="1" applyFont="1" applyFill="1" applyBorder="1" applyAlignment="1">
      <alignment horizontal="center" vertical="top" wrapText="1"/>
    </xf>
    <xf numFmtId="165" fontId="15" fillId="16" borderId="1" xfId="0" applyNumberFormat="1" applyFont="1" applyFill="1" applyBorder="1"/>
    <xf numFmtId="165" fontId="15" fillId="16" borderId="1" xfId="1" applyNumberFormat="1" applyFont="1" applyFill="1" applyBorder="1" applyAlignment="1">
      <alignment horizontal="center" vertical="top" wrapText="1"/>
    </xf>
    <xf numFmtId="10" fontId="38" fillId="16" borderId="1" xfId="1" applyNumberFormat="1" applyFont="1" applyFill="1" applyBorder="1" applyAlignment="1">
      <alignment horizontal="right"/>
    </xf>
    <xf numFmtId="10" fontId="38" fillId="16" borderId="1" xfId="1" applyNumberFormat="1" applyFont="1" applyFill="1" applyBorder="1" applyAlignment="1">
      <alignment horizontal="center" vertical="top" wrapText="1"/>
    </xf>
    <xf numFmtId="0" fontId="39" fillId="11" borderId="8" xfId="7" applyFont="1" applyFill="1" applyBorder="1" applyAlignment="1">
      <alignment vertical="top" wrapText="1"/>
    </xf>
    <xf numFmtId="164" fontId="39" fillId="11" borderId="1" xfId="7" applyNumberFormat="1" applyFont="1" applyFill="1" applyBorder="1" applyAlignment="1">
      <alignment horizontal="right"/>
    </xf>
    <xf numFmtId="4" fontId="39" fillId="11" borderId="1" xfId="7" applyNumberFormat="1" applyFont="1" applyFill="1" applyBorder="1" applyAlignment="1">
      <alignment horizontal="right"/>
    </xf>
    <xf numFmtId="10" fontId="40" fillId="16" borderId="1" xfId="1" applyNumberFormat="1" applyFont="1" applyFill="1" applyBorder="1" applyAlignment="1">
      <alignment horizontal="right"/>
    </xf>
    <xf numFmtId="10" fontId="40" fillId="16" borderId="1" xfId="1" applyNumberFormat="1" applyFont="1" applyFill="1" applyBorder="1" applyAlignment="1">
      <alignment horizontal="center" vertical="top" wrapText="1"/>
    </xf>
    <xf numFmtId="0" fontId="37" fillId="11" borderId="8" xfId="0" applyFont="1" applyFill="1" applyBorder="1"/>
    <xf numFmtId="164" fontId="37" fillId="11" borderId="1" xfId="2" applyFont="1" applyFill="1" applyBorder="1" applyAlignment="1">
      <alignment horizontal="right"/>
    </xf>
    <xf numFmtId="4" fontId="37" fillId="11" borderId="1" xfId="2" applyNumberFormat="1" applyFont="1" applyFill="1" applyBorder="1" applyAlignment="1">
      <alignment horizontal="right"/>
    </xf>
    <xf numFmtId="10" fontId="11" fillId="14" borderId="1" xfId="1" applyNumberFormat="1" applyFont="1" applyFill="1" applyBorder="1" applyAlignment="1">
      <alignment horizontal="center" wrapText="1"/>
    </xf>
    <xf numFmtId="0" fontId="15" fillId="14" borderId="8" xfId="0" applyFont="1" applyFill="1" applyBorder="1" applyAlignment="1">
      <alignment horizontal="center" wrapText="1"/>
    </xf>
    <xf numFmtId="0" fontId="15" fillId="14" borderId="1" xfId="0" applyFont="1" applyFill="1" applyBorder="1" applyAlignment="1">
      <alignment horizontal="right"/>
    </xf>
    <xf numFmtId="10" fontId="15" fillId="14" borderId="1" xfId="1" applyNumberFormat="1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34" fillId="15" borderId="1" xfId="0" applyFont="1" applyFill="1" applyBorder="1" applyAlignment="1">
      <alignment horizontal="center" wrapText="1"/>
    </xf>
    <xf numFmtId="10" fontId="7" fillId="13" borderId="26" xfId="1" applyNumberFormat="1" applyFont="1" applyFill="1" applyBorder="1" applyAlignment="1">
      <alignment horizontal="center" vertical="top" wrapText="1"/>
    </xf>
    <xf numFmtId="10" fontId="11" fillId="13" borderId="26" xfId="1" applyNumberFormat="1" applyFont="1" applyFill="1" applyBorder="1" applyAlignment="1">
      <alignment horizontal="center" vertical="top" wrapText="1"/>
    </xf>
    <xf numFmtId="10" fontId="5" fillId="13" borderId="26" xfId="1" applyNumberFormat="1" applyFont="1" applyFill="1" applyBorder="1" applyAlignment="1">
      <alignment horizontal="center" vertical="top" wrapText="1"/>
    </xf>
    <xf numFmtId="0" fontId="5" fillId="17" borderId="26" xfId="0" applyFont="1" applyFill="1" applyBorder="1" applyAlignment="1">
      <alignment horizontal="center"/>
    </xf>
    <xf numFmtId="43" fontId="7" fillId="7" borderId="1" xfId="2" applyNumberFormat="1" applyFont="1" applyFill="1" applyBorder="1" applyAlignment="1">
      <alignment horizontal="right"/>
    </xf>
    <xf numFmtId="164" fontId="36" fillId="5" borderId="9" xfId="2" applyFont="1" applyFill="1" applyBorder="1" applyAlignment="1">
      <alignment horizontal="right" vertical="top" wrapText="1"/>
    </xf>
    <xf numFmtId="164" fontId="41" fillId="5" borderId="9" xfId="2" applyFont="1" applyFill="1" applyBorder="1" applyAlignment="1"/>
    <xf numFmtId="0" fontId="5" fillId="11" borderId="1" xfId="0" applyFont="1" applyFill="1" applyBorder="1" applyAlignment="1">
      <alignment horizontal="center" vertical="top"/>
    </xf>
    <xf numFmtId="0" fontId="5" fillId="11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top" wrapText="1"/>
    </xf>
    <xf numFmtId="164" fontId="7" fillId="11" borderId="1" xfId="2" applyFont="1" applyFill="1" applyBorder="1" applyAlignment="1">
      <alignment horizontal="right" vertical="top" wrapText="1"/>
    </xf>
    <xf numFmtId="4" fontId="7" fillId="11" borderId="1" xfId="2" applyNumberFormat="1" applyFont="1" applyFill="1" applyBorder="1" applyAlignment="1">
      <alignment horizontal="right" vertical="top" wrapText="1"/>
    </xf>
    <xf numFmtId="4" fontId="20" fillId="11" borderId="1" xfId="0" applyNumberFormat="1" applyFont="1" applyFill="1" applyBorder="1"/>
    <xf numFmtId="0" fontId="20" fillId="11" borderId="1" xfId="0" applyFont="1" applyFill="1" applyBorder="1"/>
    <xf numFmtId="0" fontId="14" fillId="11" borderId="1" xfId="0" applyFont="1" applyFill="1" applyBorder="1" applyAlignment="1">
      <alignment horizontal="center" vertical="top" wrapText="1"/>
    </xf>
    <xf numFmtId="164" fontId="7" fillId="11" borderId="1" xfId="2" applyFont="1" applyFill="1" applyBorder="1" applyAlignment="1">
      <alignment horizontal="right"/>
    </xf>
    <xf numFmtId="0" fontId="7" fillId="11" borderId="1" xfId="0" applyFont="1" applyFill="1" applyBorder="1"/>
    <xf numFmtId="4" fontId="7" fillId="11" borderId="1" xfId="0" applyNumberFormat="1" applyFont="1" applyFill="1" applyBorder="1"/>
    <xf numFmtId="4" fontId="7" fillId="11" borderId="1" xfId="0" applyNumberFormat="1" applyFont="1" applyFill="1" applyBorder="1" applyAlignment="1">
      <alignment wrapText="1"/>
    </xf>
    <xf numFmtId="2" fontId="7" fillId="11" borderId="1" xfId="0" applyNumberFormat="1" applyFont="1" applyFill="1" applyBorder="1" applyAlignment="1">
      <alignment wrapText="1"/>
    </xf>
    <xf numFmtId="4" fontId="7" fillId="11" borderId="1" xfId="2" applyNumberFormat="1" applyFont="1" applyFill="1" applyBorder="1" applyAlignment="1">
      <alignment horizontal="right"/>
    </xf>
    <xf numFmtId="164" fontId="28" fillId="11" borderId="1" xfId="7" applyNumberFormat="1" applyFont="1" applyFill="1" applyBorder="1" applyAlignment="1">
      <alignment horizontal="right"/>
    </xf>
    <xf numFmtId="4" fontId="28" fillId="11" borderId="1" xfId="7" applyNumberFormat="1" applyFont="1" applyFill="1" applyBorder="1" applyAlignment="1">
      <alignment horizontal="right"/>
    </xf>
    <xf numFmtId="164" fontId="7" fillId="11" borderId="1" xfId="2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right" vertical="center"/>
    </xf>
    <xf numFmtId="164" fontId="5" fillId="11" borderId="1" xfId="2" applyFont="1" applyFill="1" applyBorder="1" applyAlignment="1">
      <alignment horizontal="right" vertical="top" wrapText="1"/>
    </xf>
    <xf numFmtId="4" fontId="5" fillId="11" borderId="1" xfId="2" applyNumberFormat="1" applyFont="1" applyFill="1" applyBorder="1" applyAlignment="1">
      <alignment vertical="top" wrapText="1"/>
    </xf>
    <xf numFmtId="4" fontId="5" fillId="11" borderId="1" xfId="2" applyNumberFormat="1" applyFont="1" applyFill="1" applyBorder="1" applyAlignment="1">
      <alignment horizontal="right" vertical="top" wrapText="1"/>
    </xf>
    <xf numFmtId="4" fontId="7" fillId="11" borderId="1" xfId="0" applyNumberFormat="1" applyFont="1" applyFill="1" applyBorder="1" applyAlignment="1">
      <alignment horizontal="right"/>
    </xf>
    <xf numFmtId="4" fontId="5" fillId="11" borderId="1" xfId="0" applyNumberFormat="1" applyFont="1" applyFill="1" applyBorder="1" applyAlignment="1">
      <alignment horizontal="right"/>
    </xf>
    <xf numFmtId="4" fontId="5" fillId="11" borderId="1" xfId="2" applyNumberFormat="1" applyFont="1" applyFill="1" applyBorder="1" applyAlignment="1">
      <alignment horizontal="right"/>
    </xf>
    <xf numFmtId="3" fontId="20" fillId="11" borderId="1" xfId="0" applyNumberFormat="1" applyFont="1" applyFill="1" applyBorder="1"/>
    <xf numFmtId="3" fontId="7" fillId="11" borderId="1" xfId="0" applyNumberFormat="1" applyFont="1" applyFill="1" applyBorder="1"/>
    <xf numFmtId="43" fontId="7" fillId="11" borderId="1" xfId="2" applyNumberFormat="1" applyFont="1" applyFill="1" applyBorder="1"/>
    <xf numFmtId="164" fontId="28" fillId="11" borderId="1" xfId="2" applyFont="1" applyFill="1" applyBorder="1" applyAlignment="1">
      <alignment horizontal="right"/>
    </xf>
    <xf numFmtId="4" fontId="28" fillId="11" borderId="1" xfId="2" applyNumberFormat="1" applyFont="1" applyFill="1" applyBorder="1" applyAlignment="1">
      <alignment horizontal="right"/>
    </xf>
    <xf numFmtId="4" fontId="31" fillId="11" borderId="1" xfId="0" applyNumberFormat="1" applyFont="1" applyFill="1" applyBorder="1"/>
    <xf numFmtId="43" fontId="7" fillId="11" borderId="1" xfId="2" applyNumberFormat="1" applyFont="1" applyFill="1" applyBorder="1" applyAlignment="1">
      <alignment horizontal="right"/>
    </xf>
    <xf numFmtId="4" fontId="25" fillId="11" borderId="1" xfId="0" applyNumberFormat="1" applyFont="1" applyFill="1" applyBorder="1"/>
    <xf numFmtId="0" fontId="25" fillId="11" borderId="1" xfId="0" applyFont="1" applyFill="1" applyBorder="1"/>
    <xf numFmtId="164" fontId="5" fillId="11" borderId="1" xfId="2" applyFont="1" applyFill="1" applyBorder="1" applyAlignment="1">
      <alignment horizontal="right"/>
    </xf>
    <xf numFmtId="4" fontId="5" fillId="11" borderId="1" xfId="2" applyNumberFormat="1" applyFont="1" applyFill="1" applyBorder="1" applyAlignment="1">
      <alignment horizontal="right" vertical="center" wrapText="1"/>
    </xf>
    <xf numFmtId="10" fontId="15" fillId="9" borderId="1" xfId="0" applyNumberFormat="1" applyFont="1" applyFill="1" applyBorder="1" applyAlignment="1">
      <alignment horizontal="center" vertical="top" wrapText="1"/>
    </xf>
    <xf numFmtId="164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164" fontId="5" fillId="9" borderId="1" xfId="2" applyFont="1" applyFill="1" applyBorder="1" applyAlignment="1">
      <alignment horizontal="center" vertical="top" wrapText="1"/>
    </xf>
    <xf numFmtId="0" fontId="5" fillId="17" borderId="27" xfId="0" applyFont="1" applyFill="1" applyBorder="1" applyAlignment="1">
      <alignment horizontal="center" vertical="top" wrapText="1"/>
    </xf>
    <xf numFmtId="0" fontId="5" fillId="17" borderId="14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15" fillId="9" borderId="21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15" fillId="9" borderId="23" xfId="0" applyFont="1" applyFill="1" applyBorder="1" applyAlignment="1">
      <alignment horizontal="center" vertical="top" wrapText="1"/>
    </xf>
    <xf numFmtId="164" fontId="15" fillId="9" borderId="12" xfId="2" applyFont="1" applyFill="1" applyBorder="1" applyAlignment="1">
      <alignment horizontal="center" vertical="top" wrapText="1"/>
    </xf>
    <xf numFmtId="164" fontId="15" fillId="9" borderId="10" xfId="2" applyFont="1" applyFill="1" applyBorder="1" applyAlignment="1">
      <alignment horizontal="center" vertical="top" wrapText="1"/>
    </xf>
    <xf numFmtId="0" fontId="34" fillId="9" borderId="23" xfId="0" applyFont="1" applyFill="1" applyBorder="1" applyAlignment="1">
      <alignment horizontal="center" wrapText="1"/>
    </xf>
    <xf numFmtId="0" fontId="34" fillId="9" borderId="22" xfId="0" applyFont="1" applyFill="1" applyBorder="1" applyAlignment="1">
      <alignment horizontal="center" wrapText="1"/>
    </xf>
    <xf numFmtId="0" fontId="33" fillId="14" borderId="6" xfId="0" applyFont="1" applyFill="1" applyBorder="1" applyAlignment="1">
      <alignment horizontal="center"/>
    </xf>
    <xf numFmtId="0" fontId="33" fillId="14" borderId="7" xfId="0" applyFont="1" applyFill="1" applyBorder="1" applyAlignment="1">
      <alignment horizontal="center"/>
    </xf>
    <xf numFmtId="0" fontId="33" fillId="14" borderId="5" xfId="0" applyFont="1" applyFill="1" applyBorder="1" applyAlignment="1">
      <alignment horizontal="center"/>
    </xf>
    <xf numFmtId="0" fontId="34" fillId="15" borderId="1" xfId="0" applyFont="1" applyFill="1" applyBorder="1" applyAlignment="1">
      <alignment horizontal="center" wrapText="1"/>
    </xf>
    <xf numFmtId="10" fontId="15" fillId="9" borderId="1" xfId="0" applyNumberFormat="1" applyFont="1" applyFill="1" applyBorder="1" applyAlignment="1">
      <alignment horizontal="center" vertical="top" wrapText="1"/>
    </xf>
    <xf numFmtId="164" fontId="15" fillId="9" borderId="1" xfId="2" applyFont="1" applyFill="1" applyBorder="1" applyAlignment="1">
      <alignment horizontal="center" vertical="top" wrapText="1"/>
    </xf>
    <xf numFmtId="0" fontId="34" fillId="15" borderId="1" xfId="0" applyFont="1" applyFill="1" applyBorder="1" applyAlignment="1">
      <alignment horizontal="center"/>
    </xf>
    <xf numFmtId="0" fontId="34" fillId="15" borderId="9" xfId="0" applyFont="1" applyFill="1" applyBorder="1" applyAlignment="1">
      <alignment horizontal="center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June 3,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777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123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42475</c:v>
                </c:pt>
                <c:pt idx="1">
                  <c:v>42482</c:v>
                </c:pt>
                <c:pt idx="2">
                  <c:v>42489</c:v>
                </c:pt>
                <c:pt idx="3">
                  <c:v>38843</c:v>
                </c:pt>
                <c:pt idx="4">
                  <c:v>42503</c:v>
                </c:pt>
                <c:pt idx="5">
                  <c:v>42510</c:v>
                </c:pt>
                <c:pt idx="6">
                  <c:v>42517</c:v>
                </c:pt>
                <c:pt idx="7">
                  <c:v>42524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42475</c:v>
                </c:pt>
                <c:pt idx="1">
                  <c:v>42482</c:v>
                </c:pt>
                <c:pt idx="2">
                  <c:v>42489</c:v>
                </c:pt>
                <c:pt idx="3">
                  <c:v>38843</c:v>
                </c:pt>
                <c:pt idx="4">
                  <c:v>42503</c:v>
                </c:pt>
                <c:pt idx="5">
                  <c:v>42510</c:v>
                </c:pt>
                <c:pt idx="6">
                  <c:v>42517</c:v>
                </c:pt>
                <c:pt idx="7">
                  <c:v>42524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4432668254.2300005</c:v>
                </c:pt>
                <c:pt idx="1">
                  <c:v>4437703284.9799995</c:v>
                </c:pt>
                <c:pt idx="2">
                  <c:v>4437618936.71</c:v>
                </c:pt>
                <c:pt idx="3">
                  <c:v>4513895741.3399992</c:v>
                </c:pt>
                <c:pt idx="4">
                  <c:v>4597750919.8700008</c:v>
                </c:pt>
                <c:pt idx="5">
                  <c:v>4645965916.0599995</c:v>
                </c:pt>
                <c:pt idx="6">
                  <c:v>4743463332.9499998</c:v>
                </c:pt>
                <c:pt idx="7">
                  <c:v>4649615249.8300009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42475</c:v>
                </c:pt>
                <c:pt idx="1">
                  <c:v>42482</c:v>
                </c:pt>
                <c:pt idx="2">
                  <c:v>42489</c:v>
                </c:pt>
                <c:pt idx="3">
                  <c:v>38843</c:v>
                </c:pt>
                <c:pt idx="4">
                  <c:v>42503</c:v>
                </c:pt>
                <c:pt idx="5">
                  <c:v>42510</c:v>
                </c:pt>
                <c:pt idx="6">
                  <c:v>42517</c:v>
                </c:pt>
                <c:pt idx="7">
                  <c:v>42524</c:v>
                </c:pt>
              </c:numCache>
            </c:numRef>
          </c:cat>
          <c:val>
            <c:numRef>
              <c:f>'NAV Trend'!$C$3:$J$3</c:f>
              <c:numCache>
                <c:formatCode>_-* #,##0.00_-;\-* #,##0.00_-;_-* "-"??_-;_-@_-</c:formatCode>
                <c:ptCount val="8"/>
                <c:pt idx="0">
                  <c:v>22312854265.14048</c:v>
                </c:pt>
                <c:pt idx="1">
                  <c:v>22377975056.450001</c:v>
                </c:pt>
                <c:pt idx="2">
                  <c:v>22521652300.401424</c:v>
                </c:pt>
                <c:pt idx="3">
                  <c:v>22787556145.83482</c:v>
                </c:pt>
                <c:pt idx="4">
                  <c:v>23111972513.726398</c:v>
                </c:pt>
                <c:pt idx="5">
                  <c:v>23459551082.953259</c:v>
                </c:pt>
                <c:pt idx="6">
                  <c:v>24095195890.536625</c:v>
                </c:pt>
                <c:pt idx="7">
                  <c:v>24398581665.666962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42475</c:v>
                </c:pt>
                <c:pt idx="1">
                  <c:v>42482</c:v>
                </c:pt>
                <c:pt idx="2">
                  <c:v>42489</c:v>
                </c:pt>
                <c:pt idx="3">
                  <c:v>38843</c:v>
                </c:pt>
                <c:pt idx="4">
                  <c:v>42503</c:v>
                </c:pt>
                <c:pt idx="5">
                  <c:v>42510</c:v>
                </c:pt>
                <c:pt idx="6">
                  <c:v>42517</c:v>
                </c:pt>
                <c:pt idx="7">
                  <c:v>42524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12799689115.790001</c:v>
                </c:pt>
                <c:pt idx="1">
                  <c:v>12869420444</c:v>
                </c:pt>
                <c:pt idx="2">
                  <c:v>12952332875</c:v>
                </c:pt>
                <c:pt idx="3">
                  <c:v>13204586602.25</c:v>
                </c:pt>
                <c:pt idx="4">
                  <c:v>13532865464.860001</c:v>
                </c:pt>
                <c:pt idx="5">
                  <c:v>13950967047.910002</c:v>
                </c:pt>
                <c:pt idx="6">
                  <c:v>14607041525.899998</c:v>
                </c:pt>
                <c:pt idx="7">
                  <c:v>13179447566.35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42475</c:v>
                </c:pt>
                <c:pt idx="1">
                  <c:v>42482</c:v>
                </c:pt>
                <c:pt idx="2">
                  <c:v>42489</c:v>
                </c:pt>
                <c:pt idx="3">
                  <c:v>38843</c:v>
                </c:pt>
                <c:pt idx="4">
                  <c:v>42503</c:v>
                </c:pt>
                <c:pt idx="5">
                  <c:v>42510</c:v>
                </c:pt>
                <c:pt idx="6">
                  <c:v>42517</c:v>
                </c:pt>
                <c:pt idx="7">
                  <c:v>42524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45692784966.04583</c:v>
                </c:pt>
                <c:pt idx="1">
                  <c:v>45691535366.720001</c:v>
                </c:pt>
                <c:pt idx="2">
                  <c:v>45696370964.415833</c:v>
                </c:pt>
                <c:pt idx="3">
                  <c:v>45707168969.702789</c:v>
                </c:pt>
                <c:pt idx="4">
                  <c:v>45708124212.702789</c:v>
                </c:pt>
                <c:pt idx="5">
                  <c:v>45709079422.702789</c:v>
                </c:pt>
                <c:pt idx="6">
                  <c:v>45710104968.702789</c:v>
                </c:pt>
                <c:pt idx="7">
                  <c:v>45715167104.702789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42475</c:v>
                </c:pt>
                <c:pt idx="1">
                  <c:v>42482</c:v>
                </c:pt>
                <c:pt idx="2">
                  <c:v>42489</c:v>
                </c:pt>
                <c:pt idx="3">
                  <c:v>38843</c:v>
                </c:pt>
                <c:pt idx="4">
                  <c:v>42503</c:v>
                </c:pt>
                <c:pt idx="5">
                  <c:v>42510</c:v>
                </c:pt>
                <c:pt idx="6">
                  <c:v>42517</c:v>
                </c:pt>
                <c:pt idx="7">
                  <c:v>42524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173660065061.31421</c:v>
                </c:pt>
                <c:pt idx="1">
                  <c:v>171107837889.85999</c:v>
                </c:pt>
                <c:pt idx="2">
                  <c:v>168120831815.13998</c:v>
                </c:pt>
                <c:pt idx="3">
                  <c:v>167754060247.98999</c:v>
                </c:pt>
                <c:pt idx="4">
                  <c:v>166348275020.61627</c:v>
                </c:pt>
                <c:pt idx="5">
                  <c:v>165927563221.60107</c:v>
                </c:pt>
                <c:pt idx="6">
                  <c:v>163878828560.8511</c:v>
                </c:pt>
                <c:pt idx="7">
                  <c:v>163759572716.03107</c:v>
                </c:pt>
              </c:numCache>
            </c:numRef>
          </c:val>
        </c:ser>
        <c:marker val="1"/>
        <c:axId val="84726144"/>
        <c:axId val="84727680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42475</c:v>
                </c:pt>
                <c:pt idx="1">
                  <c:v>42482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20508196955.070538</c:v>
                </c:pt>
                <c:pt idx="1">
                  <c:v>20850523055.170002</c:v>
                </c:pt>
                <c:pt idx="2">
                  <c:v>21235389057.950111</c:v>
                </c:pt>
                <c:pt idx="3">
                  <c:v>21280804942.670841</c:v>
                </c:pt>
                <c:pt idx="4">
                  <c:v>21331587769.744442</c:v>
                </c:pt>
                <c:pt idx="5">
                  <c:v>21396724487.836266</c:v>
                </c:pt>
                <c:pt idx="6">
                  <c:v>21398511389.844437</c:v>
                </c:pt>
                <c:pt idx="7">
                  <c:v>21082465326.959381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_-* #,##0.00_-;\-* #,##0.00_-;_-* "-"??_-;_-@_-</c:formatCode>
                <c:ptCount val="8"/>
                <c:pt idx="0">
                  <c:v>7768597214.7000008</c:v>
                </c:pt>
                <c:pt idx="1">
                  <c:v>7738165719.3299999</c:v>
                </c:pt>
                <c:pt idx="2">
                  <c:v>7926555169.0799999</c:v>
                </c:pt>
                <c:pt idx="3">
                  <c:v>7928001431.04</c:v>
                </c:pt>
                <c:pt idx="4">
                  <c:v>7944808932.3699999</c:v>
                </c:pt>
                <c:pt idx="5">
                  <c:v>7935661665.0299997</c:v>
                </c:pt>
                <c:pt idx="6">
                  <c:v>7972306821.7799997</c:v>
                </c:pt>
                <c:pt idx="7">
                  <c:v>8006959869.8900003</c:v>
                </c:pt>
              </c:numCache>
            </c:numRef>
          </c:val>
        </c:ser>
        <c:marker val="1"/>
        <c:axId val="84096128"/>
        <c:axId val="84729216"/>
      </c:lineChart>
      <c:catAx>
        <c:axId val="8472614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4727680"/>
        <c:crosses val="autoZero"/>
        <c:lblAlgn val="ctr"/>
        <c:lblOffset val="100"/>
      </c:catAx>
      <c:valAx>
        <c:axId val="8472768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84726144"/>
        <c:crossesAt val="41880"/>
        <c:crossBetween val="midCat"/>
      </c:valAx>
      <c:valAx>
        <c:axId val="84729216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84096128"/>
        <c:crosses val="max"/>
        <c:crossBetween val="between"/>
      </c:valAx>
      <c:dateAx>
        <c:axId val="84096128"/>
        <c:scaling>
          <c:orientation val="minMax"/>
        </c:scaling>
        <c:delete val="1"/>
        <c:axPos val="b"/>
        <c:numFmt formatCode="dd\-mmm" sourceLinked="1"/>
        <c:tickLblPos val="none"/>
        <c:crossAx val="84729216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2951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June 3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3887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532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42475</c:v>
                </c:pt>
                <c:pt idx="1">
                  <c:v>42482</c:v>
                </c:pt>
                <c:pt idx="2">
                  <c:v>42489</c:v>
                </c:pt>
                <c:pt idx="3">
                  <c:v>38843</c:v>
                </c:pt>
                <c:pt idx="4">
                  <c:v>42503</c:v>
                </c:pt>
                <c:pt idx="5">
                  <c:v>42510</c:v>
                </c:pt>
                <c:pt idx="6">
                  <c:v>42517</c:v>
                </c:pt>
                <c:pt idx="7">
                  <c:v>42524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287174855832.29108</c:v>
                </c:pt>
                <c:pt idx="1">
                  <c:v>285073160816.51001</c:v>
                </c:pt>
                <c:pt idx="2">
                  <c:v>282890751118.69739</c:v>
                </c:pt>
                <c:pt idx="3">
                  <c:v>283176074080.82843</c:v>
                </c:pt>
                <c:pt idx="4">
                  <c:v>282575384833.88989</c:v>
                </c:pt>
                <c:pt idx="5">
                  <c:v>283025512844.09338</c:v>
                </c:pt>
                <c:pt idx="6">
                  <c:v>282405452490.565</c:v>
                </c:pt>
                <c:pt idx="7">
                  <c:v>280791809499.43018</c:v>
                </c:pt>
              </c:numCache>
            </c:numRef>
          </c:val>
        </c:ser>
        <c:marker val="1"/>
        <c:axId val="84125568"/>
        <c:axId val="84127104"/>
      </c:lineChart>
      <c:catAx>
        <c:axId val="84125568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4127104"/>
        <c:crosses val="autoZero"/>
        <c:lblAlgn val="ctr"/>
        <c:lblOffset val="100"/>
      </c:catAx>
      <c:valAx>
        <c:axId val="84127104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4125568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2"/>
  <sheetViews>
    <sheetView tabSelected="1" topLeftCell="A49" zoomScale="140" zoomScaleNormal="140" workbookViewId="0">
      <selection activeCell="G49" sqref="G49"/>
    </sheetView>
  </sheetViews>
  <sheetFormatPr defaultRowHeight="12" customHeight="1"/>
  <cols>
    <col min="1" max="1" width="4.28515625" style="4" customWidth="1"/>
    <col min="2" max="2" width="25.855468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7.140625" style="5" customWidth="1"/>
    <col min="10" max="10" width="7.85546875" style="5" customWidth="1"/>
    <col min="11" max="11" width="7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2" customHeight="1" thickBot="1"/>
    <row r="2" spans="1:14" ht="18" customHeight="1">
      <c r="A2" s="314" t="s">
        <v>137</v>
      </c>
      <c r="B2" s="315"/>
      <c r="C2" s="315"/>
      <c r="D2" s="315"/>
      <c r="E2" s="315"/>
      <c r="F2" s="315"/>
      <c r="G2" s="315"/>
      <c r="H2" s="315"/>
      <c r="I2" s="315"/>
      <c r="J2" s="315"/>
      <c r="K2" s="316"/>
      <c r="M2" s="5"/>
    </row>
    <row r="3" spans="1:14" ht="24.75" customHeight="1">
      <c r="A3" s="86"/>
      <c r="B3" s="87"/>
      <c r="C3" s="87"/>
      <c r="D3" s="319" t="s">
        <v>117</v>
      </c>
      <c r="E3" s="320"/>
      <c r="F3" s="321"/>
      <c r="G3" s="319" t="s">
        <v>138</v>
      </c>
      <c r="H3" s="320"/>
      <c r="I3" s="321"/>
      <c r="J3" s="317" t="s">
        <v>101</v>
      </c>
      <c r="K3" s="318"/>
      <c r="M3" s="5"/>
    </row>
    <row r="4" spans="1:14" ht="26.25" customHeight="1">
      <c r="A4" s="53" t="s">
        <v>2</v>
      </c>
      <c r="B4" s="45" t="s">
        <v>3</v>
      </c>
      <c r="C4" s="45" t="s">
        <v>4</v>
      </c>
      <c r="D4" s="46" t="s">
        <v>96</v>
      </c>
      <c r="E4" s="47" t="s">
        <v>100</v>
      </c>
      <c r="F4" s="47" t="s">
        <v>5</v>
      </c>
      <c r="G4" s="46" t="s">
        <v>96</v>
      </c>
      <c r="H4" s="47" t="s">
        <v>100</v>
      </c>
      <c r="I4" s="47" t="s">
        <v>5</v>
      </c>
      <c r="J4" s="109" t="s">
        <v>96</v>
      </c>
      <c r="K4" s="108" t="s">
        <v>5</v>
      </c>
      <c r="L4" s="8"/>
      <c r="M4" s="5"/>
    </row>
    <row r="5" spans="1:14" ht="12.95" customHeight="1">
      <c r="A5" s="54"/>
      <c r="B5" s="48"/>
      <c r="C5" s="48" t="s">
        <v>0</v>
      </c>
      <c r="D5" s="49" t="s">
        <v>6</v>
      </c>
      <c r="E5" s="49"/>
      <c r="F5" s="49" t="s">
        <v>6</v>
      </c>
      <c r="G5" s="49" t="s">
        <v>6</v>
      </c>
      <c r="H5" s="49"/>
      <c r="I5" s="49" t="s">
        <v>6</v>
      </c>
      <c r="J5" s="129"/>
      <c r="K5" s="130"/>
      <c r="L5" s="9"/>
      <c r="M5" s="5"/>
    </row>
    <row r="6" spans="1:14" ht="12.95" customHeight="1">
      <c r="A6" s="124">
        <v>1</v>
      </c>
      <c r="B6" s="125" t="s">
        <v>7</v>
      </c>
      <c r="C6" s="125" t="s">
        <v>8</v>
      </c>
      <c r="D6" s="93">
        <v>7994110619.7399998</v>
      </c>
      <c r="E6" s="111">
        <f t="shared" ref="E6:E16" si="0">(D6/$D$17)</f>
        <v>0.5821704278506038</v>
      </c>
      <c r="F6" s="93">
        <v>7702.92</v>
      </c>
      <c r="G6" s="98">
        <v>7689783282.8100004</v>
      </c>
      <c r="H6" s="111">
        <f t="shared" ref="H6:H16" si="1">(G6/$G$17)</f>
        <v>0.58346780045953461</v>
      </c>
      <c r="I6" s="98">
        <v>7414.54</v>
      </c>
      <c r="J6" s="268">
        <f>((G6-D6)/D6)</f>
        <v>-3.8068942426005267E-2</v>
      </c>
      <c r="K6" s="131">
        <f>((I6-F6)/F6)</f>
        <v>-3.7437750878887503E-2</v>
      </c>
      <c r="L6" s="10"/>
      <c r="M6" s="5"/>
      <c r="N6" s="11"/>
    </row>
    <row r="7" spans="1:14" ht="12.95" customHeight="1">
      <c r="A7" s="124">
        <v>2</v>
      </c>
      <c r="B7" s="94" t="s">
        <v>13</v>
      </c>
      <c r="C7" s="125" t="s">
        <v>77</v>
      </c>
      <c r="D7" s="95">
        <v>491949130.72000003</v>
      </c>
      <c r="E7" s="111">
        <f t="shared" si="0"/>
        <v>3.5826153719312664E-2</v>
      </c>
      <c r="F7" s="94">
        <v>0.96</v>
      </c>
      <c r="G7" s="95">
        <v>471229105.10000002</v>
      </c>
      <c r="H7" s="111">
        <f t="shared" si="1"/>
        <v>3.5754845013621854E-2</v>
      </c>
      <c r="I7" s="94">
        <v>0.92</v>
      </c>
      <c r="J7" s="268">
        <f t="shared" ref="J7:J73" si="2">((G7-D7)/D7)</f>
        <v>-4.2118227934816919E-2</v>
      </c>
      <c r="K7" s="131">
        <f t="shared" ref="K7:K72" si="3">((I7-F7)/F7)</f>
        <v>-4.1666666666666588E-2</v>
      </c>
      <c r="L7" s="10"/>
      <c r="M7" s="5"/>
      <c r="N7" s="11"/>
    </row>
    <row r="8" spans="1:14" ht="12.95" customHeight="1">
      <c r="A8" s="157">
        <v>3</v>
      </c>
      <c r="B8" s="110" t="s">
        <v>93</v>
      </c>
      <c r="C8" s="158" t="s">
        <v>14</v>
      </c>
      <c r="D8" s="96">
        <v>206971080.90000001</v>
      </c>
      <c r="E8" s="111">
        <f t="shared" si="0"/>
        <v>1.5072651411993324E-2</v>
      </c>
      <c r="F8" s="94">
        <v>106.59</v>
      </c>
      <c r="G8" s="96">
        <v>207142542.78</v>
      </c>
      <c r="H8" s="111">
        <f t="shared" si="1"/>
        <v>1.5717088424015587E-2</v>
      </c>
      <c r="I8" s="94">
        <v>106.85</v>
      </c>
      <c r="J8" s="268">
        <f t="shared" si="2"/>
        <v>8.2843399790156493E-4</v>
      </c>
      <c r="K8" s="131">
        <f t="shared" si="3"/>
        <v>2.4392532132469359E-3</v>
      </c>
      <c r="L8" s="10"/>
      <c r="M8" s="5"/>
      <c r="N8" s="11"/>
    </row>
    <row r="9" spans="1:14" ht="12.95" customHeight="1">
      <c r="A9" s="124">
        <v>4</v>
      </c>
      <c r="B9" s="125" t="s">
        <v>15</v>
      </c>
      <c r="C9" s="125" t="s">
        <v>16</v>
      </c>
      <c r="D9" s="97">
        <v>169681358</v>
      </c>
      <c r="E9" s="111">
        <f t="shared" si="0"/>
        <v>1.2357030504582173E-2</v>
      </c>
      <c r="F9" s="118">
        <v>9.58</v>
      </c>
      <c r="G9" s="97">
        <v>165265880</v>
      </c>
      <c r="H9" s="111">
        <f t="shared" si="1"/>
        <v>1.2539666717287892E-2</v>
      </c>
      <c r="I9" s="118">
        <v>9.33</v>
      </c>
      <c r="J9" s="268">
        <f t="shared" si="2"/>
        <v>-2.602217504647741E-2</v>
      </c>
      <c r="K9" s="131">
        <f t="shared" si="3"/>
        <v>-2.6096033402922755E-2</v>
      </c>
      <c r="L9" s="84"/>
      <c r="M9" s="5"/>
      <c r="N9" s="11"/>
    </row>
    <row r="10" spans="1:14" ht="12.95" customHeight="1">
      <c r="A10" s="124">
        <v>5</v>
      </c>
      <c r="B10" s="125" t="s">
        <v>71</v>
      </c>
      <c r="C10" s="125" t="s">
        <v>144</v>
      </c>
      <c r="D10" s="96">
        <v>1160202705.1199999</v>
      </c>
      <c r="E10" s="111">
        <f t="shared" si="0"/>
        <v>8.4491663596106978E-2</v>
      </c>
      <c r="F10" s="94">
        <v>0.69850000000000001</v>
      </c>
      <c r="G10" s="96">
        <v>1123145841.74</v>
      </c>
      <c r="H10" s="111">
        <f t="shared" si="1"/>
        <v>8.5219493160520313E-2</v>
      </c>
      <c r="I10" s="94">
        <v>0.67600000000000005</v>
      </c>
      <c r="J10" s="268">
        <f t="shared" si="2"/>
        <v>-3.1939990500338543E-2</v>
      </c>
      <c r="K10" s="131">
        <f t="shared" si="3"/>
        <v>-3.2211882605583345E-2</v>
      </c>
      <c r="L10" s="10"/>
      <c r="M10" s="5"/>
      <c r="N10" s="11"/>
    </row>
    <row r="11" spans="1:14" ht="12.95" customHeight="1">
      <c r="A11" s="124">
        <v>6</v>
      </c>
      <c r="B11" s="125" t="s">
        <v>9</v>
      </c>
      <c r="C11" s="125" t="s">
        <v>18</v>
      </c>
      <c r="D11" s="98">
        <v>2927757530.5799999</v>
      </c>
      <c r="E11" s="111">
        <f t="shared" si="0"/>
        <v>0.21321369384253297</v>
      </c>
      <c r="F11" s="119">
        <v>13.376200000000001</v>
      </c>
      <c r="G11" s="96">
        <v>2740977424.6399999</v>
      </c>
      <c r="H11" s="111">
        <f t="shared" si="1"/>
        <v>0.2079736203540361</v>
      </c>
      <c r="I11" s="94">
        <v>12.5153</v>
      </c>
      <c r="J11" s="268">
        <f t="shared" si="2"/>
        <v>-6.3796302797997834E-2</v>
      </c>
      <c r="K11" s="131">
        <f t="shared" si="3"/>
        <v>-6.4360580732943651E-2</v>
      </c>
      <c r="L11" s="85"/>
      <c r="M11" s="5"/>
      <c r="N11" s="11"/>
    </row>
    <row r="12" spans="1:14" ht="12.95" customHeight="1">
      <c r="A12" s="124">
        <v>7</v>
      </c>
      <c r="B12" s="125" t="s">
        <v>15</v>
      </c>
      <c r="C12" s="125" t="s">
        <v>49</v>
      </c>
      <c r="D12" s="97">
        <v>122036744</v>
      </c>
      <c r="E12" s="111">
        <f t="shared" si="0"/>
        <v>8.8873155310784675E-3</v>
      </c>
      <c r="F12" s="99">
        <v>2.08</v>
      </c>
      <c r="G12" s="97">
        <v>119052738</v>
      </c>
      <c r="H12" s="111">
        <f t="shared" si="1"/>
        <v>9.0332115515954978E-3</v>
      </c>
      <c r="I12" s="99">
        <v>2.0299999999999998</v>
      </c>
      <c r="J12" s="268">
        <f t="shared" si="2"/>
        <v>-2.4451701202385406E-2</v>
      </c>
      <c r="K12" s="131">
        <f t="shared" si="3"/>
        <v>-2.4038461538461665E-2</v>
      </c>
      <c r="L12" s="10"/>
      <c r="M12" s="5"/>
      <c r="N12" s="11"/>
    </row>
    <row r="13" spans="1:14" ht="12.95" customHeight="1">
      <c r="A13" s="100">
        <v>8</v>
      </c>
      <c r="B13" s="101" t="s">
        <v>24</v>
      </c>
      <c r="C13" s="102" t="s">
        <v>25</v>
      </c>
      <c r="D13" s="103">
        <v>0</v>
      </c>
      <c r="E13" s="111">
        <f t="shared" si="0"/>
        <v>0</v>
      </c>
      <c r="F13" s="120">
        <v>0</v>
      </c>
      <c r="G13" s="103">
        <v>0</v>
      </c>
      <c r="H13" s="111">
        <f t="shared" si="1"/>
        <v>0</v>
      </c>
      <c r="I13" s="120">
        <v>0</v>
      </c>
      <c r="J13" s="268" t="e">
        <f t="shared" si="2"/>
        <v>#DIV/0!</v>
      </c>
      <c r="K13" s="131" t="e">
        <f t="shared" si="3"/>
        <v>#DIV/0!</v>
      </c>
      <c r="L13" s="10"/>
      <c r="M13" s="5"/>
      <c r="N13" s="11"/>
    </row>
    <row r="14" spans="1:14" ht="12.95" customHeight="1">
      <c r="A14" s="124">
        <v>9</v>
      </c>
      <c r="B14" s="125" t="s">
        <v>20</v>
      </c>
      <c r="C14" s="125" t="s">
        <v>89</v>
      </c>
      <c r="D14" s="98">
        <v>129967630.16</v>
      </c>
      <c r="E14" s="111">
        <f t="shared" si="0"/>
        <v>9.4648816430109792E-3</v>
      </c>
      <c r="F14" s="119">
        <v>113.19</v>
      </c>
      <c r="G14" s="98">
        <v>151008540.83000001</v>
      </c>
      <c r="H14" s="111">
        <f t="shared" si="1"/>
        <v>1.1457880921773815E-2</v>
      </c>
      <c r="I14" s="119">
        <v>109.69</v>
      </c>
      <c r="J14" s="268">
        <f t="shared" si="2"/>
        <v>0.16189347027484507</v>
      </c>
      <c r="K14" s="131">
        <f t="shared" si="3"/>
        <v>-3.0921459492888066E-2</v>
      </c>
      <c r="L14" s="10"/>
      <c r="M14" s="5"/>
      <c r="N14" s="11"/>
    </row>
    <row r="15" spans="1:14" ht="12.95" customHeight="1">
      <c r="A15" s="124">
        <v>10</v>
      </c>
      <c r="B15" s="125" t="s">
        <v>91</v>
      </c>
      <c r="C15" s="125" t="s">
        <v>90</v>
      </c>
      <c r="D15" s="143">
        <v>223714879.06</v>
      </c>
      <c r="E15" s="111">
        <f t="shared" si="0"/>
        <v>1.629201709284606E-2</v>
      </c>
      <c r="F15" s="142">
        <v>10.424300000000001</v>
      </c>
      <c r="G15" s="143">
        <v>215190160.84</v>
      </c>
      <c r="H15" s="111">
        <f t="shared" si="1"/>
        <v>1.6327707193845312E-2</v>
      </c>
      <c r="I15" s="142">
        <v>10.0265</v>
      </c>
      <c r="J15" s="268">
        <f t="shared" si="2"/>
        <v>-3.8105280506236162E-2</v>
      </c>
      <c r="K15" s="131">
        <f t="shared" si="3"/>
        <v>-3.8160835739570055E-2</v>
      </c>
      <c r="L15" s="84"/>
      <c r="M15" s="85"/>
      <c r="N15" s="11"/>
    </row>
    <row r="16" spans="1:14" ht="12.95" customHeight="1">
      <c r="A16" s="124">
        <v>11</v>
      </c>
      <c r="B16" s="125" t="s">
        <v>7</v>
      </c>
      <c r="C16" s="94" t="s">
        <v>113</v>
      </c>
      <c r="D16" s="106">
        <v>305172546.39999998</v>
      </c>
      <c r="E16" s="115">
        <f t="shared" si="0"/>
        <v>2.2224164807932632E-2</v>
      </c>
      <c r="F16" s="105">
        <v>1464.39</v>
      </c>
      <c r="G16" s="98">
        <v>296652049.61000001</v>
      </c>
      <c r="H16" s="115">
        <f t="shared" si="1"/>
        <v>2.2508686203769064E-2</v>
      </c>
      <c r="I16" s="98">
        <v>1423.5</v>
      </c>
      <c r="J16" s="268">
        <f>((G16-D16)/D16)</f>
        <v>-2.7920259835011039E-2</v>
      </c>
      <c r="K16" s="131">
        <f>((I16-F16)/F16)</f>
        <v>-2.792288939421882E-2</v>
      </c>
      <c r="L16" s="84"/>
      <c r="M16" s="85"/>
      <c r="N16" s="11"/>
    </row>
    <row r="17" spans="1:16" ht="12.95" customHeight="1">
      <c r="A17" s="58"/>
      <c r="B17" s="59"/>
      <c r="C17" s="60" t="s">
        <v>72</v>
      </c>
      <c r="D17" s="61">
        <f>SUM(D6:D16)</f>
        <v>13731564224.679998</v>
      </c>
      <c r="E17" s="112">
        <f>(D17/$D$74)</f>
        <v>4.8611669146802705E-2</v>
      </c>
      <c r="F17" s="61"/>
      <c r="G17" s="61">
        <f>SUM(G6:G16)</f>
        <v>13179447566.35</v>
      </c>
      <c r="H17" s="112">
        <f>(G17/$G$74)</f>
        <v>4.6936723652463742E-2</v>
      </c>
      <c r="I17" s="121"/>
      <c r="J17" s="268">
        <f t="shared" si="2"/>
        <v>-4.0207848814315585E-2</v>
      </c>
      <c r="K17" s="131"/>
      <c r="L17" s="10"/>
      <c r="M17" s="85"/>
    </row>
    <row r="18" spans="1:16" ht="12.95" customHeight="1">
      <c r="A18" s="55"/>
      <c r="B18" s="26"/>
      <c r="C18" s="26" t="s">
        <v>75</v>
      </c>
      <c r="D18" s="27"/>
      <c r="E18" s="116"/>
      <c r="F18" s="51"/>
      <c r="G18" s="27"/>
      <c r="H18" s="116"/>
      <c r="I18" s="51"/>
      <c r="J18" s="268"/>
      <c r="K18" s="131"/>
      <c r="L18" s="10"/>
      <c r="M18" s="5"/>
    </row>
    <row r="19" spans="1:16" ht="12.95" customHeight="1">
      <c r="A19" s="124">
        <v>12</v>
      </c>
      <c r="B19" s="125" t="s">
        <v>7</v>
      </c>
      <c r="C19" s="125" t="s">
        <v>63</v>
      </c>
      <c r="D19" s="95">
        <v>61816307325</v>
      </c>
      <c r="E19" s="111">
        <f>(D19/$D$25)</f>
        <v>0.37720740298095623</v>
      </c>
      <c r="F19" s="93">
        <v>100</v>
      </c>
      <c r="G19" s="98">
        <v>61871149518.169998</v>
      </c>
      <c r="H19" s="111">
        <f>(G19/$G$25)</f>
        <v>0.3778169940969392</v>
      </c>
      <c r="I19" s="93">
        <v>100</v>
      </c>
      <c r="J19" s="268">
        <f t="shared" si="2"/>
        <v>8.8718002648823164E-4</v>
      </c>
      <c r="K19" s="131">
        <f t="shared" si="3"/>
        <v>0</v>
      </c>
      <c r="L19" s="10"/>
      <c r="M19" s="5"/>
      <c r="N19" s="11"/>
    </row>
    <row r="20" spans="1:16" ht="12.95" customHeight="1">
      <c r="A20" s="124">
        <v>13</v>
      </c>
      <c r="B20" s="125" t="s">
        <v>28</v>
      </c>
      <c r="C20" s="125" t="s">
        <v>29</v>
      </c>
      <c r="D20" s="98">
        <v>86499776100</v>
      </c>
      <c r="E20" s="111">
        <f t="shared" ref="E20:E24" si="4">(D20/$D$25)</f>
        <v>0.52782764472764765</v>
      </c>
      <c r="F20" s="93">
        <v>100</v>
      </c>
      <c r="G20" s="98">
        <v>86518979700</v>
      </c>
      <c r="H20" s="111">
        <f t="shared" ref="H20:H24" si="5">(G20/$G$25)</f>
        <v>0.52832929559500685</v>
      </c>
      <c r="I20" s="93">
        <v>100</v>
      </c>
      <c r="J20" s="268">
        <f t="shared" si="2"/>
        <v>2.2200751106915293E-4</v>
      </c>
      <c r="K20" s="131">
        <f t="shared" si="3"/>
        <v>0</v>
      </c>
      <c r="L20" s="10"/>
      <c r="M20" s="5"/>
      <c r="N20" s="11"/>
    </row>
    <row r="21" spans="1:16" ht="12.95" customHeight="1">
      <c r="A21" s="124">
        <v>14</v>
      </c>
      <c r="B21" s="125" t="s">
        <v>71</v>
      </c>
      <c r="C21" s="125" t="s">
        <v>145</v>
      </c>
      <c r="D21" s="96">
        <v>410320765.31</v>
      </c>
      <c r="E21" s="111">
        <f t="shared" si="4"/>
        <v>2.5038058235670184E-3</v>
      </c>
      <c r="F21" s="94">
        <v>1.2689999999999999</v>
      </c>
      <c r="G21" s="96">
        <v>411005043.61000001</v>
      </c>
      <c r="H21" s="111">
        <f t="shared" si="5"/>
        <v>2.5098077431034058E-3</v>
      </c>
      <c r="I21" s="94">
        <v>1.2712000000000001</v>
      </c>
      <c r="J21" s="268">
        <f t="shared" si="2"/>
        <v>1.6676667569652129E-3</v>
      </c>
      <c r="K21" s="131">
        <f t="shared" si="3"/>
        <v>1.7336485421593395E-3</v>
      </c>
      <c r="L21" s="10"/>
      <c r="M21" s="5"/>
      <c r="N21" s="11"/>
    </row>
    <row r="22" spans="1:16" ht="12.95" customHeight="1">
      <c r="A22" s="124">
        <v>15</v>
      </c>
      <c r="B22" s="125" t="s">
        <v>65</v>
      </c>
      <c r="C22" s="125" t="s">
        <v>66</v>
      </c>
      <c r="D22" s="98">
        <v>726884531.91999996</v>
      </c>
      <c r="E22" s="111">
        <f t="shared" si="4"/>
        <v>4.4354999257887355E-3</v>
      </c>
      <c r="F22" s="93">
        <v>100</v>
      </c>
      <c r="G22" s="98">
        <v>720982762.20000005</v>
      </c>
      <c r="H22" s="111">
        <f t="shared" si="5"/>
        <v>4.4026907877332301E-3</v>
      </c>
      <c r="I22" s="93">
        <v>100</v>
      </c>
      <c r="J22" s="268">
        <f t="shared" si="2"/>
        <v>-8.1192671749540698E-3</v>
      </c>
      <c r="K22" s="131">
        <f t="shared" si="3"/>
        <v>0</v>
      </c>
      <c r="L22" s="10"/>
      <c r="M22" s="89"/>
      <c r="N22" s="89"/>
    </row>
    <row r="23" spans="1:16" ht="12.95" customHeight="1">
      <c r="A23" s="124">
        <v>16</v>
      </c>
      <c r="B23" s="125" t="s">
        <v>9</v>
      </c>
      <c r="C23" s="125" t="s">
        <v>31</v>
      </c>
      <c r="D23" s="98">
        <v>14179730457.681101</v>
      </c>
      <c r="E23" s="111">
        <f t="shared" si="4"/>
        <v>8.6525700617977735E-2</v>
      </c>
      <c r="F23" s="99">
        <v>1</v>
      </c>
      <c r="G23" s="96">
        <v>13991052527.9911</v>
      </c>
      <c r="H23" s="111">
        <f t="shared" si="5"/>
        <v>8.5436547591953141E-2</v>
      </c>
      <c r="I23" s="99">
        <v>1</v>
      </c>
      <c r="J23" s="268">
        <f t="shared" si="2"/>
        <v>-1.3306171810042728E-2</v>
      </c>
      <c r="K23" s="131">
        <f t="shared" si="3"/>
        <v>0</v>
      </c>
      <c r="L23" s="10"/>
      <c r="M23" s="5"/>
      <c r="N23" s="11"/>
    </row>
    <row r="24" spans="1:16" ht="12.95" customHeight="1">
      <c r="A24" s="124">
        <v>17</v>
      </c>
      <c r="B24" s="125" t="s">
        <v>91</v>
      </c>
      <c r="C24" s="125" t="s">
        <v>92</v>
      </c>
      <c r="D24" s="143">
        <v>245809380.94</v>
      </c>
      <c r="E24" s="111">
        <f t="shared" si="4"/>
        <v>1.4999459240625866E-3</v>
      </c>
      <c r="F24" s="99">
        <v>10</v>
      </c>
      <c r="G24" s="143">
        <v>246403164.06</v>
      </c>
      <c r="H24" s="111">
        <f t="shared" si="5"/>
        <v>1.5046641852643197E-3</v>
      </c>
      <c r="I24" s="99">
        <v>10</v>
      </c>
      <c r="J24" s="268">
        <f t="shared" si="2"/>
        <v>2.4156243253586089E-3</v>
      </c>
      <c r="K24" s="131">
        <f t="shared" si="3"/>
        <v>0</v>
      </c>
      <c r="L24" s="10"/>
      <c r="M24" s="5"/>
      <c r="N24" s="11"/>
    </row>
    <row r="25" spans="1:16" ht="12.95" customHeight="1">
      <c r="A25" s="58"/>
      <c r="B25" s="62"/>
      <c r="C25" s="60" t="s">
        <v>72</v>
      </c>
      <c r="D25" s="63">
        <f>SUM(D19:D24)</f>
        <v>163878828560.8511</v>
      </c>
      <c r="E25" s="112">
        <f>(D25/$D$74)</f>
        <v>0.58015410799648692</v>
      </c>
      <c r="F25" s="64"/>
      <c r="G25" s="63">
        <f>SUM(G19:G24)</f>
        <v>163759572716.03107</v>
      </c>
      <c r="H25" s="112">
        <f>(G25/$G$74)</f>
        <v>0.58320637274985532</v>
      </c>
      <c r="I25" s="64"/>
      <c r="J25" s="268">
        <f t="shared" si="2"/>
        <v>-7.2770745231289001E-4</v>
      </c>
      <c r="K25" s="131"/>
      <c r="L25" s="10"/>
      <c r="M25" s="5"/>
    </row>
    <row r="26" spans="1:16" ht="12.95" customHeight="1">
      <c r="A26" s="55"/>
      <c r="B26" s="26"/>
      <c r="C26" s="26" t="s">
        <v>98</v>
      </c>
      <c r="D26" s="27"/>
      <c r="E26" s="116"/>
      <c r="F26" s="51"/>
      <c r="G26" s="27"/>
      <c r="H26" s="116"/>
      <c r="I26" s="51"/>
      <c r="J26" s="268"/>
      <c r="K26" s="131"/>
      <c r="L26" s="10"/>
      <c r="M26" s="5"/>
      <c r="O26" s="155"/>
      <c r="P26" s="156"/>
    </row>
    <row r="27" spans="1:16" ht="12.95" customHeight="1">
      <c r="A27" s="124">
        <v>18</v>
      </c>
      <c r="B27" s="125" t="s">
        <v>7</v>
      </c>
      <c r="C27" s="125" t="s">
        <v>32</v>
      </c>
      <c r="D27" s="95">
        <v>1198330732.9200001</v>
      </c>
      <c r="E27" s="111">
        <f>(D27/$D$33)</f>
        <v>0.15031166758988904</v>
      </c>
      <c r="F27" s="99">
        <v>145.63</v>
      </c>
      <c r="G27" s="98">
        <v>1200551287.5599999</v>
      </c>
      <c r="H27" s="111">
        <f>(G27/$G$33)</f>
        <v>0.14993846691734364</v>
      </c>
      <c r="I27" s="119">
        <v>145.84</v>
      </c>
      <c r="J27" s="268">
        <f t="shared" si="2"/>
        <v>1.8530398820607646E-3</v>
      </c>
      <c r="K27" s="131">
        <f t="shared" si="3"/>
        <v>1.4420105747442694E-3</v>
      </c>
      <c r="L27" s="10"/>
      <c r="M27" s="5"/>
    </row>
    <row r="28" spans="1:16" ht="12.95" customHeight="1">
      <c r="A28" s="124">
        <v>19</v>
      </c>
      <c r="B28" s="125" t="s">
        <v>71</v>
      </c>
      <c r="C28" s="125" t="s">
        <v>143</v>
      </c>
      <c r="D28" s="96">
        <v>737399102.92999995</v>
      </c>
      <c r="E28" s="111">
        <f t="shared" ref="E28:E32" si="6">(D28/$D$33)</f>
        <v>9.2495073184521354E-2</v>
      </c>
      <c r="F28" s="176">
        <v>1.4339999999999999</v>
      </c>
      <c r="G28" s="96">
        <v>737463104.42999995</v>
      </c>
      <c r="H28" s="111">
        <f t="shared" ref="H28:H32" si="7">(G28/$G$33)</f>
        <v>9.2102760150355442E-2</v>
      </c>
      <c r="I28" s="94">
        <v>1.4341999999999999</v>
      </c>
      <c r="J28" s="268">
        <f t="shared" si="2"/>
        <v>8.6793569107549559E-5</v>
      </c>
      <c r="K28" s="131">
        <f t="shared" si="3"/>
        <v>1.3947001394698603E-4</v>
      </c>
      <c r="L28" s="10"/>
      <c r="M28" s="5"/>
    </row>
    <row r="29" spans="1:16" ht="12.95" customHeight="1">
      <c r="A29" s="124">
        <v>20</v>
      </c>
      <c r="B29" s="125" t="s">
        <v>95</v>
      </c>
      <c r="C29" s="125" t="s">
        <v>34</v>
      </c>
      <c r="D29" s="95">
        <v>1176353039.75</v>
      </c>
      <c r="E29" s="111">
        <f t="shared" si="6"/>
        <v>0.14755491303172805</v>
      </c>
      <c r="F29" s="99">
        <v>2113.64</v>
      </c>
      <c r="G29" s="95">
        <v>1171830402.97</v>
      </c>
      <c r="H29" s="111">
        <f t="shared" si="7"/>
        <v>0.14635147696651296</v>
      </c>
      <c r="I29" s="99">
        <v>2105.87</v>
      </c>
      <c r="J29" s="268">
        <f t="shared" si="2"/>
        <v>-3.8446254034087655E-3</v>
      </c>
      <c r="K29" s="131">
        <f t="shared" si="3"/>
        <v>-3.6761227077458706E-3</v>
      </c>
      <c r="L29" s="10"/>
      <c r="M29" s="5"/>
    </row>
    <row r="30" spans="1:16" ht="12.95" customHeight="1">
      <c r="A30" s="124">
        <v>21</v>
      </c>
      <c r="B30" s="125" t="s">
        <v>28</v>
      </c>
      <c r="C30" s="125" t="s">
        <v>38</v>
      </c>
      <c r="D30" s="98">
        <v>4694077478.6999998</v>
      </c>
      <c r="E30" s="111">
        <f t="shared" si="6"/>
        <v>0.58879789546934924</v>
      </c>
      <c r="F30" s="96">
        <v>1076.72</v>
      </c>
      <c r="G30" s="98">
        <v>4728723023.3000002</v>
      </c>
      <c r="H30" s="111">
        <f t="shared" si="7"/>
        <v>0.59057658588776762</v>
      </c>
      <c r="I30" s="96">
        <v>1076.72</v>
      </c>
      <c r="J30" s="268">
        <f t="shared" si="2"/>
        <v>7.3806929598433648E-3</v>
      </c>
      <c r="K30" s="131">
        <f t="shared" si="3"/>
        <v>0</v>
      </c>
      <c r="L30" s="10"/>
      <c r="M30" s="5"/>
    </row>
    <row r="31" spans="1:16" ht="12.95" customHeight="1">
      <c r="A31" s="124" t="s">
        <v>140</v>
      </c>
      <c r="B31" s="125" t="s">
        <v>28</v>
      </c>
      <c r="C31" s="125" t="s">
        <v>103</v>
      </c>
      <c r="D31" s="98">
        <v>64743741.509999998</v>
      </c>
      <c r="E31" s="111">
        <f t="shared" ref="E31" si="8">(D31/$D$33)</f>
        <v>8.1210800032335533E-3</v>
      </c>
      <c r="F31" s="98">
        <v>20409.5</v>
      </c>
      <c r="G31" s="98">
        <v>66823065.719999999</v>
      </c>
      <c r="H31" s="111">
        <f t="shared" ref="H31" si="9">(G31/$G$33)</f>
        <v>8.3456226590177748E-3</v>
      </c>
      <c r="I31" s="98">
        <v>20374.53</v>
      </c>
      <c r="J31" s="268">
        <f t="shared" ref="J31" si="10">((G31-D31)/D31)</f>
        <v>3.2116219444605909E-2</v>
      </c>
      <c r="K31" s="131">
        <f t="shared" ref="K31" si="11">((I31-F31)/F31)</f>
        <v>-1.7134177711360477E-3</v>
      </c>
      <c r="L31" s="10"/>
      <c r="M31" s="5"/>
    </row>
    <row r="32" spans="1:16" ht="12.95" customHeight="1">
      <c r="A32" s="124" t="s">
        <v>141</v>
      </c>
      <c r="B32" s="125" t="s">
        <v>28</v>
      </c>
      <c r="C32" s="125" t="s">
        <v>102</v>
      </c>
      <c r="D32" s="98">
        <v>101402725.97</v>
      </c>
      <c r="E32" s="111">
        <f t="shared" si="6"/>
        <v>1.2719370721278829E-2</v>
      </c>
      <c r="F32" s="98">
        <v>20421.439999999999</v>
      </c>
      <c r="G32" s="98">
        <v>101568985.91</v>
      </c>
      <c r="H32" s="111">
        <f t="shared" si="7"/>
        <v>1.2685087419002558E-2</v>
      </c>
      <c r="I32" s="98">
        <v>20384.48</v>
      </c>
      <c r="J32" s="268">
        <f t="shared" si="2"/>
        <v>1.6396003007767821E-3</v>
      </c>
      <c r="K32" s="131">
        <f t="shared" si="3"/>
        <v>-1.8098625758026432E-3</v>
      </c>
      <c r="L32" s="10"/>
      <c r="M32" s="5"/>
    </row>
    <row r="33" spans="1:14" ht="12.95" customHeight="1">
      <c r="A33" s="58"/>
      <c r="B33" s="62"/>
      <c r="C33" s="60" t="s">
        <v>72</v>
      </c>
      <c r="D33" s="63">
        <f>SUM(D27:D32)</f>
        <v>7972306821.7799997</v>
      </c>
      <c r="E33" s="112">
        <f>(D33/$D$74)</f>
        <v>2.8223087713533886E-2</v>
      </c>
      <c r="F33" s="64"/>
      <c r="G33" s="63">
        <f>SUM(G27:G32)</f>
        <v>8006959869.8900003</v>
      </c>
      <c r="H33" s="112">
        <f>(G33/$G$74)</f>
        <v>2.8515646108638534E-2</v>
      </c>
      <c r="I33" s="64"/>
      <c r="J33" s="268">
        <f t="shared" si="2"/>
        <v>4.3466776787027279E-3</v>
      </c>
      <c r="K33" s="131"/>
      <c r="L33" s="10"/>
      <c r="M33" s="5"/>
      <c r="N33" s="11"/>
    </row>
    <row r="34" spans="1:14" ht="12.95" customHeight="1">
      <c r="A34" s="55"/>
      <c r="B34" s="26"/>
      <c r="C34" s="26" t="s">
        <v>78</v>
      </c>
      <c r="D34" s="27"/>
      <c r="E34" s="116"/>
      <c r="F34" s="52"/>
      <c r="G34" s="27"/>
      <c r="H34" s="116"/>
      <c r="I34" s="52"/>
      <c r="J34" s="268"/>
      <c r="K34" s="131"/>
      <c r="L34" s="10"/>
      <c r="M34" s="5"/>
      <c r="N34" s="11"/>
    </row>
    <row r="35" spans="1:14" ht="12.95" customHeight="1">
      <c r="A35" s="124">
        <v>23</v>
      </c>
      <c r="B35" s="125" t="s">
        <v>11</v>
      </c>
      <c r="C35" s="94" t="s">
        <v>36</v>
      </c>
      <c r="D35" s="159">
        <v>1211067601.61444</v>
      </c>
      <c r="E35" s="113">
        <f>(D35/$D$44)</f>
        <v>5.6413453868489817E-2</v>
      </c>
      <c r="F35" s="159">
        <v>1968.6250036224001</v>
      </c>
      <c r="G35" s="159">
        <v>1242847988.88938</v>
      </c>
      <c r="H35" s="113">
        <f>(G35/$G$44)</f>
        <v>5.8951738784556548E-2</v>
      </c>
      <c r="I35" s="159">
        <v>1970.82208547446</v>
      </c>
      <c r="J35" s="268">
        <f t="shared" si="2"/>
        <v>2.6241629478465513E-2</v>
      </c>
      <c r="K35" s="131">
        <f t="shared" si="3"/>
        <v>1.1160489417827843E-3</v>
      </c>
      <c r="L35" s="10"/>
      <c r="M35" s="5"/>
      <c r="N35" s="11"/>
    </row>
    <row r="36" spans="1:14" ht="12.95" customHeight="1">
      <c r="A36" s="124">
        <v>24</v>
      </c>
      <c r="B36" s="125" t="s">
        <v>81</v>
      </c>
      <c r="C36" s="125" t="s">
        <v>85</v>
      </c>
      <c r="D36" s="96">
        <v>3923211834.73</v>
      </c>
      <c r="E36" s="113">
        <f t="shared" ref="E36:E41" si="12">(D36/$D$44)</f>
        <v>0.18274944318534833</v>
      </c>
      <c r="F36" s="99">
        <v>1</v>
      </c>
      <c r="G36" s="96">
        <v>3923211834.73</v>
      </c>
      <c r="H36" s="113">
        <f t="shared" ref="H36:H41" si="13">(G36/$G$44)</f>
        <v>0.18608885506920103</v>
      </c>
      <c r="I36" s="99">
        <v>1</v>
      </c>
      <c r="J36" s="268">
        <f t="shared" si="2"/>
        <v>0</v>
      </c>
      <c r="K36" s="131">
        <f t="shared" si="3"/>
        <v>0</v>
      </c>
      <c r="L36" s="10"/>
      <c r="M36" s="5"/>
      <c r="N36" s="11"/>
    </row>
    <row r="37" spans="1:14" ht="12.95" customHeight="1">
      <c r="A37" s="124">
        <v>25</v>
      </c>
      <c r="B37" s="125" t="s">
        <v>21</v>
      </c>
      <c r="C37" s="125" t="s">
        <v>37</v>
      </c>
      <c r="D37" s="96">
        <v>732227970.59000003</v>
      </c>
      <c r="E37" s="113">
        <f t="shared" si="12"/>
        <v>3.4108342742412576E-2</v>
      </c>
      <c r="F37" s="94">
        <v>16.6846</v>
      </c>
      <c r="G37" s="96">
        <v>733092745.22000003</v>
      </c>
      <c r="H37" s="113">
        <f t="shared" si="13"/>
        <v>3.4772629000013176E-2</v>
      </c>
      <c r="I37" s="94">
        <v>16.7043</v>
      </c>
      <c r="J37" s="268">
        <f t="shared" si="2"/>
        <v>1.1810182958501222E-3</v>
      </c>
      <c r="K37" s="131">
        <f t="shared" si="3"/>
        <v>1.1807295350203346E-3</v>
      </c>
      <c r="L37" s="10"/>
      <c r="M37" s="5"/>
      <c r="N37" s="11"/>
    </row>
    <row r="38" spans="1:14" ht="12.95" customHeight="1">
      <c r="A38" s="100">
        <v>26</v>
      </c>
      <c r="B38" s="101" t="s">
        <v>24</v>
      </c>
      <c r="C38" s="102" t="s">
        <v>35</v>
      </c>
      <c r="D38" s="103">
        <v>0</v>
      </c>
      <c r="E38" s="113">
        <f t="shared" si="12"/>
        <v>0</v>
      </c>
      <c r="F38" s="120">
        <v>0</v>
      </c>
      <c r="G38" s="103">
        <v>0</v>
      </c>
      <c r="H38" s="113">
        <f t="shared" si="13"/>
        <v>0</v>
      </c>
      <c r="I38" s="120">
        <v>0</v>
      </c>
      <c r="J38" s="268" t="e">
        <f t="shared" si="2"/>
        <v>#DIV/0!</v>
      </c>
      <c r="K38" s="131" t="e">
        <f t="shared" si="3"/>
        <v>#DIV/0!</v>
      </c>
      <c r="L38" s="10"/>
      <c r="M38" s="5"/>
      <c r="N38" s="11"/>
    </row>
    <row r="39" spans="1:14" ht="12.95" customHeight="1">
      <c r="A39" s="124">
        <v>27</v>
      </c>
      <c r="B39" s="125" t="s">
        <v>7</v>
      </c>
      <c r="C39" s="125" t="s">
        <v>104</v>
      </c>
      <c r="D39" s="95">
        <v>3838463143.1399999</v>
      </c>
      <c r="E39" s="113">
        <f t="shared" si="12"/>
        <v>0.17880171442350715</v>
      </c>
      <c r="F39" s="99">
        <v>174.88</v>
      </c>
      <c r="G39" s="98">
        <v>3845666117.21</v>
      </c>
      <c r="H39" s="113">
        <f t="shared" si="13"/>
        <v>0.18241064588837824</v>
      </c>
      <c r="I39" s="119">
        <v>175.11</v>
      </c>
      <c r="J39" s="268">
        <f t="shared" si="2"/>
        <v>1.876525526335491E-3</v>
      </c>
      <c r="K39" s="131">
        <f t="shared" si="3"/>
        <v>1.3151875571821717E-3</v>
      </c>
      <c r="L39" s="10"/>
      <c r="M39" s="5"/>
      <c r="N39" s="11"/>
    </row>
    <row r="40" spans="1:14" ht="12.95" customHeight="1">
      <c r="A40" s="124">
        <v>28</v>
      </c>
      <c r="B40" s="125" t="s">
        <v>39</v>
      </c>
      <c r="C40" s="125" t="s">
        <v>64</v>
      </c>
      <c r="D40" s="160">
        <v>1384371097</v>
      </c>
      <c r="E40" s="113">
        <f t="shared" si="12"/>
        <v>6.4486206148501563E-2</v>
      </c>
      <c r="F40" s="119">
        <v>1.17</v>
      </c>
      <c r="G40" s="160">
        <v>1422506443</v>
      </c>
      <c r="H40" s="113">
        <f t="shared" si="13"/>
        <v>6.747343922728799E-2</v>
      </c>
      <c r="I40" s="119">
        <v>1.17</v>
      </c>
      <c r="J40" s="268">
        <f t="shared" si="2"/>
        <v>2.7547054458621077E-2</v>
      </c>
      <c r="K40" s="131">
        <f t="shared" si="3"/>
        <v>0</v>
      </c>
      <c r="L40" s="10"/>
      <c r="M40" s="5"/>
    </row>
    <row r="41" spans="1:14" ht="12.95" customHeight="1">
      <c r="A41" s="124">
        <v>29</v>
      </c>
      <c r="B41" s="94" t="s">
        <v>13</v>
      </c>
      <c r="C41" s="125" t="s">
        <v>82</v>
      </c>
      <c r="D41" s="95">
        <v>706088794.74000001</v>
      </c>
      <c r="E41" s="113">
        <f t="shared" si="12"/>
        <v>3.2890738383243384E-2</v>
      </c>
      <c r="F41" s="99">
        <v>2.41</v>
      </c>
      <c r="G41" s="95">
        <v>707404486.00999999</v>
      </c>
      <c r="H41" s="113">
        <f t="shared" si="13"/>
        <v>3.355416337886255E-2</v>
      </c>
      <c r="I41" s="99">
        <v>2.41</v>
      </c>
      <c r="J41" s="268">
        <f t="shared" si="2"/>
        <v>1.863351011659167E-3</v>
      </c>
      <c r="K41" s="131">
        <f t="shared" si="3"/>
        <v>0</v>
      </c>
      <c r="L41" s="10"/>
      <c r="M41" s="5"/>
    </row>
    <row r="42" spans="1:14" ht="12.95" customHeight="1">
      <c r="A42" s="124">
        <v>30</v>
      </c>
      <c r="B42" s="125" t="s">
        <v>7</v>
      </c>
      <c r="C42" s="94" t="s">
        <v>114</v>
      </c>
      <c r="D42" s="106">
        <v>9239664272.2099991</v>
      </c>
      <c r="E42" s="115">
        <f>(D42/$D$44)</f>
        <v>0.43039824819506378</v>
      </c>
      <c r="F42" s="105">
        <v>2230.91</v>
      </c>
      <c r="G42" s="98">
        <v>8780030465.1800003</v>
      </c>
      <c r="H42" s="115">
        <f>(G42/$G$44)</f>
        <v>0.41646127855609288</v>
      </c>
      <c r="I42" s="98">
        <v>2234.21</v>
      </c>
      <c r="J42" s="268">
        <f>((G42-D42)/D42)</f>
        <v>-4.9745725979723369E-2</v>
      </c>
      <c r="K42" s="131">
        <f>((I42-F42)/F42)</f>
        <v>1.479217001134148E-3</v>
      </c>
      <c r="L42" s="10"/>
      <c r="M42" s="5"/>
    </row>
    <row r="43" spans="1:14" ht="12.95" customHeight="1">
      <c r="A43" s="124">
        <v>31</v>
      </c>
      <c r="B43" s="125" t="s">
        <v>7</v>
      </c>
      <c r="C43" s="94" t="s">
        <v>115</v>
      </c>
      <c r="D43" s="106">
        <v>432614113.69</v>
      </c>
      <c r="E43" s="115">
        <f>(D43/$D$44)</f>
        <v>2.0151853053433571E-2</v>
      </c>
      <c r="F43" s="105">
        <v>1983.35</v>
      </c>
      <c r="G43" s="98">
        <v>427705246.72000003</v>
      </c>
      <c r="H43" s="115">
        <f>(G43/$G$44)</f>
        <v>2.0287250095607574E-2</v>
      </c>
      <c r="I43" s="98">
        <v>1964.25</v>
      </c>
      <c r="J43" s="268">
        <f>((G43-D43)/D43)</f>
        <v>-1.1346987568504377E-2</v>
      </c>
      <c r="K43" s="131">
        <f>((I43-F43)/F43)</f>
        <v>-9.6301711750320963E-3</v>
      </c>
      <c r="L43" s="10"/>
      <c r="M43" s="5"/>
    </row>
    <row r="44" spans="1:14" ht="12.95" customHeight="1">
      <c r="A44" s="58"/>
      <c r="B44" s="59"/>
      <c r="C44" s="60" t="s">
        <v>72</v>
      </c>
      <c r="D44" s="61">
        <f>SUM(D35:D43)</f>
        <v>21467708827.714436</v>
      </c>
      <c r="E44" s="112">
        <f>(D44/$D$74)</f>
        <v>7.5998709382074758E-2</v>
      </c>
      <c r="F44" s="61"/>
      <c r="G44" s="61">
        <f>SUM(G35:G43)</f>
        <v>21082465326.959381</v>
      </c>
      <c r="H44" s="112">
        <f>(G44/$G$74)</f>
        <v>7.5082194756831616E-2</v>
      </c>
      <c r="I44" s="65"/>
      <c r="J44" s="268">
        <f t="shared" si="2"/>
        <v>-1.7945254607595194E-2</v>
      </c>
      <c r="K44" s="131"/>
      <c r="L44" s="10"/>
      <c r="M44" s="5"/>
    </row>
    <row r="45" spans="1:14" ht="12.95" customHeight="1">
      <c r="A45" s="55"/>
      <c r="B45" s="26"/>
      <c r="C45" s="26" t="s">
        <v>74</v>
      </c>
      <c r="D45" s="27"/>
      <c r="E45" s="116"/>
      <c r="F45" s="51"/>
      <c r="G45" s="27"/>
      <c r="H45" s="116"/>
      <c r="I45" s="51"/>
      <c r="J45" s="268"/>
      <c r="K45" s="131"/>
      <c r="L45" s="10"/>
      <c r="M45" s="5"/>
      <c r="N45" s="11"/>
    </row>
    <row r="46" spans="1:14" ht="12.95" customHeight="1">
      <c r="A46" s="124">
        <v>32</v>
      </c>
      <c r="B46" s="125" t="s">
        <v>39</v>
      </c>
      <c r="C46" s="125" t="s">
        <v>40</v>
      </c>
      <c r="D46" s="161">
        <v>2383333976</v>
      </c>
      <c r="E46" s="111">
        <f>(D46/$D$49)</f>
        <v>5.214019914484648E-2</v>
      </c>
      <c r="F46" s="105">
        <v>100</v>
      </c>
      <c r="G46" s="161">
        <v>2388396112</v>
      </c>
      <c r="H46" s="111">
        <f>(G46/$G$49)</f>
        <v>5.2245157641659414E-2</v>
      </c>
      <c r="I46" s="105">
        <v>100</v>
      </c>
      <c r="J46" s="268">
        <f t="shared" si="2"/>
        <v>2.1239725741231995E-3</v>
      </c>
      <c r="K46" s="131">
        <f t="shared" si="3"/>
        <v>0</v>
      </c>
      <c r="L46" s="10"/>
      <c r="M46" s="5"/>
      <c r="N46" s="11"/>
    </row>
    <row r="47" spans="1:14" ht="12.95" customHeight="1">
      <c r="A47" s="157">
        <v>33</v>
      </c>
      <c r="B47" s="110" t="s">
        <v>39</v>
      </c>
      <c r="C47" s="158" t="s">
        <v>41</v>
      </c>
      <c r="D47" s="161">
        <v>12153673145</v>
      </c>
      <c r="E47" s="113">
        <f>(D47/$D$49)</f>
        <v>0.2658859163268491</v>
      </c>
      <c r="F47" s="110">
        <v>45.22</v>
      </c>
      <c r="G47" s="161">
        <v>12153673145</v>
      </c>
      <c r="H47" s="113">
        <f t="shared" ref="H47:H48" si="14">(G47/$G$49)</f>
        <v>0.26585647422362224</v>
      </c>
      <c r="I47" s="110">
        <v>45.22</v>
      </c>
      <c r="J47" s="268">
        <f t="shared" si="2"/>
        <v>0</v>
      </c>
      <c r="K47" s="131">
        <f t="shared" si="3"/>
        <v>0</v>
      </c>
      <c r="L47" s="10"/>
      <c r="M47" s="5"/>
      <c r="N47" s="11"/>
    </row>
    <row r="48" spans="1:14" ht="12.95" customHeight="1">
      <c r="A48" s="157">
        <v>34</v>
      </c>
      <c r="B48" s="110" t="s">
        <v>11</v>
      </c>
      <c r="C48" s="158" t="s">
        <v>42</v>
      </c>
      <c r="D48" s="104">
        <v>31173097847.702789</v>
      </c>
      <c r="E48" s="111">
        <f>(D48/$D$49)</f>
        <v>0.68197388452830443</v>
      </c>
      <c r="F48" s="104">
        <v>11.682900621569834</v>
      </c>
      <c r="G48" s="104">
        <v>31173097847.702789</v>
      </c>
      <c r="H48" s="111">
        <f t="shared" si="14"/>
        <v>0.68189836813471838</v>
      </c>
      <c r="I48" s="104">
        <v>11.682900621569834</v>
      </c>
      <c r="J48" s="268">
        <f t="shared" si="2"/>
        <v>0</v>
      </c>
      <c r="K48" s="131">
        <f t="shared" si="3"/>
        <v>0</v>
      </c>
      <c r="L48" s="10"/>
      <c r="M48" s="5"/>
    </row>
    <row r="49" spans="1:14" ht="12.95" customHeight="1">
      <c r="A49" s="58"/>
      <c r="B49" s="62"/>
      <c r="C49" s="60" t="s">
        <v>72</v>
      </c>
      <c r="D49" s="61">
        <f>SUM(D46:D48)</f>
        <v>45710104968.702789</v>
      </c>
      <c r="E49" s="112">
        <f>(D49/$D$74)</f>
        <v>0.16182020220321877</v>
      </c>
      <c r="F49" s="65"/>
      <c r="G49" s="61">
        <f>SUM(G46:G48)</f>
        <v>45715167104.702789</v>
      </c>
      <c r="H49" s="112">
        <f>(G49/$G$74)</f>
        <v>0.16280805051329517</v>
      </c>
      <c r="I49" s="65"/>
      <c r="J49" s="268">
        <f t="shared" si="2"/>
        <v>1.1074435299297583E-4</v>
      </c>
      <c r="K49" s="131"/>
      <c r="L49" s="10"/>
      <c r="M49" s="5"/>
    </row>
    <row r="50" spans="1:14" ht="12.95" customHeight="1">
      <c r="A50" s="55"/>
      <c r="B50" s="26"/>
      <c r="C50" s="26" t="s">
        <v>99</v>
      </c>
      <c r="D50" s="27"/>
      <c r="E50" s="116"/>
      <c r="F50" s="51"/>
      <c r="G50" s="27"/>
      <c r="H50" s="116"/>
      <c r="I50" s="51"/>
      <c r="J50" s="268"/>
      <c r="K50" s="131"/>
      <c r="L50" s="10"/>
      <c r="M50" s="5"/>
      <c r="N50" s="11"/>
    </row>
    <row r="51" spans="1:14" ht="12.95" customHeight="1">
      <c r="A51" s="124">
        <v>35</v>
      </c>
      <c r="B51" s="125" t="s">
        <v>7</v>
      </c>
      <c r="C51" s="125" t="s">
        <v>50</v>
      </c>
      <c r="D51" s="99">
        <v>875477301.22000003</v>
      </c>
      <c r="E51" s="111">
        <f>(D51/$D$66)</f>
        <v>3.5060220223018031E-2</v>
      </c>
      <c r="F51" s="99">
        <v>1760.36</v>
      </c>
      <c r="G51" s="98">
        <v>863676548.19000006</v>
      </c>
      <c r="H51" s="111">
        <f>(G51/$G$66)</f>
        <v>3.5398637512005171E-2</v>
      </c>
      <c r="I51" s="98">
        <v>1735.05</v>
      </c>
      <c r="J51" s="268">
        <f>((G51-D51)/D51)</f>
        <v>-1.3479222149512408E-2</v>
      </c>
      <c r="K51" s="131">
        <f>((I51-F51)/F51)</f>
        <v>-1.4377740916630658E-2</v>
      </c>
      <c r="L51" s="10"/>
      <c r="M51" s="5"/>
      <c r="N51" s="11"/>
    </row>
    <row r="52" spans="1:14" ht="12.95" customHeight="1">
      <c r="A52" s="124">
        <v>36</v>
      </c>
      <c r="B52" s="125" t="s">
        <v>15</v>
      </c>
      <c r="C52" s="125" t="s">
        <v>43</v>
      </c>
      <c r="D52" s="97">
        <v>115412221</v>
      </c>
      <c r="E52" s="114">
        <f t="shared" ref="E52:E65" si="15">(D52/$D$66)</f>
        <v>4.6219106755239631E-3</v>
      </c>
      <c r="F52" s="94">
        <v>81.72</v>
      </c>
      <c r="G52" s="97">
        <v>113527655</v>
      </c>
      <c r="H52" s="114">
        <f t="shared" ref="H52:H65" si="16">(G52/$G$66)</f>
        <v>4.6530432201209925E-3</v>
      </c>
      <c r="I52" s="94">
        <v>80.39</v>
      </c>
      <c r="J52" s="268">
        <f t="shared" si="2"/>
        <v>-1.6328998642180188E-2</v>
      </c>
      <c r="K52" s="131">
        <f t="shared" si="3"/>
        <v>-1.627508565834555E-2</v>
      </c>
      <c r="L52" s="10"/>
      <c r="M52" s="5"/>
      <c r="N52" s="11"/>
    </row>
    <row r="53" spans="1:14" ht="12.95" customHeight="1">
      <c r="A53" s="124">
        <v>37</v>
      </c>
      <c r="B53" s="125" t="s">
        <v>71</v>
      </c>
      <c r="C53" s="125" t="s">
        <v>142</v>
      </c>
      <c r="D53" s="96">
        <v>1163611984.71</v>
      </c>
      <c r="E53" s="114">
        <f t="shared" si="15"/>
        <v>4.6599143554292885E-2</v>
      </c>
      <c r="F53" s="165" t="s">
        <v>118</v>
      </c>
      <c r="G53" s="96">
        <v>1151561095.76</v>
      </c>
      <c r="H53" s="114">
        <f t="shared" si="16"/>
        <v>4.7197870414756371E-2</v>
      </c>
      <c r="I53" s="94">
        <v>1.2446999999999999</v>
      </c>
      <c r="J53" s="268">
        <f t="shared" si="2"/>
        <v>-1.0356449665653295E-2</v>
      </c>
      <c r="K53" s="131" t="e">
        <f t="shared" si="3"/>
        <v>#VALUE!</v>
      </c>
      <c r="L53" s="10"/>
      <c r="M53" s="5"/>
      <c r="N53" s="11"/>
    </row>
    <row r="54" spans="1:14" ht="12.95" customHeight="1">
      <c r="A54" s="124">
        <v>38</v>
      </c>
      <c r="B54" s="125" t="s">
        <v>9</v>
      </c>
      <c r="C54" s="125" t="s">
        <v>10</v>
      </c>
      <c r="D54" s="98">
        <v>4278890555.5500002</v>
      </c>
      <c r="E54" s="114">
        <f t="shared" si="15"/>
        <v>0.17135663595014958</v>
      </c>
      <c r="F54" s="119">
        <v>303.55369999999999</v>
      </c>
      <c r="G54" s="96">
        <v>4110319144.3499999</v>
      </c>
      <c r="H54" s="114">
        <f t="shared" si="16"/>
        <v>0.16846549527647062</v>
      </c>
      <c r="I54" s="94">
        <v>291.02820000000003</v>
      </c>
      <c r="J54" s="268">
        <f t="shared" si="2"/>
        <v>-3.9396055826048687E-2</v>
      </c>
      <c r="K54" s="131">
        <f t="shared" si="3"/>
        <v>-4.1262880340447061E-2</v>
      </c>
      <c r="L54" s="10"/>
      <c r="M54" s="5"/>
      <c r="N54" s="11"/>
    </row>
    <row r="55" spans="1:14" ht="12.95" customHeight="1">
      <c r="A55" s="124">
        <v>39</v>
      </c>
      <c r="B55" s="125" t="s">
        <v>21</v>
      </c>
      <c r="C55" s="125" t="s">
        <v>22</v>
      </c>
      <c r="D55" s="96">
        <v>2542504162.1500001</v>
      </c>
      <c r="E55" s="114">
        <f t="shared" si="15"/>
        <v>0.10181960825106376</v>
      </c>
      <c r="F55" s="94">
        <v>10.1739</v>
      </c>
      <c r="G55" s="96">
        <v>2467415844.0999999</v>
      </c>
      <c r="H55" s="114">
        <f t="shared" si="16"/>
        <v>0.10112947866851138</v>
      </c>
      <c r="I55" s="94">
        <v>9.8725000000000005</v>
      </c>
      <c r="J55" s="268">
        <f t="shared" si="2"/>
        <v>-2.953321342314098E-2</v>
      </c>
      <c r="K55" s="131">
        <f t="shared" si="3"/>
        <v>-2.9624824305330231E-2</v>
      </c>
      <c r="L55" s="10"/>
      <c r="M55" s="5"/>
      <c r="N55" s="11"/>
    </row>
    <row r="56" spans="1:14" ht="12.95" customHeight="1">
      <c r="A56" s="100">
        <v>40</v>
      </c>
      <c r="B56" s="101" t="s">
        <v>45</v>
      </c>
      <c r="C56" s="126" t="s">
        <v>46</v>
      </c>
      <c r="D56" s="127">
        <v>0</v>
      </c>
      <c r="E56" s="137">
        <f t="shared" si="15"/>
        <v>0</v>
      </c>
      <c r="F56" s="128">
        <v>0</v>
      </c>
      <c r="G56" s="127">
        <v>0</v>
      </c>
      <c r="H56" s="137">
        <f t="shared" si="16"/>
        <v>0</v>
      </c>
      <c r="I56" s="128">
        <v>0</v>
      </c>
      <c r="J56" s="269" t="e">
        <f t="shared" si="2"/>
        <v>#DIV/0!</v>
      </c>
      <c r="K56" s="132" t="e">
        <f t="shared" si="3"/>
        <v>#DIV/0!</v>
      </c>
      <c r="L56" s="10"/>
      <c r="M56" s="5"/>
      <c r="N56" s="11"/>
    </row>
    <row r="57" spans="1:14" ht="12.95" customHeight="1">
      <c r="A57" s="124">
        <v>41</v>
      </c>
      <c r="B57" s="125" t="s">
        <v>47</v>
      </c>
      <c r="C57" s="94" t="s">
        <v>48</v>
      </c>
      <c r="D57" s="96">
        <v>4622587466.8699999</v>
      </c>
      <c r="E57" s="114">
        <f t="shared" si="15"/>
        <v>0.1851206585970625</v>
      </c>
      <c r="F57" s="94">
        <v>113.26</v>
      </c>
      <c r="G57" s="96">
        <v>4551031432.5699997</v>
      </c>
      <c r="H57" s="114">
        <f t="shared" si="16"/>
        <v>0.18652852427787189</v>
      </c>
      <c r="I57" s="94">
        <v>111.5</v>
      </c>
      <c r="J57" s="268">
        <f t="shared" si="2"/>
        <v>-1.5479649614602424E-2</v>
      </c>
      <c r="K57" s="131">
        <f t="shared" si="3"/>
        <v>-1.5539466713756004E-2</v>
      </c>
      <c r="L57" s="10"/>
      <c r="M57" s="5"/>
      <c r="N57" s="11"/>
    </row>
    <row r="58" spans="1:14" ht="12.95" customHeight="1">
      <c r="A58" s="124">
        <v>42</v>
      </c>
      <c r="B58" s="125" t="s">
        <v>26</v>
      </c>
      <c r="C58" s="172" t="s">
        <v>27</v>
      </c>
      <c r="D58" s="162">
        <v>3862766505.8299999</v>
      </c>
      <c r="E58" s="114">
        <f t="shared" si="15"/>
        <v>0.1546921252849997</v>
      </c>
      <c r="F58" s="110">
        <v>103.24</v>
      </c>
      <c r="G58" s="162">
        <v>3727461432.8600001</v>
      </c>
      <c r="H58" s="114">
        <f t="shared" si="16"/>
        <v>0.1527736933210829</v>
      </c>
      <c r="I58" s="110">
        <v>103.24</v>
      </c>
      <c r="J58" s="268">
        <f t="shared" si="2"/>
        <v>-3.5028022730803535E-2</v>
      </c>
      <c r="K58" s="131">
        <f t="shared" si="3"/>
        <v>0</v>
      </c>
      <c r="L58" s="10"/>
      <c r="M58" s="5"/>
      <c r="N58" s="11"/>
    </row>
    <row r="59" spans="1:14" ht="12.95" customHeight="1">
      <c r="A59" s="124">
        <v>43</v>
      </c>
      <c r="B59" s="125" t="s">
        <v>11</v>
      </c>
      <c r="C59" s="125" t="s">
        <v>12</v>
      </c>
      <c r="D59" s="159">
        <v>2976170633.0466299</v>
      </c>
      <c r="E59" s="114">
        <f t="shared" si="15"/>
        <v>0.11918663987117213</v>
      </c>
      <c r="F59" s="104">
        <v>2290.74529731026</v>
      </c>
      <c r="G59" s="159">
        <v>2922445220.2469602</v>
      </c>
      <c r="H59" s="114">
        <f t="shared" si="16"/>
        <v>0.11977930767833721</v>
      </c>
      <c r="I59" s="272">
        <v>2247.3416419126602</v>
      </c>
      <c r="J59" s="268">
        <f t="shared" si="2"/>
        <v>-1.8051859057782723E-2</v>
      </c>
      <c r="K59" s="131">
        <f t="shared" si="3"/>
        <v>-1.8947394740289697E-2</v>
      </c>
      <c r="L59" s="10"/>
      <c r="M59" s="5"/>
      <c r="N59" s="11"/>
    </row>
    <row r="60" spans="1:14" ht="12.95" customHeight="1">
      <c r="A60" s="124">
        <v>44</v>
      </c>
      <c r="B60" s="110" t="s">
        <v>76</v>
      </c>
      <c r="C60" s="125" t="s">
        <v>19</v>
      </c>
      <c r="D60" s="163">
        <v>1141668254.24</v>
      </c>
      <c r="E60" s="114">
        <f t="shared" si="15"/>
        <v>4.5720363462883724E-2</v>
      </c>
      <c r="F60" s="164">
        <v>0.65490000000000004</v>
      </c>
      <c r="G60" s="163">
        <v>1133471000.6900001</v>
      </c>
      <c r="H60" s="114">
        <f t="shared" si="16"/>
        <v>4.6456429977033892E-2</v>
      </c>
      <c r="I60" s="164">
        <v>0.65</v>
      </c>
      <c r="J60" s="268">
        <f t="shared" si="2"/>
        <v>-7.1800661177679869E-3</v>
      </c>
      <c r="K60" s="131">
        <f t="shared" si="3"/>
        <v>-7.4820583295159794E-3</v>
      </c>
      <c r="L60" s="10"/>
      <c r="M60" s="5"/>
      <c r="N60" s="11"/>
    </row>
    <row r="61" spans="1:14" ht="12.95" customHeight="1">
      <c r="A61" s="124">
        <v>45</v>
      </c>
      <c r="B61" s="125" t="s">
        <v>94</v>
      </c>
      <c r="C61" s="125" t="s">
        <v>23</v>
      </c>
      <c r="D61" s="96">
        <v>318320582.30000001</v>
      </c>
      <c r="E61" s="114">
        <f t="shared" si="15"/>
        <v>1.274777735688298E-2</v>
      </c>
      <c r="F61" s="99">
        <v>123.11</v>
      </c>
      <c r="G61" s="96">
        <v>304413619.49000001</v>
      </c>
      <c r="H61" s="114">
        <f t="shared" si="16"/>
        <v>1.2476693262803993E-2</v>
      </c>
      <c r="I61" s="99">
        <v>117.78</v>
      </c>
      <c r="J61" s="268">
        <f t="shared" si="2"/>
        <v>-4.3688544138479363E-2</v>
      </c>
      <c r="K61" s="131">
        <f t="shared" si="3"/>
        <v>-4.3294614572333669E-2</v>
      </c>
      <c r="L61" s="10"/>
      <c r="M61" s="5"/>
      <c r="N61" s="11"/>
    </row>
    <row r="62" spans="1:14" ht="12.95" customHeight="1">
      <c r="A62" s="124">
        <v>46</v>
      </c>
      <c r="B62" s="94" t="s">
        <v>68</v>
      </c>
      <c r="C62" s="125" t="s">
        <v>67</v>
      </c>
      <c r="D62" s="106">
        <v>106379740.01000001</v>
      </c>
      <c r="E62" s="114">
        <f t="shared" si="15"/>
        <v>4.2601871080159065E-3</v>
      </c>
      <c r="F62" s="105">
        <v>97.96</v>
      </c>
      <c r="G62" s="106">
        <v>104622925.27</v>
      </c>
      <c r="H62" s="114">
        <f t="shared" si="16"/>
        <v>4.2880740652733356E-3</v>
      </c>
      <c r="I62" s="105">
        <v>96.34</v>
      </c>
      <c r="J62" s="268">
        <f t="shared" si="2"/>
        <v>-1.6514561323752661E-2</v>
      </c>
      <c r="K62" s="131">
        <f t="shared" si="3"/>
        <v>-1.6537362188648329E-2</v>
      </c>
      <c r="L62" s="10"/>
      <c r="M62" s="5"/>
    </row>
    <row r="63" spans="1:14" ht="12.95" customHeight="1">
      <c r="A63" s="124">
        <v>47</v>
      </c>
      <c r="B63" s="94" t="s">
        <v>93</v>
      </c>
      <c r="C63" s="125" t="s">
        <v>56</v>
      </c>
      <c r="D63" s="96">
        <v>1006644664.9400001</v>
      </c>
      <c r="E63" s="114">
        <f t="shared" si="15"/>
        <v>4.0313076752464795E-2</v>
      </c>
      <c r="F63" s="95">
        <v>552.20000000000005</v>
      </c>
      <c r="G63" s="96">
        <v>1001776989.0700001</v>
      </c>
      <c r="H63" s="114">
        <f t="shared" si="16"/>
        <v>4.1058820664140246E-2</v>
      </c>
      <c r="I63" s="95">
        <v>552.20000000000005</v>
      </c>
      <c r="J63" s="268">
        <f t="shared" si="2"/>
        <v>-4.8355452917342358E-3</v>
      </c>
      <c r="K63" s="131">
        <f t="shared" si="3"/>
        <v>0</v>
      </c>
      <c r="L63" s="10"/>
      <c r="M63" s="5"/>
    </row>
    <row r="64" spans="1:14" ht="12.95" customHeight="1">
      <c r="A64" s="124">
        <v>48</v>
      </c>
      <c r="B64" s="94" t="s">
        <v>81</v>
      </c>
      <c r="C64" s="125" t="s">
        <v>88</v>
      </c>
      <c r="D64" s="96">
        <v>1779254841.0699999</v>
      </c>
      <c r="E64" s="114">
        <f t="shared" si="15"/>
        <v>7.1253779479896889E-2</v>
      </c>
      <c r="F64" s="94">
        <v>1.5919000000000001</v>
      </c>
      <c r="G64" s="96">
        <v>1766738756.05</v>
      </c>
      <c r="H64" s="114">
        <f t="shared" si="16"/>
        <v>7.2411535238382646E-2</v>
      </c>
      <c r="I64" s="94">
        <v>1.581</v>
      </c>
      <c r="J64" s="268">
        <f t="shared" si="2"/>
        <v>-7.0344532616098522E-3</v>
      </c>
      <c r="K64" s="131">
        <f t="shared" si="3"/>
        <v>-6.8471637665683338E-3</v>
      </c>
      <c r="L64" s="10"/>
      <c r="M64" s="5"/>
    </row>
    <row r="65" spans="1:14" ht="12.95" customHeight="1">
      <c r="A65" s="157">
        <v>49</v>
      </c>
      <c r="B65" s="110" t="s">
        <v>106</v>
      </c>
      <c r="C65" s="110" t="s">
        <v>84</v>
      </c>
      <c r="D65" s="166">
        <v>180984278.81999999</v>
      </c>
      <c r="E65" s="262">
        <f t="shared" si="15"/>
        <v>7.247873432573171E-3</v>
      </c>
      <c r="F65" s="110">
        <v>1.066851</v>
      </c>
      <c r="G65" s="96">
        <v>180120002.02000001</v>
      </c>
      <c r="H65" s="262">
        <f t="shared" si="16"/>
        <v>7.382396423209309E-3</v>
      </c>
      <c r="I65" s="94">
        <v>1.0617559999999999</v>
      </c>
      <c r="J65" s="268">
        <f t="shared" si="2"/>
        <v>-4.7754247254788275E-3</v>
      </c>
      <c r="K65" s="131">
        <f t="shared" si="3"/>
        <v>-4.7757371929164167E-3</v>
      </c>
      <c r="L65" s="10"/>
      <c r="M65" s="5"/>
    </row>
    <row r="66" spans="1:14" ht="12.95" customHeight="1">
      <c r="A66" s="263"/>
      <c r="B66" s="175"/>
      <c r="C66" s="264" t="s">
        <v>72</v>
      </c>
      <c r="D66" s="174">
        <f>SUM(D51:D65)</f>
        <v>24970673191.75663</v>
      </c>
      <c r="E66" s="265">
        <f>(D66/$D$74)</f>
        <v>8.8399696036734463E-2</v>
      </c>
      <c r="F66" s="175">
        <v>1.0580149999999999</v>
      </c>
      <c r="G66" s="174">
        <f>SUM(G51:G65)</f>
        <v>24398581665.666962</v>
      </c>
      <c r="H66" s="265">
        <f>(G66/$G$74)</f>
        <v>8.689207035334294E-2</v>
      </c>
      <c r="I66" s="175">
        <v>1.066851</v>
      </c>
      <c r="J66" s="270">
        <f t="shared" si="2"/>
        <v>-2.2910536760319632E-2</v>
      </c>
      <c r="K66" s="173"/>
      <c r="L66" s="10"/>
      <c r="M66" s="5"/>
      <c r="N66" s="11"/>
    </row>
    <row r="67" spans="1:14" s="15" customFormat="1" ht="12.95" customHeight="1">
      <c r="A67" s="57"/>
      <c r="B67" s="43"/>
      <c r="C67" s="26" t="s">
        <v>109</v>
      </c>
      <c r="D67" s="27"/>
      <c r="E67" s="116"/>
      <c r="F67" s="51"/>
      <c r="G67" s="27"/>
      <c r="H67" s="116"/>
      <c r="I67" s="51"/>
      <c r="J67" s="268"/>
      <c r="K67" s="131"/>
      <c r="L67" s="10"/>
      <c r="M67" s="5"/>
      <c r="N67" s="11"/>
    </row>
    <row r="68" spans="1:14" ht="12.95" customHeight="1">
      <c r="A68" s="124">
        <v>50</v>
      </c>
      <c r="B68" s="125" t="s">
        <v>21</v>
      </c>
      <c r="C68" s="94" t="s">
        <v>51</v>
      </c>
      <c r="D68" s="96">
        <v>661538547.97000003</v>
      </c>
      <c r="E68" s="111">
        <f>(D68/$D$73)</f>
        <v>0.13946319419709388</v>
      </c>
      <c r="F68" s="94">
        <v>11.897500000000001</v>
      </c>
      <c r="G68" s="96">
        <v>655510747.99000001</v>
      </c>
      <c r="H68" s="111">
        <f>(G68/$G$73)</f>
        <v>0.14098171843658822</v>
      </c>
      <c r="I68" s="94">
        <v>11.7883</v>
      </c>
      <c r="J68" s="268">
        <f t="shared" si="2"/>
        <v>-9.1117894769654033E-3</v>
      </c>
      <c r="K68" s="131">
        <f t="shared" si="3"/>
        <v>-9.1783988232823112E-3</v>
      </c>
      <c r="L68" s="10"/>
      <c r="M68" s="15"/>
      <c r="N68" s="11"/>
    </row>
    <row r="69" spans="1:14" ht="12" customHeight="1">
      <c r="A69" s="124">
        <v>51</v>
      </c>
      <c r="B69" s="125" t="s">
        <v>52</v>
      </c>
      <c r="C69" s="94" t="s">
        <v>53</v>
      </c>
      <c r="D69" s="96">
        <v>1939763645.8900001</v>
      </c>
      <c r="E69" s="111">
        <f t="shared" ref="E69:E72" si="17">(D69/$D$73)</f>
        <v>0.40893404454412524</v>
      </c>
      <c r="F69" s="99">
        <v>0.94</v>
      </c>
      <c r="G69" s="96">
        <v>1916796568.3800001</v>
      </c>
      <c r="H69" s="111">
        <f t="shared" ref="H69:H72" si="18">(G69/$G$73)</f>
        <v>0.41224842602838635</v>
      </c>
      <c r="I69" s="99">
        <v>0.93</v>
      </c>
      <c r="J69" s="268">
        <f t="shared" si="2"/>
        <v>-1.1840142255817081E-2</v>
      </c>
      <c r="K69" s="131">
        <f t="shared" si="3"/>
        <v>-1.0638297872340318E-2</v>
      </c>
      <c r="L69" s="10"/>
      <c r="M69" s="5"/>
      <c r="N69" s="11"/>
    </row>
    <row r="70" spans="1:14" ht="12" customHeight="1">
      <c r="A70" s="124">
        <v>52</v>
      </c>
      <c r="B70" s="125" t="s">
        <v>7</v>
      </c>
      <c r="C70" s="94" t="s">
        <v>54</v>
      </c>
      <c r="D70" s="98">
        <v>1797745178.0999999</v>
      </c>
      <c r="E70" s="111">
        <f t="shared" si="17"/>
        <v>0.37899421834087776</v>
      </c>
      <c r="F70" s="99">
        <v>0.79</v>
      </c>
      <c r="G70" s="98">
        <v>1738949695.4300001</v>
      </c>
      <c r="H70" s="111">
        <f t="shared" si="18"/>
        <v>0.37399862182006982</v>
      </c>
      <c r="I70" s="119">
        <v>0.77</v>
      </c>
      <c r="J70" s="268">
        <f t="shared" si="2"/>
        <v>-3.270512605804321E-2</v>
      </c>
      <c r="K70" s="131">
        <f t="shared" si="3"/>
        <v>-2.5316455696202552E-2</v>
      </c>
      <c r="L70" s="10"/>
      <c r="M70" s="5"/>
      <c r="N70" s="16"/>
    </row>
    <row r="71" spans="1:14" ht="12" customHeight="1">
      <c r="A71" s="157">
        <v>53</v>
      </c>
      <c r="B71" s="158" t="s">
        <v>9</v>
      </c>
      <c r="C71" s="110" t="s">
        <v>55</v>
      </c>
      <c r="D71" s="98">
        <v>205641850.41999999</v>
      </c>
      <c r="E71" s="113">
        <f t="shared" si="17"/>
        <v>4.3352680517530127E-2</v>
      </c>
      <c r="F71" s="119">
        <v>22.8062</v>
      </c>
      <c r="G71" s="96">
        <v>201850067.34999999</v>
      </c>
      <c r="H71" s="111">
        <f t="shared" si="18"/>
        <v>4.3412208646162721E-2</v>
      </c>
      <c r="I71" s="94">
        <v>22.3245</v>
      </c>
      <c r="J71" s="268">
        <f t="shared" si="2"/>
        <v>-1.8438771399186055E-2</v>
      </c>
      <c r="K71" s="131">
        <f t="shared" si="3"/>
        <v>-2.1121449430418045E-2</v>
      </c>
      <c r="L71" s="10"/>
      <c r="M71" s="5"/>
      <c r="N71" s="11"/>
    </row>
    <row r="72" spans="1:14" ht="12" customHeight="1">
      <c r="A72" s="124">
        <v>54</v>
      </c>
      <c r="B72" s="125" t="s">
        <v>7</v>
      </c>
      <c r="C72" s="125" t="s">
        <v>107</v>
      </c>
      <c r="D72" s="99">
        <v>138774110.56999999</v>
      </c>
      <c r="E72" s="111">
        <f t="shared" si="17"/>
        <v>2.925586240037302E-2</v>
      </c>
      <c r="F72" s="99">
        <v>134.57</v>
      </c>
      <c r="G72" s="98">
        <v>136508170.68000001</v>
      </c>
      <c r="H72" s="111">
        <f t="shared" si="18"/>
        <v>2.9359025068792739E-2</v>
      </c>
      <c r="I72" s="119">
        <v>132.33000000000001</v>
      </c>
      <c r="J72" s="268">
        <f t="shared" si="2"/>
        <v>-1.6328260946460959E-2</v>
      </c>
      <c r="K72" s="131">
        <f t="shared" si="3"/>
        <v>-1.6645611949171291E-2</v>
      </c>
      <c r="L72" s="10"/>
      <c r="M72" s="5"/>
      <c r="N72" s="11"/>
    </row>
    <row r="73" spans="1:14" ht="12" customHeight="1">
      <c r="A73" s="88"/>
      <c r="B73" s="66"/>
      <c r="C73" s="60" t="s">
        <v>72</v>
      </c>
      <c r="D73" s="67">
        <f>SUM(D68:D72)</f>
        <v>4743463332.9499998</v>
      </c>
      <c r="E73" s="112">
        <f>(D73/$D$74)</f>
        <v>1.6792527521148383E-2</v>
      </c>
      <c r="F73" s="65"/>
      <c r="G73" s="67">
        <f>SUM(G68:G72)</f>
        <v>4649615249.8300009</v>
      </c>
      <c r="H73" s="112">
        <f>(G73/$G$74)</f>
        <v>1.6558941865572597E-2</v>
      </c>
      <c r="I73" s="65"/>
      <c r="J73" s="270">
        <f t="shared" si="2"/>
        <v>-1.9784717733157646E-2</v>
      </c>
      <c r="K73" s="131"/>
      <c r="L73" s="10"/>
      <c r="M73" s="5"/>
      <c r="N73" s="11"/>
    </row>
    <row r="74" spans="1:14" ht="15" customHeight="1">
      <c r="A74" s="68"/>
      <c r="B74" s="69"/>
      <c r="C74" s="70" t="s">
        <v>57</v>
      </c>
      <c r="D74" s="71">
        <f>SUM(D17,D25,D33,D44,D49,D66,D73)</f>
        <v>282474649928.435</v>
      </c>
      <c r="E74" s="117"/>
      <c r="F74" s="72"/>
      <c r="G74" s="73">
        <f>SUM(G17,G25,G33,G44,G49,G66,G73)</f>
        <v>280791809499.43024</v>
      </c>
      <c r="H74" s="117"/>
      <c r="I74" s="122"/>
      <c r="J74" s="270">
        <f t="shared" ref="J74:J84" si="19">((G74-D74)/D74)</f>
        <v>-5.9574918649553457E-3</v>
      </c>
      <c r="K74" s="131"/>
      <c r="L74" s="10"/>
      <c r="M74" s="5"/>
    </row>
    <row r="75" spans="1:14" ht="12" customHeight="1">
      <c r="A75" s="56"/>
      <c r="B75" s="31"/>
      <c r="C75" s="13"/>
      <c r="D75" s="25"/>
      <c r="E75" s="116"/>
      <c r="F75" s="50"/>
      <c r="G75" s="25"/>
      <c r="H75" s="116"/>
      <c r="I75" s="50"/>
      <c r="J75" s="268"/>
      <c r="K75" s="131"/>
      <c r="L75" s="10"/>
      <c r="M75" s="5"/>
    </row>
    <row r="76" spans="1:14" ht="27" customHeight="1">
      <c r="A76" s="202"/>
      <c r="B76" s="203"/>
      <c r="C76" s="203" t="s">
        <v>79</v>
      </c>
      <c r="D76" s="322" t="s">
        <v>131</v>
      </c>
      <c r="E76" s="322"/>
      <c r="F76" s="322"/>
      <c r="G76" s="322" t="s">
        <v>139</v>
      </c>
      <c r="H76" s="322"/>
      <c r="I76" s="322"/>
      <c r="J76" s="323" t="s">
        <v>101</v>
      </c>
      <c r="K76" s="324"/>
      <c r="M76" s="5"/>
    </row>
    <row r="77" spans="1:14" ht="27" customHeight="1">
      <c r="A77" s="204"/>
      <c r="B77" s="205"/>
      <c r="C77" s="205"/>
      <c r="D77" s="46" t="s">
        <v>133</v>
      </c>
      <c r="E77" s="47" t="s">
        <v>100</v>
      </c>
      <c r="F77" s="47" t="s">
        <v>134</v>
      </c>
      <c r="G77" s="46" t="s">
        <v>133</v>
      </c>
      <c r="H77" s="47" t="s">
        <v>100</v>
      </c>
      <c r="I77" s="47" t="s">
        <v>134</v>
      </c>
      <c r="J77" s="271" t="s">
        <v>132</v>
      </c>
      <c r="K77" s="206" t="s">
        <v>5</v>
      </c>
      <c r="M77" s="5"/>
    </row>
    <row r="78" spans="1:14" ht="12" customHeight="1">
      <c r="A78" s="124">
        <v>1</v>
      </c>
      <c r="B78" s="94" t="s">
        <v>58</v>
      </c>
      <c r="C78" s="94" t="s">
        <v>59</v>
      </c>
      <c r="D78" s="106">
        <v>2025888000</v>
      </c>
      <c r="E78" s="115">
        <f>(D78/$D$85)</f>
        <v>0.48194548417595684</v>
      </c>
      <c r="F78" s="105">
        <v>13.47</v>
      </c>
      <c r="G78" s="106">
        <v>1930286850.27</v>
      </c>
      <c r="H78" s="115">
        <f>(G78/$G$85)</f>
        <v>0.48001971955260592</v>
      </c>
      <c r="I78" s="105">
        <v>12.78</v>
      </c>
      <c r="J78" s="268">
        <f t="shared" si="19"/>
        <v>-4.7189750731531074E-2</v>
      </c>
      <c r="K78" s="131">
        <f t="shared" ref="K78:K84" si="20">((I78-F78)/F78)</f>
        <v>-5.1224944320712784E-2</v>
      </c>
      <c r="M78" s="5"/>
    </row>
    <row r="79" spans="1:14" ht="12" customHeight="1">
      <c r="A79" s="124">
        <v>2</v>
      </c>
      <c r="B79" s="94" t="s">
        <v>58</v>
      </c>
      <c r="C79" s="94" t="s">
        <v>97</v>
      </c>
      <c r="D79" s="106">
        <v>110910704.79000001</v>
      </c>
      <c r="E79" s="115">
        <f t="shared" ref="E79:E84" si="21">(D79/$D$85)</f>
        <v>2.6384930124623458E-2</v>
      </c>
      <c r="F79" s="105">
        <v>2.98</v>
      </c>
      <c r="G79" s="106">
        <v>101759656.54000001</v>
      </c>
      <c r="H79" s="115">
        <f t="shared" ref="H79:H84" si="22">(G79/$G$85)</f>
        <v>2.5305379761183088E-2</v>
      </c>
      <c r="I79" s="105">
        <v>2.78</v>
      </c>
      <c r="J79" s="268">
        <f t="shared" si="19"/>
        <v>-8.2508250825082508E-2</v>
      </c>
      <c r="K79" s="131">
        <f t="shared" si="20"/>
        <v>-6.7114093959731599E-2</v>
      </c>
      <c r="M79" s="5"/>
    </row>
    <row r="80" spans="1:14" ht="12" customHeight="1">
      <c r="A80" s="124">
        <v>3</v>
      </c>
      <c r="B80" s="94" t="s">
        <v>58</v>
      </c>
      <c r="C80" s="94" t="s">
        <v>86</v>
      </c>
      <c r="D80" s="106">
        <v>85112052.480000004</v>
      </c>
      <c r="E80" s="115">
        <f t="shared" si="21"/>
        <v>2.0247599739809431E-2</v>
      </c>
      <c r="F80" s="105">
        <v>7.28</v>
      </c>
      <c r="G80" s="106">
        <v>62773262.109999999</v>
      </c>
      <c r="H80" s="115">
        <f t="shared" si="22"/>
        <v>1.5610324273425805E-2</v>
      </c>
      <c r="I80" s="105">
        <v>6.06</v>
      </c>
      <c r="J80" s="268">
        <f t="shared" si="19"/>
        <v>-0.26246330242416926</v>
      </c>
      <c r="K80" s="131">
        <f t="shared" si="20"/>
        <v>-0.16758241758241765</v>
      </c>
      <c r="M80" s="5"/>
    </row>
    <row r="81" spans="1:14" ht="12" customHeight="1">
      <c r="A81" s="124">
        <v>4</v>
      </c>
      <c r="B81" s="94" t="s">
        <v>58</v>
      </c>
      <c r="C81" s="94" t="s">
        <v>87</v>
      </c>
      <c r="D81" s="106">
        <v>92130449.950000003</v>
      </c>
      <c r="E81" s="115">
        <f t="shared" si="21"/>
        <v>2.1917230522369206E-2</v>
      </c>
      <c r="F81" s="105">
        <v>20.65</v>
      </c>
      <c r="G81" s="106">
        <v>87624311.719999999</v>
      </c>
      <c r="H81" s="115">
        <f t="shared" si="22"/>
        <v>2.1790231608292392E-2</v>
      </c>
      <c r="I81" s="105">
        <v>19.64</v>
      </c>
      <c r="J81" s="268">
        <f t="shared" si="19"/>
        <v>-4.8910411622276072E-2</v>
      </c>
      <c r="K81" s="131">
        <f t="shared" si="20"/>
        <v>-4.8910411622275933E-2</v>
      </c>
      <c r="M81" s="5"/>
    </row>
    <row r="82" spans="1:14" ht="12" customHeight="1">
      <c r="A82" s="124">
        <v>5</v>
      </c>
      <c r="B82" s="94" t="s">
        <v>60</v>
      </c>
      <c r="C82" s="94" t="s">
        <v>61</v>
      </c>
      <c r="D82" s="106">
        <v>356250000</v>
      </c>
      <c r="E82" s="115">
        <f t="shared" si="21"/>
        <v>8.474954130617518E-2</v>
      </c>
      <c r="F82" s="105">
        <v>2375</v>
      </c>
      <c r="G82" s="106">
        <v>367500000</v>
      </c>
      <c r="H82" s="115">
        <f t="shared" si="22"/>
        <v>9.1389135718822109E-2</v>
      </c>
      <c r="I82" s="105">
        <v>2450</v>
      </c>
      <c r="J82" s="268">
        <f t="shared" si="19"/>
        <v>3.1578947368421054E-2</v>
      </c>
      <c r="K82" s="131">
        <f t="shared" si="20"/>
        <v>3.1578947368421054E-2</v>
      </c>
      <c r="M82" s="5"/>
    </row>
    <row r="83" spans="1:14" ht="12" customHeight="1">
      <c r="A83" s="124">
        <v>6</v>
      </c>
      <c r="B83" s="94" t="s">
        <v>52</v>
      </c>
      <c r="C83" s="94" t="s">
        <v>80</v>
      </c>
      <c r="D83" s="106">
        <v>554202000</v>
      </c>
      <c r="E83" s="115">
        <f t="shared" si="21"/>
        <v>0.13184102537814707</v>
      </c>
      <c r="F83" s="105">
        <v>8.91</v>
      </c>
      <c r="G83" s="106">
        <v>538652000</v>
      </c>
      <c r="H83" s="115">
        <f t="shared" si="22"/>
        <v>0.13395085913799992</v>
      </c>
      <c r="I83" s="105">
        <v>8.66</v>
      </c>
      <c r="J83" s="268">
        <f t="shared" si="19"/>
        <v>-2.8058361391694726E-2</v>
      </c>
      <c r="K83" s="131">
        <f t="shared" si="20"/>
        <v>-2.8058361391694726E-2</v>
      </c>
      <c r="M83" s="5"/>
    </row>
    <row r="84" spans="1:14" ht="12" customHeight="1">
      <c r="A84" s="124">
        <v>7</v>
      </c>
      <c r="B84" s="94" t="s">
        <v>69</v>
      </c>
      <c r="C84" s="94" t="s">
        <v>70</v>
      </c>
      <c r="D84" s="106">
        <v>979069366.79999995</v>
      </c>
      <c r="E84" s="115">
        <f t="shared" si="21"/>
        <v>0.23291418875291894</v>
      </c>
      <c r="F84" s="105">
        <v>86.8</v>
      </c>
      <c r="G84" s="98">
        <v>932669654.16999996</v>
      </c>
      <c r="H84" s="115">
        <f t="shared" si="22"/>
        <v>0.23193434994767076</v>
      </c>
      <c r="I84" s="119">
        <v>82.69</v>
      </c>
      <c r="J84" s="268">
        <f t="shared" si="19"/>
        <v>-4.7391649870175467E-2</v>
      </c>
      <c r="K84" s="131">
        <f t="shared" si="20"/>
        <v>-4.7350230414746536E-2</v>
      </c>
      <c r="L84" s="10"/>
      <c r="M84" s="5"/>
      <c r="N84" s="11"/>
    </row>
    <row r="85" spans="1:14" ht="12" customHeight="1">
      <c r="A85" s="74"/>
      <c r="B85" s="75"/>
      <c r="C85" s="76" t="s">
        <v>62</v>
      </c>
      <c r="D85" s="77">
        <f>SUM(D78:D84)</f>
        <v>4203562574.0199995</v>
      </c>
      <c r="E85" s="77"/>
      <c r="F85" s="78"/>
      <c r="G85" s="77">
        <f>SUM(G78:G84)</f>
        <v>4021265734.8099999</v>
      </c>
      <c r="H85" s="77"/>
      <c r="I85" s="78"/>
      <c r="J85" s="133"/>
      <c r="K85" s="134"/>
      <c r="M85" s="5"/>
    </row>
    <row r="86" spans="1:14" ht="12" customHeight="1" thickBot="1">
      <c r="A86" s="79"/>
      <c r="B86" s="80"/>
      <c r="C86" s="81" t="s">
        <v>73</v>
      </c>
      <c r="D86" s="82">
        <f>SUM(D74,D85)</f>
        <v>286678212502.45502</v>
      </c>
      <c r="E86" s="107"/>
      <c r="F86" s="83"/>
      <c r="G86" s="82">
        <f>SUM(G74,G85)</f>
        <v>284813075234.24023</v>
      </c>
      <c r="H86" s="107"/>
      <c r="I86" s="123"/>
      <c r="J86" s="135"/>
      <c r="K86" s="136"/>
      <c r="L86" s="10"/>
      <c r="M86" s="5"/>
      <c r="N86" s="11"/>
    </row>
    <row r="87" spans="1:14" ht="12" customHeight="1">
      <c r="A87" s="22"/>
      <c r="B87" s="14"/>
      <c r="C87" s="28"/>
      <c r="D87" s="312"/>
      <c r="E87" s="312"/>
      <c r="F87" s="312"/>
      <c r="G87" s="29"/>
      <c r="H87" s="29"/>
      <c r="I87" s="30"/>
      <c r="K87" s="10"/>
      <c r="L87" s="10"/>
      <c r="M87" s="5"/>
      <c r="N87" s="11"/>
    </row>
    <row r="88" spans="1:14" ht="12.75" customHeight="1">
      <c r="A88" s="22"/>
      <c r="B88" s="14" t="s">
        <v>83</v>
      </c>
      <c r="C88" s="29"/>
      <c r="D88" s="312"/>
      <c r="E88" s="312"/>
      <c r="F88" s="312"/>
      <c r="G88" s="29"/>
      <c r="H88" s="29"/>
      <c r="I88" s="30"/>
      <c r="M88" s="5"/>
    </row>
    <row r="89" spans="1:14" ht="12" customHeight="1">
      <c r="A89" s="22"/>
      <c r="B89" s="91" t="s">
        <v>112</v>
      </c>
      <c r="C89" s="92"/>
      <c r="D89" s="28"/>
      <c r="E89" s="28"/>
      <c r="F89" s="28"/>
      <c r="G89" s="28"/>
      <c r="H89" s="28"/>
      <c r="I89" s="14"/>
      <c r="M89" s="5"/>
    </row>
    <row r="90" spans="1:14" ht="12.75" customHeight="1">
      <c r="A90" s="22"/>
      <c r="B90" s="313"/>
      <c r="C90" s="313"/>
      <c r="D90" s="312"/>
      <c r="E90" s="312"/>
      <c r="F90" s="312"/>
      <c r="I90" s="6"/>
      <c r="M90" s="5"/>
    </row>
    <row r="91" spans="1:14" ht="12" customHeight="1">
      <c r="A91" s="23"/>
      <c r="B91" s="167"/>
      <c r="C91" s="44"/>
      <c r="D91"/>
      <c r="E91"/>
      <c r="F91" s="35"/>
      <c r="G91"/>
      <c r="H91"/>
      <c r="I91" s="14"/>
      <c r="M91" s="5"/>
    </row>
    <row r="92" spans="1:14" ht="12" customHeight="1">
      <c r="A92" s="24"/>
      <c r="B92" s="14"/>
      <c r="C92" s="35"/>
      <c r="D92"/>
      <c r="E92"/>
      <c r="F92" s="35"/>
      <c r="G92"/>
      <c r="H92"/>
      <c r="I92" s="14"/>
      <c r="M92" s="5"/>
    </row>
    <row r="93" spans="1:14" ht="12" customHeight="1">
      <c r="A93" s="24"/>
      <c r="B93" s="14"/>
      <c r="C93" s="35"/>
      <c r="D93"/>
      <c r="E93"/>
      <c r="F93" s="35"/>
      <c r="G93" s="36"/>
      <c r="H93" s="36"/>
      <c r="I93" s="37"/>
      <c r="J93" s="38"/>
      <c r="K93" s="38"/>
      <c r="L93" s="39"/>
      <c r="M93" s="40"/>
    </row>
    <row r="94" spans="1:14" ht="12" customHeight="1">
      <c r="A94" s="24"/>
      <c r="B94" s="14"/>
      <c r="C94" s="35"/>
      <c r="D94"/>
      <c r="E94"/>
      <c r="F94" s="36"/>
      <c r="G94" s="36"/>
      <c r="H94" s="36"/>
      <c r="I94" s="37"/>
      <c r="J94" s="41"/>
      <c r="K94" s="41"/>
      <c r="L94" s="42"/>
      <c r="M94" s="41"/>
    </row>
    <row r="95" spans="1:14" ht="12" customHeight="1">
      <c r="A95" s="24"/>
      <c r="B95" s="14"/>
      <c r="C95" s="14"/>
      <c r="D95" s="32"/>
      <c r="E95" s="32"/>
      <c r="F95" s="14"/>
      <c r="G95" s="14"/>
      <c r="H95" s="14"/>
      <c r="I95" s="14"/>
      <c r="J95" s="15"/>
      <c r="M95" s="17"/>
    </row>
    <row r="96" spans="1:14" ht="12" customHeight="1">
      <c r="A96" s="24"/>
      <c r="B96" s="14"/>
      <c r="C96" s="14"/>
      <c r="D96" s="32"/>
      <c r="E96" s="32"/>
      <c r="F96" s="14"/>
      <c r="G96" s="14"/>
      <c r="H96" s="14"/>
      <c r="I96" s="14"/>
      <c r="J96" s="15"/>
      <c r="M96" s="17"/>
    </row>
    <row r="97" spans="1:13" ht="12" customHeight="1">
      <c r="A97" s="24"/>
      <c r="B97" s="14"/>
      <c r="C97" s="14"/>
      <c r="D97" s="14"/>
      <c r="E97" s="14"/>
      <c r="F97" s="14"/>
      <c r="G97" s="14"/>
      <c r="H97" s="14"/>
      <c r="I97" s="14"/>
      <c r="J97" s="15"/>
      <c r="M97" s="17"/>
    </row>
    <row r="98" spans="1:13" ht="12" customHeight="1">
      <c r="A98" s="24"/>
      <c r="B98" s="12"/>
      <c r="C98" s="14"/>
      <c r="D98" s="14"/>
      <c r="E98" s="14"/>
      <c r="F98" s="14"/>
      <c r="G98" s="14"/>
      <c r="H98" s="14"/>
      <c r="I98" s="14"/>
      <c r="J98" s="15"/>
      <c r="M98" s="17"/>
    </row>
    <row r="99" spans="1:13" ht="12" customHeight="1">
      <c r="A99" s="24"/>
      <c r="B99" s="12"/>
      <c r="C99" s="33"/>
      <c r="D99" s="14"/>
      <c r="E99" s="14"/>
      <c r="F99" s="14"/>
      <c r="G99" s="14"/>
      <c r="H99" s="14"/>
      <c r="I99" s="14"/>
      <c r="J99" s="15"/>
      <c r="M99" s="17"/>
    </row>
    <row r="100" spans="1:13" ht="12" customHeight="1">
      <c r="A100" s="24"/>
      <c r="B100" s="12"/>
      <c r="C100" s="12"/>
      <c r="D100" s="14"/>
      <c r="E100" s="14"/>
      <c r="F100" s="14"/>
      <c r="G100" s="14"/>
      <c r="H100" s="14"/>
      <c r="I100" s="14"/>
      <c r="J100" s="15"/>
      <c r="M100" s="17"/>
    </row>
    <row r="101" spans="1:13" ht="12" customHeight="1">
      <c r="A101" s="24"/>
      <c r="B101" s="12"/>
      <c r="C101" s="12"/>
      <c r="D101" s="14"/>
      <c r="E101" s="14"/>
      <c r="F101" s="14"/>
      <c r="G101" s="14"/>
      <c r="H101" s="14"/>
      <c r="I101" s="14"/>
      <c r="J101" s="15"/>
      <c r="M101" s="17"/>
    </row>
    <row r="102" spans="1:13" ht="12" customHeight="1">
      <c r="A102" s="24"/>
      <c r="B102" s="12"/>
      <c r="C102" s="12"/>
      <c r="D102" s="14"/>
      <c r="E102" s="14"/>
      <c r="F102" s="14"/>
      <c r="G102" s="14"/>
      <c r="H102" s="14"/>
      <c r="I102" s="14"/>
      <c r="J102" s="15"/>
      <c r="M102" s="17"/>
    </row>
    <row r="103" spans="1:13" ht="12" customHeight="1">
      <c r="A103" s="7"/>
      <c r="B103" s="12"/>
      <c r="C103" s="33"/>
      <c r="D103" s="14"/>
      <c r="E103" s="14"/>
      <c r="F103" s="14"/>
      <c r="G103" s="14"/>
      <c r="H103" s="14"/>
      <c r="I103" s="14"/>
      <c r="J103" s="15"/>
      <c r="M103" s="17"/>
    </row>
    <row r="104" spans="1:13" ht="12" customHeight="1">
      <c r="B104" s="19"/>
      <c r="C104" s="12"/>
      <c r="D104" s="14"/>
      <c r="E104" s="14"/>
      <c r="F104" s="14"/>
      <c r="G104" s="14"/>
      <c r="H104" s="14"/>
      <c r="I104" s="14"/>
      <c r="M104" s="17"/>
    </row>
    <row r="105" spans="1:13" ht="12" customHeight="1">
      <c r="B105" s="20"/>
      <c r="C105" s="19"/>
      <c r="D105" s="15"/>
      <c r="E105" s="15"/>
      <c r="F105" s="15"/>
      <c r="G105" s="15"/>
      <c r="H105" s="15"/>
      <c r="I105" s="15"/>
      <c r="M105" s="17"/>
    </row>
    <row r="106" spans="1:13" ht="12" customHeight="1">
      <c r="B106" s="20"/>
      <c r="C106" s="20"/>
      <c r="M106" s="17"/>
    </row>
    <row r="107" spans="1:13" ht="12" customHeight="1">
      <c r="B107" s="20"/>
      <c r="C107" s="34"/>
      <c r="M107" s="17"/>
    </row>
    <row r="108" spans="1:13" ht="12" customHeight="1">
      <c r="B108" s="20"/>
      <c r="C108" s="20"/>
      <c r="M108" s="17"/>
    </row>
    <row r="109" spans="1:13" ht="12" customHeight="1">
      <c r="B109" s="20"/>
      <c r="C109" s="20"/>
      <c r="M109" s="17"/>
    </row>
    <row r="110" spans="1:13" ht="12" customHeight="1">
      <c r="B110" s="20"/>
      <c r="C110" s="20"/>
      <c r="M110" s="17"/>
    </row>
    <row r="111" spans="1:13" ht="12" customHeight="1">
      <c r="B111" s="20"/>
      <c r="C111" s="20"/>
      <c r="M111" s="17"/>
    </row>
    <row r="112" spans="1:13" ht="12" customHeight="1">
      <c r="B112" s="20"/>
      <c r="C112" s="20"/>
      <c r="M112" s="17"/>
    </row>
    <row r="113" spans="2:13" ht="12" customHeight="1">
      <c r="B113" s="20"/>
      <c r="C113" s="20"/>
      <c r="M113" s="17"/>
    </row>
    <row r="114" spans="2:13" ht="12" customHeight="1">
      <c r="B114" s="20"/>
      <c r="C114" s="20"/>
      <c r="M114" s="17"/>
    </row>
    <row r="115" spans="2:13" ht="12" customHeight="1">
      <c r="B115" s="20"/>
      <c r="C115" s="20"/>
      <c r="M115" s="17"/>
    </row>
    <row r="116" spans="2:13" ht="12" customHeight="1">
      <c r="B116" s="20"/>
      <c r="C116" s="20"/>
      <c r="M116" s="17"/>
    </row>
    <row r="117" spans="2:13" ht="12" customHeight="1">
      <c r="B117" s="20"/>
      <c r="C117" s="20"/>
      <c r="M117" s="17"/>
    </row>
    <row r="118" spans="2:13" ht="12" customHeight="1">
      <c r="B118" s="20"/>
      <c r="C118" s="20"/>
      <c r="M118" s="17"/>
    </row>
    <row r="119" spans="2:13" ht="12" customHeight="1">
      <c r="B119" s="20"/>
      <c r="C119" s="20"/>
      <c r="M119" s="17"/>
    </row>
    <row r="120" spans="2:13" ht="12" customHeight="1">
      <c r="B120" s="20"/>
      <c r="C120" s="20"/>
      <c r="M120" s="17"/>
    </row>
    <row r="121" spans="2:13" ht="12" customHeight="1">
      <c r="B121" s="20"/>
      <c r="C121" s="20"/>
      <c r="M121" s="17"/>
    </row>
    <row r="122" spans="2:13" ht="12" customHeight="1">
      <c r="B122" s="20"/>
      <c r="C122" s="20"/>
      <c r="M122" s="17"/>
    </row>
    <row r="123" spans="2:13" ht="12" customHeight="1">
      <c r="B123" s="20"/>
      <c r="C123" s="20"/>
      <c r="M123" s="17"/>
    </row>
    <row r="124" spans="2:13" ht="12" customHeight="1">
      <c r="B124" s="20"/>
      <c r="C124" s="20"/>
      <c r="M124" s="17"/>
    </row>
    <row r="125" spans="2:13" ht="12" customHeight="1">
      <c r="B125" s="20"/>
      <c r="C125" s="20"/>
      <c r="M125" s="17"/>
    </row>
    <row r="126" spans="2:13" ht="12" customHeight="1">
      <c r="B126" s="20"/>
      <c r="C126" s="20"/>
      <c r="M126" s="17"/>
    </row>
    <row r="127" spans="2:13" ht="12" customHeight="1">
      <c r="B127" s="20"/>
      <c r="C127" s="20"/>
      <c r="M127" s="17"/>
    </row>
    <row r="128" spans="2:13" ht="12" customHeight="1">
      <c r="B128" s="20"/>
      <c r="C128" s="20"/>
      <c r="M128" s="17"/>
    </row>
    <row r="129" spans="2:13" ht="12" customHeight="1">
      <c r="B129" s="20"/>
      <c r="C129" s="20"/>
      <c r="M129" s="17"/>
    </row>
    <row r="130" spans="2:13" ht="12" customHeight="1">
      <c r="B130" s="20"/>
      <c r="C130" s="20"/>
      <c r="M130" s="17"/>
    </row>
    <row r="131" spans="2:13" ht="12" customHeight="1">
      <c r="B131" s="20"/>
      <c r="C131" s="20"/>
      <c r="M131" s="17"/>
    </row>
    <row r="132" spans="2:13" ht="12" customHeight="1">
      <c r="B132" s="20"/>
      <c r="C132" s="20"/>
      <c r="M132" s="17"/>
    </row>
    <row r="133" spans="2:13" ht="12" customHeight="1">
      <c r="B133" s="20"/>
      <c r="C133" s="20"/>
      <c r="M133" s="17"/>
    </row>
    <row r="134" spans="2:13" ht="12" customHeight="1">
      <c r="B134" s="20"/>
      <c r="C134" s="20"/>
      <c r="M134" s="17"/>
    </row>
    <row r="135" spans="2:13" ht="12" customHeight="1">
      <c r="B135" s="20"/>
      <c r="C135" s="20"/>
      <c r="M135" s="18"/>
    </row>
    <row r="136" spans="2:13" ht="12" customHeight="1">
      <c r="B136" s="20"/>
      <c r="C136" s="20"/>
      <c r="M136" s="18"/>
    </row>
    <row r="137" spans="2:13" ht="12" customHeight="1">
      <c r="B137" s="20"/>
      <c r="C137" s="20"/>
      <c r="M137" s="18"/>
    </row>
    <row r="138" spans="2:13" ht="12" customHeight="1">
      <c r="B138" s="20"/>
      <c r="C138" s="20"/>
    </row>
    <row r="139" spans="2:13" ht="12" customHeight="1">
      <c r="B139" s="21"/>
      <c r="C139" s="20"/>
    </row>
    <row r="140" spans="2:13" ht="12" customHeight="1">
      <c r="B140" s="21"/>
      <c r="C140" s="21"/>
    </row>
    <row r="141" spans="2:13" ht="12" customHeight="1">
      <c r="B141" s="21"/>
      <c r="C141" s="21"/>
    </row>
    <row r="142" spans="2:13" ht="12" customHeight="1">
      <c r="C142" s="21"/>
    </row>
  </sheetData>
  <mergeCells count="10">
    <mergeCell ref="D90:F90"/>
    <mergeCell ref="B90:C90"/>
    <mergeCell ref="A2:K2"/>
    <mergeCell ref="J3:K3"/>
    <mergeCell ref="G3:I3"/>
    <mergeCell ref="D3:F3"/>
    <mergeCell ref="D87:F88"/>
    <mergeCell ref="D76:F76"/>
    <mergeCell ref="G76:I76"/>
    <mergeCell ref="J76:K76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G1" activePane="topRight" state="frozen"/>
      <selection activeCell="B1" sqref="B1"/>
      <selection pane="topRight" activeCell="J8" sqref="J8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150" t="s">
        <v>105</v>
      </c>
      <c r="C1" s="144">
        <v>42475</v>
      </c>
      <c r="D1" s="144">
        <v>42482</v>
      </c>
      <c r="E1" s="144">
        <v>42489</v>
      </c>
      <c r="F1" s="144">
        <v>38843</v>
      </c>
      <c r="G1" s="145">
        <v>42503</v>
      </c>
      <c r="H1" s="145">
        <v>42510</v>
      </c>
      <c r="I1" s="145">
        <v>42517</v>
      </c>
      <c r="J1" s="145">
        <v>42524</v>
      </c>
    </row>
    <row r="2" spans="2:10">
      <c r="B2" s="151" t="s">
        <v>109</v>
      </c>
      <c r="C2" s="138">
        <v>4432668254.2300005</v>
      </c>
      <c r="D2" s="138">
        <v>4437703284.9799995</v>
      </c>
      <c r="E2" s="138">
        <v>4437618936.71</v>
      </c>
      <c r="F2" s="138">
        <v>4513895741.3399992</v>
      </c>
      <c r="G2" s="146">
        <v>4597750919.8700008</v>
      </c>
      <c r="H2" s="146">
        <v>4645965916.0599995</v>
      </c>
      <c r="I2" s="146">
        <v>4743463332.9499998</v>
      </c>
      <c r="J2" s="146">
        <v>4649615249.8300009</v>
      </c>
    </row>
    <row r="3" spans="2:10">
      <c r="B3" s="151" t="s">
        <v>99</v>
      </c>
      <c r="C3" s="139">
        <v>22312854265.14048</v>
      </c>
      <c r="D3" s="139">
        <v>22377975056.450001</v>
      </c>
      <c r="E3" s="139">
        <v>22521652300.401424</v>
      </c>
      <c r="F3" s="139">
        <v>22787556145.83482</v>
      </c>
      <c r="G3" s="147">
        <v>23111972513.726398</v>
      </c>
      <c r="H3" s="147">
        <v>23459551082.953259</v>
      </c>
      <c r="I3" s="147">
        <v>24095195890.536625</v>
      </c>
      <c r="J3" s="273">
        <v>24398581665.666962</v>
      </c>
    </row>
    <row r="4" spans="2:10">
      <c r="B4" s="151" t="s">
        <v>78</v>
      </c>
      <c r="C4" s="138">
        <v>20508196955.070538</v>
      </c>
      <c r="D4" s="138">
        <v>20850523055.170002</v>
      </c>
      <c r="E4" s="138">
        <v>21235389057.950111</v>
      </c>
      <c r="F4" s="138">
        <v>21280804942.670841</v>
      </c>
      <c r="G4" s="146">
        <v>21331587769.744442</v>
      </c>
      <c r="H4" s="146">
        <v>21396724487.836266</v>
      </c>
      <c r="I4" s="146">
        <v>21398511389.844437</v>
      </c>
      <c r="J4" s="146">
        <v>21082465326.959381</v>
      </c>
    </row>
    <row r="5" spans="2:10">
      <c r="B5" s="151" t="s">
        <v>0</v>
      </c>
      <c r="C5" s="138">
        <v>12799689115.790001</v>
      </c>
      <c r="D5" s="138">
        <v>12869420444</v>
      </c>
      <c r="E5" s="138">
        <v>12952332875</v>
      </c>
      <c r="F5" s="138">
        <v>13204586602.25</v>
      </c>
      <c r="G5" s="146">
        <v>13532865464.860001</v>
      </c>
      <c r="H5" s="146">
        <v>13950967047.910002</v>
      </c>
      <c r="I5" s="146">
        <v>14607041525.899998</v>
      </c>
      <c r="J5" s="146">
        <v>13179447566.35</v>
      </c>
    </row>
    <row r="6" spans="2:10">
      <c r="B6" s="151" t="s">
        <v>74</v>
      </c>
      <c r="C6" s="138">
        <v>45692784966.04583</v>
      </c>
      <c r="D6" s="138">
        <v>45691535366.720001</v>
      </c>
      <c r="E6" s="138">
        <v>45696370964.415833</v>
      </c>
      <c r="F6" s="138">
        <v>45707168969.702789</v>
      </c>
      <c r="G6" s="146">
        <v>45708124212.702789</v>
      </c>
      <c r="H6" s="146">
        <v>45709079422.702789</v>
      </c>
      <c r="I6" s="146">
        <v>45710104968.702789</v>
      </c>
      <c r="J6" s="146">
        <v>45715167104.702789</v>
      </c>
    </row>
    <row r="7" spans="2:10">
      <c r="B7" s="151" t="s">
        <v>75</v>
      </c>
      <c r="C7" s="140">
        <v>173660065061.31421</v>
      </c>
      <c r="D7" s="140">
        <v>171107837889.85999</v>
      </c>
      <c r="E7" s="140">
        <v>168120831815.13998</v>
      </c>
      <c r="F7" s="140">
        <v>167754060247.98999</v>
      </c>
      <c r="G7" s="148">
        <v>166348275020.61627</v>
      </c>
      <c r="H7" s="148">
        <v>165927563221.60107</v>
      </c>
      <c r="I7" s="148">
        <v>163878828560.8511</v>
      </c>
      <c r="J7" s="148">
        <v>163759572716.03107</v>
      </c>
    </row>
    <row r="8" spans="2:10">
      <c r="B8" s="151" t="s">
        <v>98</v>
      </c>
      <c r="C8" s="141">
        <v>7768597214.7000008</v>
      </c>
      <c r="D8" s="141">
        <v>7738165719.3299999</v>
      </c>
      <c r="E8" s="141">
        <v>7926555169.0799999</v>
      </c>
      <c r="F8" s="141">
        <v>7928001431.04</v>
      </c>
      <c r="G8" s="149">
        <v>7944808932.3699999</v>
      </c>
      <c r="H8" s="149">
        <v>7935661665.0299997</v>
      </c>
      <c r="I8" s="149">
        <v>7972306821.7799997</v>
      </c>
      <c r="J8" s="274">
        <v>8006959869.8900003</v>
      </c>
    </row>
    <row r="9" spans="2:10" s="3" customFormat="1" ht="15.75" thickBot="1">
      <c r="B9" s="152" t="s">
        <v>1</v>
      </c>
      <c r="C9" s="153">
        <f t="shared" ref="C9:J9" si="0">SUM(C2:C8)</f>
        <v>287174855832.29108</v>
      </c>
      <c r="D9" s="153">
        <f t="shared" si="0"/>
        <v>285073160816.51001</v>
      </c>
      <c r="E9" s="153">
        <f t="shared" si="0"/>
        <v>282890751118.69739</v>
      </c>
      <c r="F9" s="153">
        <f t="shared" si="0"/>
        <v>283176074080.82843</v>
      </c>
      <c r="G9" s="153">
        <f t="shared" si="0"/>
        <v>282575384833.88989</v>
      </c>
      <c r="H9" s="153">
        <f t="shared" si="0"/>
        <v>283025512844.09338</v>
      </c>
      <c r="I9" s="153">
        <f t="shared" si="0"/>
        <v>282405452490.565</v>
      </c>
      <c r="J9" s="154">
        <f t="shared" si="0"/>
        <v>280791809499.43018</v>
      </c>
    </row>
    <row r="10" spans="2:10">
      <c r="C10" s="90"/>
      <c r="D10" s="90"/>
      <c r="E10" s="90"/>
      <c r="F10" s="90"/>
      <c r="G10" s="90"/>
      <c r="H10" s="90"/>
      <c r="I10" s="90"/>
    </row>
    <row r="11" spans="2:10">
      <c r="C11" s="1"/>
      <c r="D11" s="1"/>
      <c r="J11" s="90"/>
    </row>
    <row r="12" spans="2:10">
      <c r="B12" s="168"/>
      <c r="C12" s="171"/>
      <c r="D12" s="171"/>
      <c r="E12" s="171"/>
      <c r="F12" s="171"/>
      <c r="G12" s="171"/>
      <c r="H12" s="171"/>
      <c r="I12" s="171"/>
    </row>
    <row r="13" spans="2:10">
      <c r="B13" s="168"/>
      <c r="C13" s="171"/>
      <c r="D13" s="171"/>
      <c r="E13" s="171"/>
      <c r="F13" s="171"/>
      <c r="G13" s="171"/>
      <c r="H13" s="171"/>
      <c r="I13" s="171"/>
    </row>
    <row r="14" spans="2:10">
      <c r="B14" s="168"/>
      <c r="C14" s="171"/>
      <c r="D14" s="171"/>
      <c r="E14" s="171"/>
      <c r="F14" s="171"/>
      <c r="G14" s="171"/>
      <c r="H14" s="171"/>
      <c r="I14" s="171"/>
    </row>
    <row r="15" spans="2:10">
      <c r="B15" s="168"/>
      <c r="C15" s="171"/>
      <c r="D15" s="171"/>
      <c r="E15" s="171"/>
      <c r="F15" s="171"/>
      <c r="G15" s="171"/>
      <c r="H15" s="171"/>
      <c r="I15" s="171"/>
    </row>
    <row r="16" spans="2:10">
      <c r="B16" s="168"/>
      <c r="C16" s="171"/>
      <c r="D16" s="171"/>
      <c r="E16" s="171"/>
      <c r="F16" s="171"/>
      <c r="G16" s="171"/>
      <c r="H16" s="171"/>
      <c r="I16" s="171"/>
    </row>
    <row r="17" spans="2:9">
      <c r="B17" s="168"/>
      <c r="C17" s="169"/>
      <c r="D17" s="169"/>
      <c r="E17" s="169"/>
      <c r="F17" s="169"/>
      <c r="G17" s="169"/>
      <c r="H17" s="169"/>
      <c r="I17" s="169"/>
    </row>
    <row r="18" spans="2:9">
      <c r="B18" s="168"/>
      <c r="C18" s="170"/>
      <c r="D18" s="170"/>
      <c r="E18" s="168"/>
      <c r="F18" s="168"/>
      <c r="G18" s="168"/>
      <c r="H18" s="168"/>
      <c r="I18" s="168"/>
    </row>
    <row r="19" spans="2:9">
      <c r="B19" s="168"/>
      <c r="C19" s="170"/>
      <c r="D19" s="170"/>
      <c r="E19" s="168"/>
      <c r="F19" s="168"/>
      <c r="G19" s="168"/>
      <c r="H19" s="168"/>
      <c r="I19" s="168"/>
    </row>
    <row r="20" spans="2:9">
      <c r="B20" s="168"/>
      <c r="C20" s="170"/>
      <c r="D20" s="170"/>
      <c r="E20" s="168"/>
      <c r="F20" s="168"/>
      <c r="G20" s="168"/>
      <c r="H20" s="168"/>
      <c r="I20" s="168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K85"/>
  <sheetViews>
    <sheetView zoomScale="110" zoomScaleNormal="110" workbookViewId="0">
      <pane xSplit="1" topLeftCell="V1" activePane="topRight" state="frozen"/>
      <selection pane="topRight" sqref="A1:AK1"/>
    </sheetView>
  </sheetViews>
  <sheetFormatPr defaultRowHeight="15"/>
  <cols>
    <col min="1" max="1" width="31.5703125" customWidth="1"/>
    <col min="2" max="2" width="13.85546875" customWidth="1"/>
    <col min="3" max="3" width="8.7109375" customWidth="1"/>
    <col min="4" max="4" width="14.42578125" customWidth="1"/>
    <col min="5" max="5" width="8.5703125" customWidth="1"/>
    <col min="6" max="6" width="7.140625" customWidth="1"/>
    <col min="7" max="7" width="8.140625" customWidth="1"/>
    <col min="8" max="8" width="13.85546875" customWidth="1"/>
    <col min="9" max="9" width="8.28515625" customWidth="1"/>
    <col min="10" max="10" width="7.42578125" customWidth="1"/>
    <col min="11" max="11" width="7.28515625" customWidth="1"/>
    <col min="12" max="12" width="14.140625" customWidth="1"/>
    <col min="13" max="13" width="7.5703125" customWidth="1"/>
    <col min="14" max="14" width="7" customWidth="1"/>
    <col min="15" max="15" width="6.7109375" customWidth="1"/>
    <col min="16" max="16" width="14.5703125" customWidth="1"/>
    <col min="17" max="17" width="7.7109375" customWidth="1"/>
    <col min="18" max="18" width="7.28515625" customWidth="1"/>
    <col min="19" max="19" width="7" customWidth="1"/>
    <col min="20" max="20" width="13.7109375" customWidth="1"/>
    <col min="21" max="21" width="7.5703125" customWidth="1"/>
    <col min="22" max="22" width="6.5703125" customWidth="1"/>
    <col min="23" max="23" width="7.42578125" customWidth="1"/>
    <col min="24" max="24" width="13.140625" customWidth="1"/>
    <col min="25" max="25" width="7.7109375" customWidth="1"/>
    <col min="26" max="26" width="6.7109375" customWidth="1"/>
    <col min="27" max="27" width="7.140625" customWidth="1"/>
    <col min="28" max="28" width="13" customWidth="1"/>
    <col min="29" max="29" width="8" customWidth="1"/>
    <col min="30" max="30" width="6.42578125" customWidth="1"/>
    <col min="31" max="31" width="7.28515625" customWidth="1"/>
    <col min="32" max="32" width="12.7109375" customWidth="1"/>
    <col min="33" max="35" width="7.28515625" customWidth="1"/>
    <col min="36" max="36" width="7.7109375" customWidth="1"/>
    <col min="37" max="37" width="8.28515625" customWidth="1"/>
  </cols>
  <sheetData>
    <row r="1" spans="1:37" ht="48" customHeight="1" thickBot="1">
      <c r="A1" s="333" t="s">
        <v>130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5"/>
    </row>
    <row r="2" spans="1:37" ht="30.75" customHeight="1" thickBot="1">
      <c r="A2" s="207"/>
      <c r="B2" s="326" t="s">
        <v>129</v>
      </c>
      <c r="C2" s="327"/>
      <c r="D2" s="326" t="s">
        <v>128</v>
      </c>
      <c r="E2" s="327"/>
      <c r="F2" s="328" t="s">
        <v>101</v>
      </c>
      <c r="G2" s="327"/>
      <c r="H2" s="326" t="s">
        <v>126</v>
      </c>
      <c r="I2" s="327"/>
      <c r="J2" s="328" t="s">
        <v>101</v>
      </c>
      <c r="K2" s="327"/>
      <c r="L2" s="326" t="s">
        <v>123</v>
      </c>
      <c r="M2" s="327"/>
      <c r="N2" s="328" t="s">
        <v>101</v>
      </c>
      <c r="O2" s="327"/>
      <c r="P2" s="326" t="s">
        <v>122</v>
      </c>
      <c r="Q2" s="327"/>
      <c r="R2" s="328" t="s">
        <v>101</v>
      </c>
      <c r="S2" s="327"/>
      <c r="T2" s="326" t="s">
        <v>119</v>
      </c>
      <c r="U2" s="327"/>
      <c r="V2" s="328" t="s">
        <v>101</v>
      </c>
      <c r="W2" s="327"/>
      <c r="X2" s="326" t="s">
        <v>110</v>
      </c>
      <c r="Y2" s="327"/>
      <c r="Z2" s="328" t="s">
        <v>101</v>
      </c>
      <c r="AA2" s="327"/>
      <c r="AB2" s="326" t="s">
        <v>117</v>
      </c>
      <c r="AC2" s="327"/>
      <c r="AD2" s="328" t="s">
        <v>101</v>
      </c>
      <c r="AE2" s="327"/>
      <c r="AF2" s="326" t="s">
        <v>138</v>
      </c>
      <c r="AG2" s="327"/>
      <c r="AH2" s="328" t="s">
        <v>101</v>
      </c>
      <c r="AI2" s="327"/>
      <c r="AJ2" s="331" t="s">
        <v>116</v>
      </c>
      <c r="AK2" s="332"/>
    </row>
    <row r="3" spans="1:37" ht="14.25" customHeight="1">
      <c r="A3" s="208" t="s">
        <v>4</v>
      </c>
      <c r="B3" s="209" t="s">
        <v>96</v>
      </c>
      <c r="C3" s="210" t="s">
        <v>5</v>
      </c>
      <c r="D3" s="209" t="s">
        <v>96</v>
      </c>
      <c r="E3" s="210" t="s">
        <v>5</v>
      </c>
      <c r="F3" s="211" t="s">
        <v>96</v>
      </c>
      <c r="G3" s="211" t="s">
        <v>5</v>
      </c>
      <c r="H3" s="209" t="s">
        <v>96</v>
      </c>
      <c r="I3" s="210" t="s">
        <v>5</v>
      </c>
      <c r="J3" s="212" t="s">
        <v>96</v>
      </c>
      <c r="K3" s="212" t="s">
        <v>5</v>
      </c>
      <c r="L3" s="209" t="s">
        <v>96</v>
      </c>
      <c r="M3" s="210" t="s">
        <v>5</v>
      </c>
      <c r="N3" s="212" t="s">
        <v>96</v>
      </c>
      <c r="O3" s="212" t="s">
        <v>5</v>
      </c>
      <c r="P3" s="209" t="s">
        <v>96</v>
      </c>
      <c r="Q3" s="210" t="s">
        <v>5</v>
      </c>
      <c r="R3" s="212" t="s">
        <v>96</v>
      </c>
      <c r="S3" s="212" t="s">
        <v>5</v>
      </c>
      <c r="T3" s="209" t="s">
        <v>96</v>
      </c>
      <c r="U3" s="210" t="s">
        <v>5</v>
      </c>
      <c r="V3" s="212" t="s">
        <v>96</v>
      </c>
      <c r="W3" s="212" t="s">
        <v>5</v>
      </c>
      <c r="X3" s="209" t="s">
        <v>96</v>
      </c>
      <c r="Y3" s="210" t="s">
        <v>5</v>
      </c>
      <c r="Z3" s="211" t="s">
        <v>96</v>
      </c>
      <c r="AA3" s="211" t="s">
        <v>5</v>
      </c>
      <c r="AB3" s="209" t="s">
        <v>96</v>
      </c>
      <c r="AC3" s="210" t="s">
        <v>5</v>
      </c>
      <c r="AD3" s="213" t="s">
        <v>96</v>
      </c>
      <c r="AE3" s="214" t="s">
        <v>5</v>
      </c>
      <c r="AF3" s="275" t="s">
        <v>96</v>
      </c>
      <c r="AG3" s="276" t="s">
        <v>5</v>
      </c>
      <c r="AH3" s="213" t="s">
        <v>96</v>
      </c>
      <c r="AI3" s="214" t="s">
        <v>5</v>
      </c>
      <c r="AJ3" s="215" t="s">
        <v>96</v>
      </c>
      <c r="AK3" s="216" t="s">
        <v>5</v>
      </c>
    </row>
    <row r="4" spans="1:37">
      <c r="A4" s="217" t="s">
        <v>0</v>
      </c>
      <c r="B4" s="218" t="s">
        <v>6</v>
      </c>
      <c r="C4" s="218" t="s">
        <v>6</v>
      </c>
      <c r="D4" s="218" t="s">
        <v>6</v>
      </c>
      <c r="E4" s="218" t="s">
        <v>6</v>
      </c>
      <c r="F4" s="219" t="s">
        <v>146</v>
      </c>
      <c r="G4" s="219" t="s">
        <v>146</v>
      </c>
      <c r="H4" s="218" t="s">
        <v>6</v>
      </c>
      <c r="I4" s="218" t="s">
        <v>6</v>
      </c>
      <c r="J4" s="220" t="s">
        <v>146</v>
      </c>
      <c r="K4" s="220" t="s">
        <v>146</v>
      </c>
      <c r="L4" s="218" t="s">
        <v>6</v>
      </c>
      <c r="M4" s="218" t="s">
        <v>6</v>
      </c>
      <c r="N4" s="220" t="s">
        <v>146</v>
      </c>
      <c r="O4" s="220" t="s">
        <v>146</v>
      </c>
      <c r="P4" s="218" t="s">
        <v>6</v>
      </c>
      <c r="Q4" s="218" t="s">
        <v>6</v>
      </c>
      <c r="R4" s="220" t="s">
        <v>146</v>
      </c>
      <c r="S4" s="220" t="s">
        <v>146</v>
      </c>
      <c r="T4" s="218" t="s">
        <v>6</v>
      </c>
      <c r="U4" s="218" t="s">
        <v>6</v>
      </c>
      <c r="V4" s="220" t="s">
        <v>146</v>
      </c>
      <c r="W4" s="220" t="s">
        <v>146</v>
      </c>
      <c r="X4" s="218" t="s">
        <v>6</v>
      </c>
      <c r="Y4" s="218" t="s">
        <v>6</v>
      </c>
      <c r="Z4" s="219" t="s">
        <v>146</v>
      </c>
      <c r="AA4" s="219" t="s">
        <v>146</v>
      </c>
      <c r="AB4" s="218" t="s">
        <v>6</v>
      </c>
      <c r="AC4" s="218" t="s">
        <v>6</v>
      </c>
      <c r="AD4" s="219" t="s">
        <v>146</v>
      </c>
      <c r="AE4" s="219" t="s">
        <v>146</v>
      </c>
      <c r="AF4" s="283" t="s">
        <v>6</v>
      </c>
      <c r="AG4" s="283" t="s">
        <v>6</v>
      </c>
      <c r="AH4" s="219" t="s">
        <v>146</v>
      </c>
      <c r="AI4" s="219" t="s">
        <v>146</v>
      </c>
      <c r="AJ4" s="339" t="s">
        <v>146</v>
      </c>
      <c r="AK4" s="340" t="s">
        <v>146</v>
      </c>
    </row>
    <row r="5" spans="1:37">
      <c r="A5" s="194" t="s">
        <v>8</v>
      </c>
      <c r="B5" s="221">
        <v>6945128082.3900003</v>
      </c>
      <c r="C5" s="221">
        <v>6688.58</v>
      </c>
      <c r="D5" s="221">
        <v>6944322202.4099998</v>
      </c>
      <c r="E5" s="221">
        <v>6690.98</v>
      </c>
      <c r="F5" s="222">
        <f t="shared" ref="F5:F15" si="0">((D5-B5)/B5)</f>
        <v>-1.1603529415733561E-4</v>
      </c>
      <c r="G5" s="222">
        <f t="shared" ref="G5:G15" si="1">((E5-C5)/C5)</f>
        <v>3.5882055682964639E-4</v>
      </c>
      <c r="H5" s="221">
        <v>6978650347.7200003</v>
      </c>
      <c r="I5" s="221">
        <v>6726.98</v>
      </c>
      <c r="J5" s="222">
        <f>((H5-D5)/D5)</f>
        <v>4.9433399415261823E-3</v>
      </c>
      <c r="K5" s="222">
        <f>((I5-E5)/E5)</f>
        <v>5.3803777623008886E-3</v>
      </c>
      <c r="L5" s="221">
        <v>7027397330.8199997</v>
      </c>
      <c r="M5" s="221">
        <v>6788.01</v>
      </c>
      <c r="N5" s="222">
        <f>((L5-H5)/H5)</f>
        <v>6.9851591168950868E-3</v>
      </c>
      <c r="O5" s="222">
        <f>((M5-I5)/I5)</f>
        <v>9.0724217999757183E-3</v>
      </c>
      <c r="P5" s="221">
        <v>7192250613.3699999</v>
      </c>
      <c r="Q5" s="221">
        <v>6957.84</v>
      </c>
      <c r="R5" s="222">
        <f>((P5-L5)/L5)</f>
        <v>2.3458654006513119E-2</v>
      </c>
      <c r="S5" s="222">
        <f>((Q5-M5)/M5)</f>
        <v>2.5019114585865358E-2</v>
      </c>
      <c r="T5" s="221">
        <v>7429989708.8699999</v>
      </c>
      <c r="U5" s="221">
        <v>7186.57</v>
      </c>
      <c r="V5" s="222">
        <f>((T5-P5)/P5)</f>
        <v>3.3054895926187003E-2</v>
      </c>
      <c r="W5" s="222">
        <f>((U5-Q5)/Q5)</f>
        <v>3.2873707932346757E-2</v>
      </c>
      <c r="X5" s="221">
        <v>7632288517.3999996</v>
      </c>
      <c r="Y5" s="221">
        <v>7391.56</v>
      </c>
      <c r="Z5" s="222">
        <f>((X5-T5)/T5)</f>
        <v>2.7227333611040308E-2</v>
      </c>
      <c r="AA5" s="222">
        <f>((Y5-U5)/U5)</f>
        <v>2.8524038588645308E-2</v>
      </c>
      <c r="AB5" s="221">
        <v>7994110619.7399998</v>
      </c>
      <c r="AC5" s="221">
        <v>7702.92</v>
      </c>
      <c r="AD5" s="193">
        <f t="shared" ref="AD5:AD15" si="2">((AB5-X5)/X5)</f>
        <v>4.7406764237898302E-2</v>
      </c>
      <c r="AE5" s="193">
        <f t="shared" ref="AE5:AE15" si="3">((AC5-Y5)/Y5)</f>
        <v>4.2123719485467163E-2</v>
      </c>
      <c r="AF5" s="281">
        <v>7689783282.8100004</v>
      </c>
      <c r="AG5" s="281">
        <v>7414.54</v>
      </c>
      <c r="AH5" s="193">
        <f t="shared" ref="AH5:AH15" si="4">((AF5-AB5)/AB5)</f>
        <v>-3.8068942426005267E-2</v>
      </c>
      <c r="AI5" s="193">
        <f t="shared" ref="AI5:AI15" si="5">((AG5-AC5)/AC5)</f>
        <v>-3.7437750878887503E-2</v>
      </c>
      <c r="AJ5" s="223">
        <f>STDEV(F5,J5,N5,R5,V5,Z5,AD5,AH5)</f>
        <v>2.6128476017379328E-2</v>
      </c>
      <c r="AK5" s="224">
        <f>STDEV(G5,K5,O5,S5,W5,AA5,AE5,AI5)</f>
        <v>2.508671446462063E-2</v>
      </c>
    </row>
    <row r="6" spans="1:37">
      <c r="A6" s="194" t="s">
        <v>77</v>
      </c>
      <c r="B6" s="225">
        <v>423860217.47000003</v>
      </c>
      <c r="C6" s="226">
        <v>0.83</v>
      </c>
      <c r="D6" s="225">
        <v>426982864.19999999</v>
      </c>
      <c r="E6" s="226">
        <v>0.83</v>
      </c>
      <c r="F6" s="222">
        <f t="shared" si="0"/>
        <v>7.3671616285172457E-3</v>
      </c>
      <c r="G6" s="222">
        <f t="shared" si="1"/>
        <v>0</v>
      </c>
      <c r="H6" s="225">
        <v>432826561.30000001</v>
      </c>
      <c r="I6" s="226">
        <v>0.84</v>
      </c>
      <c r="J6" s="222">
        <f t="shared" ref="J6:J69" si="6">((H6-D6)/D6)</f>
        <v>1.368602253148693E-2</v>
      </c>
      <c r="K6" s="222">
        <f t="shared" ref="K6:K69" si="7">((I6-E6)/E6)</f>
        <v>1.2048192771084348E-2</v>
      </c>
      <c r="L6" s="225">
        <v>434351140.95999998</v>
      </c>
      <c r="M6" s="179">
        <v>0.85</v>
      </c>
      <c r="N6" s="222">
        <f t="shared" ref="N6:N69" si="8">((L6-H6)/H6)</f>
        <v>3.522380085503238E-3</v>
      </c>
      <c r="O6" s="222">
        <f t="shared" ref="O6:O69" si="9">((M6-I6)/I6)</f>
        <v>1.1904761904761916E-2</v>
      </c>
      <c r="P6" s="225">
        <v>441157990.81</v>
      </c>
      <c r="Q6" s="179">
        <v>0.86</v>
      </c>
      <c r="R6" s="222">
        <f t="shared" ref="R6:R69" si="10">((P6-L6)/L6)</f>
        <v>1.5671306480179999E-2</v>
      </c>
      <c r="S6" s="222">
        <f t="shared" ref="S6:S69" si="11">((Q6-M6)/M6)</f>
        <v>1.1764705882352951E-2</v>
      </c>
      <c r="T6" s="225">
        <v>453315021.94</v>
      </c>
      <c r="U6" s="179">
        <v>0.88</v>
      </c>
      <c r="V6" s="222">
        <f t="shared" ref="V6:V69" si="12">((T6-P6)/P6)</f>
        <v>2.7557091525597783E-2</v>
      </c>
      <c r="W6" s="222">
        <f t="shared" ref="W6:W69" si="13">((U6-Q6)/Q6)</f>
        <v>2.3255813953488393E-2</v>
      </c>
      <c r="X6" s="225">
        <v>467687034.38999999</v>
      </c>
      <c r="Y6" s="179">
        <v>0.91</v>
      </c>
      <c r="Z6" s="222">
        <f t="shared" ref="Z6:Z69" si="14">((X6-T6)/T6)</f>
        <v>3.170424926245273E-2</v>
      </c>
      <c r="AA6" s="222">
        <f t="shared" ref="AA6:AA69" si="15">((Y6-U6)/U6)</f>
        <v>3.4090909090909123E-2</v>
      </c>
      <c r="AB6" s="225">
        <v>491949130.72000003</v>
      </c>
      <c r="AC6" s="179">
        <v>0.96</v>
      </c>
      <c r="AD6" s="193">
        <f t="shared" si="2"/>
        <v>5.1876777729459353E-2</v>
      </c>
      <c r="AE6" s="193">
        <f t="shared" si="3"/>
        <v>5.4945054945054868E-2</v>
      </c>
      <c r="AF6" s="284">
        <v>471229105.10000002</v>
      </c>
      <c r="AG6" s="285">
        <v>0.92</v>
      </c>
      <c r="AH6" s="193">
        <f t="shared" si="4"/>
        <v>-4.2118227934816919E-2</v>
      </c>
      <c r="AI6" s="193">
        <f t="shared" si="5"/>
        <v>-4.1666666666666588E-2</v>
      </c>
      <c r="AJ6" s="223">
        <f t="shared" ref="AJ6:AJ69" si="16">STDEV(F6,J6,N6,R6,V6,Z6,AD6,AH6)</f>
        <v>2.7351871331147543E-2</v>
      </c>
      <c r="AK6" s="224">
        <f t="shared" ref="AK6:AK69" si="17">STDEV(G6,K6,O6,S6,W6,AA6,AE6,AI6)</f>
        <v>2.795349609479043E-2</v>
      </c>
    </row>
    <row r="7" spans="1:37">
      <c r="A7" s="194" t="s">
        <v>14</v>
      </c>
      <c r="B7" s="181">
        <v>198687323.84</v>
      </c>
      <c r="C7" s="179">
        <v>100.44</v>
      </c>
      <c r="D7" s="181">
        <v>201271781.66999999</v>
      </c>
      <c r="E7" s="179">
        <v>102.16</v>
      </c>
      <c r="F7" s="222">
        <f t="shared" si="0"/>
        <v>1.3007663398200529E-2</v>
      </c>
      <c r="G7" s="222">
        <f t="shared" si="1"/>
        <v>1.7124651533253672E-2</v>
      </c>
      <c r="H7" s="181">
        <v>195633571.97999999</v>
      </c>
      <c r="I7" s="179">
        <v>98.45</v>
      </c>
      <c r="J7" s="222">
        <f t="shared" si="6"/>
        <v>-2.8012916878950574E-2</v>
      </c>
      <c r="K7" s="222">
        <f t="shared" si="7"/>
        <v>-3.6315583398590388E-2</v>
      </c>
      <c r="L7" s="181">
        <v>197377407.78</v>
      </c>
      <c r="M7" s="179">
        <v>99.51</v>
      </c>
      <c r="N7" s="222">
        <f t="shared" si="8"/>
        <v>8.9137860253264076E-3</v>
      </c>
      <c r="O7" s="222">
        <f t="shared" si="9"/>
        <v>1.0766886744540398E-2</v>
      </c>
      <c r="P7" s="181">
        <v>150854212.03999999</v>
      </c>
      <c r="Q7" s="179">
        <v>100.12</v>
      </c>
      <c r="R7" s="222">
        <f t="shared" si="10"/>
        <v>-0.23570679270372982</v>
      </c>
      <c r="S7" s="222">
        <f t="shared" si="11"/>
        <v>6.1300371821927388E-3</v>
      </c>
      <c r="T7" s="181">
        <v>156727311.78</v>
      </c>
      <c r="U7" s="179">
        <v>104.12</v>
      </c>
      <c r="V7" s="222">
        <f t="shared" si="12"/>
        <v>3.8932288734786658E-2</v>
      </c>
      <c r="W7" s="222">
        <f t="shared" si="13"/>
        <v>3.9952057530962842E-2</v>
      </c>
      <c r="X7" s="181">
        <v>203618006.31</v>
      </c>
      <c r="Y7" s="179">
        <v>105.05</v>
      </c>
      <c r="Z7" s="222">
        <f t="shared" si="14"/>
        <v>0.29918649147648896</v>
      </c>
      <c r="AA7" s="222">
        <f t="shared" si="15"/>
        <v>8.9320015366883658E-3</v>
      </c>
      <c r="AB7" s="181">
        <v>206971080.90000001</v>
      </c>
      <c r="AC7" s="179">
        <v>106.59</v>
      </c>
      <c r="AD7" s="193">
        <f t="shared" si="2"/>
        <v>1.6467475793349465E-2</v>
      </c>
      <c r="AE7" s="193">
        <f t="shared" si="3"/>
        <v>1.4659685863874405E-2</v>
      </c>
      <c r="AF7" s="286">
        <v>207142542.78</v>
      </c>
      <c r="AG7" s="285">
        <v>106.85</v>
      </c>
      <c r="AH7" s="193">
        <f t="shared" si="4"/>
        <v>8.2843399790156493E-4</v>
      </c>
      <c r="AI7" s="193">
        <f t="shared" si="5"/>
        <v>2.4392532132469359E-3</v>
      </c>
      <c r="AJ7" s="223">
        <f t="shared" si="16"/>
        <v>0.14455726879775829</v>
      </c>
      <c r="AK7" s="224">
        <f t="shared" si="17"/>
        <v>2.1231198263167758E-2</v>
      </c>
    </row>
    <row r="8" spans="1:37">
      <c r="A8" s="194" t="s">
        <v>16</v>
      </c>
      <c r="B8" s="227">
        <v>156657150</v>
      </c>
      <c r="C8" s="228">
        <v>8.84</v>
      </c>
      <c r="D8" s="227">
        <v>154250151</v>
      </c>
      <c r="E8" s="228">
        <v>8.7100000000000009</v>
      </c>
      <c r="F8" s="222">
        <f t="shared" si="0"/>
        <v>-1.5364756731499328E-2</v>
      </c>
      <c r="G8" s="222">
        <f t="shared" si="1"/>
        <v>-1.4705882352941064E-2</v>
      </c>
      <c r="H8" s="227">
        <v>154526376</v>
      </c>
      <c r="I8" s="228">
        <v>8.7200000000000006</v>
      </c>
      <c r="J8" s="222">
        <f t="shared" si="6"/>
        <v>1.7907599973759508E-3</v>
      </c>
      <c r="K8" s="222">
        <f t="shared" si="7"/>
        <v>1.1481056257175413E-3</v>
      </c>
      <c r="L8" s="227">
        <v>157321027</v>
      </c>
      <c r="M8" s="228">
        <v>8.8800000000000008</v>
      </c>
      <c r="N8" s="222">
        <f t="shared" si="8"/>
        <v>1.8085268498110641E-2</v>
      </c>
      <c r="O8" s="222">
        <f t="shared" si="9"/>
        <v>1.8348623853211024E-2</v>
      </c>
      <c r="P8" s="227">
        <v>159835673</v>
      </c>
      <c r="Q8" s="228">
        <v>9.02</v>
      </c>
      <c r="R8" s="222">
        <f t="shared" si="10"/>
        <v>1.5984169744836459E-2</v>
      </c>
      <c r="S8" s="222">
        <f t="shared" si="11"/>
        <v>1.5765765765765629E-2</v>
      </c>
      <c r="T8" s="227">
        <v>163914351</v>
      </c>
      <c r="U8" s="228">
        <v>9.25</v>
      </c>
      <c r="V8" s="222">
        <f t="shared" si="12"/>
        <v>2.551794554648636E-2</v>
      </c>
      <c r="W8" s="222">
        <f t="shared" si="13"/>
        <v>2.5498891352549936E-2</v>
      </c>
      <c r="X8" s="227">
        <v>166693632</v>
      </c>
      <c r="Y8" s="228">
        <v>9.41</v>
      </c>
      <c r="Z8" s="222">
        <f t="shared" si="14"/>
        <v>1.6955690475204333E-2</v>
      </c>
      <c r="AA8" s="222">
        <f t="shared" si="15"/>
        <v>1.7297297297297311E-2</v>
      </c>
      <c r="AB8" s="227">
        <v>169681358</v>
      </c>
      <c r="AC8" s="228">
        <v>9.58</v>
      </c>
      <c r="AD8" s="193">
        <f t="shared" si="2"/>
        <v>1.7923456128186108E-2</v>
      </c>
      <c r="AE8" s="193">
        <f t="shared" si="3"/>
        <v>1.8065887353878846E-2</v>
      </c>
      <c r="AF8" s="287">
        <v>165265880</v>
      </c>
      <c r="AG8" s="288">
        <v>9.33</v>
      </c>
      <c r="AH8" s="193">
        <f t="shared" si="4"/>
        <v>-2.602217504647741E-2</v>
      </c>
      <c r="AI8" s="193">
        <f t="shared" si="5"/>
        <v>-2.6096033402922755E-2</v>
      </c>
      <c r="AJ8" s="223">
        <f t="shared" si="16"/>
        <v>1.8449055400598661E-2</v>
      </c>
      <c r="AK8" s="224">
        <f t="shared" si="17"/>
        <v>1.8427491739634885E-2</v>
      </c>
    </row>
    <row r="9" spans="1:37">
      <c r="A9" s="194" t="s">
        <v>17</v>
      </c>
      <c r="B9" s="181">
        <v>1073792880.46</v>
      </c>
      <c r="C9" s="179">
        <v>0.64559999999999995</v>
      </c>
      <c r="D9" s="181">
        <v>1071347755.37</v>
      </c>
      <c r="E9" s="179">
        <v>0.64410000000000001</v>
      </c>
      <c r="F9" s="222">
        <f t="shared" si="0"/>
        <v>-2.2770919182781052E-3</v>
      </c>
      <c r="G9" s="222">
        <f t="shared" si="1"/>
        <v>-2.3234200743493588E-3</v>
      </c>
      <c r="H9" s="181">
        <v>1066190886.49</v>
      </c>
      <c r="I9" s="179">
        <v>0.64100000000000001</v>
      </c>
      <c r="J9" s="222">
        <f t="shared" si="6"/>
        <v>-4.8134406910844947E-3</v>
      </c>
      <c r="K9" s="222">
        <f t="shared" si="7"/>
        <v>-4.8129172488743854E-3</v>
      </c>
      <c r="L9" s="181">
        <v>1081127426.0799999</v>
      </c>
      <c r="M9" s="179">
        <v>0.65</v>
      </c>
      <c r="N9" s="222">
        <f t="shared" si="8"/>
        <v>1.4009254608405439E-2</v>
      </c>
      <c r="O9" s="222">
        <f t="shared" si="9"/>
        <v>1.4040561622464911E-2</v>
      </c>
      <c r="P9" s="181">
        <v>1088067207.7</v>
      </c>
      <c r="Q9" s="179">
        <v>0.65429999999999999</v>
      </c>
      <c r="R9" s="222">
        <f t="shared" si="10"/>
        <v>6.419022820614859E-3</v>
      </c>
      <c r="S9" s="222">
        <f t="shared" si="11"/>
        <v>6.6153846153845699E-3</v>
      </c>
      <c r="T9" s="181">
        <v>1102371173.75</v>
      </c>
      <c r="U9" s="179">
        <v>0.66339999999999999</v>
      </c>
      <c r="V9" s="222">
        <f t="shared" si="12"/>
        <v>1.3146215554309598E-2</v>
      </c>
      <c r="W9" s="222">
        <f t="shared" si="13"/>
        <v>1.3907993275255994E-2</v>
      </c>
      <c r="X9" s="181">
        <v>1120996984.4300001</v>
      </c>
      <c r="Y9" s="179">
        <v>0.67469999999999997</v>
      </c>
      <c r="Z9" s="222">
        <f t="shared" si="14"/>
        <v>1.6896133646745828E-2</v>
      </c>
      <c r="AA9" s="222">
        <f t="shared" si="15"/>
        <v>1.7033463973469967E-2</v>
      </c>
      <c r="AB9" s="181">
        <v>1160202705.1199999</v>
      </c>
      <c r="AC9" s="179">
        <v>0.69850000000000001</v>
      </c>
      <c r="AD9" s="193">
        <f t="shared" si="2"/>
        <v>3.4973975161882331E-2</v>
      </c>
      <c r="AE9" s="193">
        <f t="shared" si="3"/>
        <v>3.5274937009041121E-2</v>
      </c>
      <c r="AF9" s="286">
        <v>1123145841.74</v>
      </c>
      <c r="AG9" s="285">
        <v>0.67600000000000005</v>
      </c>
      <c r="AH9" s="193">
        <f t="shared" si="4"/>
        <v>-3.1939990500338543E-2</v>
      </c>
      <c r="AI9" s="193">
        <f t="shared" si="5"/>
        <v>-3.2211882605583345E-2</v>
      </c>
      <c r="AJ9" s="223">
        <f t="shared" si="16"/>
        <v>1.9632983680712937E-2</v>
      </c>
      <c r="AK9" s="224">
        <f t="shared" si="17"/>
        <v>1.9830147024099406E-2</v>
      </c>
    </row>
    <row r="10" spans="1:37">
      <c r="A10" s="194" t="s">
        <v>18</v>
      </c>
      <c r="B10" s="181">
        <v>2510509697.1399999</v>
      </c>
      <c r="C10" s="179">
        <v>11.4185</v>
      </c>
      <c r="D10" s="181">
        <v>2487718605.1999998</v>
      </c>
      <c r="E10" s="179">
        <v>11.316000000000001</v>
      </c>
      <c r="F10" s="222">
        <f t="shared" si="0"/>
        <v>-9.0782728168562424E-3</v>
      </c>
      <c r="G10" s="222">
        <f t="shared" si="1"/>
        <v>-8.9766606822261376E-3</v>
      </c>
      <c r="H10" s="181">
        <v>2518414966.8200002</v>
      </c>
      <c r="I10" s="179">
        <v>11.4697</v>
      </c>
      <c r="J10" s="222">
        <f t="shared" si="6"/>
        <v>1.2339161493521303E-2</v>
      </c>
      <c r="K10" s="222">
        <f t="shared" si="7"/>
        <v>1.3582537999292934E-2</v>
      </c>
      <c r="L10" s="181">
        <v>2532684275.4000001</v>
      </c>
      <c r="M10" s="179">
        <v>11.541499999999999</v>
      </c>
      <c r="N10" s="222">
        <f t="shared" si="8"/>
        <v>5.6659878407638925E-3</v>
      </c>
      <c r="O10" s="222">
        <f t="shared" si="9"/>
        <v>6.2599719260311645E-3</v>
      </c>
      <c r="P10" s="221">
        <v>2581119191.1900001</v>
      </c>
      <c r="Q10" s="179">
        <v>11.766999999999999</v>
      </c>
      <c r="R10" s="222">
        <f t="shared" si="10"/>
        <v>1.9123945396766987E-2</v>
      </c>
      <c r="S10" s="222">
        <f t="shared" si="11"/>
        <v>1.9538188277087056E-2</v>
      </c>
      <c r="T10" s="181">
        <v>2628507012.5300002</v>
      </c>
      <c r="U10" s="179">
        <v>12.002800000000001</v>
      </c>
      <c r="V10" s="222">
        <f t="shared" si="12"/>
        <v>1.8359408392199222E-2</v>
      </c>
      <c r="W10" s="222">
        <f t="shared" si="13"/>
        <v>2.0039092376986582E-2</v>
      </c>
      <c r="X10" s="181">
        <v>2749884601.0999999</v>
      </c>
      <c r="Y10" s="179">
        <v>12.5562</v>
      </c>
      <c r="Z10" s="222">
        <f t="shared" si="14"/>
        <v>4.6177388149012732E-2</v>
      </c>
      <c r="AA10" s="222">
        <f t="shared" si="15"/>
        <v>4.6105908621321683E-2</v>
      </c>
      <c r="AB10" s="181">
        <v>2927757530.5799999</v>
      </c>
      <c r="AC10" s="179">
        <v>13.376200000000001</v>
      </c>
      <c r="AD10" s="193">
        <f t="shared" si="2"/>
        <v>6.4683779606187056E-2</v>
      </c>
      <c r="AE10" s="193">
        <f t="shared" si="3"/>
        <v>6.5306382504260865E-2</v>
      </c>
      <c r="AF10" s="286">
        <v>2740977424.6399999</v>
      </c>
      <c r="AG10" s="285">
        <v>12.5153</v>
      </c>
      <c r="AH10" s="193">
        <f t="shared" si="4"/>
        <v>-6.3796302797997834E-2</v>
      </c>
      <c r="AI10" s="193">
        <f t="shared" si="5"/>
        <v>-6.4360580732943651E-2</v>
      </c>
      <c r="AJ10" s="223">
        <f t="shared" si="16"/>
        <v>3.8291509908939911E-2</v>
      </c>
      <c r="AK10" s="224">
        <f t="shared" si="17"/>
        <v>3.8604896656374267E-2</v>
      </c>
    </row>
    <row r="11" spans="1:37">
      <c r="A11" s="194" t="s">
        <v>49</v>
      </c>
      <c r="B11" s="227">
        <v>110807121</v>
      </c>
      <c r="C11" s="226">
        <v>1.89</v>
      </c>
      <c r="D11" s="227">
        <v>110059652</v>
      </c>
      <c r="E11" s="226">
        <v>1.88</v>
      </c>
      <c r="F11" s="222">
        <f t="shared" si="0"/>
        <v>-6.7456765707323086E-3</v>
      </c>
      <c r="G11" s="222">
        <f t="shared" si="1"/>
        <v>-5.2910052910052959E-3</v>
      </c>
      <c r="H11" s="227">
        <v>113319445</v>
      </c>
      <c r="I11" s="226">
        <v>1.93</v>
      </c>
      <c r="J11" s="222">
        <f t="shared" si="6"/>
        <v>2.9618420018264278E-2</v>
      </c>
      <c r="K11" s="222">
        <f t="shared" si="7"/>
        <v>2.6595744680851088E-2</v>
      </c>
      <c r="L11" s="227">
        <v>112738870</v>
      </c>
      <c r="M11" s="226">
        <v>1.92</v>
      </c>
      <c r="N11" s="222">
        <f t="shared" si="8"/>
        <v>-5.1233484244473668E-3</v>
      </c>
      <c r="O11" s="222">
        <f t="shared" si="9"/>
        <v>-5.1813471502590719E-3</v>
      </c>
      <c r="P11" s="227">
        <v>114475745</v>
      </c>
      <c r="Q11" s="226">
        <v>1.95</v>
      </c>
      <c r="R11" s="222">
        <f t="shared" si="10"/>
        <v>1.5406177124180862E-2</v>
      </c>
      <c r="S11" s="222">
        <f t="shared" si="11"/>
        <v>1.5625000000000014E-2</v>
      </c>
      <c r="T11" s="227">
        <v>116306783</v>
      </c>
      <c r="U11" s="226">
        <v>1.98</v>
      </c>
      <c r="V11" s="222">
        <f t="shared" si="12"/>
        <v>1.5994986536230885E-2</v>
      </c>
      <c r="W11" s="222">
        <f t="shared" si="13"/>
        <v>1.5384615384615399E-2</v>
      </c>
      <c r="X11" s="227">
        <v>118775143</v>
      </c>
      <c r="Y11" s="226">
        <v>2.0299999999999998</v>
      </c>
      <c r="Z11" s="222">
        <f t="shared" si="14"/>
        <v>2.122283788040118E-2</v>
      </c>
      <c r="AA11" s="222">
        <f t="shared" si="15"/>
        <v>2.5252525252525162E-2</v>
      </c>
      <c r="AB11" s="227">
        <v>122036744</v>
      </c>
      <c r="AC11" s="226">
        <v>2.08</v>
      </c>
      <c r="AD11" s="193">
        <f t="shared" si="2"/>
        <v>2.7460299500544488E-2</v>
      </c>
      <c r="AE11" s="193">
        <f t="shared" si="3"/>
        <v>2.4630541871921315E-2</v>
      </c>
      <c r="AF11" s="287">
        <v>119052738</v>
      </c>
      <c r="AG11" s="289">
        <v>2.0299999999999998</v>
      </c>
      <c r="AH11" s="193">
        <f t="shared" si="4"/>
        <v>-2.4451701202385406E-2</v>
      </c>
      <c r="AI11" s="193">
        <f t="shared" si="5"/>
        <v>-2.4038461538461665E-2</v>
      </c>
      <c r="AJ11" s="223">
        <f t="shared" si="16"/>
        <v>1.9166345077973237E-2</v>
      </c>
      <c r="AK11" s="224">
        <f t="shared" si="17"/>
        <v>1.8514421019767816E-2</v>
      </c>
    </row>
    <row r="12" spans="1:37">
      <c r="A12" s="254" t="s">
        <v>25</v>
      </c>
      <c r="B12" s="255">
        <v>0</v>
      </c>
      <c r="C12" s="256">
        <v>0</v>
      </c>
      <c r="D12" s="255">
        <v>0</v>
      </c>
      <c r="E12" s="256">
        <v>0</v>
      </c>
      <c r="F12" s="257" t="e">
        <f t="shared" si="0"/>
        <v>#DIV/0!</v>
      </c>
      <c r="G12" s="257" t="e">
        <f t="shared" si="1"/>
        <v>#DIV/0!</v>
      </c>
      <c r="H12" s="255">
        <v>0</v>
      </c>
      <c r="I12" s="256">
        <v>0</v>
      </c>
      <c r="J12" s="257" t="e">
        <f t="shared" si="6"/>
        <v>#DIV/0!</v>
      </c>
      <c r="K12" s="257" t="e">
        <f t="shared" si="7"/>
        <v>#DIV/0!</v>
      </c>
      <c r="L12" s="255">
        <v>0</v>
      </c>
      <c r="M12" s="256">
        <v>0</v>
      </c>
      <c r="N12" s="257" t="e">
        <f t="shared" si="8"/>
        <v>#DIV/0!</v>
      </c>
      <c r="O12" s="257" t="e">
        <f t="shared" si="9"/>
        <v>#DIV/0!</v>
      </c>
      <c r="P12" s="255">
        <v>0</v>
      </c>
      <c r="Q12" s="256">
        <v>0</v>
      </c>
      <c r="R12" s="257" t="e">
        <f t="shared" si="10"/>
        <v>#DIV/0!</v>
      </c>
      <c r="S12" s="257" t="e">
        <f t="shared" si="11"/>
        <v>#DIV/0!</v>
      </c>
      <c r="T12" s="255">
        <v>0</v>
      </c>
      <c r="U12" s="256">
        <v>0</v>
      </c>
      <c r="V12" s="257" t="e">
        <f t="shared" si="12"/>
        <v>#DIV/0!</v>
      </c>
      <c r="W12" s="257" t="e">
        <f t="shared" si="13"/>
        <v>#DIV/0!</v>
      </c>
      <c r="X12" s="255">
        <v>0</v>
      </c>
      <c r="Y12" s="256">
        <v>0</v>
      </c>
      <c r="Z12" s="257" t="e">
        <f t="shared" si="14"/>
        <v>#DIV/0!</v>
      </c>
      <c r="AA12" s="257" t="e">
        <f t="shared" si="15"/>
        <v>#DIV/0!</v>
      </c>
      <c r="AB12" s="255">
        <v>0</v>
      </c>
      <c r="AC12" s="256">
        <v>0</v>
      </c>
      <c r="AD12" s="258" t="e">
        <f t="shared" si="2"/>
        <v>#DIV/0!</v>
      </c>
      <c r="AE12" s="258" t="e">
        <f t="shared" si="3"/>
        <v>#DIV/0!</v>
      </c>
      <c r="AF12" s="290">
        <v>0</v>
      </c>
      <c r="AG12" s="291">
        <v>0</v>
      </c>
      <c r="AH12" s="258" t="e">
        <f t="shared" si="4"/>
        <v>#DIV/0!</v>
      </c>
      <c r="AI12" s="258" t="e">
        <f t="shared" si="5"/>
        <v>#DIV/0!</v>
      </c>
      <c r="AJ12" s="223" t="e">
        <f t="shared" si="16"/>
        <v>#DIV/0!</v>
      </c>
      <c r="AK12" s="224" t="e">
        <f t="shared" si="17"/>
        <v>#DIV/0!</v>
      </c>
    </row>
    <row r="13" spans="1:37" ht="12.75" customHeight="1">
      <c r="A13" s="194" t="s">
        <v>89</v>
      </c>
      <c r="B13" s="181">
        <v>126564860.90000001</v>
      </c>
      <c r="C13" s="179">
        <v>97.61</v>
      </c>
      <c r="D13" s="181">
        <v>125982827.56</v>
      </c>
      <c r="E13" s="179">
        <v>97.15</v>
      </c>
      <c r="F13" s="222">
        <f t="shared" si="0"/>
        <v>-4.598696161487296E-3</v>
      </c>
      <c r="G13" s="222">
        <f t="shared" si="1"/>
        <v>-4.7126319024689452E-3</v>
      </c>
      <c r="H13" s="181">
        <v>128829496.19</v>
      </c>
      <c r="I13" s="179">
        <v>99.14</v>
      </c>
      <c r="J13" s="222">
        <f t="shared" si="6"/>
        <v>2.2595687722949811E-2</v>
      </c>
      <c r="K13" s="222">
        <f t="shared" si="7"/>
        <v>2.0483787956767831E-2</v>
      </c>
      <c r="L13" s="181">
        <v>130639960.33</v>
      </c>
      <c r="M13" s="179">
        <v>100.49</v>
      </c>
      <c r="N13" s="222">
        <f t="shared" si="8"/>
        <v>1.4053180316174616E-2</v>
      </c>
      <c r="O13" s="222">
        <f t="shared" si="9"/>
        <v>1.361710712124263E-2</v>
      </c>
      <c r="P13" s="181">
        <v>132358048.59</v>
      </c>
      <c r="Q13" s="179">
        <v>102.52</v>
      </c>
      <c r="R13" s="222">
        <f t="shared" si="10"/>
        <v>1.3151322578941917E-2</v>
      </c>
      <c r="S13" s="222">
        <f t="shared" si="11"/>
        <v>2.0201015026370797E-2</v>
      </c>
      <c r="T13" s="181">
        <v>136852460.00999999</v>
      </c>
      <c r="U13" s="179">
        <v>105.88</v>
      </c>
      <c r="V13" s="222">
        <f t="shared" si="12"/>
        <v>3.395646481554089E-2</v>
      </c>
      <c r="W13" s="222">
        <f t="shared" si="13"/>
        <v>3.2774092859929764E-2</v>
      </c>
      <c r="X13" s="181">
        <v>121954568.48</v>
      </c>
      <c r="Y13" s="179">
        <v>109.49</v>
      </c>
      <c r="Z13" s="222">
        <f t="shared" si="14"/>
        <v>-0.10886096990080688</v>
      </c>
      <c r="AA13" s="222">
        <f t="shared" si="15"/>
        <v>3.4095202115602567E-2</v>
      </c>
      <c r="AB13" s="181">
        <v>129967630.16</v>
      </c>
      <c r="AC13" s="179">
        <v>113.19</v>
      </c>
      <c r="AD13" s="193">
        <f t="shared" si="2"/>
        <v>6.5705301407499944E-2</v>
      </c>
      <c r="AE13" s="193">
        <f t="shared" si="3"/>
        <v>3.3793040460316039E-2</v>
      </c>
      <c r="AF13" s="281">
        <v>151008540.83000001</v>
      </c>
      <c r="AG13" s="282">
        <v>109.69</v>
      </c>
      <c r="AH13" s="193">
        <f t="shared" si="4"/>
        <v>0.16189347027484507</v>
      </c>
      <c r="AI13" s="193">
        <f t="shared" si="5"/>
        <v>-3.0921459492888066E-2</v>
      </c>
      <c r="AJ13" s="223">
        <f t="shared" si="16"/>
        <v>7.5154370050158611E-2</v>
      </c>
      <c r="AK13" s="224">
        <f t="shared" si="17"/>
        <v>2.264657206081918E-2</v>
      </c>
    </row>
    <row r="14" spans="1:37" ht="12.75" customHeight="1">
      <c r="A14" s="194" t="s">
        <v>90</v>
      </c>
      <c r="B14" s="229">
        <v>201861765.19</v>
      </c>
      <c r="C14" s="229">
        <v>9.1463000000000001</v>
      </c>
      <c r="D14" s="229">
        <v>202624928.80000001</v>
      </c>
      <c r="E14" s="229">
        <v>9.2226999999999997</v>
      </c>
      <c r="F14" s="222">
        <f t="shared" si="0"/>
        <v>3.7806248710928274E-3</v>
      </c>
      <c r="G14" s="222">
        <f t="shared" si="1"/>
        <v>8.3531045340738425E-3</v>
      </c>
      <c r="H14" s="229">
        <v>204319781.34</v>
      </c>
      <c r="I14" s="229">
        <v>9.3000000000000007</v>
      </c>
      <c r="J14" s="222">
        <f t="shared" si="6"/>
        <v>8.3644818534292387E-3</v>
      </c>
      <c r="K14" s="222">
        <f t="shared" si="7"/>
        <v>8.3814934888916514E-3</v>
      </c>
      <c r="L14" s="229">
        <v>199769234.25999999</v>
      </c>
      <c r="M14" s="229">
        <v>9.3056000000000001</v>
      </c>
      <c r="N14" s="222">
        <f t="shared" si="8"/>
        <v>-2.2271691219303127E-2</v>
      </c>
      <c r="O14" s="222">
        <f t="shared" si="9"/>
        <v>6.0215053763434229E-4</v>
      </c>
      <c r="P14" s="229">
        <v>203948557.05000001</v>
      </c>
      <c r="Q14" s="229">
        <v>9.5</v>
      </c>
      <c r="R14" s="222">
        <f t="shared" si="10"/>
        <v>2.0920752915139205E-2</v>
      </c>
      <c r="S14" s="222">
        <f t="shared" si="11"/>
        <v>2.0890646492434654E-2</v>
      </c>
      <c r="T14" s="230">
        <v>210437737.09</v>
      </c>
      <c r="U14" s="189">
        <v>9.8035999999999994</v>
      </c>
      <c r="V14" s="222">
        <f t="shared" si="12"/>
        <v>3.1817729597415613E-2</v>
      </c>
      <c r="W14" s="222">
        <f t="shared" si="13"/>
        <v>3.1957894736842046E-2</v>
      </c>
      <c r="X14" s="230">
        <v>217217481.69</v>
      </c>
      <c r="Y14" s="189">
        <v>10.1211</v>
      </c>
      <c r="Z14" s="222">
        <f t="shared" si="14"/>
        <v>3.2217342258819448E-2</v>
      </c>
      <c r="AA14" s="222">
        <f t="shared" si="15"/>
        <v>3.2386062262842304E-2</v>
      </c>
      <c r="AB14" s="230">
        <v>223714879.06</v>
      </c>
      <c r="AC14" s="189">
        <v>10.424300000000001</v>
      </c>
      <c r="AD14" s="193">
        <f t="shared" si="2"/>
        <v>2.9911945021408121E-2</v>
      </c>
      <c r="AE14" s="193">
        <f t="shared" si="3"/>
        <v>2.9957218088942937E-2</v>
      </c>
      <c r="AF14" s="292">
        <v>215190160.84</v>
      </c>
      <c r="AG14" s="293">
        <v>10.0265</v>
      </c>
      <c r="AH14" s="193">
        <f t="shared" si="4"/>
        <v>-3.8105280506236162E-2</v>
      </c>
      <c r="AI14" s="193">
        <f t="shared" si="5"/>
        <v>-3.8160835739570055E-2</v>
      </c>
      <c r="AJ14" s="223">
        <f t="shared" si="16"/>
        <v>2.6349255218122439E-2</v>
      </c>
      <c r="AK14" s="224">
        <f t="shared" si="17"/>
        <v>2.3566002107925036E-2</v>
      </c>
    </row>
    <row r="15" spans="1:37">
      <c r="A15" s="195" t="s">
        <v>113</v>
      </c>
      <c r="B15" s="231">
        <v>281773743.19</v>
      </c>
      <c r="C15" s="191">
        <v>1324.21</v>
      </c>
      <c r="D15" s="231">
        <v>281736860.75999999</v>
      </c>
      <c r="E15" s="191">
        <v>1323.98</v>
      </c>
      <c r="F15" s="222">
        <f t="shared" si="0"/>
        <v>-1.3089377875474131E-4</v>
      </c>
      <c r="G15" s="222">
        <f t="shared" si="1"/>
        <v>-1.7368846331021378E-4</v>
      </c>
      <c r="H15" s="231">
        <v>282146933.32999998</v>
      </c>
      <c r="I15" s="191">
        <v>1325.91</v>
      </c>
      <c r="J15" s="222">
        <f t="shared" si="6"/>
        <v>1.4555162178417143E-3</v>
      </c>
      <c r="K15" s="222">
        <f t="shared" si="7"/>
        <v>1.457725947521914E-3</v>
      </c>
      <c r="L15" s="231">
        <v>281065522.19</v>
      </c>
      <c r="M15" s="191">
        <v>1330.38</v>
      </c>
      <c r="N15" s="222">
        <f t="shared" si="8"/>
        <v>-3.8327942368069747E-3</v>
      </c>
      <c r="O15" s="222">
        <f t="shared" si="9"/>
        <v>3.3712695431816842E-3</v>
      </c>
      <c r="P15" s="231">
        <v>286429495.69</v>
      </c>
      <c r="Q15" s="191">
        <v>1355.83</v>
      </c>
      <c r="R15" s="222">
        <f t="shared" si="10"/>
        <v>1.9084423653976171E-2</v>
      </c>
      <c r="S15" s="222">
        <f t="shared" si="11"/>
        <v>1.9129872667959392E-2</v>
      </c>
      <c r="T15" s="231">
        <v>290798006.31</v>
      </c>
      <c r="U15" s="191">
        <v>1376.56</v>
      </c>
      <c r="V15" s="222">
        <f t="shared" si="12"/>
        <v>1.5251608810316113E-2</v>
      </c>
      <c r="W15" s="222">
        <f t="shared" si="13"/>
        <v>1.5289527448131416E-2</v>
      </c>
      <c r="X15" s="231">
        <v>297868449.58999997</v>
      </c>
      <c r="Y15" s="191">
        <v>1410.1</v>
      </c>
      <c r="Z15" s="222">
        <f t="shared" si="14"/>
        <v>2.4313933130829832E-2</v>
      </c>
      <c r="AA15" s="222">
        <f t="shared" si="15"/>
        <v>2.4365083977451012E-2</v>
      </c>
      <c r="AB15" s="231">
        <v>305172546.39999998</v>
      </c>
      <c r="AC15" s="191">
        <v>1464.39</v>
      </c>
      <c r="AD15" s="193">
        <f t="shared" si="2"/>
        <v>2.4521216731928815E-2</v>
      </c>
      <c r="AE15" s="193">
        <f t="shared" si="3"/>
        <v>3.8500815544996944E-2</v>
      </c>
      <c r="AF15" s="281">
        <v>296652049.61000001</v>
      </c>
      <c r="AG15" s="281">
        <v>1423.5</v>
      </c>
      <c r="AH15" s="193">
        <f t="shared" si="4"/>
        <v>-2.7920259835011039E-2</v>
      </c>
      <c r="AI15" s="193">
        <f t="shared" si="5"/>
        <v>-2.792288939421882E-2</v>
      </c>
      <c r="AJ15" s="223">
        <f t="shared" si="16"/>
        <v>1.7880261960847049E-2</v>
      </c>
      <c r="AK15" s="224">
        <f t="shared" si="17"/>
        <v>1.9943034326544547E-2</v>
      </c>
    </row>
    <row r="16" spans="1:37">
      <c r="A16" s="197" t="s">
        <v>72</v>
      </c>
      <c r="B16" s="232">
        <f>SUM(B5:B15)</f>
        <v>12029642841.58</v>
      </c>
      <c r="C16" s="232"/>
      <c r="D16" s="232">
        <f>SUM(D5:D15)</f>
        <v>12006297628.969997</v>
      </c>
      <c r="E16" s="233"/>
      <c r="F16" s="222">
        <f>((D16-B16)/B16)</f>
        <v>-1.9406405424864889E-3</v>
      </c>
      <c r="G16" s="222"/>
      <c r="H16" s="232">
        <f>SUM(H5:H15)</f>
        <v>12074858366.17</v>
      </c>
      <c r="I16" s="232"/>
      <c r="J16" s="234">
        <f t="shared" si="6"/>
        <v>5.7103979360442021E-3</v>
      </c>
      <c r="K16" s="234"/>
      <c r="L16" s="232">
        <f>SUM(L5:L15)</f>
        <v>12154472194.82</v>
      </c>
      <c r="M16" s="233"/>
      <c r="N16" s="234">
        <f t="shared" si="8"/>
        <v>6.5933550718120905E-3</v>
      </c>
      <c r="O16" s="234"/>
      <c r="P16" s="232">
        <f>SUM(P5:P15)</f>
        <v>12350496734.440001</v>
      </c>
      <c r="Q16" s="233"/>
      <c r="R16" s="234">
        <f t="shared" si="10"/>
        <v>1.6127770624506647E-2</v>
      </c>
      <c r="S16" s="234"/>
      <c r="T16" s="232">
        <f>SUM(T5:T15)</f>
        <v>12689219566.280001</v>
      </c>
      <c r="U16" s="232"/>
      <c r="V16" s="222">
        <f t="shared" si="12"/>
        <v>2.7425846840269507E-2</v>
      </c>
      <c r="W16" s="222"/>
      <c r="X16" s="232">
        <f>SUM(X5:X15)</f>
        <v>13096984418.390001</v>
      </c>
      <c r="Y16" s="232"/>
      <c r="Z16" s="222">
        <f t="shared" si="14"/>
        <v>3.2134746347488877E-2</v>
      </c>
      <c r="AA16" s="222"/>
      <c r="AB16" s="232">
        <f>SUM(AB5:AB15)</f>
        <v>13731564224.679998</v>
      </c>
      <c r="AC16" s="233"/>
      <c r="AD16" s="193">
        <f>((AB16-X16)/X16)</f>
        <v>4.8452360178344422E-2</v>
      </c>
      <c r="AE16" s="193"/>
      <c r="AF16" s="294">
        <f>SUM(AF5:AF15)</f>
        <v>13179447566.35</v>
      </c>
      <c r="AG16" s="295"/>
      <c r="AH16" s="193">
        <f>((AF16-AB16)/AB16)</f>
        <v>-4.0207848814315585E-2</v>
      </c>
      <c r="AI16" s="193"/>
      <c r="AJ16" s="223">
        <f t="shared" si="16"/>
        <v>2.6666208410400651E-2</v>
      </c>
      <c r="AK16" s="224"/>
    </row>
    <row r="17" spans="1:37">
      <c r="A17" s="235" t="s">
        <v>75</v>
      </c>
      <c r="B17" s="231"/>
      <c r="C17" s="191"/>
      <c r="D17" s="231"/>
      <c r="E17" s="191"/>
      <c r="F17" s="222"/>
      <c r="G17" s="222"/>
      <c r="H17" s="231"/>
      <c r="I17" s="191"/>
      <c r="J17" s="222"/>
      <c r="K17" s="222"/>
      <c r="L17" s="231"/>
      <c r="M17" s="191"/>
      <c r="N17" s="222"/>
      <c r="O17" s="222"/>
      <c r="P17" s="231"/>
      <c r="Q17" s="191"/>
      <c r="R17" s="222"/>
      <c r="S17" s="222"/>
      <c r="T17" s="231"/>
      <c r="U17" s="191"/>
      <c r="V17" s="222"/>
      <c r="W17" s="222"/>
      <c r="X17" s="231"/>
      <c r="Y17" s="191"/>
      <c r="Z17" s="222"/>
      <c r="AA17" s="222"/>
      <c r="AB17" s="231"/>
      <c r="AC17" s="191"/>
      <c r="AD17" s="193"/>
      <c r="AE17" s="193"/>
      <c r="AF17" s="294"/>
      <c r="AG17" s="296"/>
      <c r="AH17" s="193"/>
      <c r="AI17" s="193"/>
      <c r="AJ17" s="223"/>
      <c r="AK17" s="224"/>
    </row>
    <row r="18" spans="1:37">
      <c r="A18" s="194" t="s">
        <v>63</v>
      </c>
      <c r="B18" s="225">
        <v>66111567298.209999</v>
      </c>
      <c r="C18" s="221">
        <v>100</v>
      </c>
      <c r="D18" s="225">
        <v>64542658728.970001</v>
      </c>
      <c r="E18" s="221">
        <v>100</v>
      </c>
      <c r="F18" s="222">
        <f t="shared" ref="F18:G23" si="18">((D18-B18)/B18)</f>
        <v>-2.3731226370161652E-2</v>
      </c>
      <c r="G18" s="222">
        <f t="shared" si="18"/>
        <v>0</v>
      </c>
      <c r="H18" s="225">
        <v>64102044987.089996</v>
      </c>
      <c r="I18" s="221">
        <v>100</v>
      </c>
      <c r="J18" s="222">
        <f t="shared" si="6"/>
        <v>-6.82670578741181E-3</v>
      </c>
      <c r="K18" s="222">
        <f t="shared" si="7"/>
        <v>0</v>
      </c>
      <c r="L18" s="225">
        <v>62198523505.5</v>
      </c>
      <c r="M18" s="221">
        <v>100</v>
      </c>
      <c r="N18" s="222">
        <f t="shared" si="8"/>
        <v>-2.9695175590316366E-2</v>
      </c>
      <c r="O18" s="222">
        <f t="shared" si="9"/>
        <v>0</v>
      </c>
      <c r="P18" s="225">
        <v>62088879596.260002</v>
      </c>
      <c r="Q18" s="221">
        <v>100</v>
      </c>
      <c r="R18" s="222">
        <f t="shared" si="10"/>
        <v>-1.7628056593707152E-3</v>
      </c>
      <c r="S18" s="222">
        <f t="shared" si="11"/>
        <v>0</v>
      </c>
      <c r="T18" s="225">
        <v>62192998800.419998</v>
      </c>
      <c r="U18" s="221">
        <v>100</v>
      </c>
      <c r="V18" s="222">
        <f t="shared" si="12"/>
        <v>1.6769380416757878E-3</v>
      </c>
      <c r="W18" s="222">
        <f t="shared" si="13"/>
        <v>0</v>
      </c>
      <c r="X18" s="225">
        <v>62034682262.43</v>
      </c>
      <c r="Y18" s="221">
        <v>100</v>
      </c>
      <c r="Z18" s="222">
        <f t="shared" si="14"/>
        <v>-2.5455684891163141E-3</v>
      </c>
      <c r="AA18" s="222">
        <f t="shared" si="15"/>
        <v>0</v>
      </c>
      <c r="AB18" s="225">
        <v>61816307325</v>
      </c>
      <c r="AC18" s="221">
        <v>100</v>
      </c>
      <c r="AD18" s="193">
        <f t="shared" ref="AD18:AE23" si="19">((AB18-X18)/X18)</f>
        <v>-3.5202072367549546E-3</v>
      </c>
      <c r="AE18" s="193">
        <f t="shared" si="19"/>
        <v>0</v>
      </c>
      <c r="AF18" s="281">
        <v>61871149518.169998</v>
      </c>
      <c r="AG18" s="297">
        <v>100</v>
      </c>
      <c r="AH18" s="193">
        <f t="shared" ref="AH18:AH23" si="20">((AF18-AB18)/AB18)</f>
        <v>8.8718002648823164E-4</v>
      </c>
      <c r="AI18" s="193">
        <f t="shared" ref="AI18:AI23" si="21">((AG18-AC18)/AC18)</f>
        <v>0</v>
      </c>
      <c r="AJ18" s="223">
        <f t="shared" si="16"/>
        <v>1.1835708240067624E-2</v>
      </c>
      <c r="AK18" s="224">
        <f t="shared" si="17"/>
        <v>0</v>
      </c>
    </row>
    <row r="19" spans="1:37">
      <c r="A19" s="194" t="s">
        <v>29</v>
      </c>
      <c r="B19" s="181">
        <v>94195225200</v>
      </c>
      <c r="C19" s="221">
        <v>100</v>
      </c>
      <c r="D19" s="181">
        <v>93399324300</v>
      </c>
      <c r="E19" s="221">
        <v>100</v>
      </c>
      <c r="F19" s="222">
        <f t="shared" si="18"/>
        <v>-8.4494824266315351E-3</v>
      </c>
      <c r="G19" s="222">
        <f t="shared" si="18"/>
        <v>0</v>
      </c>
      <c r="H19" s="181">
        <v>90839136399.990005</v>
      </c>
      <c r="I19" s="221">
        <v>100</v>
      </c>
      <c r="J19" s="222">
        <f t="shared" si="6"/>
        <v>-2.741120365910393E-2</v>
      </c>
      <c r="K19" s="222">
        <f t="shared" si="7"/>
        <v>0</v>
      </c>
      <c r="L19" s="181">
        <v>89722148100.990005</v>
      </c>
      <c r="M19" s="221">
        <v>100</v>
      </c>
      <c r="N19" s="222">
        <f t="shared" si="8"/>
        <v>-1.2296333312566838E-2</v>
      </c>
      <c r="O19" s="222">
        <f t="shared" si="9"/>
        <v>0</v>
      </c>
      <c r="P19" s="181">
        <v>89672787900</v>
      </c>
      <c r="Q19" s="221">
        <v>100</v>
      </c>
      <c r="R19" s="222">
        <f t="shared" si="10"/>
        <v>-5.5014510948229122E-4</v>
      </c>
      <c r="S19" s="222">
        <f t="shared" si="11"/>
        <v>0</v>
      </c>
      <c r="T19" s="181">
        <v>88422414100</v>
      </c>
      <c r="U19" s="221">
        <v>100</v>
      </c>
      <c r="V19" s="222">
        <f t="shared" si="12"/>
        <v>-1.3943737328590404E-2</v>
      </c>
      <c r="W19" s="222">
        <f t="shared" si="13"/>
        <v>0</v>
      </c>
      <c r="X19" s="181">
        <v>88297878600</v>
      </c>
      <c r="Y19" s="221">
        <v>100</v>
      </c>
      <c r="Z19" s="222">
        <f t="shared" si="14"/>
        <v>-1.4084155162192072E-3</v>
      </c>
      <c r="AA19" s="222">
        <f t="shared" si="15"/>
        <v>0</v>
      </c>
      <c r="AB19" s="181">
        <v>86499776100</v>
      </c>
      <c r="AC19" s="221">
        <v>100</v>
      </c>
      <c r="AD19" s="193">
        <f t="shared" si="19"/>
        <v>-2.0364050965999084E-2</v>
      </c>
      <c r="AE19" s="193">
        <f t="shared" si="19"/>
        <v>0</v>
      </c>
      <c r="AF19" s="281">
        <v>86518979700</v>
      </c>
      <c r="AG19" s="297">
        <v>100</v>
      </c>
      <c r="AH19" s="193">
        <f t="shared" si="20"/>
        <v>2.2200751106915293E-4</v>
      </c>
      <c r="AI19" s="193">
        <f t="shared" si="21"/>
        <v>0</v>
      </c>
      <c r="AJ19" s="223">
        <f t="shared" si="16"/>
        <v>9.9942266955908819E-3</v>
      </c>
      <c r="AK19" s="224">
        <f t="shared" si="17"/>
        <v>0</v>
      </c>
    </row>
    <row r="20" spans="1:37">
      <c r="A20" s="194" t="s">
        <v>30</v>
      </c>
      <c r="B20" s="181">
        <v>408321778.06</v>
      </c>
      <c r="C20" s="179">
        <v>1.2706999999999999</v>
      </c>
      <c r="D20" s="181">
        <v>405718574.80000001</v>
      </c>
      <c r="E20" s="179">
        <v>1.2621</v>
      </c>
      <c r="F20" s="222">
        <f t="shared" si="18"/>
        <v>-6.3753720714290881E-3</v>
      </c>
      <c r="G20" s="222">
        <f t="shared" si="18"/>
        <v>-6.7679231919414032E-3</v>
      </c>
      <c r="H20" s="181">
        <v>406030154.89999998</v>
      </c>
      <c r="I20" s="179">
        <v>1.2630999999999999</v>
      </c>
      <c r="J20" s="222">
        <f t="shared" si="6"/>
        <v>7.6797100096676237E-4</v>
      </c>
      <c r="K20" s="222">
        <f t="shared" si="7"/>
        <v>7.9233024324529744E-4</v>
      </c>
      <c r="L20" s="181">
        <v>408457088.87</v>
      </c>
      <c r="M20" s="179">
        <v>1.2706</v>
      </c>
      <c r="N20" s="222">
        <f t="shared" si="8"/>
        <v>5.977225929433126E-3</v>
      </c>
      <c r="O20" s="222">
        <f t="shared" si="9"/>
        <v>5.9377721478901611E-3</v>
      </c>
      <c r="P20" s="181">
        <v>408814167.50999999</v>
      </c>
      <c r="Q20" s="179">
        <v>1.2737000000000001</v>
      </c>
      <c r="R20" s="222">
        <f t="shared" si="10"/>
        <v>8.7421335001883985E-4</v>
      </c>
      <c r="S20" s="222">
        <f t="shared" si="11"/>
        <v>2.4397922241461536E-3</v>
      </c>
      <c r="T20" s="181">
        <v>408899504.06</v>
      </c>
      <c r="U20" s="179">
        <v>1.2648999999999999</v>
      </c>
      <c r="V20" s="222">
        <f t="shared" si="12"/>
        <v>2.0874166499605106E-4</v>
      </c>
      <c r="W20" s="222">
        <f t="shared" si="13"/>
        <v>-6.9090052602654786E-3</v>
      </c>
      <c r="X20" s="181">
        <v>409600538.06999999</v>
      </c>
      <c r="Y20" s="179">
        <v>1.2670999999999999</v>
      </c>
      <c r="Z20" s="222">
        <f t="shared" si="14"/>
        <v>1.7144408419168052E-3</v>
      </c>
      <c r="AA20" s="222">
        <f t="shared" si="15"/>
        <v>1.7392679263182702E-3</v>
      </c>
      <c r="AB20" s="181">
        <v>410320765.31</v>
      </c>
      <c r="AC20" s="179">
        <v>1.2689999999999999</v>
      </c>
      <c r="AD20" s="193">
        <f t="shared" si="19"/>
        <v>1.7583649752845882E-3</v>
      </c>
      <c r="AE20" s="193">
        <f t="shared" si="19"/>
        <v>1.4994870175992527E-3</v>
      </c>
      <c r="AF20" s="286">
        <v>411005043.61000001</v>
      </c>
      <c r="AG20" s="285">
        <v>1.2712000000000001</v>
      </c>
      <c r="AH20" s="193">
        <f t="shared" si="20"/>
        <v>1.6676667569652129E-3</v>
      </c>
      <c r="AI20" s="193">
        <f t="shared" si="21"/>
        <v>1.7336485421593395E-3</v>
      </c>
      <c r="AJ20" s="223">
        <f t="shared" si="16"/>
        <v>3.4047990364740356E-3</v>
      </c>
      <c r="AK20" s="224">
        <f t="shared" si="17"/>
        <v>4.5297213695361174E-3</v>
      </c>
    </row>
    <row r="21" spans="1:37">
      <c r="A21" s="194" t="s">
        <v>66</v>
      </c>
      <c r="B21" s="181">
        <v>694804464.62</v>
      </c>
      <c r="C21" s="221">
        <v>100</v>
      </c>
      <c r="D21" s="181">
        <v>703420124.85000002</v>
      </c>
      <c r="E21" s="221">
        <v>100</v>
      </c>
      <c r="F21" s="222">
        <f t="shared" si="18"/>
        <v>1.2400122147620433E-2</v>
      </c>
      <c r="G21" s="222">
        <f t="shared" si="18"/>
        <v>0</v>
      </c>
      <c r="H21" s="181">
        <v>703089384.58000004</v>
      </c>
      <c r="I21" s="221">
        <v>100</v>
      </c>
      <c r="J21" s="222">
        <f t="shared" si="6"/>
        <v>-4.7018880796239552E-4</v>
      </c>
      <c r="K21" s="222">
        <f t="shared" si="7"/>
        <v>0</v>
      </c>
      <c r="L21" s="181">
        <v>715717394.04999995</v>
      </c>
      <c r="M21" s="221">
        <v>100</v>
      </c>
      <c r="N21" s="222">
        <f t="shared" si="8"/>
        <v>1.7960745457056532E-2</v>
      </c>
      <c r="O21" s="222">
        <f t="shared" si="9"/>
        <v>0</v>
      </c>
      <c r="P21" s="181">
        <v>720043394.04999995</v>
      </c>
      <c r="Q21" s="221">
        <v>100</v>
      </c>
      <c r="R21" s="222">
        <f t="shared" si="10"/>
        <v>6.0442851270117179E-3</v>
      </c>
      <c r="S21" s="222">
        <f t="shared" si="11"/>
        <v>0</v>
      </c>
      <c r="T21" s="181">
        <v>721823394.04999995</v>
      </c>
      <c r="U21" s="221">
        <v>100</v>
      </c>
      <c r="V21" s="222">
        <f t="shared" si="12"/>
        <v>2.4720732315702577E-3</v>
      </c>
      <c r="W21" s="222">
        <f t="shared" si="13"/>
        <v>0</v>
      </c>
      <c r="X21" s="181">
        <v>725015804.04999995</v>
      </c>
      <c r="Y21" s="221">
        <v>100</v>
      </c>
      <c r="Z21" s="222">
        <f t="shared" si="14"/>
        <v>4.4227023206993279E-3</v>
      </c>
      <c r="AA21" s="222">
        <f t="shared" si="15"/>
        <v>0</v>
      </c>
      <c r="AB21" s="181">
        <v>726884531.91999996</v>
      </c>
      <c r="AC21" s="221">
        <v>100</v>
      </c>
      <c r="AD21" s="193">
        <f t="shared" si="19"/>
        <v>2.5774994966470135E-3</v>
      </c>
      <c r="AE21" s="193">
        <f t="shared" si="19"/>
        <v>0</v>
      </c>
      <c r="AF21" s="281">
        <v>720982762.20000005</v>
      </c>
      <c r="AG21" s="297">
        <v>100</v>
      </c>
      <c r="AH21" s="193">
        <f t="shared" si="20"/>
        <v>-8.1192671749540698E-3</v>
      </c>
      <c r="AI21" s="193">
        <f t="shared" si="21"/>
        <v>0</v>
      </c>
      <c r="AJ21" s="223">
        <f t="shared" si="16"/>
        <v>7.9060935518655007E-3</v>
      </c>
      <c r="AK21" s="224">
        <f t="shared" si="17"/>
        <v>0</v>
      </c>
    </row>
    <row r="22" spans="1:37">
      <c r="A22" s="194" t="s">
        <v>31</v>
      </c>
      <c r="B22" s="181">
        <v>16045068051.26</v>
      </c>
      <c r="C22" s="226">
        <v>1</v>
      </c>
      <c r="D22" s="181">
        <v>14363633120.964199</v>
      </c>
      <c r="E22" s="226">
        <v>1</v>
      </c>
      <c r="F22" s="222">
        <f t="shared" si="18"/>
        <v>-0.10479450289173189</v>
      </c>
      <c r="G22" s="222">
        <f t="shared" si="18"/>
        <v>0</v>
      </c>
      <c r="H22" s="181">
        <v>14812040692.1</v>
      </c>
      <c r="I22" s="226">
        <v>1</v>
      </c>
      <c r="J22" s="222">
        <f t="shared" si="6"/>
        <v>3.1218255671076393E-2</v>
      </c>
      <c r="K22" s="222">
        <f t="shared" si="7"/>
        <v>0</v>
      </c>
      <c r="L22" s="181">
        <v>14830489454.530001</v>
      </c>
      <c r="M22" s="226">
        <v>1</v>
      </c>
      <c r="N22" s="222">
        <f t="shared" si="8"/>
        <v>1.2455246926130813E-3</v>
      </c>
      <c r="O22" s="222">
        <f t="shared" si="9"/>
        <v>0</v>
      </c>
      <c r="P22" s="181">
        <v>14617269532.24</v>
      </c>
      <c r="Q22" s="226">
        <v>1</v>
      </c>
      <c r="R22" s="222">
        <f t="shared" si="10"/>
        <v>-1.4377133198720728E-2</v>
      </c>
      <c r="S22" s="222">
        <f t="shared" si="11"/>
        <v>0</v>
      </c>
      <c r="T22" s="181">
        <v>14355627210.386299</v>
      </c>
      <c r="U22" s="226">
        <v>1</v>
      </c>
      <c r="V22" s="222">
        <f t="shared" si="12"/>
        <v>-1.7899534607104264E-2</v>
      </c>
      <c r="W22" s="222">
        <f t="shared" si="13"/>
        <v>0</v>
      </c>
      <c r="X22" s="181">
        <v>14214707607.111099</v>
      </c>
      <c r="Y22" s="226">
        <v>1</v>
      </c>
      <c r="Z22" s="222">
        <f t="shared" si="14"/>
        <v>-9.8163320355131901E-3</v>
      </c>
      <c r="AA22" s="222">
        <f t="shared" si="15"/>
        <v>0</v>
      </c>
      <c r="AB22" s="181">
        <v>14179730457.681101</v>
      </c>
      <c r="AC22" s="226">
        <v>1</v>
      </c>
      <c r="AD22" s="193">
        <f t="shared" si="19"/>
        <v>-2.4606309462532039E-3</v>
      </c>
      <c r="AE22" s="193">
        <f t="shared" si="19"/>
        <v>0</v>
      </c>
      <c r="AF22" s="286">
        <v>13991052527.9911</v>
      </c>
      <c r="AG22" s="289">
        <v>1</v>
      </c>
      <c r="AH22" s="193">
        <f t="shared" si="20"/>
        <v>-1.3306171810042728E-2</v>
      </c>
      <c r="AI22" s="193">
        <f t="shared" si="21"/>
        <v>0</v>
      </c>
      <c r="AJ22" s="223">
        <f t="shared" si="16"/>
        <v>3.8997960820050831E-2</v>
      </c>
      <c r="AK22" s="224">
        <f t="shared" si="17"/>
        <v>0</v>
      </c>
    </row>
    <row r="23" spans="1:37">
      <c r="A23" s="194" t="s">
        <v>92</v>
      </c>
      <c r="B23" s="229">
        <v>246991483.88</v>
      </c>
      <c r="C23" s="226">
        <v>10</v>
      </c>
      <c r="D23" s="229">
        <v>245310211.72999999</v>
      </c>
      <c r="E23" s="226">
        <v>10</v>
      </c>
      <c r="F23" s="222">
        <f t="shared" si="18"/>
        <v>-6.8070045314471105E-3</v>
      </c>
      <c r="G23" s="222">
        <f t="shared" si="18"/>
        <v>0</v>
      </c>
      <c r="H23" s="229">
        <v>245496271.19999999</v>
      </c>
      <c r="I23" s="226">
        <v>10</v>
      </c>
      <c r="J23" s="222">
        <f t="shared" si="6"/>
        <v>7.5846606094321365E-4</v>
      </c>
      <c r="K23" s="222">
        <f t="shared" si="7"/>
        <v>0</v>
      </c>
      <c r="L23" s="229">
        <v>245496271.19999999</v>
      </c>
      <c r="M23" s="226">
        <v>10</v>
      </c>
      <c r="N23" s="222">
        <f t="shared" si="8"/>
        <v>0</v>
      </c>
      <c r="O23" s="222">
        <f t="shared" si="9"/>
        <v>0</v>
      </c>
      <c r="P23" s="229">
        <v>246265657.93000001</v>
      </c>
      <c r="Q23" s="226">
        <v>10</v>
      </c>
      <c r="R23" s="222">
        <f t="shared" si="10"/>
        <v>3.1340057681496026E-3</v>
      </c>
      <c r="S23" s="222">
        <f t="shared" si="11"/>
        <v>0</v>
      </c>
      <c r="T23" s="236">
        <v>246512011.69999999</v>
      </c>
      <c r="U23" s="226">
        <v>10</v>
      </c>
      <c r="V23" s="222">
        <f t="shared" si="12"/>
        <v>1.0003577927621802E-3</v>
      </c>
      <c r="W23" s="222">
        <f t="shared" si="13"/>
        <v>0</v>
      </c>
      <c r="X23" s="230">
        <v>245678409.94</v>
      </c>
      <c r="Y23" s="226">
        <v>10</v>
      </c>
      <c r="Z23" s="222">
        <f t="shared" si="14"/>
        <v>-3.3815867805032825E-3</v>
      </c>
      <c r="AA23" s="222">
        <f t="shared" si="15"/>
        <v>0</v>
      </c>
      <c r="AB23" s="230">
        <v>245809380.94</v>
      </c>
      <c r="AC23" s="226">
        <v>10</v>
      </c>
      <c r="AD23" s="193">
        <f t="shared" si="19"/>
        <v>5.3309934736221211E-4</v>
      </c>
      <c r="AE23" s="193">
        <f t="shared" si="19"/>
        <v>0</v>
      </c>
      <c r="AF23" s="292">
        <v>246403164.06</v>
      </c>
      <c r="AG23" s="289">
        <v>10</v>
      </c>
      <c r="AH23" s="193">
        <f t="shared" si="20"/>
        <v>2.4156243253586089E-3</v>
      </c>
      <c r="AI23" s="193">
        <f t="shared" si="21"/>
        <v>0</v>
      </c>
      <c r="AJ23" s="223">
        <f t="shared" si="16"/>
        <v>3.2645122331499739E-3</v>
      </c>
      <c r="AK23" s="224">
        <f t="shared" si="17"/>
        <v>0</v>
      </c>
    </row>
    <row r="24" spans="1:37">
      <c r="A24" s="197" t="s">
        <v>72</v>
      </c>
      <c r="B24" s="237">
        <f>SUM(B18:B23)</f>
        <v>177701978276.03</v>
      </c>
      <c r="C24" s="238"/>
      <c r="D24" s="237">
        <f>SUM(D18:D23)</f>
        <v>173660065061.31421</v>
      </c>
      <c r="E24" s="238"/>
      <c r="F24" s="234">
        <f>((D24-B24)/B24)</f>
        <v>-2.2745459864478044E-2</v>
      </c>
      <c r="G24" s="234"/>
      <c r="H24" s="237">
        <f>SUM(H18:H23)</f>
        <v>171107837889.86002</v>
      </c>
      <c r="I24" s="238"/>
      <c r="J24" s="234">
        <f t="shared" si="6"/>
        <v>-1.4696684413616207E-2</v>
      </c>
      <c r="K24" s="234"/>
      <c r="L24" s="237">
        <f>SUM(L18:L23)</f>
        <v>168120831815.13998</v>
      </c>
      <c r="M24" s="238"/>
      <c r="N24" s="234">
        <f t="shared" si="8"/>
        <v>-1.7456862944190379E-2</v>
      </c>
      <c r="O24" s="234"/>
      <c r="P24" s="237">
        <f>SUM(P18:P23)</f>
        <v>167754060247.98999</v>
      </c>
      <c r="Q24" s="238"/>
      <c r="R24" s="234">
        <f t="shared" si="10"/>
        <v>-2.1815950063421266E-3</v>
      </c>
      <c r="S24" s="234"/>
      <c r="T24" s="237">
        <f>SUM(T18:T23)</f>
        <v>166348275020.61627</v>
      </c>
      <c r="U24" s="238"/>
      <c r="V24" s="234">
        <f t="shared" si="12"/>
        <v>-8.3800369737433052E-3</v>
      </c>
      <c r="W24" s="234"/>
      <c r="X24" s="237">
        <f>SUM(X18:X23)</f>
        <v>165927563221.60107</v>
      </c>
      <c r="Y24" s="238"/>
      <c r="Z24" s="234">
        <f t="shared" si="14"/>
        <v>-2.5291022642889268E-3</v>
      </c>
      <c r="AA24" s="234"/>
      <c r="AB24" s="237">
        <f>SUM(AB18:AB23)</f>
        <v>163878828560.8511</v>
      </c>
      <c r="AC24" s="238"/>
      <c r="AD24" s="192">
        <f>((AB24-X24)/X24)</f>
        <v>-1.2347162948532095E-2</v>
      </c>
      <c r="AE24" s="192"/>
      <c r="AF24" s="298">
        <f>SUM(AF18:AF23)</f>
        <v>163759572716.03107</v>
      </c>
      <c r="AG24" s="299"/>
      <c r="AH24" s="192">
        <f>((AF24-AB24)/AB24)</f>
        <v>-7.2770745231289001E-4</v>
      </c>
      <c r="AI24" s="192"/>
      <c r="AJ24" s="223">
        <f t="shared" si="16"/>
        <v>8.0269132532696658E-3</v>
      </c>
      <c r="AK24" s="224"/>
    </row>
    <row r="25" spans="1:37">
      <c r="A25" s="235" t="s">
        <v>98</v>
      </c>
      <c r="B25" s="231"/>
      <c r="C25" s="191"/>
      <c r="D25" s="231"/>
      <c r="E25" s="191"/>
      <c r="F25" s="222"/>
      <c r="G25" s="222"/>
      <c r="H25" s="231"/>
      <c r="I25" s="191"/>
      <c r="J25" s="222"/>
      <c r="K25" s="222"/>
      <c r="L25" s="231"/>
      <c r="M25" s="191"/>
      <c r="N25" s="222"/>
      <c r="O25" s="222"/>
      <c r="P25" s="231"/>
      <c r="Q25" s="191"/>
      <c r="R25" s="222"/>
      <c r="S25" s="222"/>
      <c r="T25" s="231"/>
      <c r="U25" s="191"/>
      <c r="V25" s="222"/>
      <c r="W25" s="222"/>
      <c r="X25" s="231"/>
      <c r="Y25" s="191"/>
      <c r="Z25" s="222"/>
      <c r="AA25" s="222"/>
      <c r="AB25" s="231"/>
      <c r="AC25" s="191"/>
      <c r="AD25" s="193"/>
      <c r="AE25" s="193"/>
      <c r="AF25" s="294"/>
      <c r="AG25" s="296"/>
      <c r="AH25" s="193"/>
      <c r="AI25" s="193"/>
      <c r="AJ25" s="223"/>
      <c r="AK25" s="224"/>
    </row>
    <row r="26" spans="1:37">
      <c r="A26" s="194" t="s">
        <v>32</v>
      </c>
      <c r="B26" s="225">
        <v>1256862209.6199999</v>
      </c>
      <c r="C26" s="226">
        <v>147.21</v>
      </c>
      <c r="D26" s="225">
        <v>1213901033.04</v>
      </c>
      <c r="E26" s="226">
        <v>146.76</v>
      </c>
      <c r="F26" s="222">
        <f t="shared" ref="F26:G31" si="22">((D26-B26)/B26)</f>
        <v>-3.4181293900935106E-2</v>
      </c>
      <c r="G26" s="222">
        <f t="shared" si="22"/>
        <v>-3.0568575504382653E-3</v>
      </c>
      <c r="H26" s="225">
        <v>1200891981.02</v>
      </c>
      <c r="I26" s="226">
        <v>145.97999999999999</v>
      </c>
      <c r="J26" s="222">
        <f t="shared" si="6"/>
        <v>-1.0716731978900386E-2</v>
      </c>
      <c r="K26" s="222">
        <f t="shared" si="7"/>
        <v>-5.3147996729354125E-3</v>
      </c>
      <c r="L26" s="225">
        <v>1214538526.99</v>
      </c>
      <c r="M26" s="226">
        <v>146.43</v>
      </c>
      <c r="N26" s="222">
        <f t="shared" si="8"/>
        <v>1.1363674823116964E-2</v>
      </c>
      <c r="O26" s="222">
        <f t="shared" si="9"/>
        <v>3.0826140567202158E-3</v>
      </c>
      <c r="P26" s="225">
        <v>1210564037.75</v>
      </c>
      <c r="Q26" s="226">
        <v>146.16999999999999</v>
      </c>
      <c r="R26" s="222">
        <f t="shared" si="10"/>
        <v>-3.2724274707448073E-3</v>
      </c>
      <c r="S26" s="222">
        <f t="shared" si="11"/>
        <v>-1.7755924332446857E-3</v>
      </c>
      <c r="T26" s="225">
        <v>1202938531.8599999</v>
      </c>
      <c r="U26" s="226">
        <v>145.12</v>
      </c>
      <c r="V26" s="222">
        <f t="shared" si="12"/>
        <v>-6.2991346613708744E-3</v>
      </c>
      <c r="W26" s="222">
        <f t="shared" si="13"/>
        <v>-7.1834165697474382E-3</v>
      </c>
      <c r="X26" s="225">
        <v>1204870343.46</v>
      </c>
      <c r="Y26" s="226">
        <v>145.18</v>
      </c>
      <c r="Z26" s="222">
        <f t="shared" si="14"/>
        <v>1.6059104840653411E-3</v>
      </c>
      <c r="AA26" s="222">
        <f t="shared" si="15"/>
        <v>4.1345093715547323E-4</v>
      </c>
      <c r="AB26" s="225">
        <v>1198330732.9200001</v>
      </c>
      <c r="AC26" s="226">
        <v>145.63</v>
      </c>
      <c r="AD26" s="193">
        <f t="shared" ref="AD26:AE31" si="23">((AB26-X26)/X26)</f>
        <v>-5.4276466970050105E-3</v>
      </c>
      <c r="AE26" s="193">
        <f t="shared" si="23"/>
        <v>3.0996004959360007E-3</v>
      </c>
      <c r="AF26" s="281">
        <v>1200551287.5599999</v>
      </c>
      <c r="AG26" s="282">
        <v>145.84</v>
      </c>
      <c r="AH26" s="193">
        <f t="shared" ref="AH26:AH31" si="24">((AF26-AB26)/AB26)</f>
        <v>1.8530398820607646E-3</v>
      </c>
      <c r="AI26" s="193">
        <f t="shared" ref="AI26:AI31" si="25">((AG26-AC26)/AC26)</f>
        <v>1.4420105747442694E-3</v>
      </c>
      <c r="AJ26" s="223">
        <f t="shared" si="16"/>
        <v>1.3332222955810713E-2</v>
      </c>
      <c r="AK26" s="224">
        <f t="shared" si="17"/>
        <v>3.8342644352207639E-3</v>
      </c>
    </row>
    <row r="27" spans="1:37">
      <c r="A27" s="194" t="s">
        <v>33</v>
      </c>
      <c r="B27" s="181">
        <v>538953472.29999995</v>
      </c>
      <c r="C27" s="179">
        <v>1.4554</v>
      </c>
      <c r="D27" s="181">
        <v>545881067.76999998</v>
      </c>
      <c r="E27" s="179">
        <v>1.4604999999999999</v>
      </c>
      <c r="F27" s="222">
        <f t="shared" si="22"/>
        <v>1.2853791330884852E-2</v>
      </c>
      <c r="G27" s="222">
        <f t="shared" si="22"/>
        <v>3.5041912876184432E-3</v>
      </c>
      <c r="H27" s="181">
        <v>545847262.03999996</v>
      </c>
      <c r="I27" s="179">
        <v>1.4523999999999999</v>
      </c>
      <c r="J27" s="222">
        <f t="shared" si="6"/>
        <v>-6.1928746014438965E-5</v>
      </c>
      <c r="K27" s="222">
        <f t="shared" si="7"/>
        <v>-5.5460458747004426E-3</v>
      </c>
      <c r="L27" s="181">
        <v>692871041.99000001</v>
      </c>
      <c r="M27" s="179">
        <v>1.4440999999999999</v>
      </c>
      <c r="N27" s="222">
        <f t="shared" si="8"/>
        <v>0.26934967008999317</v>
      </c>
      <c r="O27" s="222">
        <f t="shared" si="9"/>
        <v>-5.7146791517488117E-3</v>
      </c>
      <c r="P27" s="181">
        <v>695087284.73000002</v>
      </c>
      <c r="Q27" s="179">
        <v>1.4488000000000001</v>
      </c>
      <c r="R27" s="222">
        <f t="shared" si="10"/>
        <v>3.1986366952712043E-3</v>
      </c>
      <c r="S27" s="222">
        <f t="shared" si="11"/>
        <v>3.2546222560765519E-3</v>
      </c>
      <c r="T27" s="181">
        <v>745019414.23000002</v>
      </c>
      <c r="U27" s="179">
        <v>1.4491000000000001</v>
      </c>
      <c r="V27" s="222">
        <f t="shared" si="12"/>
        <v>7.1835768826350579E-2</v>
      </c>
      <c r="W27" s="222">
        <f t="shared" si="13"/>
        <v>2.0706791827717209E-4</v>
      </c>
      <c r="X27" s="181">
        <v>730134746.38999999</v>
      </c>
      <c r="Y27" s="179">
        <v>1.4200999999999999</v>
      </c>
      <c r="Z27" s="222">
        <f t="shared" si="14"/>
        <v>-1.997889928195198E-2</v>
      </c>
      <c r="AA27" s="222">
        <f t="shared" si="15"/>
        <v>-2.0012421503001959E-2</v>
      </c>
      <c r="AB27" s="181">
        <v>737399102.92999995</v>
      </c>
      <c r="AC27" s="239">
        <v>1.4339999999999999</v>
      </c>
      <c r="AD27" s="193">
        <f t="shared" si="23"/>
        <v>9.9493368531179596E-3</v>
      </c>
      <c r="AE27" s="193">
        <f t="shared" si="23"/>
        <v>9.7880430955566682E-3</v>
      </c>
      <c r="AF27" s="286">
        <v>737463104.42999995</v>
      </c>
      <c r="AG27" s="285">
        <v>1.4341999999999999</v>
      </c>
      <c r="AH27" s="193">
        <f t="shared" si="24"/>
        <v>8.6793569107549559E-5</v>
      </c>
      <c r="AI27" s="193">
        <f t="shared" si="25"/>
        <v>1.3947001394698603E-4</v>
      </c>
      <c r="AJ27" s="223">
        <f t="shared" si="16"/>
        <v>9.510285525338151E-2</v>
      </c>
      <c r="AK27" s="224">
        <f t="shared" si="17"/>
        <v>8.9187289134953999E-3</v>
      </c>
    </row>
    <row r="28" spans="1:37">
      <c r="A28" s="194" t="s">
        <v>34</v>
      </c>
      <c r="B28" s="225">
        <v>1150742383.4300001</v>
      </c>
      <c r="C28" s="226">
        <v>2082.35</v>
      </c>
      <c r="D28" s="225">
        <v>1155975831.53</v>
      </c>
      <c r="E28" s="226">
        <v>2086.66</v>
      </c>
      <c r="F28" s="222">
        <f t="shared" si="22"/>
        <v>4.5478885416566014E-3</v>
      </c>
      <c r="G28" s="222">
        <f t="shared" si="22"/>
        <v>2.0697769347131586E-3</v>
      </c>
      <c r="H28" s="225">
        <v>1158968302.1199999</v>
      </c>
      <c r="I28" s="226">
        <v>2090.56</v>
      </c>
      <c r="J28" s="222">
        <f t="shared" si="6"/>
        <v>2.588696500721134E-3</v>
      </c>
      <c r="K28" s="222">
        <f t="shared" si="7"/>
        <v>1.8690155559602864E-3</v>
      </c>
      <c r="L28" s="225">
        <v>1161689400.0799999</v>
      </c>
      <c r="M28" s="226">
        <v>2095.86</v>
      </c>
      <c r="N28" s="222">
        <f t="shared" si="8"/>
        <v>2.3478622797729414E-3</v>
      </c>
      <c r="O28" s="222">
        <f t="shared" si="9"/>
        <v>2.5352058778509976E-3</v>
      </c>
      <c r="P28" s="225">
        <v>1161689400.0799999</v>
      </c>
      <c r="Q28" s="226">
        <v>2099.9299999999998</v>
      </c>
      <c r="R28" s="222">
        <f t="shared" si="10"/>
        <v>0</v>
      </c>
      <c r="S28" s="222">
        <f t="shared" si="11"/>
        <v>1.9419236017671547E-3</v>
      </c>
      <c r="T28" s="225">
        <v>1171680323.49</v>
      </c>
      <c r="U28" s="226">
        <v>2104.4699999999998</v>
      </c>
      <c r="V28" s="222">
        <f t="shared" si="12"/>
        <v>8.6003396512975491E-3</v>
      </c>
      <c r="W28" s="222">
        <f t="shared" si="13"/>
        <v>2.1619768277990046E-3</v>
      </c>
      <c r="X28" s="225">
        <v>1174019305.8399999</v>
      </c>
      <c r="Y28" s="226">
        <v>2109.06</v>
      </c>
      <c r="Z28" s="222">
        <f t="shared" si="14"/>
        <v>1.9962632324770514E-3</v>
      </c>
      <c r="AA28" s="222">
        <f t="shared" si="15"/>
        <v>2.181071718770116E-3</v>
      </c>
      <c r="AB28" s="225">
        <v>1176353039.75</v>
      </c>
      <c r="AC28" s="226">
        <v>2113.64</v>
      </c>
      <c r="AD28" s="193">
        <f t="shared" si="23"/>
        <v>1.9878156163116254E-3</v>
      </c>
      <c r="AE28" s="193">
        <f t="shared" si="23"/>
        <v>2.1715835490692193E-3</v>
      </c>
      <c r="AF28" s="284">
        <v>1171830402.97</v>
      </c>
      <c r="AG28" s="289">
        <v>2105.87</v>
      </c>
      <c r="AH28" s="193">
        <f t="shared" si="24"/>
        <v>-3.8446254034087655E-3</v>
      </c>
      <c r="AI28" s="193">
        <f t="shared" si="25"/>
        <v>-3.6761227077458706E-3</v>
      </c>
      <c r="AJ28" s="223">
        <f t="shared" si="16"/>
        <v>3.5469341714774432E-3</v>
      </c>
      <c r="AK28" s="224">
        <f t="shared" si="17"/>
        <v>2.0634099584330465E-3</v>
      </c>
    </row>
    <row r="29" spans="1:37">
      <c r="A29" s="194" t="s">
        <v>38</v>
      </c>
      <c r="B29" s="181">
        <v>4754169136.79</v>
      </c>
      <c r="C29" s="181">
        <v>1145.32</v>
      </c>
      <c r="D29" s="181">
        <v>4698810443.5200005</v>
      </c>
      <c r="E29" s="181">
        <v>1082.96</v>
      </c>
      <c r="F29" s="222">
        <f t="shared" si="22"/>
        <v>-1.1644241438868438E-2</v>
      </c>
      <c r="G29" s="222">
        <f t="shared" si="22"/>
        <v>-5.4447665281318676E-2</v>
      </c>
      <c r="H29" s="181">
        <v>4674584000.6499996</v>
      </c>
      <c r="I29" s="181">
        <v>1075.8</v>
      </c>
      <c r="J29" s="222">
        <f t="shared" si="6"/>
        <v>-5.1558672479352424E-3</v>
      </c>
      <c r="K29" s="222">
        <f t="shared" si="7"/>
        <v>-6.6115091970156623E-3</v>
      </c>
      <c r="L29" s="181">
        <v>4699729337.5200005</v>
      </c>
      <c r="M29" s="181">
        <v>1078.54</v>
      </c>
      <c r="N29" s="222">
        <f t="shared" si="8"/>
        <v>5.3791603416484517E-3</v>
      </c>
      <c r="O29" s="222">
        <f t="shared" si="9"/>
        <v>2.5469418107455003E-3</v>
      </c>
      <c r="P29" s="181">
        <v>4695111941.1899996</v>
      </c>
      <c r="Q29" s="181">
        <v>1075.3499999999999</v>
      </c>
      <c r="R29" s="222">
        <f t="shared" si="10"/>
        <v>-9.8248132996472319E-4</v>
      </c>
      <c r="S29" s="222">
        <f t="shared" si="11"/>
        <v>-2.95770207873612E-3</v>
      </c>
      <c r="T29" s="181">
        <v>4658399608.29</v>
      </c>
      <c r="U29" s="181">
        <v>1066.6099999999999</v>
      </c>
      <c r="V29" s="222">
        <f t="shared" si="12"/>
        <v>-7.8192667948817195E-3</v>
      </c>
      <c r="W29" s="222">
        <f t="shared" si="13"/>
        <v>-8.1275863672292826E-3</v>
      </c>
      <c r="X29" s="181">
        <v>4660865180.8400002</v>
      </c>
      <c r="Y29" s="181">
        <v>1069.06</v>
      </c>
      <c r="Z29" s="222">
        <f t="shared" si="14"/>
        <v>5.2927459155983621E-4</v>
      </c>
      <c r="AA29" s="222">
        <f t="shared" si="15"/>
        <v>2.2969970279671536E-3</v>
      </c>
      <c r="AB29" s="181">
        <v>4694077478.6999998</v>
      </c>
      <c r="AC29" s="181">
        <v>1076.72</v>
      </c>
      <c r="AD29" s="193">
        <f t="shared" si="23"/>
        <v>7.1257795648176202E-3</v>
      </c>
      <c r="AE29" s="193">
        <f t="shared" si="23"/>
        <v>7.1651731427610074E-3</v>
      </c>
      <c r="AF29" s="281">
        <v>4728723023.3000002</v>
      </c>
      <c r="AG29" s="286">
        <v>1076.72</v>
      </c>
      <c r="AH29" s="193">
        <f t="shared" si="24"/>
        <v>7.3806929598433648E-3</v>
      </c>
      <c r="AI29" s="193">
        <f t="shared" si="25"/>
        <v>0</v>
      </c>
      <c r="AJ29" s="223">
        <f t="shared" si="16"/>
        <v>7.1252201333082991E-3</v>
      </c>
      <c r="AK29" s="224">
        <f t="shared" si="17"/>
        <v>1.961827220499341E-2</v>
      </c>
    </row>
    <row r="30" spans="1:37">
      <c r="A30" s="194" t="s">
        <v>103</v>
      </c>
      <c r="B30" s="181">
        <v>52656537.960000001</v>
      </c>
      <c r="C30" s="181">
        <v>20499.669999999998</v>
      </c>
      <c r="D30" s="181">
        <v>52692388.520000003</v>
      </c>
      <c r="E30" s="181">
        <v>20485.240000000002</v>
      </c>
      <c r="F30" s="222">
        <f t="shared" si="22"/>
        <v>6.8083777226744184E-4</v>
      </c>
      <c r="G30" s="222">
        <f t="shared" si="22"/>
        <v>-7.0391377031906637E-4</v>
      </c>
      <c r="H30" s="181">
        <v>56730363.07</v>
      </c>
      <c r="I30" s="181">
        <v>20404.37</v>
      </c>
      <c r="J30" s="222">
        <f t="shared" si="6"/>
        <v>7.6632976098005831E-2</v>
      </c>
      <c r="K30" s="222">
        <f t="shared" si="7"/>
        <v>-3.9477204074739964E-3</v>
      </c>
      <c r="L30" s="181">
        <v>56673758.859999999</v>
      </c>
      <c r="M30" s="181">
        <v>20432.29</v>
      </c>
      <c r="N30" s="222">
        <f t="shared" si="8"/>
        <v>-9.9777626894713423E-4</v>
      </c>
      <c r="O30" s="222">
        <f t="shared" si="9"/>
        <v>1.3683343323024379E-3</v>
      </c>
      <c r="P30" s="181">
        <v>64411093.5</v>
      </c>
      <c r="Q30" s="181">
        <v>20467.080000000002</v>
      </c>
      <c r="R30" s="222">
        <f t="shared" si="10"/>
        <v>0.13652411266938155</v>
      </c>
      <c r="S30" s="222">
        <f t="shared" si="11"/>
        <v>1.7026970545152243E-3</v>
      </c>
      <c r="T30" s="181">
        <v>64995124.850000001</v>
      </c>
      <c r="U30" s="181">
        <v>20558.62</v>
      </c>
      <c r="V30" s="222">
        <f t="shared" si="12"/>
        <v>9.0672478646865624E-3</v>
      </c>
      <c r="W30" s="222">
        <f t="shared" si="13"/>
        <v>4.4725481114060838E-3</v>
      </c>
      <c r="X30" s="181">
        <v>64601757.119999997</v>
      </c>
      <c r="Y30" s="181">
        <v>20458.36</v>
      </c>
      <c r="Z30" s="222">
        <f t="shared" si="14"/>
        <v>-6.0522651646234072E-3</v>
      </c>
      <c r="AA30" s="222">
        <f t="shared" si="15"/>
        <v>-4.8767864769132564E-3</v>
      </c>
      <c r="AB30" s="181">
        <v>64743741.509999998</v>
      </c>
      <c r="AC30" s="181">
        <v>20409.5</v>
      </c>
      <c r="AD30" s="193">
        <f t="shared" si="23"/>
        <v>2.1978409927188155E-3</v>
      </c>
      <c r="AE30" s="193">
        <f t="shared" si="23"/>
        <v>-2.3882657260895098E-3</v>
      </c>
      <c r="AF30" s="281">
        <v>66823065.719999999</v>
      </c>
      <c r="AG30" s="281">
        <v>20374.53</v>
      </c>
      <c r="AH30" s="193">
        <f t="shared" si="24"/>
        <v>3.2116219444605909E-2</v>
      </c>
      <c r="AI30" s="193">
        <f t="shared" si="25"/>
        <v>-1.7134177711360477E-3</v>
      </c>
      <c r="AJ30" s="223">
        <f t="shared" si="16"/>
        <v>5.0490386993046706E-2</v>
      </c>
      <c r="AK30" s="224">
        <f t="shared" si="17"/>
        <v>3.1315703707365194E-3</v>
      </c>
    </row>
    <row r="31" spans="1:37">
      <c r="A31" s="194" t="s">
        <v>102</v>
      </c>
      <c r="B31" s="181">
        <v>101257591.01000001</v>
      </c>
      <c r="C31" s="181">
        <v>20515.61</v>
      </c>
      <c r="D31" s="181">
        <v>101336450.31999999</v>
      </c>
      <c r="E31" s="181">
        <v>20501.14</v>
      </c>
      <c r="F31" s="222">
        <f t="shared" si="22"/>
        <v>7.7879899386703254E-4</v>
      </c>
      <c r="G31" s="222">
        <f t="shared" si="22"/>
        <v>-7.0531658576085063E-4</v>
      </c>
      <c r="H31" s="181">
        <v>101143810.43000001</v>
      </c>
      <c r="I31" s="181">
        <v>20418.3</v>
      </c>
      <c r="J31" s="222">
        <f t="shared" si="6"/>
        <v>-1.9009930720058569E-3</v>
      </c>
      <c r="K31" s="222">
        <f t="shared" si="7"/>
        <v>-4.0407509045838497E-3</v>
      </c>
      <c r="L31" s="181">
        <v>101053103.64</v>
      </c>
      <c r="M31" s="181">
        <v>20446.22</v>
      </c>
      <c r="N31" s="222">
        <f t="shared" si="8"/>
        <v>-8.9681009262334698E-4</v>
      </c>
      <c r="O31" s="222">
        <f t="shared" si="9"/>
        <v>1.3674008120167641E-3</v>
      </c>
      <c r="P31" s="181">
        <v>101137673.79000001</v>
      </c>
      <c r="Q31" s="181">
        <v>20473.05</v>
      </c>
      <c r="R31" s="222">
        <f t="shared" si="10"/>
        <v>8.3688819990413864E-4</v>
      </c>
      <c r="S31" s="222">
        <f t="shared" si="11"/>
        <v>1.31222299280738E-3</v>
      </c>
      <c r="T31" s="181">
        <v>101775929.65000001</v>
      </c>
      <c r="U31" s="181">
        <v>20564.59</v>
      </c>
      <c r="V31" s="222">
        <f t="shared" si="12"/>
        <v>6.3107627067363597E-3</v>
      </c>
      <c r="W31" s="222">
        <f t="shared" si="13"/>
        <v>4.4712439035708342E-3</v>
      </c>
      <c r="X31" s="181">
        <v>101170331.38</v>
      </c>
      <c r="Y31" s="181">
        <v>20466.32</v>
      </c>
      <c r="Z31" s="222">
        <f t="shared" si="14"/>
        <v>-5.9503093912540907E-3</v>
      </c>
      <c r="AA31" s="222">
        <f t="shared" si="15"/>
        <v>-4.7786024423536006E-3</v>
      </c>
      <c r="AB31" s="181">
        <v>101402725.97</v>
      </c>
      <c r="AC31" s="181">
        <v>20421.439999999999</v>
      </c>
      <c r="AD31" s="193">
        <f t="shared" si="23"/>
        <v>2.2970626549311157E-3</v>
      </c>
      <c r="AE31" s="193">
        <f t="shared" si="23"/>
        <v>-2.1928710193137319E-3</v>
      </c>
      <c r="AF31" s="281">
        <v>101568985.91</v>
      </c>
      <c r="AG31" s="281">
        <v>20384.48</v>
      </c>
      <c r="AH31" s="193">
        <f t="shared" si="24"/>
        <v>1.6396003007767821E-3</v>
      </c>
      <c r="AI31" s="193">
        <f t="shared" si="25"/>
        <v>-1.8098625758026432E-3</v>
      </c>
      <c r="AJ31" s="223">
        <f t="shared" si="16"/>
        <v>3.5397486422972455E-3</v>
      </c>
      <c r="AK31" s="224">
        <f t="shared" si="17"/>
        <v>3.0763075405539205E-3</v>
      </c>
    </row>
    <row r="32" spans="1:37">
      <c r="A32" s="197" t="s">
        <v>72</v>
      </c>
      <c r="B32" s="237">
        <f>SUM(B26:B31)</f>
        <v>7854641331.1099997</v>
      </c>
      <c r="C32" s="238"/>
      <c r="D32" s="237">
        <f>SUM(D26:D31)</f>
        <v>7768597214.7000008</v>
      </c>
      <c r="E32" s="238"/>
      <c r="F32" s="234">
        <f>((D32-B32)/B32)</f>
        <v>-1.0954557029765654E-2</v>
      </c>
      <c r="G32" s="234"/>
      <c r="H32" s="237">
        <f>SUM(H26:H31)</f>
        <v>7738165719.3299999</v>
      </c>
      <c r="I32" s="238"/>
      <c r="J32" s="234">
        <f t="shared" si="6"/>
        <v>-3.917244584700226E-3</v>
      </c>
      <c r="K32" s="234"/>
      <c r="L32" s="237">
        <f>SUM(L26:L31)</f>
        <v>7926555169.0799999</v>
      </c>
      <c r="M32" s="238"/>
      <c r="N32" s="234">
        <f t="shared" si="8"/>
        <v>2.434549175903556E-2</v>
      </c>
      <c r="O32" s="234"/>
      <c r="P32" s="237">
        <f>SUM(P26:P31)</f>
        <v>7928001431.04</v>
      </c>
      <c r="Q32" s="238"/>
      <c r="R32" s="234">
        <f t="shared" si="10"/>
        <v>1.8245781794866373E-4</v>
      </c>
      <c r="S32" s="234"/>
      <c r="T32" s="237">
        <f>SUM(T26:T31)</f>
        <v>7944808932.3699999</v>
      </c>
      <c r="U32" s="238"/>
      <c r="V32" s="234">
        <f t="shared" si="12"/>
        <v>2.1200174440174271E-3</v>
      </c>
      <c r="W32" s="234"/>
      <c r="X32" s="237">
        <f>SUM(X26:X31)</f>
        <v>7935661665.0299997</v>
      </c>
      <c r="Y32" s="238"/>
      <c r="Z32" s="234">
        <f t="shared" si="14"/>
        <v>-1.1513514570162797E-3</v>
      </c>
      <c r="AA32" s="234"/>
      <c r="AB32" s="237">
        <f>SUM(AB26:AB31)</f>
        <v>7972306821.7799997</v>
      </c>
      <c r="AC32" s="238"/>
      <c r="AD32" s="192">
        <f>((AB32-X32)/X32)</f>
        <v>4.6177821455624605E-3</v>
      </c>
      <c r="AE32" s="192"/>
      <c r="AF32" s="298">
        <f>SUM(AF26:AF31)</f>
        <v>8006959869.8900003</v>
      </c>
      <c r="AG32" s="299"/>
      <c r="AH32" s="192">
        <f>((AF32-AB32)/AB32)</f>
        <v>4.3466776787027279E-3</v>
      </c>
      <c r="AI32" s="192"/>
      <c r="AJ32" s="223">
        <f t="shared" si="16"/>
        <v>1.0185097879838493E-2</v>
      </c>
      <c r="AK32" s="224"/>
    </row>
    <row r="33" spans="1:37">
      <c r="A33" s="235" t="s">
        <v>78</v>
      </c>
      <c r="B33" s="231"/>
      <c r="C33" s="226"/>
      <c r="D33" s="231"/>
      <c r="E33" s="226"/>
      <c r="F33" s="222"/>
      <c r="G33" s="222"/>
      <c r="H33" s="231"/>
      <c r="I33" s="226"/>
      <c r="J33" s="222"/>
      <c r="K33" s="222"/>
      <c r="L33" s="231"/>
      <c r="M33" s="226"/>
      <c r="N33" s="222"/>
      <c r="O33" s="222"/>
      <c r="P33" s="231"/>
      <c r="Q33" s="226"/>
      <c r="R33" s="222"/>
      <c r="S33" s="222"/>
      <c r="T33" s="231"/>
      <c r="U33" s="226"/>
      <c r="V33" s="222"/>
      <c r="W33" s="222"/>
      <c r="X33" s="231"/>
      <c r="Y33" s="226"/>
      <c r="Z33" s="222"/>
      <c r="AA33" s="222"/>
      <c r="AB33" s="231"/>
      <c r="AC33" s="226"/>
      <c r="AD33" s="193"/>
      <c r="AE33" s="193"/>
      <c r="AF33" s="294"/>
      <c r="AG33" s="299"/>
      <c r="AH33" s="193"/>
      <c r="AI33" s="193"/>
      <c r="AJ33" s="223"/>
      <c r="AK33" s="224"/>
    </row>
    <row r="34" spans="1:37">
      <c r="A34" s="195" t="s">
        <v>36</v>
      </c>
      <c r="B34" s="177">
        <v>1089300638.7413001</v>
      </c>
      <c r="C34" s="177">
        <v>1953.18140498768</v>
      </c>
      <c r="D34" s="177">
        <v>1091030735.50054</v>
      </c>
      <c r="E34" s="177">
        <v>1955.98361327104</v>
      </c>
      <c r="F34" s="222">
        <f t="shared" ref="F34:F42" si="26">((D34-B34)/B34)</f>
        <v>1.5882637884423343E-3</v>
      </c>
      <c r="G34" s="222">
        <f t="shared" ref="G34:G42" si="27">((E34-C34)/C34)</f>
        <v>1.4346892081832179E-3</v>
      </c>
      <c r="H34" s="177">
        <v>1152604564.8499999</v>
      </c>
      <c r="I34" s="177">
        <v>1959.44</v>
      </c>
      <c r="J34" s="222">
        <f t="shared" si="6"/>
        <v>5.6436383821223166E-2</v>
      </c>
      <c r="K34" s="222">
        <f t="shared" si="7"/>
        <v>1.7670836838862202E-3</v>
      </c>
      <c r="L34" s="177">
        <v>1166043667.5401101</v>
      </c>
      <c r="M34" s="177">
        <v>1962.5801444900701</v>
      </c>
      <c r="N34" s="222">
        <f t="shared" si="8"/>
        <v>1.1659768753266367E-2</v>
      </c>
      <c r="O34" s="222">
        <f t="shared" si="9"/>
        <v>1.6025724135824738E-3</v>
      </c>
      <c r="P34" s="177">
        <v>1200290554.97084</v>
      </c>
      <c r="Q34" s="177">
        <v>1965.4600365834999</v>
      </c>
      <c r="R34" s="222">
        <f t="shared" si="10"/>
        <v>2.937015858332066E-2</v>
      </c>
      <c r="S34" s="222">
        <f t="shared" si="11"/>
        <v>1.4674010136682028E-3</v>
      </c>
      <c r="T34" s="177">
        <v>1211067601.61444</v>
      </c>
      <c r="U34" s="177">
        <v>1968.6250036224001</v>
      </c>
      <c r="V34" s="222">
        <f t="shared" si="12"/>
        <v>8.9786981985056167E-3</v>
      </c>
      <c r="W34" s="222">
        <f t="shared" si="13"/>
        <v>1.6102932545002165E-3</v>
      </c>
      <c r="X34" s="177">
        <v>1215156828.8262701</v>
      </c>
      <c r="Y34" s="177">
        <v>1971.99250181005</v>
      </c>
      <c r="Z34" s="222">
        <f t="shared" si="14"/>
        <v>3.3765474415952553E-3</v>
      </c>
      <c r="AA34" s="222">
        <f t="shared" si="15"/>
        <v>1.7105838752700755E-3</v>
      </c>
      <c r="AB34" s="177">
        <v>1211067601.61444</v>
      </c>
      <c r="AC34" s="177">
        <v>1968.6250036224001</v>
      </c>
      <c r="AD34" s="193">
        <f t="shared" ref="AD34:AD42" si="28">((AB34-X34)/X34)</f>
        <v>-3.3651847356854811E-3</v>
      </c>
      <c r="AE34" s="193">
        <f t="shared" ref="AE34:AE42" si="29">((AC34-Y34)/Y34)</f>
        <v>-1.7076627748629958E-3</v>
      </c>
      <c r="AF34" s="177">
        <v>1242847988.88938</v>
      </c>
      <c r="AG34" s="177">
        <v>1970.82208547446</v>
      </c>
      <c r="AH34" s="193">
        <f t="shared" ref="AH34:AH42" si="30">((AF34-AB34)/AB34)</f>
        <v>2.6241629478465513E-2</v>
      </c>
      <c r="AI34" s="193">
        <f t="shared" ref="AI34:AI42" si="31">((AG34-AC34)/AC34)</f>
        <v>1.1160489417827843E-3</v>
      </c>
      <c r="AJ34" s="223">
        <f t="shared" si="16"/>
        <v>1.9726740268032474E-2</v>
      </c>
      <c r="AK34" s="224">
        <f t="shared" si="17"/>
        <v>1.162261904042283E-3</v>
      </c>
    </row>
    <row r="35" spans="1:37">
      <c r="A35" s="194" t="s">
        <v>85</v>
      </c>
      <c r="B35" s="181">
        <v>3720625017.4099998</v>
      </c>
      <c r="C35" s="226">
        <v>1</v>
      </c>
      <c r="D35" s="181">
        <v>3745291943.1999998</v>
      </c>
      <c r="E35" s="226">
        <v>1</v>
      </c>
      <c r="F35" s="222">
        <f t="shared" si="26"/>
        <v>6.6297801241929763E-3</v>
      </c>
      <c r="G35" s="222">
        <f t="shared" si="27"/>
        <v>0</v>
      </c>
      <c r="H35" s="181">
        <v>3733881833.7199998</v>
      </c>
      <c r="I35" s="226">
        <v>1</v>
      </c>
      <c r="J35" s="222">
        <f t="shared" si="6"/>
        <v>-3.046520712682054E-3</v>
      </c>
      <c r="K35" s="222">
        <f t="shared" si="7"/>
        <v>0</v>
      </c>
      <c r="L35" s="181">
        <v>3746779301.9299998</v>
      </c>
      <c r="M35" s="226">
        <v>1</v>
      </c>
      <c r="N35" s="222">
        <f t="shared" si="8"/>
        <v>3.4541714988207115E-3</v>
      </c>
      <c r="O35" s="222">
        <f t="shared" si="9"/>
        <v>0</v>
      </c>
      <c r="P35" s="181">
        <v>3766543814.0700002</v>
      </c>
      <c r="Q35" s="226">
        <v>1</v>
      </c>
      <c r="R35" s="222">
        <f t="shared" si="10"/>
        <v>5.2750670768944054E-3</v>
      </c>
      <c r="S35" s="222">
        <f t="shared" si="11"/>
        <v>0</v>
      </c>
      <c r="T35" s="181">
        <v>3821615836.3299999</v>
      </c>
      <c r="U35" s="226">
        <v>1</v>
      </c>
      <c r="V35" s="222">
        <f t="shared" si="12"/>
        <v>1.4621367752122544E-2</v>
      </c>
      <c r="W35" s="222">
        <f t="shared" si="13"/>
        <v>0</v>
      </c>
      <c r="X35" s="181">
        <v>3827871927.1900001</v>
      </c>
      <c r="Y35" s="226">
        <v>1</v>
      </c>
      <c r="Z35" s="222">
        <f t="shared" si="14"/>
        <v>1.6370276678589508E-3</v>
      </c>
      <c r="AA35" s="222">
        <f t="shared" si="15"/>
        <v>0</v>
      </c>
      <c r="AB35" s="181">
        <v>3854014396.8600001</v>
      </c>
      <c r="AC35" s="226">
        <v>1</v>
      </c>
      <c r="AD35" s="193">
        <f t="shared" si="28"/>
        <v>6.8295047920244774E-3</v>
      </c>
      <c r="AE35" s="193">
        <f t="shared" si="29"/>
        <v>0</v>
      </c>
      <c r="AF35" s="286">
        <v>3923211834.73</v>
      </c>
      <c r="AG35" s="289">
        <v>1</v>
      </c>
      <c r="AH35" s="193">
        <f t="shared" si="30"/>
        <v>1.7954639174772531E-2</v>
      </c>
      <c r="AI35" s="193">
        <f t="shared" si="31"/>
        <v>0</v>
      </c>
      <c r="AJ35" s="223">
        <f t="shared" si="16"/>
        <v>6.788891797193144E-3</v>
      </c>
      <c r="AK35" s="224">
        <f t="shared" si="17"/>
        <v>0</v>
      </c>
    </row>
    <row r="36" spans="1:37">
      <c r="A36" s="194" t="s">
        <v>37</v>
      </c>
      <c r="B36" s="181">
        <v>725113748.89999998</v>
      </c>
      <c r="C36" s="179">
        <v>16.493099999999998</v>
      </c>
      <c r="D36" s="181">
        <v>726340392.40999997</v>
      </c>
      <c r="E36" s="179">
        <v>16.521100000000001</v>
      </c>
      <c r="F36" s="222">
        <f t="shared" si="26"/>
        <v>1.6916566702269993E-3</v>
      </c>
      <c r="G36" s="222">
        <f t="shared" si="27"/>
        <v>1.6976796357265917E-3</v>
      </c>
      <c r="H36" s="181">
        <v>727616884.86000001</v>
      </c>
      <c r="I36" s="179">
        <v>16.551600000000001</v>
      </c>
      <c r="J36" s="222">
        <f t="shared" si="6"/>
        <v>1.7574300745751468E-3</v>
      </c>
      <c r="K36" s="222">
        <f t="shared" si="7"/>
        <v>1.8461240474302542E-3</v>
      </c>
      <c r="L36" s="181">
        <v>728850592.71000004</v>
      </c>
      <c r="M36" s="179">
        <v>16.579699999999999</v>
      </c>
      <c r="N36" s="222">
        <f t="shared" si="8"/>
        <v>1.6955459331285314E-3</v>
      </c>
      <c r="O36" s="222">
        <f t="shared" si="9"/>
        <v>1.697721066241237E-3</v>
      </c>
      <c r="P36" s="181">
        <v>730017037.65999997</v>
      </c>
      <c r="Q36" s="179">
        <v>16.606300000000001</v>
      </c>
      <c r="R36" s="222">
        <f t="shared" si="10"/>
        <v>1.6003896569019343E-3</v>
      </c>
      <c r="S36" s="222">
        <f t="shared" si="11"/>
        <v>1.6043716110666633E-3</v>
      </c>
      <c r="T36" s="181">
        <v>730830735.66999996</v>
      </c>
      <c r="U36" s="179">
        <v>16.645199999999999</v>
      </c>
      <c r="V36" s="222">
        <f t="shared" si="12"/>
        <v>1.1146287936076422E-3</v>
      </c>
      <c r="W36" s="222">
        <f t="shared" si="13"/>
        <v>2.342484478782038E-3</v>
      </c>
      <c r="X36" s="181">
        <v>731610061.72000003</v>
      </c>
      <c r="Y36" s="179">
        <v>16.670500000000001</v>
      </c>
      <c r="Z36" s="222">
        <f t="shared" si="14"/>
        <v>1.066356424221284E-3</v>
      </c>
      <c r="AA36" s="222">
        <f t="shared" si="15"/>
        <v>1.5199577055248019E-3</v>
      </c>
      <c r="AB36" s="181">
        <v>732227970.59000003</v>
      </c>
      <c r="AC36" s="179">
        <v>16.6846</v>
      </c>
      <c r="AD36" s="193">
        <f t="shared" si="28"/>
        <v>8.4458771459117697E-4</v>
      </c>
      <c r="AE36" s="193">
        <f t="shared" si="29"/>
        <v>8.4580546474305582E-4</v>
      </c>
      <c r="AF36" s="286">
        <v>733092745.22000003</v>
      </c>
      <c r="AG36" s="285">
        <v>16.7043</v>
      </c>
      <c r="AH36" s="193">
        <f t="shared" si="30"/>
        <v>1.1810182958501222E-3</v>
      </c>
      <c r="AI36" s="193">
        <f t="shared" si="31"/>
        <v>1.1807295350203346E-3</v>
      </c>
      <c r="AJ36" s="223">
        <f t="shared" si="16"/>
        <v>3.5492491390195076E-4</v>
      </c>
      <c r="AK36" s="224">
        <f t="shared" si="17"/>
        <v>4.4423992613104016E-4</v>
      </c>
    </row>
    <row r="37" spans="1:37">
      <c r="A37" s="254" t="s">
        <v>35</v>
      </c>
      <c r="B37" s="255">
        <v>0</v>
      </c>
      <c r="C37" s="256">
        <v>0</v>
      </c>
      <c r="D37" s="255">
        <v>0</v>
      </c>
      <c r="E37" s="256">
        <v>0</v>
      </c>
      <c r="F37" s="257" t="e">
        <f t="shared" si="26"/>
        <v>#DIV/0!</v>
      </c>
      <c r="G37" s="257" t="e">
        <f t="shared" si="27"/>
        <v>#DIV/0!</v>
      </c>
      <c r="H37" s="255">
        <v>0</v>
      </c>
      <c r="I37" s="256">
        <v>0</v>
      </c>
      <c r="J37" s="257" t="e">
        <f t="shared" si="6"/>
        <v>#DIV/0!</v>
      </c>
      <c r="K37" s="257" t="e">
        <f t="shared" si="7"/>
        <v>#DIV/0!</v>
      </c>
      <c r="L37" s="255">
        <v>0</v>
      </c>
      <c r="M37" s="256">
        <v>0</v>
      </c>
      <c r="N37" s="257" t="e">
        <f t="shared" si="8"/>
        <v>#DIV/0!</v>
      </c>
      <c r="O37" s="257" t="e">
        <f t="shared" si="9"/>
        <v>#DIV/0!</v>
      </c>
      <c r="P37" s="255">
        <v>0</v>
      </c>
      <c r="Q37" s="256">
        <v>0</v>
      </c>
      <c r="R37" s="257" t="e">
        <f t="shared" si="10"/>
        <v>#DIV/0!</v>
      </c>
      <c r="S37" s="257" t="e">
        <f t="shared" si="11"/>
        <v>#DIV/0!</v>
      </c>
      <c r="T37" s="255">
        <v>0</v>
      </c>
      <c r="U37" s="256">
        <v>0</v>
      </c>
      <c r="V37" s="257" t="e">
        <f t="shared" si="12"/>
        <v>#DIV/0!</v>
      </c>
      <c r="W37" s="257" t="e">
        <f t="shared" si="13"/>
        <v>#DIV/0!</v>
      </c>
      <c r="X37" s="255">
        <v>0</v>
      </c>
      <c r="Y37" s="256">
        <v>0</v>
      </c>
      <c r="Z37" s="257" t="e">
        <f t="shared" si="14"/>
        <v>#DIV/0!</v>
      </c>
      <c r="AA37" s="257" t="e">
        <f t="shared" si="15"/>
        <v>#DIV/0!</v>
      </c>
      <c r="AB37" s="255">
        <v>0</v>
      </c>
      <c r="AC37" s="256">
        <v>0</v>
      </c>
      <c r="AD37" s="258" t="e">
        <f t="shared" si="28"/>
        <v>#DIV/0!</v>
      </c>
      <c r="AE37" s="258" t="e">
        <f t="shared" si="29"/>
        <v>#DIV/0!</v>
      </c>
      <c r="AF37" s="290">
        <v>0</v>
      </c>
      <c r="AG37" s="291">
        <v>0</v>
      </c>
      <c r="AH37" s="258" t="e">
        <f t="shared" si="30"/>
        <v>#DIV/0!</v>
      </c>
      <c r="AI37" s="258" t="e">
        <f t="shared" si="31"/>
        <v>#DIV/0!</v>
      </c>
      <c r="AJ37" s="223" t="e">
        <f t="shared" si="16"/>
        <v>#DIV/0!</v>
      </c>
      <c r="AK37" s="224" t="e">
        <f t="shared" si="17"/>
        <v>#DIV/0!</v>
      </c>
    </row>
    <row r="38" spans="1:37">
      <c r="A38" s="194" t="s">
        <v>104</v>
      </c>
      <c r="B38" s="225">
        <v>4020920249.21</v>
      </c>
      <c r="C38" s="226">
        <v>173.37</v>
      </c>
      <c r="D38" s="225">
        <v>4138752793.23</v>
      </c>
      <c r="E38" s="226">
        <v>173.57</v>
      </c>
      <c r="F38" s="222">
        <f t="shared" si="26"/>
        <v>2.9304869710646667E-2</v>
      </c>
      <c r="G38" s="222">
        <f t="shared" si="27"/>
        <v>1.1536021226278401E-3</v>
      </c>
      <c r="H38" s="225">
        <v>4209119571.3600001</v>
      </c>
      <c r="I38" s="226">
        <v>173.78</v>
      </c>
      <c r="J38" s="222">
        <f t="shared" si="6"/>
        <v>1.7001928272957777E-2</v>
      </c>
      <c r="K38" s="222">
        <f t="shared" si="7"/>
        <v>1.2098865011235119E-3</v>
      </c>
      <c r="L38" s="225">
        <v>4247016235.9899998</v>
      </c>
      <c r="M38" s="226">
        <v>173.97</v>
      </c>
      <c r="N38" s="222">
        <f t="shared" si="8"/>
        <v>9.003465923814305E-3</v>
      </c>
      <c r="O38" s="222">
        <f t="shared" si="9"/>
        <v>1.093336402347783E-3</v>
      </c>
      <c r="P38" s="225">
        <v>4273281501.9899998</v>
      </c>
      <c r="Q38" s="226">
        <v>174.2</v>
      </c>
      <c r="R38" s="222">
        <f t="shared" si="10"/>
        <v>6.1844044243163677E-3</v>
      </c>
      <c r="S38" s="222">
        <f t="shared" si="11"/>
        <v>1.3220670230498924E-3</v>
      </c>
      <c r="T38" s="225">
        <v>4070842393.1799998</v>
      </c>
      <c r="U38" s="226">
        <v>174.38</v>
      </c>
      <c r="V38" s="222">
        <f t="shared" si="12"/>
        <v>-4.7373220958115497E-2</v>
      </c>
      <c r="W38" s="222">
        <f t="shared" si="13"/>
        <v>1.0332950631458486E-3</v>
      </c>
      <c r="X38" s="225">
        <v>3869663965.5799999</v>
      </c>
      <c r="Y38" s="226">
        <v>174.63</v>
      </c>
      <c r="Z38" s="222">
        <f t="shared" si="14"/>
        <v>-4.9419360458916303E-2</v>
      </c>
      <c r="AA38" s="222">
        <f t="shared" si="15"/>
        <v>1.4336506480100929E-3</v>
      </c>
      <c r="AB38" s="225">
        <v>3838463143.1399999</v>
      </c>
      <c r="AC38" s="226">
        <v>174.88</v>
      </c>
      <c r="AD38" s="193">
        <f t="shared" si="28"/>
        <v>-8.062928129554928E-3</v>
      </c>
      <c r="AE38" s="193">
        <f t="shared" si="29"/>
        <v>1.4315982362709729E-3</v>
      </c>
      <c r="AF38" s="281">
        <v>3845666117.21</v>
      </c>
      <c r="AG38" s="282">
        <v>175.11</v>
      </c>
      <c r="AH38" s="193">
        <f t="shared" si="30"/>
        <v>1.876525526335491E-3</v>
      </c>
      <c r="AI38" s="193">
        <f t="shared" si="31"/>
        <v>1.3151875571821717E-3</v>
      </c>
      <c r="AJ38" s="223">
        <f t="shared" si="16"/>
        <v>2.8802428133384864E-2</v>
      </c>
      <c r="AK38" s="224">
        <f t="shared" si="17"/>
        <v>1.5049817649549416E-4</v>
      </c>
    </row>
    <row r="39" spans="1:37">
      <c r="A39" s="194" t="s">
        <v>64</v>
      </c>
      <c r="B39" s="178">
        <v>1336921602</v>
      </c>
      <c r="C39" s="179">
        <v>1.1599999999999999</v>
      </c>
      <c r="D39" s="178">
        <v>1357362058</v>
      </c>
      <c r="E39" s="179">
        <v>1.1599999999999999</v>
      </c>
      <c r="F39" s="222">
        <f t="shared" si="26"/>
        <v>1.5289195693615549E-2</v>
      </c>
      <c r="G39" s="222">
        <f t="shared" si="27"/>
        <v>0</v>
      </c>
      <c r="H39" s="178">
        <v>1365700042</v>
      </c>
      <c r="I39" s="179">
        <v>1.1599999999999999</v>
      </c>
      <c r="J39" s="222">
        <f t="shared" si="6"/>
        <v>6.1427855234774805E-3</v>
      </c>
      <c r="K39" s="222">
        <f t="shared" si="7"/>
        <v>0</v>
      </c>
      <c r="L39" s="178">
        <v>1367150723</v>
      </c>
      <c r="M39" s="179">
        <v>1.1599999999999999</v>
      </c>
      <c r="N39" s="222">
        <f t="shared" si="8"/>
        <v>1.0622251998144113E-3</v>
      </c>
      <c r="O39" s="222">
        <f t="shared" si="9"/>
        <v>0</v>
      </c>
      <c r="P39" s="178">
        <v>1383137966</v>
      </c>
      <c r="Q39" s="179">
        <v>1.17</v>
      </c>
      <c r="R39" s="222">
        <f t="shared" si="10"/>
        <v>1.1693840869950664E-2</v>
      </c>
      <c r="S39" s="222">
        <f t="shared" si="11"/>
        <v>8.6206896551724223E-3</v>
      </c>
      <c r="T39" s="178">
        <v>1397751546</v>
      </c>
      <c r="U39" s="179">
        <v>1.17</v>
      </c>
      <c r="V39" s="222">
        <f t="shared" si="12"/>
        <v>1.056552589779753E-2</v>
      </c>
      <c r="W39" s="222">
        <f t="shared" si="13"/>
        <v>0</v>
      </c>
      <c r="X39" s="178">
        <v>1387822955</v>
      </c>
      <c r="Y39" s="179">
        <v>1.17</v>
      </c>
      <c r="Z39" s="222">
        <f t="shared" si="14"/>
        <v>-7.1032588219365851E-3</v>
      </c>
      <c r="AA39" s="222">
        <f t="shared" si="15"/>
        <v>0</v>
      </c>
      <c r="AB39" s="178">
        <v>1384371097</v>
      </c>
      <c r="AC39" s="179">
        <v>1.17</v>
      </c>
      <c r="AD39" s="193">
        <f t="shared" si="28"/>
        <v>-2.4872466531582912E-3</v>
      </c>
      <c r="AE39" s="193">
        <f t="shared" si="29"/>
        <v>0</v>
      </c>
      <c r="AF39" s="300">
        <v>1422506443</v>
      </c>
      <c r="AG39" s="282">
        <v>1.17</v>
      </c>
      <c r="AH39" s="193">
        <f t="shared" si="30"/>
        <v>2.7547054458621077E-2</v>
      </c>
      <c r="AI39" s="193">
        <f t="shared" si="31"/>
        <v>0</v>
      </c>
      <c r="AJ39" s="223">
        <f t="shared" si="16"/>
        <v>1.0986425757443737E-2</v>
      </c>
      <c r="AK39" s="224">
        <f t="shared" si="17"/>
        <v>3.0478740568385698E-3</v>
      </c>
    </row>
    <row r="40" spans="1:37">
      <c r="A40" s="194" t="s">
        <v>82</v>
      </c>
      <c r="B40" s="225">
        <v>688721333.54999995</v>
      </c>
      <c r="C40" s="226">
        <v>2.38</v>
      </c>
      <c r="D40" s="225">
        <v>694665407.25</v>
      </c>
      <c r="E40" s="226">
        <v>2.37</v>
      </c>
      <c r="F40" s="222">
        <f t="shared" si="26"/>
        <v>8.6305932609368179E-3</v>
      </c>
      <c r="G40" s="222">
        <f t="shared" si="27"/>
        <v>-4.201680672268818E-3</v>
      </c>
      <c r="H40" s="225">
        <v>700772536.63999999</v>
      </c>
      <c r="I40" s="226">
        <v>2.39</v>
      </c>
      <c r="J40" s="222">
        <f t="shared" si="6"/>
        <v>8.7914689953779695E-3</v>
      </c>
      <c r="K40" s="222">
        <f t="shared" si="7"/>
        <v>8.4388185654008518E-3</v>
      </c>
      <c r="L40" s="225">
        <v>704177820.90999997</v>
      </c>
      <c r="M40" s="226">
        <v>2.4</v>
      </c>
      <c r="N40" s="222">
        <f t="shared" si="8"/>
        <v>4.8593289433506142E-3</v>
      </c>
      <c r="O40" s="222">
        <f t="shared" si="9"/>
        <v>4.1841004184099521E-3</v>
      </c>
      <c r="P40" s="225">
        <v>700088120.38</v>
      </c>
      <c r="Q40" s="226">
        <v>2.4</v>
      </c>
      <c r="R40" s="222">
        <f t="shared" si="10"/>
        <v>-5.8077667437961963E-3</v>
      </c>
      <c r="S40" s="222">
        <f t="shared" si="11"/>
        <v>0</v>
      </c>
      <c r="T40" s="225">
        <v>702578673</v>
      </c>
      <c r="U40" s="226">
        <v>2.4</v>
      </c>
      <c r="V40" s="222">
        <f t="shared" si="12"/>
        <v>3.5574844758802086E-3</v>
      </c>
      <c r="W40" s="222">
        <f t="shared" si="13"/>
        <v>0</v>
      </c>
      <c r="X40" s="225">
        <v>704758292.02999997</v>
      </c>
      <c r="Y40" s="226">
        <v>2.41</v>
      </c>
      <c r="Z40" s="222">
        <f t="shared" si="14"/>
        <v>3.1023131127693245E-3</v>
      </c>
      <c r="AA40" s="222">
        <f t="shared" si="15"/>
        <v>4.1666666666667629E-3</v>
      </c>
      <c r="AB40" s="225">
        <v>706088794.74000001</v>
      </c>
      <c r="AC40" s="226">
        <v>2.41</v>
      </c>
      <c r="AD40" s="193">
        <f t="shared" si="28"/>
        <v>1.8878851445190256E-3</v>
      </c>
      <c r="AE40" s="193">
        <f t="shared" si="29"/>
        <v>0</v>
      </c>
      <c r="AF40" s="284">
        <v>707404486.00999999</v>
      </c>
      <c r="AG40" s="289">
        <v>2.41</v>
      </c>
      <c r="AH40" s="193">
        <f t="shared" si="30"/>
        <v>1.863351011659167E-3</v>
      </c>
      <c r="AI40" s="193">
        <f t="shared" si="31"/>
        <v>0</v>
      </c>
      <c r="AJ40" s="223">
        <f t="shared" si="16"/>
        <v>4.5995096539700941E-3</v>
      </c>
      <c r="AK40" s="224">
        <f t="shared" si="17"/>
        <v>3.85317434454781E-3</v>
      </c>
    </row>
    <row r="41" spans="1:37">
      <c r="A41" s="195" t="s">
        <v>114</v>
      </c>
      <c r="B41" s="231">
        <v>7957907435.4399996</v>
      </c>
      <c r="C41" s="191">
        <v>2209.62</v>
      </c>
      <c r="D41" s="231">
        <v>8294908173.1300001</v>
      </c>
      <c r="E41" s="191">
        <v>2212.58</v>
      </c>
      <c r="F41" s="222">
        <f t="shared" si="26"/>
        <v>4.2347908721480053E-2</v>
      </c>
      <c r="G41" s="222">
        <f t="shared" si="27"/>
        <v>1.3395968537576763E-3</v>
      </c>
      <c r="H41" s="231">
        <v>8500279099.79</v>
      </c>
      <c r="I41" s="191">
        <v>2215.56</v>
      </c>
      <c r="J41" s="222">
        <f t="shared" si="6"/>
        <v>2.4758673920618604E-2</v>
      </c>
      <c r="K41" s="222">
        <f t="shared" si="7"/>
        <v>1.3468439559247657E-3</v>
      </c>
      <c r="L41" s="231">
        <v>8813550989.5799999</v>
      </c>
      <c r="M41" s="191">
        <v>2218.56</v>
      </c>
      <c r="N41" s="222">
        <f t="shared" si="8"/>
        <v>3.6854306324805193E-2</v>
      </c>
      <c r="O41" s="222">
        <f t="shared" si="9"/>
        <v>1.3540594702919353E-3</v>
      </c>
      <c r="P41" s="231">
        <v>8791841649.8299999</v>
      </c>
      <c r="Q41" s="191">
        <v>2221.9</v>
      </c>
      <c r="R41" s="222">
        <f t="shared" si="10"/>
        <v>-2.4631774157392755E-3</v>
      </c>
      <c r="S41" s="222">
        <f t="shared" si="11"/>
        <v>1.5054810327420243E-3</v>
      </c>
      <c r="T41" s="231">
        <v>8957873763.5699997</v>
      </c>
      <c r="U41" s="191">
        <v>2224.46</v>
      </c>
      <c r="V41" s="222">
        <f t="shared" si="12"/>
        <v>1.8884793465679648E-2</v>
      </c>
      <c r="W41" s="222">
        <f t="shared" si="13"/>
        <v>1.1521670642242879E-3</v>
      </c>
      <c r="X41" s="231">
        <v>9233535922.3199997</v>
      </c>
      <c r="Y41" s="191">
        <v>2227.64</v>
      </c>
      <c r="Z41" s="222">
        <f t="shared" si="14"/>
        <v>3.0773168502448264E-2</v>
      </c>
      <c r="AA41" s="222">
        <f t="shared" si="15"/>
        <v>1.4295604326442536E-3</v>
      </c>
      <c r="AB41" s="231">
        <v>9239664272.2099991</v>
      </c>
      <c r="AC41" s="191">
        <v>2230.91</v>
      </c>
      <c r="AD41" s="193">
        <f t="shared" si="28"/>
        <v>6.6370564229738683E-4</v>
      </c>
      <c r="AE41" s="193">
        <f t="shared" si="29"/>
        <v>1.467921208094657E-3</v>
      </c>
      <c r="AF41" s="281">
        <v>8780030465.1800003</v>
      </c>
      <c r="AG41" s="281">
        <v>2234.21</v>
      </c>
      <c r="AH41" s="193">
        <f t="shared" si="30"/>
        <v>-4.9745725979723369E-2</v>
      </c>
      <c r="AI41" s="193">
        <f t="shared" si="31"/>
        <v>1.479217001134148E-3</v>
      </c>
      <c r="AJ41" s="223">
        <f t="shared" si="16"/>
        <v>2.9873463363155627E-2</v>
      </c>
      <c r="AK41" s="224">
        <f t="shared" si="17"/>
        <v>1.139778074009238E-4</v>
      </c>
    </row>
    <row r="42" spans="1:37">
      <c r="A42" s="195" t="s">
        <v>115</v>
      </c>
      <c r="B42" s="231">
        <v>459096731.32999998</v>
      </c>
      <c r="C42" s="191">
        <v>1893.49</v>
      </c>
      <c r="D42" s="231">
        <v>459845452.35000002</v>
      </c>
      <c r="E42" s="191">
        <v>1896.56</v>
      </c>
      <c r="F42" s="222">
        <f t="shared" si="26"/>
        <v>1.6308567866100919E-3</v>
      </c>
      <c r="G42" s="222">
        <f t="shared" si="27"/>
        <v>1.6213447126733895E-3</v>
      </c>
      <c r="H42" s="231">
        <v>460548521.94999999</v>
      </c>
      <c r="I42" s="191">
        <v>1899.49</v>
      </c>
      <c r="J42" s="222">
        <f t="shared" si="6"/>
        <v>1.5289258519508857E-3</v>
      </c>
      <c r="K42" s="222">
        <f t="shared" si="7"/>
        <v>1.5449023495170539E-3</v>
      </c>
      <c r="L42" s="231">
        <v>461819726.29000002</v>
      </c>
      <c r="M42" s="191">
        <v>1904.74</v>
      </c>
      <c r="N42" s="222">
        <f t="shared" si="8"/>
        <v>2.7601963298408833E-3</v>
      </c>
      <c r="O42" s="222">
        <f t="shared" si="9"/>
        <v>2.7638997836261312E-3</v>
      </c>
      <c r="P42" s="231">
        <v>435604297.76999998</v>
      </c>
      <c r="Q42" s="191">
        <v>1921.93</v>
      </c>
      <c r="R42" s="222">
        <f t="shared" si="10"/>
        <v>-5.6765501834666207E-2</v>
      </c>
      <c r="S42" s="222">
        <f t="shared" si="11"/>
        <v>9.0248537858185658E-3</v>
      </c>
      <c r="T42" s="231">
        <v>439027220.38</v>
      </c>
      <c r="U42" s="191">
        <v>1937.1</v>
      </c>
      <c r="V42" s="222">
        <f t="shared" si="12"/>
        <v>7.857871530476325E-3</v>
      </c>
      <c r="W42" s="222">
        <f t="shared" si="13"/>
        <v>7.8931074492826717E-3</v>
      </c>
      <c r="X42" s="231">
        <v>426304535.17000002</v>
      </c>
      <c r="Y42" s="191">
        <v>1957.81</v>
      </c>
      <c r="Z42" s="222">
        <f t="shared" si="14"/>
        <v>-2.8979262832468242E-2</v>
      </c>
      <c r="AA42" s="222">
        <f t="shared" si="15"/>
        <v>1.0691239481699467E-2</v>
      </c>
      <c r="AB42" s="231">
        <v>432614113.69</v>
      </c>
      <c r="AC42" s="191">
        <v>1983.35</v>
      </c>
      <c r="AD42" s="193">
        <f t="shared" si="28"/>
        <v>1.4800636632879996E-2</v>
      </c>
      <c r="AE42" s="193">
        <f t="shared" si="29"/>
        <v>1.3045188246050415E-2</v>
      </c>
      <c r="AF42" s="281">
        <v>427705246.72000003</v>
      </c>
      <c r="AG42" s="281">
        <v>1964.25</v>
      </c>
      <c r="AH42" s="193">
        <f t="shared" si="30"/>
        <v>-1.1346987568504377E-2</v>
      </c>
      <c r="AI42" s="193">
        <f t="shared" si="31"/>
        <v>-9.6301711750320963E-3</v>
      </c>
      <c r="AJ42" s="223">
        <f t="shared" si="16"/>
        <v>2.3596417840916067E-2</v>
      </c>
      <c r="AK42" s="224">
        <f t="shared" si="17"/>
        <v>7.2004003532344278E-3</v>
      </c>
    </row>
    <row r="43" spans="1:37">
      <c r="A43" s="197" t="s">
        <v>72</v>
      </c>
      <c r="B43" s="232">
        <f>SUM(B34:B42)</f>
        <v>19998606756.581299</v>
      </c>
      <c r="C43" s="232"/>
      <c r="D43" s="232">
        <f>SUM(D34:D42)</f>
        <v>20508196955.070538</v>
      </c>
      <c r="E43" s="187"/>
      <c r="F43" s="234">
        <f>((D43-B43)/B43)</f>
        <v>2.5481285006093677E-2</v>
      </c>
      <c r="G43" s="234"/>
      <c r="H43" s="232">
        <f>SUM(H34:H42)</f>
        <v>20850523055.169998</v>
      </c>
      <c r="I43" s="232"/>
      <c r="J43" s="234">
        <f t="shared" si="6"/>
        <v>1.6692159766625528E-2</v>
      </c>
      <c r="K43" s="234"/>
      <c r="L43" s="232">
        <f>SUM(L34:L42)</f>
        <v>21235389057.950111</v>
      </c>
      <c r="M43" s="187"/>
      <c r="N43" s="234">
        <f t="shared" si="8"/>
        <v>1.8458338036017933E-2</v>
      </c>
      <c r="O43" s="234"/>
      <c r="P43" s="232">
        <f>SUM(P34:P42)</f>
        <v>21280804942.670841</v>
      </c>
      <c r="Q43" s="187"/>
      <c r="R43" s="234">
        <f t="shared" si="10"/>
        <v>2.1386886106391826E-3</v>
      </c>
      <c r="S43" s="234"/>
      <c r="T43" s="232">
        <f>SUM(T34:T42)</f>
        <v>21331587769.744442</v>
      </c>
      <c r="U43" s="232"/>
      <c r="V43" s="234">
        <f t="shared" si="12"/>
        <v>2.3863207811173747E-3</v>
      </c>
      <c r="W43" s="234"/>
      <c r="X43" s="232">
        <f>SUM(X34:X42)</f>
        <v>21396724487.836266</v>
      </c>
      <c r="Y43" s="232"/>
      <c r="Z43" s="234">
        <f t="shared" si="14"/>
        <v>3.0535335107220634E-3</v>
      </c>
      <c r="AA43" s="234"/>
      <c r="AB43" s="232">
        <f>SUM(AB34:AB42)</f>
        <v>21398511389.844437</v>
      </c>
      <c r="AC43" s="191"/>
      <c r="AD43" s="193">
        <f>((AB43-X43)/X43)</f>
        <v>8.3512876430544779E-5</v>
      </c>
      <c r="AE43" s="193"/>
      <c r="AF43" s="294">
        <f>SUM(AF34:AF42)</f>
        <v>21082465326.959381</v>
      </c>
      <c r="AG43" s="296"/>
      <c r="AH43" s="193">
        <f>((AF43-AB43)/AB43)</f>
        <v>-1.4769534998357339E-2</v>
      </c>
      <c r="AI43" s="193"/>
      <c r="AJ43" s="223">
        <f t="shared" si="16"/>
        <v>1.2807735738113462E-2</v>
      </c>
      <c r="AK43" s="224"/>
    </row>
    <row r="44" spans="1:37">
      <c r="A44" s="235" t="s">
        <v>74</v>
      </c>
      <c r="B44" s="231"/>
      <c r="C44" s="191"/>
      <c r="D44" s="231"/>
      <c r="E44" s="191"/>
      <c r="F44" s="222"/>
      <c r="G44" s="222"/>
      <c r="H44" s="231"/>
      <c r="I44" s="191"/>
      <c r="J44" s="222"/>
      <c r="K44" s="222"/>
      <c r="L44" s="231"/>
      <c r="M44" s="191"/>
      <c r="N44" s="222"/>
      <c r="O44" s="222"/>
      <c r="P44" s="231"/>
      <c r="Q44" s="191"/>
      <c r="R44" s="222"/>
      <c r="S44" s="222"/>
      <c r="T44" s="231"/>
      <c r="U44" s="191"/>
      <c r="V44" s="222"/>
      <c r="W44" s="222"/>
      <c r="X44" s="231"/>
      <c r="Y44" s="191"/>
      <c r="Z44" s="222"/>
      <c r="AA44" s="222"/>
      <c r="AB44" s="231"/>
      <c r="AC44" s="191"/>
      <c r="AD44" s="193"/>
      <c r="AE44" s="193"/>
      <c r="AF44" s="294"/>
      <c r="AG44" s="296"/>
      <c r="AH44" s="193"/>
      <c r="AI44" s="193"/>
      <c r="AJ44" s="223"/>
      <c r="AK44" s="224"/>
    </row>
    <row r="45" spans="1:37">
      <c r="A45" s="194" t="s">
        <v>40</v>
      </c>
      <c r="B45" s="178">
        <v>2364488146</v>
      </c>
      <c r="C45" s="191">
        <v>100</v>
      </c>
      <c r="D45" s="178">
        <v>2365475787</v>
      </c>
      <c r="E45" s="191">
        <v>100</v>
      </c>
      <c r="F45" s="222">
        <f t="shared" ref="F45:G48" si="32">((D45-B45)/B45)</f>
        <v>4.1769758992904672E-4</v>
      </c>
      <c r="G45" s="222">
        <f t="shared" si="32"/>
        <v>0</v>
      </c>
      <c r="H45" s="178">
        <v>2367022679</v>
      </c>
      <c r="I45" s="191">
        <v>100</v>
      </c>
      <c r="J45" s="222">
        <f t="shared" si="6"/>
        <v>6.5394539589087744E-4</v>
      </c>
      <c r="K45" s="222">
        <f t="shared" si="7"/>
        <v>0</v>
      </c>
      <c r="L45" s="178">
        <v>2369570419</v>
      </c>
      <c r="M45" s="191">
        <v>100</v>
      </c>
      <c r="N45" s="222">
        <f t="shared" si="8"/>
        <v>1.0763479465589016E-3</v>
      </c>
      <c r="O45" s="222">
        <f t="shared" si="9"/>
        <v>0</v>
      </c>
      <c r="P45" s="178">
        <v>2380397977</v>
      </c>
      <c r="Q45" s="191">
        <v>100</v>
      </c>
      <c r="R45" s="222">
        <f t="shared" si="10"/>
        <v>4.5694181161197219E-3</v>
      </c>
      <c r="S45" s="222">
        <f t="shared" si="11"/>
        <v>0</v>
      </c>
      <c r="T45" s="178">
        <v>2381353220</v>
      </c>
      <c r="U45" s="191">
        <v>100</v>
      </c>
      <c r="V45" s="222">
        <f t="shared" si="12"/>
        <v>4.0129550152108874E-4</v>
      </c>
      <c r="W45" s="222">
        <f t="shared" si="13"/>
        <v>0</v>
      </c>
      <c r="X45" s="178">
        <v>2382308430</v>
      </c>
      <c r="Y45" s="191">
        <v>100</v>
      </c>
      <c r="Z45" s="222">
        <f t="shared" si="14"/>
        <v>4.0112067037245317E-4</v>
      </c>
      <c r="AA45" s="222">
        <f t="shared" si="15"/>
        <v>0</v>
      </c>
      <c r="AB45" s="178">
        <v>2383333976</v>
      </c>
      <c r="AC45" s="191">
        <v>100</v>
      </c>
      <c r="AD45" s="193">
        <f t="shared" ref="AD45:AE47" si="33">((AB45-X45)/X45)</f>
        <v>4.3048414180358669E-4</v>
      </c>
      <c r="AE45" s="193">
        <f t="shared" si="33"/>
        <v>0</v>
      </c>
      <c r="AF45" s="301">
        <v>2388396112</v>
      </c>
      <c r="AG45" s="280">
        <v>100</v>
      </c>
      <c r="AH45" s="193">
        <f t="shared" ref="AH45:AH47" si="34">((AF45-AB45)/AB45)</f>
        <v>2.1239725741231995E-3</v>
      </c>
      <c r="AI45" s="193">
        <f t="shared" ref="AI45:AI47" si="35">((AG45-AC45)/AC45)</f>
        <v>0</v>
      </c>
      <c r="AJ45" s="223">
        <f t="shared" si="16"/>
        <v>1.4624998205900737E-3</v>
      </c>
      <c r="AK45" s="224">
        <f t="shared" si="17"/>
        <v>0</v>
      </c>
    </row>
    <row r="46" spans="1:37">
      <c r="A46" s="194" t="s">
        <v>41</v>
      </c>
      <c r="B46" s="181">
        <v>12157358835.280001</v>
      </c>
      <c r="C46" s="179">
        <v>45.22</v>
      </c>
      <c r="D46" s="181">
        <v>12154181778.98</v>
      </c>
      <c r="E46" s="179">
        <v>45.22</v>
      </c>
      <c r="F46" s="222">
        <f t="shared" si="32"/>
        <v>-2.6132783798249817E-4</v>
      </c>
      <c r="G46" s="222">
        <f t="shared" si="32"/>
        <v>0</v>
      </c>
      <c r="H46" s="181">
        <v>12151385287.65</v>
      </c>
      <c r="I46" s="179">
        <v>45.22</v>
      </c>
      <c r="J46" s="222">
        <f t="shared" si="6"/>
        <v>-2.3008470507132815E-4</v>
      </c>
      <c r="K46" s="222">
        <f t="shared" si="7"/>
        <v>0</v>
      </c>
      <c r="L46" s="181">
        <v>12153673145.35</v>
      </c>
      <c r="M46" s="179">
        <v>45.22</v>
      </c>
      <c r="N46" s="222">
        <f t="shared" si="8"/>
        <v>1.8827957848773142E-4</v>
      </c>
      <c r="O46" s="222">
        <f t="shared" si="9"/>
        <v>0</v>
      </c>
      <c r="P46" s="178">
        <v>12153673145</v>
      </c>
      <c r="Q46" s="179">
        <v>45.22</v>
      </c>
      <c r="R46" s="222">
        <f t="shared" si="10"/>
        <v>-2.8797909675860981E-11</v>
      </c>
      <c r="S46" s="222">
        <f t="shared" si="11"/>
        <v>0</v>
      </c>
      <c r="T46" s="178">
        <v>12153673145</v>
      </c>
      <c r="U46" s="179">
        <v>45.22</v>
      </c>
      <c r="V46" s="222">
        <f t="shared" si="12"/>
        <v>0</v>
      </c>
      <c r="W46" s="222">
        <f t="shared" si="13"/>
        <v>0</v>
      </c>
      <c r="X46" s="178">
        <v>12153673145</v>
      </c>
      <c r="Y46" s="179">
        <v>45.22</v>
      </c>
      <c r="Z46" s="222">
        <f t="shared" si="14"/>
        <v>0</v>
      </c>
      <c r="AA46" s="222">
        <f t="shared" si="15"/>
        <v>0</v>
      </c>
      <c r="AB46" s="178">
        <v>12153673145</v>
      </c>
      <c r="AC46" s="179">
        <v>45.22</v>
      </c>
      <c r="AD46" s="193">
        <f t="shared" si="33"/>
        <v>0</v>
      </c>
      <c r="AE46" s="193">
        <f t="shared" si="33"/>
        <v>0</v>
      </c>
      <c r="AF46" s="301">
        <v>12153673145</v>
      </c>
      <c r="AG46" s="179">
        <v>45.22</v>
      </c>
      <c r="AH46" s="193">
        <f t="shared" si="34"/>
        <v>0</v>
      </c>
      <c r="AI46" s="193">
        <f t="shared" si="35"/>
        <v>0</v>
      </c>
      <c r="AJ46" s="223">
        <f t="shared" si="16"/>
        <v>1.4402093529843787E-4</v>
      </c>
      <c r="AK46" s="224">
        <f t="shared" si="17"/>
        <v>0</v>
      </c>
    </row>
    <row r="47" spans="1:37">
      <c r="A47" s="194" t="s">
        <v>42</v>
      </c>
      <c r="B47" s="177">
        <v>31173127400.06583</v>
      </c>
      <c r="C47" s="177">
        <v>11.68</v>
      </c>
      <c r="D47" s="177">
        <v>31173127400.06583</v>
      </c>
      <c r="E47" s="177">
        <v>11.682900621569834</v>
      </c>
      <c r="F47" s="222">
        <f t="shared" si="32"/>
        <v>0</v>
      </c>
      <c r="G47" s="222">
        <f t="shared" si="32"/>
        <v>2.4834088782826815E-4</v>
      </c>
      <c r="H47" s="177">
        <v>31173127400.07</v>
      </c>
      <c r="I47" s="177">
        <v>11.682900621569834</v>
      </c>
      <c r="J47" s="222">
        <f t="shared" si="6"/>
        <v>1.3375187089247004E-13</v>
      </c>
      <c r="K47" s="222">
        <f t="shared" si="7"/>
        <v>0</v>
      </c>
      <c r="L47" s="177">
        <v>31173127400.06583</v>
      </c>
      <c r="M47" s="177">
        <v>11.682900621569834</v>
      </c>
      <c r="N47" s="222">
        <f t="shared" si="8"/>
        <v>-1.3375187089245214E-13</v>
      </c>
      <c r="O47" s="222">
        <f t="shared" si="9"/>
        <v>0</v>
      </c>
      <c r="P47" s="177">
        <v>31173097847.702789</v>
      </c>
      <c r="Q47" s="177">
        <v>11.682900621569834</v>
      </c>
      <c r="R47" s="222">
        <f t="shared" si="10"/>
        <v>-9.4800764330311196E-7</v>
      </c>
      <c r="S47" s="222">
        <f t="shared" si="11"/>
        <v>0</v>
      </c>
      <c r="T47" s="177">
        <v>31173097847.702789</v>
      </c>
      <c r="U47" s="177">
        <v>11.682900621569834</v>
      </c>
      <c r="V47" s="222">
        <f t="shared" si="12"/>
        <v>0</v>
      </c>
      <c r="W47" s="222">
        <f t="shared" si="13"/>
        <v>0</v>
      </c>
      <c r="X47" s="177">
        <v>31173097847.702789</v>
      </c>
      <c r="Y47" s="177">
        <v>11.682900621569834</v>
      </c>
      <c r="Z47" s="222">
        <f t="shared" si="14"/>
        <v>0</v>
      </c>
      <c r="AA47" s="222">
        <f t="shared" si="15"/>
        <v>0</v>
      </c>
      <c r="AB47" s="177">
        <v>31173097847.702789</v>
      </c>
      <c r="AC47" s="177">
        <v>11.682900621569834</v>
      </c>
      <c r="AD47" s="193">
        <f t="shared" si="33"/>
        <v>0</v>
      </c>
      <c r="AE47" s="193">
        <f t="shared" si="33"/>
        <v>0</v>
      </c>
      <c r="AF47" s="302">
        <v>31173097847.702789</v>
      </c>
      <c r="AG47" s="302">
        <v>11.682900621569834</v>
      </c>
      <c r="AH47" s="193">
        <f t="shared" si="34"/>
        <v>0</v>
      </c>
      <c r="AI47" s="193">
        <f t="shared" si="35"/>
        <v>0</v>
      </c>
      <c r="AJ47" s="223">
        <f t="shared" si="16"/>
        <v>3.3517131659816171E-7</v>
      </c>
      <c r="AK47" s="224">
        <f t="shared" si="17"/>
        <v>8.7801762914628087E-5</v>
      </c>
    </row>
    <row r="48" spans="1:37">
      <c r="A48" s="197" t="s">
        <v>72</v>
      </c>
      <c r="B48" s="232">
        <f>SUM(B45:B47)</f>
        <v>45694974381.345833</v>
      </c>
      <c r="C48" s="187"/>
      <c r="D48" s="232">
        <f>SUM(D45:D47)</f>
        <v>45692784966.04583</v>
      </c>
      <c r="E48" s="187"/>
      <c r="F48" s="234">
        <f t="shared" si="32"/>
        <v>-4.7913700131033268E-5</v>
      </c>
      <c r="G48" s="234"/>
      <c r="H48" s="232">
        <f>SUM(H45:H47)</f>
        <v>45691535366.720001</v>
      </c>
      <c r="I48" s="187"/>
      <c r="J48" s="234">
        <f t="shared" si="6"/>
        <v>-2.7347847734760002E-5</v>
      </c>
      <c r="K48" s="234"/>
      <c r="L48" s="232">
        <f>SUM(L45:L47)</f>
        <v>45696370964.415833</v>
      </c>
      <c r="M48" s="187"/>
      <c r="N48" s="234">
        <f t="shared" si="8"/>
        <v>1.0583136804269805E-4</v>
      </c>
      <c r="O48" s="234"/>
      <c r="P48" s="232">
        <f>SUM(P45:P47)</f>
        <v>45707168969.702789</v>
      </c>
      <c r="Q48" s="187"/>
      <c r="R48" s="234">
        <f t="shared" si="10"/>
        <v>2.3629896770938964E-4</v>
      </c>
      <c r="S48" s="234"/>
      <c r="T48" s="232">
        <f>SUM(T45:T47)</f>
        <v>45708124212.702789</v>
      </c>
      <c r="U48" s="187"/>
      <c r="V48" s="234">
        <f t="shared" si="12"/>
        <v>2.0899194186215892E-5</v>
      </c>
      <c r="W48" s="234"/>
      <c r="X48" s="232">
        <f>SUM(X45:X47)</f>
        <v>45709079422.702789</v>
      </c>
      <c r="Y48" s="187"/>
      <c r="Z48" s="234">
        <f t="shared" si="14"/>
        <v>2.089803544671686E-5</v>
      </c>
      <c r="AA48" s="234"/>
      <c r="AB48" s="232">
        <f>SUM(AB45:AB47)</f>
        <v>45710104968.702789</v>
      </c>
      <c r="AC48" s="187"/>
      <c r="AD48" s="192">
        <f>((AB48-X48)/X48)</f>
        <v>2.2436373975421428E-5</v>
      </c>
      <c r="AE48" s="192"/>
      <c r="AF48" s="294">
        <f>SUM(AF45:AF47)</f>
        <v>45715167104.702789</v>
      </c>
      <c r="AG48" s="296"/>
      <c r="AH48" s="192">
        <f>((AF48-AB48)/AB48)</f>
        <v>1.1074435299297583E-4</v>
      </c>
      <c r="AI48" s="192"/>
      <c r="AJ48" s="223">
        <f t="shared" si="16"/>
        <v>9.2054911125803111E-5</v>
      </c>
      <c r="AK48" s="224"/>
    </row>
    <row r="49" spans="1:37">
      <c r="A49" s="235" t="s">
        <v>99</v>
      </c>
      <c r="B49" s="231"/>
      <c r="C49" s="191"/>
      <c r="D49" s="231"/>
      <c r="E49" s="191"/>
      <c r="F49" s="222"/>
      <c r="G49" s="222"/>
      <c r="H49" s="231"/>
      <c r="I49" s="191"/>
      <c r="J49" s="222"/>
      <c r="K49" s="222"/>
      <c r="L49" s="231"/>
      <c r="M49" s="191"/>
      <c r="N49" s="222"/>
      <c r="O49" s="222"/>
      <c r="P49" s="231"/>
      <c r="Q49" s="191"/>
      <c r="R49" s="222"/>
      <c r="S49" s="222"/>
      <c r="T49" s="231"/>
      <c r="U49" s="191"/>
      <c r="V49" s="222"/>
      <c r="W49" s="222"/>
      <c r="X49" s="231"/>
      <c r="Y49" s="191"/>
      <c r="Z49" s="222"/>
      <c r="AA49" s="222"/>
      <c r="AB49" s="231"/>
      <c r="AC49" s="191"/>
      <c r="AD49" s="193"/>
      <c r="AE49" s="193"/>
      <c r="AF49" s="294"/>
      <c r="AG49" s="296"/>
      <c r="AH49" s="193"/>
      <c r="AI49" s="193"/>
      <c r="AJ49" s="223"/>
      <c r="AK49" s="224"/>
    </row>
    <row r="50" spans="1:37">
      <c r="A50" s="194" t="s">
        <v>50</v>
      </c>
      <c r="B50" s="226">
        <v>841094804.96000004</v>
      </c>
      <c r="C50" s="226">
        <v>1657.42</v>
      </c>
      <c r="D50" s="226">
        <v>840676441.92999995</v>
      </c>
      <c r="E50" s="226">
        <v>1656.17</v>
      </c>
      <c r="F50" s="222">
        <f t="shared" ref="F50:F64" si="36">((D50-B50)/B50)</f>
        <v>-4.9740294141988745E-4</v>
      </c>
      <c r="G50" s="222">
        <f t="shared" ref="G50:G64" si="37">((E50-C50)/C50)</f>
        <v>-7.5418421401937945E-4</v>
      </c>
      <c r="H50" s="226">
        <v>841848575.65999997</v>
      </c>
      <c r="I50" s="226">
        <v>1657.83</v>
      </c>
      <c r="J50" s="222">
        <f>((H50-D50)/D50)</f>
        <v>1.3942745050748292E-3</v>
      </c>
      <c r="K50" s="222">
        <f>((I50-E50)/E50)</f>
        <v>1.002312564531331E-3</v>
      </c>
      <c r="L50" s="226">
        <v>845505178.41999996</v>
      </c>
      <c r="M50" s="226">
        <v>1664.52</v>
      </c>
      <c r="N50" s="222">
        <f>((L50-H50)/H50)</f>
        <v>4.3435397596690763E-3</v>
      </c>
      <c r="O50" s="222">
        <f>((M50-I50)/I50)</f>
        <v>4.035395667830872E-3</v>
      </c>
      <c r="P50" s="226">
        <v>854089867.80999994</v>
      </c>
      <c r="Q50" s="226">
        <v>1682.22</v>
      </c>
      <c r="R50" s="222">
        <f>((P50-L50)/L50)</f>
        <v>1.0153325620124812E-2</v>
      </c>
      <c r="S50" s="222">
        <f>((Q50-M50)/M50)</f>
        <v>1.0633696200706538E-2</v>
      </c>
      <c r="T50" s="226">
        <v>843645898.58000004</v>
      </c>
      <c r="U50" s="226">
        <v>1702.62</v>
      </c>
      <c r="V50" s="222">
        <f>((T50-P50)/P50)</f>
        <v>-1.2228185374426262E-2</v>
      </c>
      <c r="W50" s="222">
        <f>((U50-Q50)/Q50)</f>
        <v>1.212683240004272E-2</v>
      </c>
      <c r="X50" s="226">
        <v>853982629.51999998</v>
      </c>
      <c r="Y50" s="226">
        <v>1722</v>
      </c>
      <c r="Z50" s="222">
        <f>((X50-T50)/T50)</f>
        <v>1.2252452074262933E-2</v>
      </c>
      <c r="AA50" s="222">
        <f>((Y50-U50)/U50)</f>
        <v>1.1382457624132284E-2</v>
      </c>
      <c r="AB50" s="226">
        <v>875477301.22000003</v>
      </c>
      <c r="AC50" s="226">
        <v>1760.36</v>
      </c>
      <c r="AD50" s="193">
        <f>((AB50-X50)/X50)</f>
        <v>2.5169916760580491E-2</v>
      </c>
      <c r="AE50" s="193">
        <f>((AC50-Y50)/Y50)</f>
        <v>2.2276422764227585E-2</v>
      </c>
      <c r="AF50" s="281">
        <v>863676548.19000006</v>
      </c>
      <c r="AG50" s="281">
        <v>1735.05</v>
      </c>
      <c r="AH50" s="193">
        <f>((AF50-AB50)/AB50)</f>
        <v>-1.3479222149512408E-2</v>
      </c>
      <c r="AI50" s="193">
        <f>((AG50-AC50)/AC50)</f>
        <v>-1.4377740916630658E-2</v>
      </c>
      <c r="AJ50" s="223">
        <f t="shared" si="16"/>
        <v>1.2801522334790297E-2</v>
      </c>
      <c r="AK50" s="224">
        <f t="shared" si="17"/>
        <v>1.0969172779524125E-2</v>
      </c>
    </row>
    <row r="51" spans="1:37">
      <c r="A51" s="194" t="s">
        <v>43</v>
      </c>
      <c r="B51" s="227">
        <v>110486905</v>
      </c>
      <c r="C51" s="179">
        <v>78.099999999999994</v>
      </c>
      <c r="D51" s="227">
        <v>110953767</v>
      </c>
      <c r="E51" s="179">
        <v>78.430000000000007</v>
      </c>
      <c r="F51" s="222">
        <f t="shared" si="36"/>
        <v>4.2254962250956344E-3</v>
      </c>
      <c r="G51" s="222">
        <f t="shared" si="37"/>
        <v>4.2253521126762164E-3</v>
      </c>
      <c r="H51" s="227">
        <v>111618602</v>
      </c>
      <c r="I51" s="179">
        <v>78.900000000000006</v>
      </c>
      <c r="J51" s="222">
        <f t="shared" si="6"/>
        <v>5.992000253583098E-3</v>
      </c>
      <c r="K51" s="222">
        <f t="shared" si="7"/>
        <v>5.9926048705852206E-3</v>
      </c>
      <c r="L51" s="227">
        <v>111993722</v>
      </c>
      <c r="M51" s="179">
        <v>79.16</v>
      </c>
      <c r="N51" s="222">
        <f t="shared" si="8"/>
        <v>3.3607301406623959E-3</v>
      </c>
      <c r="O51" s="222">
        <f t="shared" si="9"/>
        <v>3.2953105196450051E-3</v>
      </c>
      <c r="P51" s="227">
        <v>112784644</v>
      </c>
      <c r="Q51" s="179">
        <v>79.72</v>
      </c>
      <c r="R51" s="222">
        <f t="shared" si="10"/>
        <v>7.0621994329289279E-3</v>
      </c>
      <c r="S51" s="222">
        <f t="shared" si="11"/>
        <v>7.0742799393633442E-3</v>
      </c>
      <c r="T51" s="227">
        <v>112395307</v>
      </c>
      <c r="U51" s="179">
        <v>79.56</v>
      </c>
      <c r="V51" s="222">
        <f t="shared" si="12"/>
        <v>-3.4520390914209915E-3</v>
      </c>
      <c r="W51" s="222">
        <f t="shared" si="13"/>
        <v>-2.0070245860511365E-3</v>
      </c>
      <c r="X51" s="227">
        <v>113715140</v>
      </c>
      <c r="Y51" s="179">
        <v>80.52</v>
      </c>
      <c r="Z51" s="222">
        <f t="shared" si="14"/>
        <v>1.1742776769140369E-2</v>
      </c>
      <c r="AA51" s="222">
        <f t="shared" si="15"/>
        <v>1.2066365007541399E-2</v>
      </c>
      <c r="AB51" s="227">
        <v>115412221</v>
      </c>
      <c r="AC51" s="179">
        <v>81.72</v>
      </c>
      <c r="AD51" s="193">
        <f t="shared" ref="AD51:AD64" si="38">((AB51-X51)/X51)</f>
        <v>1.4923967028488907E-2</v>
      </c>
      <c r="AE51" s="193">
        <f t="shared" ref="AE51:AE64" si="39">((AC51-Y51)/Y51)</f>
        <v>1.4903129657228054E-2</v>
      </c>
      <c r="AF51" s="287">
        <v>113527655</v>
      </c>
      <c r="AG51" s="285">
        <v>80.39</v>
      </c>
      <c r="AH51" s="193">
        <f t="shared" ref="AH51:AH64" si="40">((AF51-AB51)/AB51)</f>
        <v>-1.6328998642180188E-2</v>
      </c>
      <c r="AI51" s="193">
        <f t="shared" ref="AI51:AI64" si="41">((AG51-AC51)/AC51)</f>
        <v>-1.627508565834555E-2</v>
      </c>
      <c r="AJ51" s="223">
        <f t="shared" si="16"/>
        <v>9.7055759253407373E-3</v>
      </c>
      <c r="AK51" s="224">
        <f t="shared" si="17"/>
        <v>9.5927704637993917E-3</v>
      </c>
    </row>
    <row r="52" spans="1:37">
      <c r="A52" s="194" t="s">
        <v>44</v>
      </c>
      <c r="B52" s="181">
        <v>1171702703</v>
      </c>
      <c r="C52" s="179">
        <v>1.2657</v>
      </c>
      <c r="D52" s="181">
        <v>1166373728.3599999</v>
      </c>
      <c r="E52" s="179">
        <v>1.2598</v>
      </c>
      <c r="F52" s="222">
        <f t="shared" si="36"/>
        <v>-4.5480603794426045E-3</v>
      </c>
      <c r="G52" s="222">
        <f t="shared" si="37"/>
        <v>-4.6614521608596164E-3</v>
      </c>
      <c r="H52" s="181">
        <v>1160813301.8900001</v>
      </c>
      <c r="I52" s="179">
        <v>1.2538</v>
      </c>
      <c r="J52" s="222">
        <f t="shared" si="6"/>
        <v>-4.7672768468629044E-3</v>
      </c>
      <c r="K52" s="222">
        <f t="shared" si="7"/>
        <v>-4.7626607397999723E-3</v>
      </c>
      <c r="L52" s="181">
        <v>1161825809.5</v>
      </c>
      <c r="M52" s="179">
        <v>1.2548999999999999</v>
      </c>
      <c r="N52" s="222">
        <f t="shared" si="8"/>
        <v>8.7223984111085026E-4</v>
      </c>
      <c r="O52" s="222">
        <f t="shared" si="9"/>
        <v>8.7733290795970556E-4</v>
      </c>
      <c r="P52" s="181">
        <v>1163823039.3399999</v>
      </c>
      <c r="Q52" s="179">
        <v>1.2571000000000001</v>
      </c>
      <c r="R52" s="222">
        <f t="shared" si="10"/>
        <v>1.7190441318044366E-3</v>
      </c>
      <c r="S52" s="222">
        <f t="shared" si="11"/>
        <v>1.7531277392622536E-3</v>
      </c>
      <c r="T52" s="181">
        <v>1164576112.22</v>
      </c>
      <c r="U52" s="179">
        <v>1.258</v>
      </c>
      <c r="V52" s="222">
        <f t="shared" si="12"/>
        <v>6.4706820070100995E-4</v>
      </c>
      <c r="W52" s="222">
        <f t="shared" si="13"/>
        <v>7.1593349773279831E-4</v>
      </c>
      <c r="X52" s="181">
        <v>1135848693.96</v>
      </c>
      <c r="Y52" s="179">
        <v>1.2277</v>
      </c>
      <c r="Z52" s="222">
        <f t="shared" si="14"/>
        <v>-2.4667703517666773E-2</v>
      </c>
      <c r="AA52" s="222">
        <f t="shared" si="15"/>
        <v>-2.4085850556438786E-2</v>
      </c>
      <c r="AB52" s="181">
        <v>1163611984.71</v>
      </c>
      <c r="AC52" s="190">
        <v>1.258</v>
      </c>
      <c r="AD52" s="193">
        <f t="shared" si="38"/>
        <v>2.4442772085432104E-2</v>
      </c>
      <c r="AE52" s="193">
        <f t="shared" si="39"/>
        <v>2.4680296489370361E-2</v>
      </c>
      <c r="AF52" s="286">
        <v>1151561095.76</v>
      </c>
      <c r="AG52" s="285">
        <v>1.2446999999999999</v>
      </c>
      <c r="AH52" s="193">
        <f t="shared" si="40"/>
        <v>-1.0356449665653295E-2</v>
      </c>
      <c r="AI52" s="193">
        <f t="shared" si="41"/>
        <v>-1.057233704292535E-2</v>
      </c>
      <c r="AJ52" s="223">
        <f t="shared" si="16"/>
        <v>1.3763614052253985E-2</v>
      </c>
      <c r="AK52" s="224">
        <f t="shared" si="17"/>
        <v>1.3719457093614745E-2</v>
      </c>
    </row>
    <row r="53" spans="1:37">
      <c r="A53" s="194" t="s">
        <v>10</v>
      </c>
      <c r="B53" s="181">
        <v>3875673603.1999998</v>
      </c>
      <c r="C53" s="179">
        <v>272.46550000000002</v>
      </c>
      <c r="D53" s="181">
        <v>3850845143.21</v>
      </c>
      <c r="E53" s="179">
        <v>271.26620000000003</v>
      </c>
      <c r="F53" s="222">
        <f t="shared" si="36"/>
        <v>-6.4062308986752225E-3</v>
      </c>
      <c r="G53" s="222">
        <f t="shared" si="37"/>
        <v>-4.4016581915875359E-3</v>
      </c>
      <c r="H53" s="181">
        <v>3881111725.8200002</v>
      </c>
      <c r="I53" s="179">
        <v>273.58269999999999</v>
      </c>
      <c r="J53" s="222">
        <f t="shared" si="6"/>
        <v>7.8597246797544335E-3</v>
      </c>
      <c r="K53" s="222">
        <f t="shared" si="7"/>
        <v>8.539582152144138E-3</v>
      </c>
      <c r="L53" s="181">
        <v>3899896037.1999998</v>
      </c>
      <c r="M53" s="179">
        <v>275.2432</v>
      </c>
      <c r="N53" s="222">
        <f t="shared" si="8"/>
        <v>4.8399305938637708E-3</v>
      </c>
      <c r="O53" s="222">
        <f t="shared" si="9"/>
        <v>6.0694627255305734E-3</v>
      </c>
      <c r="P53" s="221">
        <v>3958317499.1500001</v>
      </c>
      <c r="Q53" s="179">
        <v>279.005</v>
      </c>
      <c r="R53" s="222">
        <f t="shared" si="10"/>
        <v>1.4980261369209477E-2</v>
      </c>
      <c r="S53" s="222">
        <f t="shared" si="11"/>
        <v>1.3667185964993845E-2</v>
      </c>
      <c r="T53" s="181">
        <v>3992391004.3899999</v>
      </c>
      <c r="U53" s="179">
        <v>282.40800000000002</v>
      </c>
      <c r="V53" s="222">
        <f t="shared" si="12"/>
        <v>8.6080778632124984E-3</v>
      </c>
      <c r="W53" s="222">
        <f t="shared" si="13"/>
        <v>1.219691403379875E-2</v>
      </c>
      <c r="X53" s="181">
        <v>4113794916.8899999</v>
      </c>
      <c r="Y53" s="179">
        <v>291.53050000000002</v>
      </c>
      <c r="Z53" s="222">
        <f t="shared" si="14"/>
        <v>3.0408823275702521E-2</v>
      </c>
      <c r="AA53" s="222">
        <f t="shared" si="15"/>
        <v>3.2302555168408832E-2</v>
      </c>
      <c r="AB53" s="181">
        <v>4278890555.5500002</v>
      </c>
      <c r="AC53" s="179">
        <v>303.55369999999999</v>
      </c>
      <c r="AD53" s="193">
        <f t="shared" si="38"/>
        <v>4.013219958587811E-2</v>
      </c>
      <c r="AE53" s="193">
        <f t="shared" si="39"/>
        <v>4.1241653960734724E-2</v>
      </c>
      <c r="AF53" s="286">
        <v>4110319144.3499999</v>
      </c>
      <c r="AG53" s="285">
        <v>291.02820000000003</v>
      </c>
      <c r="AH53" s="193">
        <f t="shared" si="40"/>
        <v>-3.9396055826048687E-2</v>
      </c>
      <c r="AI53" s="193">
        <f t="shared" si="41"/>
        <v>-4.1262880340447061E-2</v>
      </c>
      <c r="AJ53" s="223">
        <f t="shared" si="16"/>
        <v>2.4043275535565272E-2</v>
      </c>
      <c r="AK53" s="224">
        <f t="shared" si="17"/>
        <v>2.4864303394380279E-2</v>
      </c>
    </row>
    <row r="54" spans="1:37">
      <c r="A54" s="194" t="s">
        <v>22</v>
      </c>
      <c r="B54" s="181">
        <v>2225742881.4699998</v>
      </c>
      <c r="C54" s="179">
        <v>8.8879000000000001</v>
      </c>
      <c r="D54" s="181">
        <v>2211431085.6399999</v>
      </c>
      <c r="E54" s="179">
        <v>8.8302999999999994</v>
      </c>
      <c r="F54" s="222">
        <f t="shared" si="36"/>
        <v>-6.4301209044180553E-3</v>
      </c>
      <c r="G54" s="222">
        <f t="shared" si="37"/>
        <v>-6.4807209802091341E-3</v>
      </c>
      <c r="H54" s="181">
        <v>2215865216.9099998</v>
      </c>
      <c r="I54" s="179">
        <v>8.8511000000000006</v>
      </c>
      <c r="J54" s="222">
        <f t="shared" si="6"/>
        <v>2.0050958398808616E-3</v>
      </c>
      <c r="K54" s="222">
        <f t="shared" si="7"/>
        <v>2.3555258598237051E-3</v>
      </c>
      <c r="L54" s="181">
        <v>2224100399.9499998</v>
      </c>
      <c r="M54" s="179">
        <v>8.8835999999999995</v>
      </c>
      <c r="N54" s="222">
        <f t="shared" si="8"/>
        <v>3.7164638792804537E-3</v>
      </c>
      <c r="O54" s="222">
        <f t="shared" si="9"/>
        <v>3.671859994802777E-3</v>
      </c>
      <c r="P54" s="181">
        <v>2278559802.8600001</v>
      </c>
      <c r="Q54" s="179">
        <v>9.1018000000000008</v>
      </c>
      <c r="R54" s="222">
        <f t="shared" si="10"/>
        <v>2.4486036201973899E-2</v>
      </c>
      <c r="S54" s="222">
        <f t="shared" si="11"/>
        <v>2.4562114458102718E-2</v>
      </c>
      <c r="T54" s="181">
        <v>2364054586.7600002</v>
      </c>
      <c r="U54" s="179">
        <v>9.4481999999999999</v>
      </c>
      <c r="V54" s="222">
        <f t="shared" si="12"/>
        <v>3.7521413215790451E-2</v>
      </c>
      <c r="W54" s="222">
        <f t="shared" si="13"/>
        <v>3.8058406029576469E-2</v>
      </c>
      <c r="X54" s="227">
        <v>2440442523.5599999</v>
      </c>
      <c r="Y54" s="179">
        <v>9.7643000000000004</v>
      </c>
      <c r="Z54" s="222">
        <f t="shared" si="14"/>
        <v>3.2312255913130764E-2</v>
      </c>
      <c r="AA54" s="222">
        <f t="shared" si="15"/>
        <v>3.3456108041743454E-2</v>
      </c>
      <c r="AB54" s="181">
        <v>2542504162.1500001</v>
      </c>
      <c r="AC54" s="179">
        <v>10.1739</v>
      </c>
      <c r="AD54" s="193">
        <f t="shared" si="38"/>
        <v>4.1820955668776645E-2</v>
      </c>
      <c r="AE54" s="193">
        <f t="shared" si="39"/>
        <v>4.1948731603903944E-2</v>
      </c>
      <c r="AF54" s="286">
        <v>2467415844.0999999</v>
      </c>
      <c r="AG54" s="285">
        <v>9.8725000000000005</v>
      </c>
      <c r="AH54" s="193">
        <f t="shared" si="40"/>
        <v>-2.953321342314098E-2</v>
      </c>
      <c r="AI54" s="193">
        <f t="shared" si="41"/>
        <v>-2.9624824305330231E-2</v>
      </c>
      <c r="AJ54" s="223">
        <f t="shared" si="16"/>
        <v>2.4871281572790629E-2</v>
      </c>
      <c r="AK54" s="224">
        <f t="shared" si="17"/>
        <v>2.5107862270751145E-2</v>
      </c>
    </row>
    <row r="55" spans="1:37">
      <c r="A55" s="259" t="s">
        <v>46</v>
      </c>
      <c r="B55" s="260">
        <v>0</v>
      </c>
      <c r="C55" s="261">
        <v>0</v>
      </c>
      <c r="D55" s="260">
        <v>0</v>
      </c>
      <c r="E55" s="261">
        <v>0</v>
      </c>
      <c r="F55" s="252" t="e">
        <f t="shared" si="36"/>
        <v>#DIV/0!</v>
      </c>
      <c r="G55" s="252" t="e">
        <f t="shared" si="37"/>
        <v>#DIV/0!</v>
      </c>
      <c r="H55" s="260">
        <v>0</v>
      </c>
      <c r="I55" s="261">
        <v>0</v>
      </c>
      <c r="J55" s="252" t="e">
        <f t="shared" si="6"/>
        <v>#DIV/0!</v>
      </c>
      <c r="K55" s="252" t="e">
        <f t="shared" si="7"/>
        <v>#DIV/0!</v>
      </c>
      <c r="L55" s="260">
        <v>0</v>
      </c>
      <c r="M55" s="261">
        <v>0</v>
      </c>
      <c r="N55" s="252" t="e">
        <f t="shared" si="8"/>
        <v>#DIV/0!</v>
      </c>
      <c r="O55" s="252" t="e">
        <f t="shared" si="9"/>
        <v>#DIV/0!</v>
      </c>
      <c r="P55" s="260">
        <v>0</v>
      </c>
      <c r="Q55" s="261">
        <v>0</v>
      </c>
      <c r="R55" s="252" t="e">
        <f t="shared" si="10"/>
        <v>#DIV/0!</v>
      </c>
      <c r="S55" s="252" t="e">
        <f t="shared" si="11"/>
        <v>#DIV/0!</v>
      </c>
      <c r="T55" s="260">
        <v>0</v>
      </c>
      <c r="U55" s="261">
        <v>0</v>
      </c>
      <c r="V55" s="252" t="e">
        <f t="shared" si="12"/>
        <v>#DIV/0!</v>
      </c>
      <c r="W55" s="252" t="e">
        <f t="shared" si="13"/>
        <v>#DIV/0!</v>
      </c>
      <c r="X55" s="260">
        <v>0</v>
      </c>
      <c r="Y55" s="261">
        <v>0</v>
      </c>
      <c r="Z55" s="252" t="e">
        <f t="shared" si="14"/>
        <v>#DIV/0!</v>
      </c>
      <c r="AA55" s="252" t="e">
        <f t="shared" si="15"/>
        <v>#DIV/0!</v>
      </c>
      <c r="AB55" s="260">
        <v>0</v>
      </c>
      <c r="AC55" s="261">
        <v>0</v>
      </c>
      <c r="AD55" s="253" t="e">
        <f t="shared" si="38"/>
        <v>#DIV/0!</v>
      </c>
      <c r="AE55" s="253" t="e">
        <f t="shared" si="39"/>
        <v>#DIV/0!</v>
      </c>
      <c r="AF55" s="303">
        <v>0</v>
      </c>
      <c r="AG55" s="304">
        <v>0</v>
      </c>
      <c r="AH55" s="253" t="e">
        <f t="shared" si="40"/>
        <v>#DIV/0!</v>
      </c>
      <c r="AI55" s="253" t="e">
        <f t="shared" si="41"/>
        <v>#DIV/0!</v>
      </c>
      <c r="AJ55" s="223" t="e">
        <f t="shared" si="16"/>
        <v>#DIV/0!</v>
      </c>
      <c r="AK55" s="224" t="e">
        <f t="shared" si="17"/>
        <v>#DIV/0!</v>
      </c>
    </row>
    <row r="56" spans="1:37">
      <c r="A56" s="195" t="s">
        <v>48</v>
      </c>
      <c r="B56" s="181">
        <v>4381087673.8900003</v>
      </c>
      <c r="C56" s="179">
        <v>107.18</v>
      </c>
      <c r="D56" s="181">
        <v>4384848019.3800001</v>
      </c>
      <c r="E56" s="179">
        <v>107.28</v>
      </c>
      <c r="F56" s="222">
        <f t="shared" si="36"/>
        <v>8.5831322491223563E-4</v>
      </c>
      <c r="G56" s="222">
        <f t="shared" si="37"/>
        <v>9.3300988990477991E-4</v>
      </c>
      <c r="H56" s="181">
        <v>4405092924.2299995</v>
      </c>
      <c r="I56" s="179">
        <v>107.28</v>
      </c>
      <c r="J56" s="222">
        <f t="shared" si="6"/>
        <v>4.6170140357252283E-3</v>
      </c>
      <c r="K56" s="222">
        <f t="shared" si="7"/>
        <v>0</v>
      </c>
      <c r="L56" s="181">
        <v>4420129325.0500002</v>
      </c>
      <c r="M56" s="179">
        <v>108.27</v>
      </c>
      <c r="N56" s="222">
        <f t="shared" si="8"/>
        <v>3.4134128561269742E-3</v>
      </c>
      <c r="O56" s="222">
        <f t="shared" si="9"/>
        <v>9.2281879194630392E-3</v>
      </c>
      <c r="P56" s="181">
        <v>4466230755.3900003</v>
      </c>
      <c r="Q56" s="179">
        <v>109.39</v>
      </c>
      <c r="R56" s="222">
        <f t="shared" si="10"/>
        <v>1.0429882691153761E-2</v>
      </c>
      <c r="S56" s="222">
        <f t="shared" si="11"/>
        <v>1.0344509097626346E-2</v>
      </c>
      <c r="T56" s="181">
        <v>4499658527.1099997</v>
      </c>
      <c r="U56" s="179">
        <v>110.2</v>
      </c>
      <c r="V56" s="222">
        <f t="shared" si="12"/>
        <v>7.4845599232994248E-3</v>
      </c>
      <c r="W56" s="222">
        <f t="shared" si="13"/>
        <v>7.404698784166764E-3</v>
      </c>
      <c r="X56" s="181">
        <v>4542389196.4300003</v>
      </c>
      <c r="Y56" s="179">
        <v>111.29</v>
      </c>
      <c r="Z56" s="222">
        <f t="shared" si="14"/>
        <v>9.4964249092575736E-3</v>
      </c>
      <c r="AA56" s="222">
        <f t="shared" si="15"/>
        <v>9.8911070780399579E-3</v>
      </c>
      <c r="AB56" s="181">
        <v>4622587466.8699999</v>
      </c>
      <c r="AC56" s="179">
        <v>113.26</v>
      </c>
      <c r="AD56" s="193">
        <f t="shared" si="38"/>
        <v>1.7655525973650565E-2</v>
      </c>
      <c r="AE56" s="193">
        <f t="shared" si="39"/>
        <v>1.7701500584059653E-2</v>
      </c>
      <c r="AF56" s="286">
        <v>4551031432.5699997</v>
      </c>
      <c r="AG56" s="285">
        <v>111.5</v>
      </c>
      <c r="AH56" s="193">
        <f t="shared" si="40"/>
        <v>-1.5479649614602424E-2</v>
      </c>
      <c r="AI56" s="193">
        <f t="shared" si="41"/>
        <v>-1.5539466713756004E-2</v>
      </c>
      <c r="AJ56" s="223">
        <f t="shared" si="16"/>
        <v>9.6730839723340855E-3</v>
      </c>
      <c r="AK56" s="224">
        <f t="shared" si="17"/>
        <v>1.0006318772872355E-2</v>
      </c>
    </row>
    <row r="57" spans="1:37">
      <c r="A57" s="240" t="s">
        <v>27</v>
      </c>
      <c r="B57" s="181">
        <v>3447135116.48</v>
      </c>
      <c r="C57" s="179">
        <v>103.24</v>
      </c>
      <c r="D57" s="181">
        <v>3491260386.0300002</v>
      </c>
      <c r="E57" s="179">
        <v>103.24</v>
      </c>
      <c r="F57" s="222">
        <f t="shared" si="36"/>
        <v>1.280056280331076E-2</v>
      </c>
      <c r="G57" s="222">
        <f t="shared" si="37"/>
        <v>0</v>
      </c>
      <c r="H57" s="181">
        <v>3494256199.3699999</v>
      </c>
      <c r="I57" s="179">
        <v>103.24</v>
      </c>
      <c r="J57" s="222">
        <f t="shared" si="6"/>
        <v>8.5808934560916274E-4</v>
      </c>
      <c r="K57" s="222">
        <f t="shared" si="7"/>
        <v>0</v>
      </c>
      <c r="L57" s="181">
        <v>3543767369.0100002</v>
      </c>
      <c r="M57" s="179">
        <v>103.24</v>
      </c>
      <c r="N57" s="222">
        <f t="shared" si="8"/>
        <v>1.4169301509410502E-2</v>
      </c>
      <c r="O57" s="222">
        <f t="shared" si="9"/>
        <v>0</v>
      </c>
      <c r="P57" s="181">
        <v>3576416668.8000002</v>
      </c>
      <c r="Q57" s="179">
        <v>103.24</v>
      </c>
      <c r="R57" s="222">
        <f t="shared" si="10"/>
        <v>9.2131611334072949E-3</v>
      </c>
      <c r="S57" s="222">
        <f t="shared" si="11"/>
        <v>0</v>
      </c>
      <c r="T57" s="181">
        <v>3627036154.3899999</v>
      </c>
      <c r="U57" s="179">
        <v>103.24</v>
      </c>
      <c r="V57" s="222">
        <f t="shared" si="12"/>
        <v>1.4153687972543787E-2</v>
      </c>
      <c r="W57" s="222">
        <f t="shared" si="13"/>
        <v>0</v>
      </c>
      <c r="X57" s="181">
        <v>3710757045.6799998</v>
      </c>
      <c r="Y57" s="179">
        <v>103.24</v>
      </c>
      <c r="Z57" s="222">
        <f t="shared" si="14"/>
        <v>2.3082452924729741E-2</v>
      </c>
      <c r="AA57" s="222">
        <f t="shared" si="15"/>
        <v>0</v>
      </c>
      <c r="AB57" s="181">
        <v>3862766505.8299999</v>
      </c>
      <c r="AC57" s="179">
        <v>103.24</v>
      </c>
      <c r="AD57" s="193">
        <f t="shared" si="38"/>
        <v>4.0964541272505817E-2</v>
      </c>
      <c r="AE57" s="193">
        <f t="shared" si="39"/>
        <v>0</v>
      </c>
      <c r="AF57" s="305">
        <v>3727461432.8600001</v>
      </c>
      <c r="AG57" s="179">
        <v>103.24</v>
      </c>
      <c r="AH57" s="193">
        <f t="shared" si="40"/>
        <v>-3.5028022730803535E-2</v>
      </c>
      <c r="AI57" s="193">
        <f t="shared" si="41"/>
        <v>0</v>
      </c>
      <c r="AJ57" s="223">
        <f t="shared" si="16"/>
        <v>2.1660179085271705E-2</v>
      </c>
      <c r="AK57" s="224">
        <f t="shared" si="17"/>
        <v>0</v>
      </c>
    </row>
    <row r="58" spans="1:37">
      <c r="A58" s="194" t="s">
        <v>12</v>
      </c>
      <c r="B58" s="177">
        <v>2784542131.0213699</v>
      </c>
      <c r="C58" s="177">
        <v>2140.2375705601298</v>
      </c>
      <c r="D58" s="177">
        <v>2773297502.5804801</v>
      </c>
      <c r="E58" s="177">
        <v>2132.5205776784001</v>
      </c>
      <c r="F58" s="222">
        <f t="shared" si="36"/>
        <v>-4.038232467599729E-3</v>
      </c>
      <c r="G58" s="222">
        <f t="shared" si="37"/>
        <v>-3.6056711590714305E-3</v>
      </c>
      <c r="H58" s="177">
        <v>2792775871.7600002</v>
      </c>
      <c r="I58" s="177">
        <v>2147.64</v>
      </c>
      <c r="J58" s="222">
        <f t="shared" si="6"/>
        <v>7.0235411676518736E-3</v>
      </c>
      <c r="K58" s="222">
        <f t="shared" si="7"/>
        <v>7.0899303293287773E-3</v>
      </c>
      <c r="L58" s="177">
        <v>2803920605.7814202</v>
      </c>
      <c r="M58" s="177">
        <v>2156.7099603483798</v>
      </c>
      <c r="N58" s="222">
        <f t="shared" si="8"/>
        <v>3.9905579728446378E-3</v>
      </c>
      <c r="O58" s="222">
        <f t="shared" si="9"/>
        <v>4.2232219312268058E-3</v>
      </c>
      <c r="P58" s="177">
        <v>2832635553.2748199</v>
      </c>
      <c r="Q58" s="177">
        <v>2178.9944981246099</v>
      </c>
      <c r="R58" s="222">
        <f t="shared" si="10"/>
        <v>1.024099877656739E-2</v>
      </c>
      <c r="S58" s="222">
        <f t="shared" si="11"/>
        <v>1.0332653989612212E-2</v>
      </c>
      <c r="T58" s="177">
        <v>2876631183.4464002</v>
      </c>
      <c r="U58" s="177">
        <v>2213.17851892524</v>
      </c>
      <c r="V58" s="222">
        <f t="shared" si="12"/>
        <v>1.5531694545285508E-2</v>
      </c>
      <c r="W58" s="222">
        <f t="shared" si="13"/>
        <v>1.5687979400614012E-2</v>
      </c>
      <c r="X58" s="177">
        <v>2918691925.7232599</v>
      </c>
      <c r="Y58" s="177">
        <v>2246.0132305215002</v>
      </c>
      <c r="Z58" s="222">
        <f t="shared" si="14"/>
        <v>1.4621527611498713E-2</v>
      </c>
      <c r="AA58" s="222">
        <f t="shared" si="15"/>
        <v>1.4835997781238761E-2</v>
      </c>
      <c r="AB58" s="177">
        <v>2976170633.0466299</v>
      </c>
      <c r="AC58" s="177">
        <v>2290.74529731026</v>
      </c>
      <c r="AD58" s="193">
        <f t="shared" si="38"/>
        <v>1.9693310834485073E-2</v>
      </c>
      <c r="AE58" s="193">
        <f t="shared" si="39"/>
        <v>1.9916208052956776E-2</v>
      </c>
      <c r="AF58" s="177">
        <v>2922445220.2469602</v>
      </c>
      <c r="AG58" s="306">
        <v>2247.3416419126602</v>
      </c>
      <c r="AH58" s="193">
        <f t="shared" si="40"/>
        <v>-1.8051859057782723E-2</v>
      </c>
      <c r="AI58" s="193">
        <f t="shared" si="41"/>
        <v>-1.8947394740289697E-2</v>
      </c>
      <c r="AJ58" s="223">
        <f t="shared" si="16"/>
        <v>1.2275948604568897E-2</v>
      </c>
      <c r="AK58" s="224">
        <f t="shared" si="17"/>
        <v>1.2553070867263599E-2</v>
      </c>
    </row>
    <row r="59" spans="1:37">
      <c r="A59" s="194" t="s">
        <v>19</v>
      </c>
      <c r="B59" s="181">
        <v>1086833944.6300001</v>
      </c>
      <c r="C59" s="179">
        <v>0.62380000000000002</v>
      </c>
      <c r="D59" s="181">
        <v>1085191227.95</v>
      </c>
      <c r="E59" s="179">
        <v>0.62280000000000002</v>
      </c>
      <c r="F59" s="222">
        <f t="shared" si="36"/>
        <v>-1.5114697954702826E-3</v>
      </c>
      <c r="G59" s="222">
        <f t="shared" si="37"/>
        <v>-1.6030779095864073E-3</v>
      </c>
      <c r="H59" s="181">
        <v>1086922115.1800001</v>
      </c>
      <c r="I59" s="179">
        <v>0.62380000000000002</v>
      </c>
      <c r="J59" s="222">
        <f t="shared" si="6"/>
        <v>1.5950066545135852E-3</v>
      </c>
      <c r="K59" s="222">
        <f t="shared" si="7"/>
        <v>1.6056518946692372E-3</v>
      </c>
      <c r="L59" s="181">
        <v>1092906197.8399999</v>
      </c>
      <c r="M59" s="179">
        <v>0.62729999999999997</v>
      </c>
      <c r="N59" s="222">
        <f t="shared" si="8"/>
        <v>5.5055303194459816E-3</v>
      </c>
      <c r="O59" s="222">
        <f t="shared" si="9"/>
        <v>5.6107726835523362E-3</v>
      </c>
      <c r="P59" s="181">
        <v>1098429953.2</v>
      </c>
      <c r="Q59" s="179">
        <v>0.63060000000000005</v>
      </c>
      <c r="R59" s="222">
        <f t="shared" si="10"/>
        <v>5.0541898023061665E-3</v>
      </c>
      <c r="S59" s="222">
        <f t="shared" si="11"/>
        <v>5.2606408417026638E-3</v>
      </c>
      <c r="T59" s="181">
        <v>1132694947.5</v>
      </c>
      <c r="U59" s="179">
        <v>0.65059999999999996</v>
      </c>
      <c r="V59" s="222">
        <f t="shared" si="12"/>
        <v>3.1194519231906859E-2</v>
      </c>
      <c r="W59" s="222">
        <f t="shared" si="13"/>
        <v>3.1715826197272291E-2</v>
      </c>
      <c r="X59" s="181">
        <v>1136299263.6900001</v>
      </c>
      <c r="Y59" s="179">
        <v>0.65269999999999995</v>
      </c>
      <c r="Z59" s="222">
        <f t="shared" si="14"/>
        <v>3.1820713934985192E-3</v>
      </c>
      <c r="AA59" s="222">
        <f t="shared" si="15"/>
        <v>3.2277897325545509E-3</v>
      </c>
      <c r="AB59" s="181">
        <v>1141668254.24</v>
      </c>
      <c r="AC59" s="179">
        <v>0.65490000000000004</v>
      </c>
      <c r="AD59" s="193">
        <f t="shared" si="38"/>
        <v>4.7249793444068405E-3</v>
      </c>
      <c r="AE59" s="193">
        <f t="shared" si="39"/>
        <v>3.3706143710741398E-3</v>
      </c>
      <c r="AF59" s="307">
        <v>1133471000.6900001</v>
      </c>
      <c r="AG59" s="308">
        <v>0.65</v>
      </c>
      <c r="AH59" s="193">
        <f t="shared" si="40"/>
        <v>-7.1800661177679869E-3</v>
      </c>
      <c r="AI59" s="193">
        <f t="shared" si="41"/>
        <v>-7.4820583295159794E-3</v>
      </c>
      <c r="AJ59" s="223">
        <f t="shared" si="16"/>
        <v>1.1284102695231718E-2</v>
      </c>
      <c r="AK59" s="224">
        <f t="shared" si="17"/>
        <v>1.1529664334362671E-2</v>
      </c>
    </row>
    <row r="60" spans="1:37">
      <c r="A60" s="194" t="s">
        <v>23</v>
      </c>
      <c r="B60" s="181">
        <v>262804962.44999999</v>
      </c>
      <c r="C60" s="226">
        <v>101.06</v>
      </c>
      <c r="D60" s="181">
        <v>268657841.19</v>
      </c>
      <c r="E60" s="226">
        <v>103.32</v>
      </c>
      <c r="F60" s="222">
        <f t="shared" si="36"/>
        <v>2.2270807542736373E-2</v>
      </c>
      <c r="G60" s="222">
        <f t="shared" si="37"/>
        <v>2.2362952701365436E-2</v>
      </c>
      <c r="H60" s="181">
        <v>271091835.35000002</v>
      </c>
      <c r="I60" s="226">
        <v>104.32</v>
      </c>
      <c r="J60" s="222">
        <f t="shared" si="6"/>
        <v>9.0598292207621015E-3</v>
      </c>
      <c r="K60" s="222">
        <f t="shared" si="7"/>
        <v>9.678668215253582E-3</v>
      </c>
      <c r="L60" s="181">
        <v>276163669.01999998</v>
      </c>
      <c r="M60" s="226">
        <v>106.29</v>
      </c>
      <c r="N60" s="222">
        <f t="shared" si="8"/>
        <v>1.8708913396273397E-2</v>
      </c>
      <c r="O60" s="222">
        <f t="shared" si="9"/>
        <v>1.8884202453987857E-2</v>
      </c>
      <c r="P60" s="181">
        <v>281687047.33999997</v>
      </c>
      <c r="Q60" s="226">
        <v>108.47</v>
      </c>
      <c r="R60" s="222">
        <f t="shared" si="10"/>
        <v>2.0000379990606172E-2</v>
      </c>
      <c r="S60" s="222">
        <f t="shared" si="11"/>
        <v>2.0509925675039915E-2</v>
      </c>
      <c r="T60" s="181">
        <v>295134880.75999999</v>
      </c>
      <c r="U60" s="226">
        <v>113.87</v>
      </c>
      <c r="V60" s="222">
        <f t="shared" si="12"/>
        <v>4.7740332922615022E-2</v>
      </c>
      <c r="W60" s="222">
        <f t="shared" si="13"/>
        <v>4.9783350235088099E-2</v>
      </c>
      <c r="X60" s="181">
        <v>305697807.88</v>
      </c>
      <c r="Y60" s="226">
        <v>117.99</v>
      </c>
      <c r="Z60" s="222">
        <f t="shared" si="14"/>
        <v>3.5790168524979078E-2</v>
      </c>
      <c r="AA60" s="222">
        <f t="shared" si="15"/>
        <v>3.6181610608588655E-2</v>
      </c>
      <c r="AB60" s="181">
        <v>318320582.30000001</v>
      </c>
      <c r="AC60" s="226">
        <v>123.11</v>
      </c>
      <c r="AD60" s="193">
        <f t="shared" si="38"/>
        <v>4.1291674636263723E-2</v>
      </c>
      <c r="AE60" s="193">
        <f t="shared" si="39"/>
        <v>4.3393507924400415E-2</v>
      </c>
      <c r="AF60" s="286">
        <v>304413619.49000001</v>
      </c>
      <c r="AG60" s="289">
        <v>117.78</v>
      </c>
      <c r="AH60" s="193">
        <f t="shared" si="40"/>
        <v>-4.3688544138479363E-2</v>
      </c>
      <c r="AI60" s="193">
        <f t="shared" si="41"/>
        <v>-4.3294614572333669E-2</v>
      </c>
      <c r="AJ60" s="223">
        <f t="shared" si="16"/>
        <v>2.8398174271240896E-2</v>
      </c>
      <c r="AK60" s="224">
        <f t="shared" si="17"/>
        <v>2.8822595019549757E-2</v>
      </c>
    </row>
    <row r="61" spans="1:37">
      <c r="A61" s="194" t="s">
        <v>67</v>
      </c>
      <c r="B61" s="231">
        <v>99441008.75</v>
      </c>
      <c r="C61" s="191">
        <v>91.57</v>
      </c>
      <c r="D61" s="231">
        <v>99038701.049999997</v>
      </c>
      <c r="E61" s="191">
        <v>91.21</v>
      </c>
      <c r="F61" s="222">
        <f t="shared" si="36"/>
        <v>-4.0456920646433307E-3</v>
      </c>
      <c r="G61" s="222">
        <f t="shared" si="37"/>
        <v>-3.9314185868734239E-3</v>
      </c>
      <c r="H61" s="231">
        <v>99344847.900000006</v>
      </c>
      <c r="I61" s="191">
        <v>91.48</v>
      </c>
      <c r="J61" s="222">
        <f t="shared" si="6"/>
        <v>3.0911840195223255E-3</v>
      </c>
      <c r="K61" s="222">
        <f t="shared" si="7"/>
        <v>2.9602017322663114E-3</v>
      </c>
      <c r="L61" s="231">
        <v>99587338</v>
      </c>
      <c r="M61" s="191">
        <v>91.71</v>
      </c>
      <c r="N61" s="222">
        <f t="shared" si="8"/>
        <v>2.4408925588580424E-3</v>
      </c>
      <c r="O61" s="222">
        <f t="shared" si="9"/>
        <v>2.5142107564493851E-3</v>
      </c>
      <c r="P61" s="231">
        <v>100481289.79000001</v>
      </c>
      <c r="Q61" s="191">
        <v>92.53</v>
      </c>
      <c r="R61" s="222">
        <f t="shared" si="10"/>
        <v>8.9765607551434562E-3</v>
      </c>
      <c r="S61" s="222">
        <f t="shared" si="11"/>
        <v>8.9412277832298277E-3</v>
      </c>
      <c r="T61" s="231">
        <v>101675831.5</v>
      </c>
      <c r="U61" s="191">
        <v>93.63</v>
      </c>
      <c r="V61" s="222">
        <f t="shared" si="12"/>
        <v>1.18882004052348E-2</v>
      </c>
      <c r="W61" s="222">
        <f t="shared" si="13"/>
        <v>1.188803631254722E-2</v>
      </c>
      <c r="X61" s="231">
        <v>103670969.06</v>
      </c>
      <c r="Y61" s="191">
        <v>95.47</v>
      </c>
      <c r="Z61" s="222">
        <f t="shared" si="14"/>
        <v>1.9622534977744466E-2</v>
      </c>
      <c r="AA61" s="222">
        <f t="shared" si="15"/>
        <v>1.9651820997543559E-2</v>
      </c>
      <c r="AB61" s="231">
        <v>106379740.01000001</v>
      </c>
      <c r="AC61" s="191">
        <v>97.96</v>
      </c>
      <c r="AD61" s="193">
        <f t="shared" si="38"/>
        <v>2.6128538920402015E-2</v>
      </c>
      <c r="AE61" s="193">
        <f t="shared" si="39"/>
        <v>2.608149156803179E-2</v>
      </c>
      <c r="AF61" s="279">
        <v>104622925.27</v>
      </c>
      <c r="AG61" s="280">
        <v>96.34</v>
      </c>
      <c r="AH61" s="193">
        <f t="shared" si="40"/>
        <v>-1.6514561323752661E-2</v>
      </c>
      <c r="AI61" s="193">
        <f t="shared" si="41"/>
        <v>-1.6537362188648329E-2</v>
      </c>
      <c r="AJ61" s="223">
        <f t="shared" si="16"/>
        <v>1.3424941083202973E-2</v>
      </c>
      <c r="AK61" s="224">
        <f t="shared" si="17"/>
        <v>1.3412806612072968E-2</v>
      </c>
    </row>
    <row r="62" spans="1:37">
      <c r="A62" s="194" t="s">
        <v>56</v>
      </c>
      <c r="B62" s="181">
        <v>950228241.88</v>
      </c>
      <c r="C62" s="225">
        <v>552.20000000000005</v>
      </c>
      <c r="D62" s="181">
        <v>948184661.34000003</v>
      </c>
      <c r="E62" s="225">
        <v>552.20000000000005</v>
      </c>
      <c r="F62" s="222">
        <f t="shared" si="36"/>
        <v>-2.1506207139842474E-3</v>
      </c>
      <c r="G62" s="222">
        <f t="shared" si="37"/>
        <v>0</v>
      </c>
      <c r="H62" s="181">
        <v>936916012.73000002</v>
      </c>
      <c r="I62" s="225">
        <v>552.20000000000005</v>
      </c>
      <c r="J62" s="222">
        <f t="shared" si="6"/>
        <v>-1.1884445160792685E-2</v>
      </c>
      <c r="K62" s="222">
        <f t="shared" si="7"/>
        <v>0</v>
      </c>
      <c r="L62" s="181">
        <v>958813153.78999996</v>
      </c>
      <c r="M62" s="225">
        <v>552.20000000000005</v>
      </c>
      <c r="N62" s="222">
        <f t="shared" si="8"/>
        <v>2.3371509038676502E-2</v>
      </c>
      <c r="O62" s="222">
        <f t="shared" si="9"/>
        <v>0</v>
      </c>
      <c r="P62" s="181">
        <v>964842341.17999995</v>
      </c>
      <c r="Q62" s="225">
        <v>552.20000000000005</v>
      </c>
      <c r="R62" s="222">
        <f t="shared" si="10"/>
        <v>6.2881775934839788E-3</v>
      </c>
      <c r="S62" s="222">
        <f t="shared" si="11"/>
        <v>0</v>
      </c>
      <c r="T62" s="181">
        <v>976033379.65999997</v>
      </c>
      <c r="U62" s="225">
        <v>552.20000000000005</v>
      </c>
      <c r="V62" s="222">
        <f t="shared" si="12"/>
        <v>1.1598826048941224E-2</v>
      </c>
      <c r="W62" s="222">
        <f t="shared" si="13"/>
        <v>0</v>
      </c>
      <c r="X62" s="181">
        <v>1005848665.61</v>
      </c>
      <c r="Y62" s="225">
        <v>552.20000000000005</v>
      </c>
      <c r="Z62" s="222">
        <f t="shared" si="14"/>
        <v>3.0547403983648764E-2</v>
      </c>
      <c r="AA62" s="222">
        <f t="shared" si="15"/>
        <v>0</v>
      </c>
      <c r="AB62" s="181">
        <v>1006644664.9400001</v>
      </c>
      <c r="AC62" s="225">
        <v>552.20000000000005</v>
      </c>
      <c r="AD62" s="193">
        <f t="shared" si="38"/>
        <v>7.913708664288049E-4</v>
      </c>
      <c r="AE62" s="193">
        <f t="shared" si="39"/>
        <v>0</v>
      </c>
      <c r="AF62" s="286">
        <v>1001776989.0700001</v>
      </c>
      <c r="AG62" s="284">
        <v>552.20000000000005</v>
      </c>
      <c r="AH62" s="193">
        <f t="shared" si="40"/>
        <v>-4.8355452917342358E-3</v>
      </c>
      <c r="AI62" s="193">
        <f t="shared" si="41"/>
        <v>0</v>
      </c>
      <c r="AJ62" s="223">
        <f t="shared" si="16"/>
        <v>1.4454360544479787E-2</v>
      </c>
      <c r="AK62" s="224">
        <f t="shared" si="17"/>
        <v>0</v>
      </c>
    </row>
    <row r="63" spans="1:37">
      <c r="A63" s="194" t="s">
        <v>88</v>
      </c>
      <c r="B63" s="181">
        <v>1695336195.6099999</v>
      </c>
      <c r="C63" s="179">
        <v>1.5197000000000001</v>
      </c>
      <c r="D63" s="181">
        <v>1692816464.98</v>
      </c>
      <c r="E63" s="179">
        <v>1.5161</v>
      </c>
      <c r="F63" s="222">
        <f t="shared" si="36"/>
        <v>-1.4862719480210533E-3</v>
      </c>
      <c r="G63" s="222">
        <f t="shared" si="37"/>
        <v>-2.368888596433538E-3</v>
      </c>
      <c r="H63" s="181">
        <v>1692786535.78</v>
      </c>
      <c r="I63" s="179">
        <v>1.514</v>
      </c>
      <c r="J63" s="222">
        <f t="shared" si="6"/>
        <v>-1.7680121040411364E-5</v>
      </c>
      <c r="K63" s="222">
        <f t="shared" si="7"/>
        <v>-1.3851329068003369E-3</v>
      </c>
      <c r="L63" s="181">
        <v>1698690877.28</v>
      </c>
      <c r="M63" s="179">
        <v>1.5195000000000001</v>
      </c>
      <c r="N63" s="222">
        <f t="shared" si="8"/>
        <v>3.4879421446245172E-3</v>
      </c>
      <c r="O63" s="222">
        <f t="shared" si="9"/>
        <v>3.6327608982827347E-3</v>
      </c>
      <c r="P63" s="181">
        <v>1723421621</v>
      </c>
      <c r="Q63" s="179">
        <v>1.5419</v>
      </c>
      <c r="R63" s="222">
        <f t="shared" si="10"/>
        <v>1.4558707561672265E-2</v>
      </c>
      <c r="S63" s="222">
        <f t="shared" si="11"/>
        <v>1.4741691345837429E-2</v>
      </c>
      <c r="T63" s="181">
        <v>1741610195.99</v>
      </c>
      <c r="U63" s="190">
        <v>1.5584</v>
      </c>
      <c r="V63" s="222">
        <f t="shared" si="12"/>
        <v>1.0553758156664097E-2</v>
      </c>
      <c r="W63" s="222">
        <f t="shared" si="13"/>
        <v>1.0701083079317698E-2</v>
      </c>
      <c r="X63" s="181">
        <v>1752909722.05</v>
      </c>
      <c r="Y63" s="190">
        <v>1.5684</v>
      </c>
      <c r="Z63" s="222">
        <f t="shared" si="14"/>
        <v>6.4879765208177634E-3</v>
      </c>
      <c r="AA63" s="222">
        <f t="shared" si="15"/>
        <v>6.4168377823408682E-3</v>
      </c>
      <c r="AB63" s="181">
        <v>1779254841.0699999</v>
      </c>
      <c r="AC63" s="179">
        <v>1.5919000000000001</v>
      </c>
      <c r="AD63" s="193">
        <f t="shared" si="38"/>
        <v>1.5029364426817021E-2</v>
      </c>
      <c r="AE63" s="193">
        <f t="shared" si="39"/>
        <v>1.4983422596276509E-2</v>
      </c>
      <c r="AF63" s="286">
        <v>1766738756.05</v>
      </c>
      <c r="AG63" s="285">
        <v>1.581</v>
      </c>
      <c r="AH63" s="193">
        <f t="shared" si="40"/>
        <v>-7.0344532616098522E-3</v>
      </c>
      <c r="AI63" s="193">
        <f t="shared" si="41"/>
        <v>-6.8471637665683338E-3</v>
      </c>
      <c r="AJ63" s="223">
        <f t="shared" si="16"/>
        <v>7.919837443866486E-3</v>
      </c>
      <c r="AK63" s="224">
        <f t="shared" si="17"/>
        <v>8.1623890299304599E-3</v>
      </c>
    </row>
    <row r="64" spans="1:37">
      <c r="A64" s="195" t="s">
        <v>84</v>
      </c>
      <c r="B64" s="181">
        <v>0</v>
      </c>
      <c r="C64" s="179">
        <v>0</v>
      </c>
      <c r="D64" s="181">
        <v>182670781.31999999</v>
      </c>
      <c r="E64" s="179">
        <v>1.069267</v>
      </c>
      <c r="F64" s="222" t="e">
        <f t="shared" si="36"/>
        <v>#DIV/0!</v>
      </c>
      <c r="G64" s="222" t="e">
        <f t="shared" si="37"/>
        <v>#DIV/0!</v>
      </c>
      <c r="H64" s="181">
        <v>182093369.69999999</v>
      </c>
      <c r="I64" s="179">
        <v>1.065887</v>
      </c>
      <c r="J64" s="222">
        <f t="shared" si="6"/>
        <v>-3.1609413165453295E-3</v>
      </c>
      <c r="K64" s="222">
        <f t="shared" si="7"/>
        <v>-3.1610439675029143E-3</v>
      </c>
      <c r="L64" s="181">
        <v>182213297.74000001</v>
      </c>
      <c r="M64" s="179">
        <v>1.0665370000000001</v>
      </c>
      <c r="N64" s="222">
        <f t="shared" si="8"/>
        <v>6.5860739574210572E-4</v>
      </c>
      <c r="O64" s="222">
        <f t="shared" si="9"/>
        <v>6.0982074084780038E-4</v>
      </c>
      <c r="P64" s="181">
        <v>181969076.16</v>
      </c>
      <c r="Q64" s="179">
        <v>1.065159</v>
      </c>
      <c r="R64" s="222">
        <f t="shared" si="10"/>
        <v>-1.3403060206313409E-3</v>
      </c>
      <c r="S64" s="222">
        <f t="shared" si="11"/>
        <v>-1.2920320626477106E-3</v>
      </c>
      <c r="T64" s="181">
        <v>180228698.27000001</v>
      </c>
      <c r="U64" s="179">
        <v>1.062397</v>
      </c>
      <c r="V64" s="222">
        <f t="shared" si="12"/>
        <v>-9.5641409338679245E-3</v>
      </c>
      <c r="W64" s="222">
        <f t="shared" si="13"/>
        <v>-2.5930401001164438E-3</v>
      </c>
      <c r="X64" s="181">
        <v>179485212.41999999</v>
      </c>
      <c r="Y64" s="179">
        <v>1.0580149999999999</v>
      </c>
      <c r="Z64" s="222">
        <f t="shared" si="14"/>
        <v>-4.1252356430284496E-3</v>
      </c>
      <c r="AA64" s="222">
        <f t="shared" si="15"/>
        <v>-4.1246351411008391E-3</v>
      </c>
      <c r="AB64" s="181">
        <v>180984278.81999999</v>
      </c>
      <c r="AC64" s="179">
        <v>1.066851</v>
      </c>
      <c r="AD64" s="193">
        <f t="shared" si="38"/>
        <v>8.3520329044832527E-3</v>
      </c>
      <c r="AE64" s="193">
        <f t="shared" si="39"/>
        <v>8.3514884004480712E-3</v>
      </c>
      <c r="AF64" s="286">
        <v>180120002.02000001</v>
      </c>
      <c r="AG64" s="285">
        <v>1.0617559999999999</v>
      </c>
      <c r="AH64" s="193">
        <f t="shared" si="40"/>
        <v>-4.7754247254788275E-3</v>
      </c>
      <c r="AI64" s="193">
        <f t="shared" si="41"/>
        <v>-4.7757371929164167E-3</v>
      </c>
      <c r="AJ64" s="223" t="e">
        <f t="shared" si="16"/>
        <v>#DIV/0!</v>
      </c>
      <c r="AK64" s="224" t="e">
        <f t="shared" si="17"/>
        <v>#DIV/0!</v>
      </c>
    </row>
    <row r="65" spans="1:37">
      <c r="A65" s="197" t="s">
        <v>72</v>
      </c>
      <c r="B65" s="232">
        <f>SUM(B50:B64)</f>
        <v>22932110172.341373</v>
      </c>
      <c r="C65" s="232"/>
      <c r="D65" s="232">
        <f>SUM(D50:D64)</f>
        <v>23106245751.96048</v>
      </c>
      <c r="E65" s="187"/>
      <c r="F65" s="234">
        <f t="shared" ref="F65:F73" si="42">((D65-B65)/B65)</f>
        <v>7.5935262089021705E-3</v>
      </c>
      <c r="G65" s="234"/>
      <c r="H65" s="232">
        <f>SUM(H50:H64)</f>
        <v>23172537134.279999</v>
      </c>
      <c r="I65" s="232"/>
      <c r="J65" s="234">
        <f t="shared" si="6"/>
        <v>2.8689810984934435E-3</v>
      </c>
      <c r="K65" s="234"/>
      <c r="L65" s="232">
        <f>SUM(L50:L64)</f>
        <v>23319512980.581421</v>
      </c>
      <c r="M65" s="187"/>
      <c r="N65" s="234">
        <f t="shared" si="8"/>
        <v>6.3426738923635286E-3</v>
      </c>
      <c r="O65" s="234"/>
      <c r="P65" s="232">
        <f>SUM(P50:P64)</f>
        <v>23593689159.294819</v>
      </c>
      <c r="Q65" s="187"/>
      <c r="R65" s="234">
        <f t="shared" si="10"/>
        <v>1.1757371560105454E-2</v>
      </c>
      <c r="S65" s="234"/>
      <c r="T65" s="232">
        <f>SUM(T50:T64)</f>
        <v>23907766707.576401</v>
      </c>
      <c r="U65" s="232"/>
      <c r="V65" s="234">
        <f t="shared" si="12"/>
        <v>1.3311930413300791E-2</v>
      </c>
      <c r="W65" s="234"/>
      <c r="X65" s="182">
        <f>SUM(X50:X64)</f>
        <v>24313533712.473259</v>
      </c>
      <c r="Y65" s="180"/>
      <c r="Z65" s="234">
        <f t="shared" si="14"/>
        <v>1.6972183552731012E-2</v>
      </c>
      <c r="AA65" s="234"/>
      <c r="AB65" s="182">
        <f>SUM(AB50:AB64)</f>
        <v>24970673191.75663</v>
      </c>
      <c r="AC65" s="180"/>
      <c r="AD65" s="192">
        <f>((AB65-X65)/X65)</f>
        <v>2.7027724026238407E-2</v>
      </c>
      <c r="AE65" s="192"/>
      <c r="AF65" s="182">
        <f>SUM(AF50:AF64)</f>
        <v>24398581665.666962</v>
      </c>
      <c r="AG65" s="180">
        <v>1.066851</v>
      </c>
      <c r="AH65" s="192">
        <f>((AF65-AB65)/AB65)</f>
        <v>-2.2910536760319632E-2</v>
      </c>
      <c r="AI65" s="192"/>
      <c r="AJ65" s="223">
        <f t="shared" si="16"/>
        <v>1.448869112598233E-2</v>
      </c>
      <c r="AK65" s="224"/>
    </row>
    <row r="66" spans="1:37">
      <c r="A66" s="235" t="s">
        <v>109</v>
      </c>
      <c r="B66" s="231"/>
      <c r="C66" s="191"/>
      <c r="D66" s="231"/>
      <c r="E66" s="191"/>
      <c r="F66" s="222"/>
      <c r="G66" s="222"/>
      <c r="H66" s="231"/>
      <c r="I66" s="191"/>
      <c r="J66" s="222"/>
      <c r="K66" s="222"/>
      <c r="L66" s="231"/>
      <c r="M66" s="191"/>
      <c r="N66" s="222"/>
      <c r="O66" s="222"/>
      <c r="P66" s="231"/>
      <c r="Q66" s="191"/>
      <c r="R66" s="222"/>
      <c r="S66" s="222"/>
      <c r="T66" s="231"/>
      <c r="U66" s="191"/>
      <c r="V66" s="222"/>
      <c r="W66" s="222"/>
      <c r="X66" s="231"/>
      <c r="Y66" s="191"/>
      <c r="Z66" s="222"/>
      <c r="AA66" s="222"/>
      <c r="AB66" s="231"/>
      <c r="AC66" s="191"/>
      <c r="AD66" s="193"/>
      <c r="AE66" s="193"/>
      <c r="AF66" s="294"/>
      <c r="AG66" s="296"/>
      <c r="AH66" s="193"/>
      <c r="AI66" s="193"/>
      <c r="AJ66" s="223"/>
      <c r="AK66" s="224"/>
    </row>
    <row r="67" spans="1:37">
      <c r="A67" s="195" t="s">
        <v>51</v>
      </c>
      <c r="B67" s="181">
        <v>633182087.38</v>
      </c>
      <c r="C67" s="179">
        <v>11.357799999999999</v>
      </c>
      <c r="D67" s="181">
        <v>624945548.52999997</v>
      </c>
      <c r="E67" s="179">
        <v>11.211600000000001</v>
      </c>
      <c r="F67" s="222">
        <f t="shared" si="42"/>
        <v>-1.3008167814856267E-2</v>
      </c>
      <c r="G67" s="222">
        <f t="shared" ref="G66:G71" si="43">((E67-C67)/C67)</f>
        <v>-1.2872211167655582E-2</v>
      </c>
      <c r="H67" s="181">
        <v>622709871.95000005</v>
      </c>
      <c r="I67" s="179">
        <v>11.177300000000001</v>
      </c>
      <c r="J67" s="222">
        <f t="shared" si="6"/>
        <v>-3.5773941989965257E-3</v>
      </c>
      <c r="K67" s="222">
        <f t="shared" si="7"/>
        <v>-3.0593314067572865E-3</v>
      </c>
      <c r="L67" s="181">
        <v>621253819.01999998</v>
      </c>
      <c r="M67" s="179">
        <v>11.150499999999999</v>
      </c>
      <c r="N67" s="222">
        <f t="shared" si="8"/>
        <v>-2.3382525243103571E-3</v>
      </c>
      <c r="O67" s="222">
        <f t="shared" si="9"/>
        <v>-2.3977168010164787E-3</v>
      </c>
      <c r="P67" s="181">
        <v>633673922.51999998</v>
      </c>
      <c r="Q67" s="179">
        <v>11.375</v>
      </c>
      <c r="R67" s="222">
        <f t="shared" si="10"/>
        <v>1.9991995412747973E-2</v>
      </c>
      <c r="S67" s="222">
        <f t="shared" si="11"/>
        <v>2.0133626294785063E-2</v>
      </c>
      <c r="T67" s="181">
        <v>645264978.59000003</v>
      </c>
      <c r="U67" s="179">
        <v>11.5908</v>
      </c>
      <c r="V67" s="222">
        <f t="shared" si="12"/>
        <v>1.8291830637285244E-2</v>
      </c>
      <c r="W67" s="222">
        <f t="shared" si="13"/>
        <v>1.8971428571428552E-2</v>
      </c>
      <c r="X67" s="181">
        <v>650266156.70000005</v>
      </c>
      <c r="Y67" s="179">
        <v>11.6934</v>
      </c>
      <c r="Z67" s="222">
        <f t="shared" si="14"/>
        <v>7.7505804219040872E-3</v>
      </c>
      <c r="AA67" s="222">
        <f t="shared" si="15"/>
        <v>8.851848017393164E-3</v>
      </c>
      <c r="AB67" s="181">
        <v>661538547.97000003</v>
      </c>
      <c r="AC67" s="179">
        <v>11.897500000000001</v>
      </c>
      <c r="AD67" s="193">
        <f t="shared" ref="AD67:AE71" si="44">((AB67-X67)/X67)</f>
        <v>1.73350422036503E-2</v>
      </c>
      <c r="AE67" s="193">
        <f t="shared" si="44"/>
        <v>1.745429045444442E-2</v>
      </c>
      <c r="AF67" s="286">
        <v>655510747.99000001</v>
      </c>
      <c r="AG67" s="285">
        <v>11.7883</v>
      </c>
      <c r="AH67" s="193">
        <f t="shared" ref="AH67:AH71" si="45">((AF67-AB67)/AB67)</f>
        <v>-9.1117894769654033E-3</v>
      </c>
      <c r="AI67" s="193">
        <f t="shared" ref="AI67:AI71" si="46">((AG67-AC67)/AC67)</f>
        <v>-9.1783988232823112E-3</v>
      </c>
      <c r="AJ67" s="223">
        <f t="shared" si="16"/>
        <v>1.3143647965617022E-2</v>
      </c>
      <c r="AK67" s="224">
        <f t="shared" si="17"/>
        <v>1.3275897124492808E-2</v>
      </c>
    </row>
    <row r="68" spans="1:37">
      <c r="A68" s="195" t="s">
        <v>53</v>
      </c>
      <c r="B68" s="181">
        <v>1872320122.8199999</v>
      </c>
      <c r="C68" s="226">
        <v>0.91</v>
      </c>
      <c r="D68" s="181">
        <v>1863036583.02</v>
      </c>
      <c r="E68" s="226">
        <v>0.9</v>
      </c>
      <c r="F68" s="222">
        <f t="shared" si="42"/>
        <v>-4.9583079767457306E-3</v>
      </c>
      <c r="G68" s="222">
        <f t="shared" si="43"/>
        <v>-1.0989010989010999E-2</v>
      </c>
      <c r="H68" s="181">
        <v>1867024373.3199999</v>
      </c>
      <c r="I68" s="226">
        <v>0.9</v>
      </c>
      <c r="J68" s="222">
        <f t="shared" si="6"/>
        <v>2.1404787948585027E-3</v>
      </c>
      <c r="K68" s="222">
        <f t="shared" si="7"/>
        <v>0</v>
      </c>
      <c r="L68" s="181">
        <v>1866665560.6500001</v>
      </c>
      <c r="M68" s="226">
        <v>0.9</v>
      </c>
      <c r="N68" s="222">
        <f t="shared" si="8"/>
        <v>-1.9218424522320841E-4</v>
      </c>
      <c r="O68" s="222">
        <f t="shared" si="9"/>
        <v>0</v>
      </c>
      <c r="P68" s="181">
        <v>1894666366.3499999</v>
      </c>
      <c r="Q68" s="226">
        <v>0.92</v>
      </c>
      <c r="R68" s="222">
        <f t="shared" si="10"/>
        <v>1.5000440512894833E-2</v>
      </c>
      <c r="S68" s="222">
        <f t="shared" si="11"/>
        <v>2.222222222222224E-2</v>
      </c>
      <c r="T68" s="181">
        <v>1908916079.5999999</v>
      </c>
      <c r="U68" s="226">
        <v>0.92</v>
      </c>
      <c r="V68" s="222">
        <f t="shared" si="12"/>
        <v>7.5209617392699652E-3</v>
      </c>
      <c r="W68" s="222">
        <f t="shared" si="13"/>
        <v>0</v>
      </c>
      <c r="X68" s="181">
        <v>1915531527.1199999</v>
      </c>
      <c r="Y68" s="226">
        <v>0.93</v>
      </c>
      <c r="Z68" s="222">
        <f t="shared" si="14"/>
        <v>3.4655517812947553E-3</v>
      </c>
      <c r="AA68" s="222">
        <f t="shared" si="15"/>
        <v>1.0869565217391313E-2</v>
      </c>
      <c r="AB68" s="181">
        <v>1939763645.8900001</v>
      </c>
      <c r="AC68" s="226">
        <v>0.94</v>
      </c>
      <c r="AD68" s="193">
        <f t="shared" si="44"/>
        <v>1.2650336696067431E-2</v>
      </c>
      <c r="AE68" s="193">
        <f t="shared" si="44"/>
        <v>1.0752688172042901E-2</v>
      </c>
      <c r="AF68" s="286">
        <v>1916796568.3800001</v>
      </c>
      <c r="AG68" s="289">
        <v>0.93</v>
      </c>
      <c r="AH68" s="193">
        <f t="shared" si="45"/>
        <v>-1.1840142255817081E-2</v>
      </c>
      <c r="AI68" s="193">
        <f t="shared" si="46"/>
        <v>-1.0638297872340318E-2</v>
      </c>
      <c r="AJ68" s="223">
        <f t="shared" si="16"/>
        <v>8.8824308562072303E-3</v>
      </c>
      <c r="AK68" s="224">
        <f t="shared" si="17"/>
        <v>1.1337840202928733E-2</v>
      </c>
    </row>
    <row r="69" spans="1:37">
      <c r="A69" s="195" t="s">
        <v>54</v>
      </c>
      <c r="B69" s="181">
        <v>1636192560.22</v>
      </c>
      <c r="C69" s="226">
        <v>0.71</v>
      </c>
      <c r="D69" s="181">
        <v>1614460929.3800001</v>
      </c>
      <c r="E69" s="226">
        <v>0.71</v>
      </c>
      <c r="F69" s="222">
        <f t="shared" si="42"/>
        <v>-1.3281829638119068E-2</v>
      </c>
      <c r="G69" s="222">
        <f t="shared" si="43"/>
        <v>0</v>
      </c>
      <c r="H69" s="181">
        <v>1620478200.99</v>
      </c>
      <c r="I69" s="226">
        <v>0.71</v>
      </c>
      <c r="J69" s="222">
        <f t="shared" si="6"/>
        <v>3.7271088451243614E-3</v>
      </c>
      <c r="K69" s="222">
        <f t="shared" si="7"/>
        <v>0</v>
      </c>
      <c r="L69" s="181">
        <v>1625889282.75</v>
      </c>
      <c r="M69" s="226">
        <v>0.71</v>
      </c>
      <c r="N69" s="222">
        <f t="shared" si="8"/>
        <v>3.3391882449848409E-3</v>
      </c>
      <c r="O69" s="222">
        <f t="shared" si="9"/>
        <v>0</v>
      </c>
      <c r="P69" s="181">
        <v>1656658491.6099999</v>
      </c>
      <c r="Q69" s="226">
        <v>0.73</v>
      </c>
      <c r="R69" s="222">
        <f t="shared" si="10"/>
        <v>1.8924541287311646E-2</v>
      </c>
      <c r="S69" s="222">
        <f t="shared" si="11"/>
        <v>2.8169014084507067E-2</v>
      </c>
      <c r="T69" s="181">
        <v>1714906566.6099999</v>
      </c>
      <c r="U69" s="226">
        <v>0.76</v>
      </c>
      <c r="V69" s="222">
        <f t="shared" si="12"/>
        <v>3.5159977324833218E-2</v>
      </c>
      <c r="W69" s="222">
        <f t="shared" si="13"/>
        <v>4.1095890410958943E-2</v>
      </c>
      <c r="X69" s="181">
        <v>1744682234.8</v>
      </c>
      <c r="Y69" s="226">
        <v>0.77</v>
      </c>
      <c r="Z69" s="222">
        <f t="shared" si="14"/>
        <v>1.7362851580223479E-2</v>
      </c>
      <c r="AA69" s="222">
        <f t="shared" si="15"/>
        <v>1.3157894736842117E-2</v>
      </c>
      <c r="AB69" s="181">
        <v>1797745178.0999999</v>
      </c>
      <c r="AC69" s="226">
        <v>0.79</v>
      </c>
      <c r="AD69" s="193">
        <f t="shared" si="44"/>
        <v>3.0414101915861358E-2</v>
      </c>
      <c r="AE69" s="193">
        <f t="shared" si="44"/>
        <v>2.5974025974025997E-2</v>
      </c>
      <c r="AF69" s="281">
        <v>1738949695.4300001</v>
      </c>
      <c r="AG69" s="282">
        <v>0.77</v>
      </c>
      <c r="AH69" s="193">
        <f t="shared" si="45"/>
        <v>-3.270512605804321E-2</v>
      </c>
      <c r="AI69" s="193">
        <f t="shared" si="46"/>
        <v>-2.5316455696202552E-2</v>
      </c>
      <c r="AJ69" s="223">
        <f t="shared" si="16"/>
        <v>2.2667563407121484E-2</v>
      </c>
      <c r="AK69" s="224">
        <f t="shared" si="17"/>
        <v>2.1072240495980846E-2</v>
      </c>
    </row>
    <row r="70" spans="1:37">
      <c r="A70" s="195" t="s">
        <v>55</v>
      </c>
      <c r="B70" s="181">
        <v>198365240.5</v>
      </c>
      <c r="C70" s="179">
        <v>21.7607</v>
      </c>
      <c r="D70" s="181">
        <v>197100873.22</v>
      </c>
      <c r="E70" s="179">
        <v>21.606999999999999</v>
      </c>
      <c r="F70" s="222">
        <f t="shared" si="42"/>
        <v>-6.3739356593576239E-3</v>
      </c>
      <c r="G70" s="222">
        <f t="shared" si="43"/>
        <v>-7.0631919009958603E-3</v>
      </c>
      <c r="H70" s="181">
        <v>195892868.77000001</v>
      </c>
      <c r="I70" s="179">
        <v>21.514700000000001</v>
      </c>
      <c r="J70" s="222">
        <f t="shared" ref="J70:J85" si="47">((H70-D70)/D70)</f>
        <v>-6.1288640190428683E-3</v>
      </c>
      <c r="K70" s="222">
        <f t="shared" ref="K70:K83" si="48">((I70-E70)/E70)</f>
        <v>-4.271763780256308E-3</v>
      </c>
      <c r="L70" s="181">
        <v>193867130.84</v>
      </c>
      <c r="M70" s="179">
        <v>21.340499999999999</v>
      </c>
      <c r="N70" s="222">
        <f t="shared" ref="N70:N85" si="49">((L70-H70)/H70)</f>
        <v>-1.0341049894871102E-2</v>
      </c>
      <c r="O70" s="222">
        <f t="shared" ref="O70:O83" si="50">((M70-I70)/I70)</f>
        <v>-8.0967896368530617E-3</v>
      </c>
      <c r="P70" s="181">
        <v>196798756.86000001</v>
      </c>
      <c r="Q70" s="179">
        <v>21.7197</v>
      </c>
      <c r="R70" s="222">
        <f t="shared" ref="R70:R85" si="51">((P70-L70)/L70)</f>
        <v>1.5121831159813798E-2</v>
      </c>
      <c r="S70" s="222">
        <f t="shared" ref="S70:S83" si="52">((Q70-M70)/M70)</f>
        <v>1.7769030716243802E-2</v>
      </c>
      <c r="T70" s="181">
        <v>194909396.75999999</v>
      </c>
      <c r="U70" s="179">
        <v>21.606999999999999</v>
      </c>
      <c r="V70" s="222">
        <f t="shared" ref="V70:V85" si="53">((T70-P70)/P70)</f>
        <v>-9.6004676561249284E-3</v>
      </c>
      <c r="W70" s="222">
        <f t="shared" ref="W70:W83" si="54">((U70-Q70)/Q70)</f>
        <v>-5.1888377832106447E-3</v>
      </c>
      <c r="X70" s="181">
        <v>200409933.19999999</v>
      </c>
      <c r="Y70" s="179">
        <v>22.191199999999998</v>
      </c>
      <c r="Z70" s="222">
        <f t="shared" ref="Z70:Z85" si="55">((X70-T70)/T70)</f>
        <v>2.8220991555235459E-2</v>
      </c>
      <c r="AA70" s="222">
        <f t="shared" ref="AA70:AA83" si="56">((Y70-U70)/U70)</f>
        <v>2.7037534132457037E-2</v>
      </c>
      <c r="AB70" s="181">
        <v>205641850.41999999</v>
      </c>
      <c r="AC70" s="179">
        <v>22.8062</v>
      </c>
      <c r="AD70" s="193">
        <f t="shared" si="44"/>
        <v>2.6106077360840113E-2</v>
      </c>
      <c r="AE70" s="193">
        <f t="shared" si="44"/>
        <v>2.7713688308879287E-2</v>
      </c>
      <c r="AF70" s="286">
        <v>201850067.34999999</v>
      </c>
      <c r="AG70" s="285">
        <v>22.3245</v>
      </c>
      <c r="AH70" s="193">
        <f t="shared" si="45"/>
        <v>-1.8438771399186055E-2</v>
      </c>
      <c r="AI70" s="193">
        <f t="shared" si="46"/>
        <v>-2.1121449430418045E-2</v>
      </c>
      <c r="AJ70" s="223">
        <f t="shared" ref="AJ70:AJ73" si="57">STDEV(F70,J70,N70,R70,V70,Z70,AD70,AH70)</f>
        <v>1.8050800776179047E-2</v>
      </c>
      <c r="AK70" s="224">
        <f t="shared" ref="AK70:AK71" si="58">STDEV(G70,K70,O70,S70,W70,AA70,AE70,AI70)</f>
        <v>1.8251870347934723E-2</v>
      </c>
    </row>
    <row r="71" spans="1:37">
      <c r="A71" s="194" t="s">
        <v>107</v>
      </c>
      <c r="B71" s="226">
        <v>133522850.47</v>
      </c>
      <c r="C71" s="226">
        <v>130.25</v>
      </c>
      <c r="D71" s="226">
        <v>133124320.08</v>
      </c>
      <c r="E71" s="226">
        <v>129.82</v>
      </c>
      <c r="F71" s="222">
        <f t="shared" si="42"/>
        <v>-2.9847354860772887E-3</v>
      </c>
      <c r="G71" s="222">
        <f t="shared" si="43"/>
        <v>-3.3013435700576339E-3</v>
      </c>
      <c r="H71" s="226">
        <v>131597969.95</v>
      </c>
      <c r="I71" s="226">
        <v>128.16999999999999</v>
      </c>
      <c r="J71" s="222">
        <f t="shared" si="47"/>
        <v>-1.146559944180558E-2</v>
      </c>
      <c r="K71" s="222">
        <f t="shared" si="48"/>
        <v>-1.2709906023725202E-2</v>
      </c>
      <c r="L71" s="226">
        <v>129943143.45</v>
      </c>
      <c r="M71" s="226">
        <v>127.11</v>
      </c>
      <c r="N71" s="222">
        <f t="shared" si="49"/>
        <v>-1.2574863431622412E-2</v>
      </c>
      <c r="O71" s="222">
        <f t="shared" si="50"/>
        <v>-8.270266052898401E-3</v>
      </c>
      <c r="P71" s="226">
        <v>132098204</v>
      </c>
      <c r="Q71" s="226">
        <v>129.03</v>
      </c>
      <c r="R71" s="222">
        <f t="shared" si="51"/>
        <v>1.6584642273404976E-2</v>
      </c>
      <c r="S71" s="222">
        <f t="shared" si="52"/>
        <v>1.5105027141845659E-2</v>
      </c>
      <c r="T71" s="226">
        <v>133753898.31</v>
      </c>
      <c r="U71" s="226">
        <v>130.65</v>
      </c>
      <c r="V71" s="222">
        <f t="shared" si="53"/>
        <v>1.2533813934366604E-2</v>
      </c>
      <c r="W71" s="222">
        <f t="shared" si="54"/>
        <v>1.2555219716345071E-2</v>
      </c>
      <c r="X71" s="226">
        <v>135076064.24000001</v>
      </c>
      <c r="Y71" s="226">
        <v>131.75</v>
      </c>
      <c r="Z71" s="222">
        <f t="shared" si="55"/>
        <v>9.8850646351677698E-3</v>
      </c>
      <c r="AA71" s="222">
        <f t="shared" si="56"/>
        <v>8.4194412552621063E-3</v>
      </c>
      <c r="AB71" s="226">
        <v>138774110.56999999</v>
      </c>
      <c r="AC71" s="226">
        <v>134.57</v>
      </c>
      <c r="AD71" s="193">
        <f t="shared" si="44"/>
        <v>2.7377510225863412E-2</v>
      </c>
      <c r="AE71" s="193">
        <f t="shared" si="44"/>
        <v>2.1404174573054977E-2</v>
      </c>
      <c r="AF71" s="281">
        <v>136508170.68000001</v>
      </c>
      <c r="AG71" s="282">
        <v>132.33000000000001</v>
      </c>
      <c r="AH71" s="193">
        <f t="shared" si="45"/>
        <v>-1.6328260946460959E-2</v>
      </c>
      <c r="AI71" s="193">
        <f t="shared" si="46"/>
        <v>-1.6645611949171291E-2</v>
      </c>
      <c r="AJ71" s="223">
        <f t="shared" si="57"/>
        <v>1.5938335187154984E-2</v>
      </c>
      <c r="AK71" s="224">
        <f t="shared" si="58"/>
        <v>1.4134404130782929E-2</v>
      </c>
    </row>
    <row r="72" spans="1:37">
      <c r="A72" s="197" t="s">
        <v>72</v>
      </c>
      <c r="B72" s="241">
        <f>SUM(B67:B71)</f>
        <v>4473582861.3900003</v>
      </c>
      <c r="C72" s="187"/>
      <c r="D72" s="241">
        <f>SUM(D67:D71)</f>
        <v>4432668254.2300005</v>
      </c>
      <c r="E72" s="187"/>
      <c r="F72" s="234">
        <f t="shared" si="42"/>
        <v>-9.1458252652745434E-3</v>
      </c>
      <c r="G72" s="234"/>
      <c r="H72" s="241">
        <f>SUM(H67:H71)</f>
        <v>4437703284.9800005</v>
      </c>
      <c r="I72" s="187"/>
      <c r="J72" s="234">
        <f t="shared" si="47"/>
        <v>1.1358916258159355E-3</v>
      </c>
      <c r="K72" s="234"/>
      <c r="L72" s="241">
        <f>SUM(L67:L71)</f>
        <v>4437618936.71</v>
      </c>
      <c r="M72" s="187"/>
      <c r="N72" s="234">
        <f t="shared" si="49"/>
        <v>-1.9007190112494845E-5</v>
      </c>
      <c r="O72" s="234"/>
      <c r="P72" s="241">
        <f>SUM(P67:P71)</f>
        <v>4513895741.3399992</v>
      </c>
      <c r="Q72" s="187"/>
      <c r="R72" s="234">
        <f t="shared" si="51"/>
        <v>1.7188678369610057E-2</v>
      </c>
      <c r="S72" s="234"/>
      <c r="T72" s="241">
        <f>SUM(T67:T71)</f>
        <v>4597750919.8700008</v>
      </c>
      <c r="U72" s="187"/>
      <c r="V72" s="234">
        <f t="shared" si="53"/>
        <v>1.8577119041989287E-2</v>
      </c>
      <c r="W72" s="234"/>
      <c r="X72" s="241">
        <f>SUM(X67:X71)</f>
        <v>4645965916.0599995</v>
      </c>
      <c r="Y72" s="187"/>
      <c r="Z72" s="234">
        <f t="shared" si="55"/>
        <v>1.0486648152606293E-2</v>
      </c>
      <c r="AA72" s="234"/>
      <c r="AB72" s="241">
        <f>SUM(AB67:AB71)</f>
        <v>4743463332.9499998</v>
      </c>
      <c r="AC72" s="187"/>
      <c r="AD72" s="192">
        <f>((AB72-X72)/X72)</f>
        <v>2.0985392198633001E-2</v>
      </c>
      <c r="AE72" s="192"/>
      <c r="AF72" s="309">
        <f>SUM(AF67:AF71)</f>
        <v>4649615249.8300009</v>
      </c>
      <c r="AG72" s="296"/>
      <c r="AH72" s="192">
        <f>((AF72-AB72)/AB72)</f>
        <v>-1.9784717733157646E-2</v>
      </c>
      <c r="AI72" s="192"/>
      <c r="AJ72" s="223">
        <f t="shared" si="57"/>
        <v>1.4506181143732111E-2</v>
      </c>
      <c r="AK72" s="224"/>
    </row>
    <row r="73" spans="1:37">
      <c r="A73" s="196" t="s">
        <v>57</v>
      </c>
      <c r="B73" s="184">
        <f>SUM(B16,B24,B32,B43,B48,B65,B72)</f>
        <v>290685536620.37848</v>
      </c>
      <c r="C73" s="185"/>
      <c r="D73" s="183">
        <f>SUM(D16,D24,D32,D43,D48,D65,D72)</f>
        <v>287174855832.29102</v>
      </c>
      <c r="E73" s="185"/>
      <c r="F73" s="234">
        <f t="shared" si="42"/>
        <v>-1.2077246184670846E-2</v>
      </c>
      <c r="G73" s="234"/>
      <c r="H73" s="184">
        <f>SUM(H16,H24,H32,H43,H48,H65,H72)</f>
        <v>285073160816.51001</v>
      </c>
      <c r="I73" s="185"/>
      <c r="J73" s="234">
        <f t="shared" si="47"/>
        <v>-7.3185203129635676E-3</v>
      </c>
      <c r="K73" s="234"/>
      <c r="L73" s="183">
        <f>SUM(L16,L24,L32,L43,L48,L65,L72)</f>
        <v>282890751118.69733</v>
      </c>
      <c r="M73" s="185"/>
      <c r="N73" s="234">
        <f t="shared" si="49"/>
        <v>-7.6556126559294418E-3</v>
      </c>
      <c r="O73" s="234"/>
      <c r="P73" s="183">
        <f>SUM(P16,P24,P32,P43,P48,P65,P72)</f>
        <v>283128117226.47845</v>
      </c>
      <c r="Q73" s="185"/>
      <c r="R73" s="234">
        <f t="shared" si="51"/>
        <v>8.3907341205910317E-4</v>
      </c>
      <c r="S73" s="234"/>
      <c r="T73" s="184">
        <f>SUM(T16,T24,T32,T43,T48,T65,T72)</f>
        <v>282527533129.15991</v>
      </c>
      <c r="U73" s="185"/>
      <c r="V73" s="234">
        <f t="shared" si="53"/>
        <v>-2.1212449798411444E-3</v>
      </c>
      <c r="W73" s="234"/>
      <c r="X73" s="184">
        <f>SUM(X16,X24,X32,X43,X48,X65,X72)</f>
        <v>283025512844.09338</v>
      </c>
      <c r="Y73" s="185"/>
      <c r="Z73" s="234">
        <f t="shared" si="55"/>
        <v>1.7625882667719182E-3</v>
      </c>
      <c r="AA73" s="234"/>
      <c r="AB73" s="183">
        <f>SUM(AB16,AB24,AB32,AB43,AB48,AB65,AB72)</f>
        <v>282405452490.56494</v>
      </c>
      <c r="AC73" s="185"/>
      <c r="AD73" s="192">
        <f>((AB73-X73)/X73)</f>
        <v>-2.190828477961303E-3</v>
      </c>
      <c r="AE73" s="192"/>
      <c r="AF73" s="183">
        <f>SUM(AF16,AF24,AF32,AF43,AF48,AF65,AF72)</f>
        <v>280791809499.43024</v>
      </c>
      <c r="AG73" s="310"/>
      <c r="AH73" s="192">
        <f>((AF73-AB73)/AB73)</f>
        <v>-5.7139229320957103E-3</v>
      </c>
      <c r="AI73" s="192"/>
      <c r="AJ73" s="223">
        <f t="shared" si="57"/>
        <v>4.708901158623627E-3</v>
      </c>
      <c r="AK73" s="224"/>
    </row>
    <row r="74" spans="1:37">
      <c r="A74" s="195"/>
      <c r="B74" s="231"/>
      <c r="C74" s="191"/>
      <c r="D74" s="231"/>
      <c r="E74" s="191"/>
      <c r="F74" s="242"/>
      <c r="G74" s="242"/>
      <c r="H74" s="231"/>
      <c r="I74" s="191"/>
      <c r="J74" s="242"/>
      <c r="K74" s="242"/>
      <c r="L74" s="231"/>
      <c r="M74" s="191"/>
      <c r="N74" s="242"/>
      <c r="O74" s="242"/>
      <c r="P74" s="243"/>
      <c r="Q74" s="243"/>
      <c r="R74" s="242"/>
      <c r="S74" s="242"/>
      <c r="T74" s="231"/>
      <c r="U74" s="191"/>
      <c r="V74" s="242"/>
      <c r="W74" s="242"/>
      <c r="X74" s="231"/>
      <c r="Y74" s="191"/>
      <c r="Z74" s="242"/>
      <c r="AA74" s="242"/>
      <c r="AB74" s="231"/>
      <c r="AC74" s="191"/>
      <c r="AD74" s="244"/>
      <c r="AE74" s="244"/>
      <c r="AF74" s="294"/>
      <c r="AG74" s="296"/>
      <c r="AH74" s="244"/>
      <c r="AI74" s="244"/>
      <c r="AJ74" s="223"/>
      <c r="AK74" s="224"/>
    </row>
    <row r="75" spans="1:37" ht="27" customHeight="1">
      <c r="A75" s="245" t="s">
        <v>79</v>
      </c>
      <c r="B75" s="330" t="s">
        <v>127</v>
      </c>
      <c r="C75" s="329"/>
      <c r="D75" s="329" t="s">
        <v>124</v>
      </c>
      <c r="E75" s="329"/>
      <c r="F75" s="337" t="s">
        <v>101</v>
      </c>
      <c r="G75" s="337"/>
      <c r="H75" s="329" t="s">
        <v>125</v>
      </c>
      <c r="I75" s="329"/>
      <c r="J75" s="325" t="s">
        <v>101</v>
      </c>
      <c r="K75" s="325"/>
      <c r="L75" s="338" t="s">
        <v>120</v>
      </c>
      <c r="M75" s="338"/>
      <c r="N75" s="325" t="s">
        <v>101</v>
      </c>
      <c r="O75" s="325"/>
      <c r="P75" s="329" t="s">
        <v>121</v>
      </c>
      <c r="Q75" s="329"/>
      <c r="R75" s="325" t="s">
        <v>101</v>
      </c>
      <c r="S75" s="325"/>
      <c r="T75" s="329" t="s">
        <v>108</v>
      </c>
      <c r="U75" s="329"/>
      <c r="V75" s="325" t="s">
        <v>101</v>
      </c>
      <c r="W75" s="325"/>
      <c r="X75" s="329" t="s">
        <v>111</v>
      </c>
      <c r="Y75" s="329"/>
      <c r="Z75" s="325" t="s">
        <v>101</v>
      </c>
      <c r="AA75" s="325"/>
      <c r="AB75" s="329" t="s">
        <v>135</v>
      </c>
      <c r="AC75" s="329"/>
      <c r="AD75" s="325" t="s">
        <v>101</v>
      </c>
      <c r="AE75" s="325"/>
      <c r="AF75" s="322" t="s">
        <v>139</v>
      </c>
      <c r="AG75" s="322"/>
      <c r="AH75" s="325" t="s">
        <v>101</v>
      </c>
      <c r="AI75" s="325"/>
      <c r="AJ75" s="336" t="s">
        <v>116</v>
      </c>
      <c r="AK75" s="336"/>
    </row>
    <row r="76" spans="1:37" ht="15.75" customHeight="1">
      <c r="A76" s="245"/>
      <c r="B76" s="246" t="s">
        <v>136</v>
      </c>
      <c r="C76" s="246" t="s">
        <v>5</v>
      </c>
      <c r="D76" s="246" t="s">
        <v>136</v>
      </c>
      <c r="E76" s="246" t="s">
        <v>5</v>
      </c>
      <c r="F76" s="311" t="s">
        <v>132</v>
      </c>
      <c r="G76" s="311" t="s">
        <v>5</v>
      </c>
      <c r="H76" s="246" t="s">
        <v>136</v>
      </c>
      <c r="I76" s="246" t="s">
        <v>5</v>
      </c>
      <c r="J76" s="247" t="s">
        <v>132</v>
      </c>
      <c r="K76" s="247" t="s">
        <v>5</v>
      </c>
      <c r="L76" s="246" t="s">
        <v>136</v>
      </c>
      <c r="M76" s="246" t="s">
        <v>5</v>
      </c>
      <c r="N76" s="247" t="s">
        <v>132</v>
      </c>
      <c r="O76" s="247" t="s">
        <v>5</v>
      </c>
      <c r="P76" s="246" t="s">
        <v>136</v>
      </c>
      <c r="Q76" s="246" t="s">
        <v>5</v>
      </c>
      <c r="R76" s="247" t="s">
        <v>132</v>
      </c>
      <c r="S76" s="247" t="s">
        <v>5</v>
      </c>
      <c r="T76" s="246" t="s">
        <v>136</v>
      </c>
      <c r="U76" s="246" t="s">
        <v>5</v>
      </c>
      <c r="V76" s="247" t="s">
        <v>132</v>
      </c>
      <c r="W76" s="247" t="s">
        <v>5</v>
      </c>
      <c r="X76" s="246" t="s">
        <v>136</v>
      </c>
      <c r="Y76" s="246" t="s">
        <v>5</v>
      </c>
      <c r="Z76" s="247" t="s">
        <v>132</v>
      </c>
      <c r="AA76" s="247" t="s">
        <v>5</v>
      </c>
      <c r="AB76" s="246" t="s">
        <v>136</v>
      </c>
      <c r="AC76" s="246" t="s">
        <v>5</v>
      </c>
      <c r="AD76" s="247" t="s">
        <v>132</v>
      </c>
      <c r="AE76" s="247" t="s">
        <v>5</v>
      </c>
      <c r="AF76" s="277" t="s">
        <v>133</v>
      </c>
      <c r="AG76" s="278" t="s">
        <v>134</v>
      </c>
      <c r="AH76" s="266" t="s">
        <v>132</v>
      </c>
      <c r="AI76" s="266" t="s">
        <v>5</v>
      </c>
      <c r="AJ76" s="267" t="s">
        <v>146</v>
      </c>
      <c r="AK76" s="267" t="s">
        <v>146</v>
      </c>
    </row>
    <row r="77" spans="1:37">
      <c r="A77" s="195" t="s">
        <v>59</v>
      </c>
      <c r="B77" s="231">
        <v>1725088000</v>
      </c>
      <c r="C77" s="191">
        <v>11.47</v>
      </c>
      <c r="D77" s="231">
        <v>1687488000</v>
      </c>
      <c r="E77" s="191">
        <v>11.22</v>
      </c>
      <c r="F77" s="248">
        <f t="shared" ref="F77:G83" si="59">((D77-B77)/B77)</f>
        <v>-2.1795989537925022E-2</v>
      </c>
      <c r="G77" s="248">
        <f t="shared" si="59"/>
        <v>-2.1795989537925022E-2</v>
      </c>
      <c r="H77" s="231">
        <v>1705536000</v>
      </c>
      <c r="I77" s="191">
        <v>11.34</v>
      </c>
      <c r="J77" s="248">
        <f t="shared" si="47"/>
        <v>1.06951871657754E-2</v>
      </c>
      <c r="K77" s="248">
        <f t="shared" si="48"/>
        <v>1.0695187165775331E-2</v>
      </c>
      <c r="L77" s="231">
        <v>1731104000</v>
      </c>
      <c r="M77" s="191">
        <v>11.51</v>
      </c>
      <c r="N77" s="248">
        <f t="shared" si="49"/>
        <v>1.4991181657848324E-2</v>
      </c>
      <c r="O77" s="248">
        <f t="shared" si="50"/>
        <v>1.4991181657848318E-2</v>
      </c>
      <c r="P77" s="231">
        <v>1771712000</v>
      </c>
      <c r="Q77" s="191">
        <v>11.78</v>
      </c>
      <c r="R77" s="248">
        <f t="shared" si="51"/>
        <v>2.3457862728062554E-2</v>
      </c>
      <c r="S77" s="248">
        <f t="shared" si="52"/>
        <v>2.3457862728062516E-2</v>
      </c>
      <c r="T77" s="231">
        <v>1843904000</v>
      </c>
      <c r="U77" s="191">
        <v>12.26</v>
      </c>
      <c r="V77" s="248">
        <f t="shared" si="53"/>
        <v>4.074702886247878E-2</v>
      </c>
      <c r="W77" s="248">
        <f t="shared" si="54"/>
        <v>4.0747028862478815E-2</v>
      </c>
      <c r="X77" s="231">
        <v>1895040000</v>
      </c>
      <c r="Y77" s="191">
        <v>12.6</v>
      </c>
      <c r="Z77" s="248">
        <f t="shared" si="55"/>
        <v>2.7732463295269169E-2</v>
      </c>
      <c r="AA77" s="248">
        <f t="shared" si="56"/>
        <v>2.7732463295269155E-2</v>
      </c>
      <c r="AB77" s="231">
        <v>2025888000</v>
      </c>
      <c r="AC77" s="191">
        <v>13.47</v>
      </c>
      <c r="AD77" s="249">
        <f t="shared" ref="AD77:AE83" si="60">((AB77-X77)/X77)</f>
        <v>6.9047619047619052E-2</v>
      </c>
      <c r="AE77" s="249">
        <f t="shared" si="60"/>
        <v>6.9047619047619135E-2</v>
      </c>
      <c r="AF77" s="279">
        <v>1930286850.27</v>
      </c>
      <c r="AG77" s="280">
        <v>12.78</v>
      </c>
      <c r="AH77" s="249">
        <f t="shared" ref="AH77:AH83" si="61">((AF77-AB77)/AB77)</f>
        <v>-4.7189750731531074E-2</v>
      </c>
      <c r="AI77" s="249">
        <f t="shared" ref="AI77:AI83" si="62">((AG77-AC77)/AC77)</f>
        <v>-5.1224944320712784E-2</v>
      </c>
      <c r="AJ77" s="223">
        <f t="shared" ref="AJ77" si="63">STDEV(F77,J77,N77,R77,V77,Z77,AD77,AH77)</f>
        <v>3.5970379803386722E-2</v>
      </c>
      <c r="AK77" s="224">
        <f t="shared" ref="AK77" si="64">STDEV(G77,K77,O77,S77,W77,AA77,AE77,AI77)</f>
        <v>3.6976605746484786E-2</v>
      </c>
    </row>
    <row r="78" spans="1:37">
      <c r="A78" s="195" t="s">
        <v>97</v>
      </c>
      <c r="B78" s="231">
        <v>80163182.670000002</v>
      </c>
      <c r="C78" s="191">
        <v>2.19</v>
      </c>
      <c r="D78" s="231">
        <v>79797140.739999995</v>
      </c>
      <c r="E78" s="191">
        <v>2.1800000000000002</v>
      </c>
      <c r="F78" s="222">
        <f t="shared" si="59"/>
        <v>-4.5662100456621895E-3</v>
      </c>
      <c r="G78" s="222">
        <f t="shared" si="59"/>
        <v>-4.5662100456620031E-3</v>
      </c>
      <c r="H78" s="231">
        <v>82359434.25</v>
      </c>
      <c r="I78" s="191">
        <v>2.25</v>
      </c>
      <c r="J78" s="222">
        <f t="shared" si="47"/>
        <v>3.2110091743119337E-2</v>
      </c>
      <c r="K78" s="222">
        <f t="shared" si="48"/>
        <v>3.2110091743119192E-2</v>
      </c>
      <c r="L78" s="231">
        <v>86385895.480000004</v>
      </c>
      <c r="M78" s="191">
        <v>2.36</v>
      </c>
      <c r="N78" s="222">
        <f t="shared" si="49"/>
        <v>4.888888888888894E-2</v>
      </c>
      <c r="O78" s="222">
        <f t="shared" si="50"/>
        <v>4.8888888888888836E-2</v>
      </c>
      <c r="P78" s="231">
        <v>88216105.129999995</v>
      </c>
      <c r="Q78" s="191">
        <v>2.41</v>
      </c>
      <c r="R78" s="222">
        <f t="shared" si="51"/>
        <v>2.1186440677965997E-2</v>
      </c>
      <c r="S78" s="222">
        <f t="shared" si="52"/>
        <v>2.1186440677966215E-2</v>
      </c>
      <c r="T78" s="231">
        <v>96635069.519999996</v>
      </c>
      <c r="U78" s="191">
        <v>2.64</v>
      </c>
      <c r="V78" s="222">
        <f t="shared" si="53"/>
        <v>9.5435684647302912E-2</v>
      </c>
      <c r="W78" s="222">
        <f t="shared" si="54"/>
        <v>9.5435684647302885E-2</v>
      </c>
      <c r="X78" s="231">
        <v>101759656.54000001</v>
      </c>
      <c r="Y78" s="191">
        <v>2.78</v>
      </c>
      <c r="Z78" s="222">
        <f t="shared" si="55"/>
        <v>5.3030303030303143E-2</v>
      </c>
      <c r="AA78" s="222">
        <f t="shared" si="56"/>
        <v>5.3030303030302907E-2</v>
      </c>
      <c r="AB78" s="231">
        <v>110910704.79000001</v>
      </c>
      <c r="AC78" s="191">
        <v>2.98</v>
      </c>
      <c r="AD78" s="193">
        <f t="shared" si="60"/>
        <v>8.9928057553956831E-2</v>
      </c>
      <c r="AE78" s="193">
        <f t="shared" si="60"/>
        <v>7.1942446043165534E-2</v>
      </c>
      <c r="AF78" s="279">
        <v>101759656.54000001</v>
      </c>
      <c r="AG78" s="280">
        <v>2.78</v>
      </c>
      <c r="AH78" s="193">
        <f t="shared" si="61"/>
        <v>-8.2508250825082508E-2</v>
      </c>
      <c r="AI78" s="193">
        <f t="shared" si="62"/>
        <v>-6.7114093959731599E-2</v>
      </c>
      <c r="AJ78" s="223">
        <f t="shared" ref="AJ78:AJ85" si="65">STDEV(F78,J78,N78,R78,V78,Z78,AD78,AH78)</f>
        <v>5.6911771864166967E-2</v>
      </c>
      <c r="AK78" s="224">
        <f t="shared" ref="AK78:AK83" si="66">STDEV(G78,K78,O78,S78,W78,AA78,AE78,AI78)</f>
        <v>5.0173122891215956E-2</v>
      </c>
    </row>
    <row r="79" spans="1:37">
      <c r="A79" s="195" t="s">
        <v>86</v>
      </c>
      <c r="B79" s="231">
        <v>71433329.760000005</v>
      </c>
      <c r="C79" s="191">
        <v>6.11</v>
      </c>
      <c r="D79" s="231">
        <v>69095086.560000002</v>
      </c>
      <c r="E79" s="191">
        <v>5.91</v>
      </c>
      <c r="F79" s="222">
        <f t="shared" si="59"/>
        <v>-3.2733224222585962E-2</v>
      </c>
      <c r="G79" s="222">
        <f t="shared" si="59"/>
        <v>-3.2733224222585955E-2</v>
      </c>
      <c r="H79" s="231">
        <v>68276701.439999998</v>
      </c>
      <c r="I79" s="191">
        <v>5.84</v>
      </c>
      <c r="J79" s="222">
        <f t="shared" si="47"/>
        <v>-1.1844331641286024E-2</v>
      </c>
      <c r="K79" s="222">
        <f t="shared" si="48"/>
        <v>-1.1844331641286003E-2</v>
      </c>
      <c r="L79" s="231">
        <v>69463536.480000004</v>
      </c>
      <c r="M79" s="191">
        <v>5.98</v>
      </c>
      <c r="N79" s="222">
        <f t="shared" si="49"/>
        <v>1.7382723754500208E-2</v>
      </c>
      <c r="O79" s="222">
        <f t="shared" si="50"/>
        <v>2.3972602739726127E-2</v>
      </c>
      <c r="P79" s="231">
        <v>73654660.799999997</v>
      </c>
      <c r="Q79" s="191">
        <v>6.3</v>
      </c>
      <c r="R79" s="222">
        <f t="shared" si="51"/>
        <v>6.0335602423678858E-2</v>
      </c>
      <c r="S79" s="222">
        <f t="shared" si="52"/>
        <v>5.3511705685618624E-2</v>
      </c>
      <c r="T79" s="231">
        <v>76577464.799999997</v>
      </c>
      <c r="U79" s="191">
        <v>6.55</v>
      </c>
      <c r="V79" s="222">
        <f t="shared" si="53"/>
        <v>3.9682539682539687E-2</v>
      </c>
      <c r="W79" s="222">
        <f t="shared" si="54"/>
        <v>3.968253968253968E-2</v>
      </c>
      <c r="X79" s="231">
        <v>78097322.879999995</v>
      </c>
      <c r="Y79" s="191">
        <v>6.68</v>
      </c>
      <c r="Z79" s="222">
        <f t="shared" si="55"/>
        <v>1.9847328244274785E-2</v>
      </c>
      <c r="AA79" s="222">
        <f t="shared" si="56"/>
        <v>1.9847328244274792E-2</v>
      </c>
      <c r="AB79" s="231">
        <v>85112052.480000004</v>
      </c>
      <c r="AC79" s="191">
        <v>7.28</v>
      </c>
      <c r="AD79" s="193">
        <f t="shared" si="60"/>
        <v>8.9820359281437251E-2</v>
      </c>
      <c r="AE79" s="193">
        <f t="shared" si="60"/>
        <v>8.9820359281437209E-2</v>
      </c>
      <c r="AF79" s="279">
        <v>62773262.109999999</v>
      </c>
      <c r="AG79" s="280">
        <v>6.06</v>
      </c>
      <c r="AH79" s="193">
        <f t="shared" si="61"/>
        <v>-0.26246330242416926</v>
      </c>
      <c r="AI79" s="193">
        <f t="shared" si="62"/>
        <v>-0.16758241758241765</v>
      </c>
      <c r="AJ79" s="223">
        <f t="shared" si="65"/>
        <v>0.10907281475236004</v>
      </c>
      <c r="AK79" s="224">
        <f t="shared" si="66"/>
        <v>7.8142001381110937E-2</v>
      </c>
    </row>
    <row r="80" spans="1:37">
      <c r="A80" s="195" t="s">
        <v>87</v>
      </c>
      <c r="B80" s="231">
        <v>86821237.579999998</v>
      </c>
      <c r="C80" s="191">
        <v>19.46</v>
      </c>
      <c r="D80" s="231">
        <v>83832017.170000002</v>
      </c>
      <c r="E80" s="191">
        <v>18.79</v>
      </c>
      <c r="F80" s="222">
        <f t="shared" si="59"/>
        <v>-3.4429599177800578E-2</v>
      </c>
      <c r="G80" s="222">
        <f t="shared" si="59"/>
        <v>-3.4429599177800703E-2</v>
      </c>
      <c r="H80" s="231">
        <v>83965862.859999999</v>
      </c>
      <c r="I80" s="191">
        <v>18.82</v>
      </c>
      <c r="J80" s="222">
        <f t="shared" si="47"/>
        <v>1.5965939329430263E-3</v>
      </c>
      <c r="K80" s="222">
        <f t="shared" si="48"/>
        <v>1.5965939329431154E-3</v>
      </c>
      <c r="L80" s="231">
        <v>82315099.349999994</v>
      </c>
      <c r="M80" s="191">
        <v>18.45</v>
      </c>
      <c r="N80" s="222">
        <f t="shared" si="49"/>
        <v>-1.9659936238044698E-2</v>
      </c>
      <c r="O80" s="222">
        <f t="shared" si="50"/>
        <v>-1.9659936238044688E-2</v>
      </c>
      <c r="P80" s="231">
        <v>84992013.150000006</v>
      </c>
      <c r="Q80" s="191">
        <v>19.05</v>
      </c>
      <c r="R80" s="222">
        <f t="shared" si="51"/>
        <v>3.2520325203252182E-2</v>
      </c>
      <c r="S80" s="222">
        <f t="shared" si="52"/>
        <v>3.2520325203252112E-2</v>
      </c>
      <c r="T80" s="231">
        <v>81913562.280000001</v>
      </c>
      <c r="U80" s="191">
        <v>18.36</v>
      </c>
      <c r="V80" s="222">
        <f t="shared" si="53"/>
        <v>-3.6220472440944937E-2</v>
      </c>
      <c r="W80" s="222">
        <f t="shared" si="54"/>
        <v>-3.6220472440944951E-2</v>
      </c>
      <c r="X80" s="231">
        <v>87267389.879999995</v>
      </c>
      <c r="Y80" s="191">
        <v>19.559999999999999</v>
      </c>
      <c r="Z80" s="222">
        <f t="shared" si="55"/>
        <v>6.5359477124182927E-2</v>
      </c>
      <c r="AA80" s="222">
        <f t="shared" si="56"/>
        <v>6.5359477124182969E-2</v>
      </c>
      <c r="AB80" s="231">
        <v>92130449.950000003</v>
      </c>
      <c r="AC80" s="191">
        <v>20.65</v>
      </c>
      <c r="AD80" s="193">
        <f t="shared" si="60"/>
        <v>5.5725971370143242E-2</v>
      </c>
      <c r="AE80" s="193">
        <f t="shared" si="60"/>
        <v>5.5725971370143144E-2</v>
      </c>
      <c r="AF80" s="279">
        <v>87624311.719999999</v>
      </c>
      <c r="AG80" s="280">
        <v>19.64</v>
      </c>
      <c r="AH80" s="193">
        <f t="shared" si="61"/>
        <v>-4.8910411622276072E-2</v>
      </c>
      <c r="AI80" s="193">
        <f t="shared" si="62"/>
        <v>-4.8910411622275933E-2</v>
      </c>
      <c r="AJ80" s="223">
        <f t="shared" si="65"/>
        <v>4.4209726380706978E-2</v>
      </c>
      <c r="AK80" s="224">
        <f t="shared" si="66"/>
        <v>4.420972638070695E-2</v>
      </c>
    </row>
    <row r="81" spans="1:37">
      <c r="A81" s="195" t="s">
        <v>61</v>
      </c>
      <c r="B81" s="231">
        <v>355500000</v>
      </c>
      <c r="C81" s="191">
        <v>2370</v>
      </c>
      <c r="D81" s="231">
        <v>353550000</v>
      </c>
      <c r="E81" s="191">
        <v>2357</v>
      </c>
      <c r="F81" s="222">
        <f t="shared" si="59"/>
        <v>-5.4852320675105488E-3</v>
      </c>
      <c r="G81" s="222">
        <f t="shared" si="59"/>
        <v>-5.4852320675105488E-3</v>
      </c>
      <c r="H81" s="231">
        <v>358950000</v>
      </c>
      <c r="I81" s="191">
        <v>2393</v>
      </c>
      <c r="J81" s="222">
        <f t="shared" si="47"/>
        <v>1.5273652948663556E-2</v>
      </c>
      <c r="K81" s="222">
        <f t="shared" si="48"/>
        <v>1.5273652948663556E-2</v>
      </c>
      <c r="L81" s="231">
        <v>361650000</v>
      </c>
      <c r="M81" s="191">
        <v>2411</v>
      </c>
      <c r="N81" s="222">
        <f t="shared" si="49"/>
        <v>7.5219389887170914E-3</v>
      </c>
      <c r="O81" s="222">
        <f t="shared" si="50"/>
        <v>7.5219389887170914E-3</v>
      </c>
      <c r="P81" s="231">
        <v>365550000</v>
      </c>
      <c r="Q81" s="191">
        <v>2437</v>
      </c>
      <c r="R81" s="222">
        <f t="shared" si="51"/>
        <v>1.0783907092492741E-2</v>
      </c>
      <c r="S81" s="222">
        <f t="shared" si="52"/>
        <v>1.0783907092492741E-2</v>
      </c>
      <c r="T81" s="231">
        <v>366750000</v>
      </c>
      <c r="U81" s="191">
        <v>2445</v>
      </c>
      <c r="V81" s="222">
        <f t="shared" si="53"/>
        <v>3.2827246614690192E-3</v>
      </c>
      <c r="W81" s="222">
        <f t="shared" si="54"/>
        <v>3.2827246614690192E-3</v>
      </c>
      <c r="X81" s="231">
        <v>361200000</v>
      </c>
      <c r="Y81" s="191">
        <v>2408</v>
      </c>
      <c r="Z81" s="222">
        <f t="shared" si="55"/>
        <v>-1.5132924335378323E-2</v>
      </c>
      <c r="AA81" s="222">
        <f t="shared" si="56"/>
        <v>-1.5132924335378323E-2</v>
      </c>
      <c r="AB81" s="231">
        <v>356250000</v>
      </c>
      <c r="AC81" s="191">
        <v>2375</v>
      </c>
      <c r="AD81" s="193">
        <f t="shared" si="60"/>
        <v>-1.3704318936877076E-2</v>
      </c>
      <c r="AE81" s="193">
        <f t="shared" si="60"/>
        <v>-1.3704318936877076E-2</v>
      </c>
      <c r="AF81" s="279">
        <v>367500000</v>
      </c>
      <c r="AG81" s="280">
        <v>2450</v>
      </c>
      <c r="AH81" s="193">
        <f t="shared" si="61"/>
        <v>3.1578947368421054E-2</v>
      </c>
      <c r="AI81" s="193">
        <f t="shared" si="62"/>
        <v>3.1578947368421054E-2</v>
      </c>
      <c r="AJ81" s="223">
        <f t="shared" si="65"/>
        <v>1.5655002593513483E-2</v>
      </c>
      <c r="AK81" s="224">
        <f t="shared" si="66"/>
        <v>1.5655002593513483E-2</v>
      </c>
    </row>
    <row r="82" spans="1:37">
      <c r="A82" s="195" t="s">
        <v>80</v>
      </c>
      <c r="B82" s="231">
        <v>514394000</v>
      </c>
      <c r="C82" s="191">
        <v>8.27</v>
      </c>
      <c r="D82" s="231">
        <v>498844000</v>
      </c>
      <c r="E82" s="191">
        <v>8.02</v>
      </c>
      <c r="F82" s="222">
        <f t="shared" si="59"/>
        <v>-3.0229746070133012E-2</v>
      </c>
      <c r="G82" s="222">
        <f t="shared" si="59"/>
        <v>-3.0229746070133012E-2</v>
      </c>
      <c r="H82" s="231">
        <v>501954000</v>
      </c>
      <c r="I82" s="191">
        <v>8.07</v>
      </c>
      <c r="J82" s="222">
        <f t="shared" si="47"/>
        <v>6.2344139650872821E-3</v>
      </c>
      <c r="K82" s="222">
        <f t="shared" si="48"/>
        <v>6.2344139650873705E-3</v>
      </c>
      <c r="L82" s="231">
        <v>498844000</v>
      </c>
      <c r="M82" s="191">
        <v>8.02</v>
      </c>
      <c r="N82" s="222">
        <f t="shared" si="49"/>
        <v>-6.1957868649318466E-3</v>
      </c>
      <c r="O82" s="222">
        <f t="shared" si="50"/>
        <v>-6.1957868649319342E-3</v>
      </c>
      <c r="P82" s="231">
        <v>516260000</v>
      </c>
      <c r="Q82" s="191">
        <v>8.02</v>
      </c>
      <c r="R82" s="222">
        <f t="shared" si="51"/>
        <v>3.4912718204488775E-2</v>
      </c>
      <c r="S82" s="222">
        <f t="shared" si="52"/>
        <v>0</v>
      </c>
      <c r="T82" s="231">
        <v>523724000</v>
      </c>
      <c r="U82" s="191">
        <v>8.42</v>
      </c>
      <c r="V82" s="222">
        <f t="shared" si="53"/>
        <v>1.4457831325301205E-2</v>
      </c>
      <c r="W82" s="222">
        <f t="shared" si="54"/>
        <v>4.9875311720698298E-2</v>
      </c>
      <c r="X82" s="231">
        <v>536786000</v>
      </c>
      <c r="Y82" s="191">
        <v>8.6300000000000008</v>
      </c>
      <c r="Z82" s="222">
        <f t="shared" si="55"/>
        <v>2.4940617577197149E-2</v>
      </c>
      <c r="AA82" s="222">
        <f t="shared" si="56"/>
        <v>2.494061757719725E-2</v>
      </c>
      <c r="AB82" s="231">
        <v>554202000</v>
      </c>
      <c r="AC82" s="191">
        <v>8.91</v>
      </c>
      <c r="AD82" s="193">
        <f t="shared" si="60"/>
        <v>3.2444959443800693E-2</v>
      </c>
      <c r="AE82" s="193">
        <f t="shared" si="60"/>
        <v>3.2444959443800617E-2</v>
      </c>
      <c r="AF82" s="279">
        <v>538652000</v>
      </c>
      <c r="AG82" s="280">
        <v>8.66</v>
      </c>
      <c r="AH82" s="193">
        <f t="shared" si="61"/>
        <v>-2.8058361391694726E-2</v>
      </c>
      <c r="AI82" s="193">
        <f t="shared" si="62"/>
        <v>-2.8058361391694726E-2</v>
      </c>
      <c r="AJ82" s="223">
        <f t="shared" si="65"/>
        <v>2.5598241068897319E-2</v>
      </c>
      <c r="AK82" s="224">
        <f t="shared" si="66"/>
        <v>2.8386004178543225E-2</v>
      </c>
    </row>
    <row r="83" spans="1:37">
      <c r="A83" s="195" t="s">
        <v>70</v>
      </c>
      <c r="B83" s="231">
        <v>812131272</v>
      </c>
      <c r="C83" s="191">
        <v>72</v>
      </c>
      <c r="D83" s="231">
        <v>812131272</v>
      </c>
      <c r="E83" s="191">
        <v>72</v>
      </c>
      <c r="F83" s="222">
        <f t="shared" si="59"/>
        <v>0</v>
      </c>
      <c r="G83" s="222">
        <f t="shared" si="59"/>
        <v>0</v>
      </c>
      <c r="H83" s="231">
        <v>812131272</v>
      </c>
      <c r="I83" s="191">
        <v>72</v>
      </c>
      <c r="J83" s="222">
        <f t="shared" si="47"/>
        <v>0</v>
      </c>
      <c r="K83" s="222">
        <f t="shared" si="48"/>
        <v>0</v>
      </c>
      <c r="L83" s="231">
        <v>812131272</v>
      </c>
      <c r="M83" s="191">
        <v>72</v>
      </c>
      <c r="N83" s="222">
        <f t="shared" si="49"/>
        <v>0</v>
      </c>
      <c r="O83" s="222">
        <f t="shared" si="50"/>
        <v>0</v>
      </c>
      <c r="P83" s="231">
        <v>812131272</v>
      </c>
      <c r="Q83" s="191">
        <v>72</v>
      </c>
      <c r="R83" s="222">
        <f t="shared" si="51"/>
        <v>0</v>
      </c>
      <c r="S83" s="222">
        <f t="shared" si="52"/>
        <v>0</v>
      </c>
      <c r="T83" s="231">
        <v>812131272</v>
      </c>
      <c r="U83" s="191">
        <v>72</v>
      </c>
      <c r="V83" s="222">
        <f t="shared" si="53"/>
        <v>0</v>
      </c>
      <c r="W83" s="222">
        <f t="shared" si="54"/>
        <v>0</v>
      </c>
      <c r="X83" s="231">
        <v>812131272</v>
      </c>
      <c r="Y83" s="191">
        <v>72</v>
      </c>
      <c r="Z83" s="222">
        <f t="shared" si="55"/>
        <v>0</v>
      </c>
      <c r="AA83" s="222">
        <f t="shared" si="56"/>
        <v>0</v>
      </c>
      <c r="AB83" s="231">
        <v>979069366.79999995</v>
      </c>
      <c r="AC83" s="191">
        <v>86.8</v>
      </c>
      <c r="AD83" s="193">
        <f t="shared" si="60"/>
        <v>0.20555555555555549</v>
      </c>
      <c r="AE83" s="193">
        <f t="shared" si="60"/>
        <v>0.20555555555555552</v>
      </c>
      <c r="AF83" s="281">
        <v>932669654.16999996</v>
      </c>
      <c r="AG83" s="282">
        <v>82.69</v>
      </c>
      <c r="AH83" s="193">
        <f t="shared" si="61"/>
        <v>-4.7391649870175467E-2</v>
      </c>
      <c r="AI83" s="193">
        <f t="shared" si="62"/>
        <v>-4.7350230414746536E-2</v>
      </c>
      <c r="AJ83" s="223">
        <f t="shared" si="65"/>
        <v>7.687845440737108E-2</v>
      </c>
      <c r="AK83" s="224">
        <f t="shared" si="66"/>
        <v>7.6873286394112811E-2</v>
      </c>
    </row>
    <row r="84" spans="1:37">
      <c r="A84" s="197" t="s">
        <v>62</v>
      </c>
      <c r="B84" s="186">
        <f>SUM(B77:B83)</f>
        <v>3645531022.0100002</v>
      </c>
      <c r="C84" s="187"/>
      <c r="D84" s="186">
        <f>SUM(D77:D83)</f>
        <v>3584737516.4700003</v>
      </c>
      <c r="E84" s="187"/>
      <c r="F84" s="234">
        <f>((D84-B84)/B84)</f>
        <v>-1.6676172873844E-2</v>
      </c>
      <c r="G84" s="234"/>
      <c r="H84" s="186">
        <f>SUM(H77:H83)</f>
        <v>3613173270.5500002</v>
      </c>
      <c r="I84" s="187"/>
      <c r="J84" s="234">
        <f t="shared" si="47"/>
        <v>7.9324508278088585E-3</v>
      </c>
      <c r="K84" s="234"/>
      <c r="L84" s="186">
        <f>SUM(L77:L83)</f>
        <v>3641893803.3099999</v>
      </c>
      <c r="M84" s="187"/>
      <c r="N84" s="234">
        <f t="shared" si="49"/>
        <v>7.9488390424265181E-3</v>
      </c>
      <c r="O84" s="234"/>
      <c r="P84" s="186">
        <f>SUM(P77:P83)</f>
        <v>3712516051.0799999</v>
      </c>
      <c r="Q84" s="187"/>
      <c r="R84" s="234">
        <f t="shared" si="51"/>
        <v>1.9391627429062783E-2</v>
      </c>
      <c r="S84" s="234"/>
      <c r="T84" s="186">
        <f>SUM(T77:T83)</f>
        <v>3801635368.5999999</v>
      </c>
      <c r="U84" s="187"/>
      <c r="V84" s="234">
        <f t="shared" si="53"/>
        <v>2.4005099585784815E-2</v>
      </c>
      <c r="W84" s="234"/>
      <c r="X84" s="186">
        <f>SUM(X77:X83)</f>
        <v>3872281641.3000002</v>
      </c>
      <c r="Y84" s="187"/>
      <c r="Z84" s="234">
        <f t="shared" si="55"/>
        <v>1.8583126957285402E-2</v>
      </c>
      <c r="AA84" s="234"/>
      <c r="AB84" s="186">
        <f>SUM(AB77:AB83)</f>
        <v>4203562574.0199995</v>
      </c>
      <c r="AC84" s="187"/>
      <c r="AD84" s="250">
        <f>((AB84-X84)/X84)</f>
        <v>8.5551869261447075E-2</v>
      </c>
      <c r="AE84" s="251"/>
      <c r="AF84" s="186">
        <f>SUM(AF77:AF83)</f>
        <v>4021265734.8099999</v>
      </c>
      <c r="AG84" s="187"/>
      <c r="AH84" s="250">
        <f>((AF84-AB84)/AB84)</f>
        <v>-4.3367223872597983E-2</v>
      </c>
      <c r="AI84" s="251"/>
      <c r="AJ84" s="223">
        <f t="shared" si="65"/>
        <v>3.6967155171406446E-2</v>
      </c>
      <c r="AK84" s="224"/>
    </row>
    <row r="85" spans="1:37" ht="15.75" thickBot="1">
      <c r="A85" s="198" t="s">
        <v>73</v>
      </c>
      <c r="B85" s="107">
        <f>SUM(B73,B84)</f>
        <v>294331067642.38849</v>
      </c>
      <c r="C85" s="188"/>
      <c r="D85" s="107">
        <f>SUM(D73,D84)</f>
        <v>290759593348.76099</v>
      </c>
      <c r="E85" s="123"/>
      <c r="F85" s="199">
        <f>((D85-B85)/B85)</f>
        <v>-1.2134207653426633E-2</v>
      </c>
      <c r="G85" s="199"/>
      <c r="H85" s="107">
        <f>SUM(H73,H84)</f>
        <v>288686334087.06</v>
      </c>
      <c r="I85" s="188"/>
      <c r="J85" s="199">
        <f t="shared" si="47"/>
        <v>-7.1304930572459258E-3</v>
      </c>
      <c r="K85" s="199"/>
      <c r="L85" s="107">
        <f>SUM(L73,L84)</f>
        <v>286532644922.00732</v>
      </c>
      <c r="M85" s="123"/>
      <c r="N85" s="199">
        <f t="shared" si="49"/>
        <v>-7.4603086836912023E-3</v>
      </c>
      <c r="O85" s="199"/>
      <c r="P85" s="107">
        <f>SUM(P73,P84)</f>
        <v>286840633277.55847</v>
      </c>
      <c r="Q85" s="123"/>
      <c r="R85" s="199">
        <f t="shared" si="51"/>
        <v>1.0748805101596026E-3</v>
      </c>
      <c r="S85" s="199"/>
      <c r="T85" s="107">
        <f>SUM(T73,T84)</f>
        <v>286329168497.75989</v>
      </c>
      <c r="U85" s="188"/>
      <c r="V85" s="199">
        <f t="shared" si="53"/>
        <v>-1.7830973734591856E-3</v>
      </c>
      <c r="W85" s="199"/>
      <c r="X85" s="107">
        <f>SUM(X73,X84)</f>
        <v>286897794485.39337</v>
      </c>
      <c r="Y85" s="188"/>
      <c r="Z85" s="199">
        <f t="shared" si="55"/>
        <v>1.9859170849299366E-3</v>
      </c>
      <c r="AA85" s="199"/>
      <c r="AB85" s="107">
        <f>SUM(AB73,AB84)</f>
        <v>286609015064.58496</v>
      </c>
      <c r="AC85" s="123"/>
      <c r="AD85" s="200">
        <f>((AB85-X85)/X85)</f>
        <v>-1.0065585248795388E-3</v>
      </c>
      <c r="AE85" s="201"/>
      <c r="AF85" s="107">
        <f>SUM(AF73,AF84)</f>
        <v>284813075234.24023</v>
      </c>
      <c r="AG85" s="123"/>
      <c r="AH85" s="200">
        <f>((AF85-AB85)/AB85)</f>
        <v>-6.2661665751861523E-3</v>
      </c>
      <c r="AI85" s="201"/>
      <c r="AJ85" s="223">
        <f t="shared" si="65"/>
        <v>4.9058380171672902E-3</v>
      </c>
      <c r="AK85" s="224"/>
    </row>
  </sheetData>
  <mergeCells count="37">
    <mergeCell ref="B2:C2"/>
    <mergeCell ref="Z2:AA2"/>
    <mergeCell ref="V2:W2"/>
    <mergeCell ref="R2:S2"/>
    <mergeCell ref="N2:O2"/>
    <mergeCell ref="J2:K2"/>
    <mergeCell ref="X2:Y2"/>
    <mergeCell ref="H2:I2"/>
    <mergeCell ref="D2:E2"/>
    <mergeCell ref="F2:G2"/>
    <mergeCell ref="B75:C75"/>
    <mergeCell ref="D75:E75"/>
    <mergeCell ref="AJ2:AK2"/>
    <mergeCell ref="A1:AK1"/>
    <mergeCell ref="AJ75:AK75"/>
    <mergeCell ref="AD75:AE75"/>
    <mergeCell ref="Z75:AA75"/>
    <mergeCell ref="V75:W75"/>
    <mergeCell ref="R75:S75"/>
    <mergeCell ref="N75:O75"/>
    <mergeCell ref="J75:K75"/>
    <mergeCell ref="F75:G75"/>
    <mergeCell ref="AB75:AC75"/>
    <mergeCell ref="X75:Y75"/>
    <mergeCell ref="T75:U75"/>
    <mergeCell ref="P75:Q75"/>
    <mergeCell ref="AF75:AG75"/>
    <mergeCell ref="AH75:AI75"/>
    <mergeCell ref="AF2:AG2"/>
    <mergeCell ref="AH2:AI2"/>
    <mergeCell ref="H75:I75"/>
    <mergeCell ref="L75:M75"/>
    <mergeCell ref="AB2:AC2"/>
    <mergeCell ref="AD2:AE2"/>
    <mergeCell ref="T2:U2"/>
    <mergeCell ref="P2:Q2"/>
    <mergeCell ref="L2:M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2016-06-07T09:57:17Z</cp:lastPrinted>
  <dcterms:created xsi:type="dcterms:W3CDTF">2014-07-02T14:15:07Z</dcterms:created>
  <dcterms:modified xsi:type="dcterms:W3CDTF">2016-06-08T14:45:58Z</dcterms:modified>
</cp:coreProperties>
</file>