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 activeTab="4"/>
  </bookViews>
  <sheets>
    <sheet name="Data" sheetId="9" r:id="rId1"/>
    <sheet name="Sector Trend" sheetId="4" r:id="rId2"/>
    <sheet name="Total NAV" sheetId="8" r:id="rId3"/>
    <sheet name="NAV Trend" sheetId="1" r:id="rId4"/>
    <sheet name="Standard Deviation" sheetId="10" r:id="rId5"/>
  </sheets>
  <definedNames>
    <definedName name="_GoBack" localSheetId="0">Data!$F$93</definedName>
    <definedName name="_xlnm.Print_Area" localSheetId="3">'NAV Trend'!$B$1:$J$9</definedName>
    <definedName name="_xlnm.Print_Area" localSheetId="4">'Standard Deviation'!$B$1:$Q$9</definedName>
  </definedNames>
  <calcPr calcId="125725"/>
</workbook>
</file>

<file path=xl/calcChain.xml><?xml version="1.0" encoding="utf-8"?>
<calcChain xmlns="http://schemas.openxmlformats.org/spreadsheetml/2006/main">
  <c r="S3" i="10"/>
  <c r="S4"/>
  <c r="S5"/>
  <c r="S6"/>
  <c r="S7"/>
  <c r="S8"/>
  <c r="S9"/>
  <c r="S2"/>
  <c r="D3"/>
  <c r="D4"/>
  <c r="D5"/>
  <c r="D6"/>
  <c r="D7"/>
  <c r="D8"/>
  <c r="D9"/>
  <c r="D2"/>
  <c r="C19"/>
  <c r="P3" l="1"/>
  <c r="P4"/>
  <c r="P5"/>
  <c r="P6"/>
  <c r="P7"/>
  <c r="P8"/>
  <c r="P2"/>
  <c r="N3"/>
  <c r="N4"/>
  <c r="N5"/>
  <c r="N6"/>
  <c r="N7"/>
  <c r="N8"/>
  <c r="N2"/>
  <c r="L3"/>
  <c r="L4"/>
  <c r="L5"/>
  <c r="L6"/>
  <c r="L7"/>
  <c r="L8"/>
  <c r="L2"/>
  <c r="R3"/>
  <c r="R4"/>
  <c r="R5"/>
  <c r="R6"/>
  <c r="R7"/>
  <c r="R8"/>
  <c r="R2"/>
  <c r="J3"/>
  <c r="J4"/>
  <c r="J5"/>
  <c r="J6"/>
  <c r="J7"/>
  <c r="J8"/>
  <c r="J2"/>
  <c r="H3"/>
  <c r="H4"/>
  <c r="H5"/>
  <c r="H6"/>
  <c r="H7"/>
  <c r="H8"/>
  <c r="H2"/>
  <c r="F3"/>
  <c r="F4"/>
  <c r="F5"/>
  <c r="F6"/>
  <c r="F7"/>
  <c r="F8"/>
  <c r="F2"/>
  <c r="D74" i="9"/>
  <c r="G74"/>
  <c r="G45" l="1"/>
  <c r="H44" s="1"/>
  <c r="D45"/>
  <c r="E44" s="1"/>
  <c r="G18"/>
  <c r="D18"/>
  <c r="J9" i="1"/>
  <c r="J30" i="9"/>
  <c r="Q9" i="10"/>
  <c r="O9"/>
  <c r="P9" s="1"/>
  <c r="M9"/>
  <c r="K9"/>
  <c r="L9" s="1"/>
  <c r="I9"/>
  <c r="G9"/>
  <c r="H9" s="1"/>
  <c r="E9"/>
  <c r="C9"/>
  <c r="K32" i="9"/>
  <c r="J32"/>
  <c r="K7"/>
  <c r="K8"/>
  <c r="K9"/>
  <c r="K10"/>
  <c r="K11"/>
  <c r="K12"/>
  <c r="K13"/>
  <c r="K14"/>
  <c r="K15"/>
  <c r="K16"/>
  <c r="K20"/>
  <c r="K21"/>
  <c r="K22"/>
  <c r="K23"/>
  <c r="K24"/>
  <c r="K25"/>
  <c r="K28"/>
  <c r="K29"/>
  <c r="K30"/>
  <c r="K31"/>
  <c r="K33"/>
  <c r="K36"/>
  <c r="K37"/>
  <c r="K38"/>
  <c r="K39"/>
  <c r="K40"/>
  <c r="K41"/>
  <c r="K42"/>
  <c r="K47"/>
  <c r="K48"/>
  <c r="K49"/>
  <c r="K52"/>
  <c r="K53"/>
  <c r="K54"/>
  <c r="K55"/>
  <c r="K56"/>
  <c r="K57"/>
  <c r="K58"/>
  <c r="K59"/>
  <c r="K60"/>
  <c r="K61"/>
  <c r="K62"/>
  <c r="K63"/>
  <c r="K64"/>
  <c r="K65"/>
  <c r="K68"/>
  <c r="K69"/>
  <c r="K70"/>
  <c r="K71"/>
  <c r="K72"/>
  <c r="K17"/>
  <c r="K43"/>
  <c r="K44"/>
  <c r="K77"/>
  <c r="K78"/>
  <c r="K79"/>
  <c r="K80"/>
  <c r="K81"/>
  <c r="K82"/>
  <c r="K83"/>
  <c r="K6"/>
  <c r="J7"/>
  <c r="J8"/>
  <c r="J9"/>
  <c r="J10"/>
  <c r="J11"/>
  <c r="J12"/>
  <c r="J13"/>
  <c r="J14"/>
  <c r="J15"/>
  <c r="J16"/>
  <c r="J20"/>
  <c r="J21"/>
  <c r="J22"/>
  <c r="J23"/>
  <c r="J24"/>
  <c r="J25"/>
  <c r="J28"/>
  <c r="J29"/>
  <c r="J31"/>
  <c r="J33"/>
  <c r="J36"/>
  <c r="J37"/>
  <c r="J38"/>
  <c r="J39"/>
  <c r="J40"/>
  <c r="J41"/>
  <c r="J42"/>
  <c r="J47"/>
  <c r="J48"/>
  <c r="J49"/>
  <c r="J52"/>
  <c r="J53"/>
  <c r="J54"/>
  <c r="J55"/>
  <c r="J56"/>
  <c r="J57"/>
  <c r="J58"/>
  <c r="J59"/>
  <c r="J60"/>
  <c r="J61"/>
  <c r="J62"/>
  <c r="J63"/>
  <c r="J64"/>
  <c r="J65"/>
  <c r="J68"/>
  <c r="J69"/>
  <c r="J70"/>
  <c r="J71"/>
  <c r="J72"/>
  <c r="J17"/>
  <c r="J43"/>
  <c r="J44"/>
  <c r="J77"/>
  <c r="J78"/>
  <c r="J79"/>
  <c r="J80"/>
  <c r="J81"/>
  <c r="J82"/>
  <c r="J83"/>
  <c r="J6"/>
  <c r="F9" i="1"/>
  <c r="E9"/>
  <c r="D9"/>
  <c r="C9"/>
  <c r="G9"/>
  <c r="H9"/>
  <c r="I9"/>
  <c r="H38" i="9"/>
  <c r="E38"/>
  <c r="G34"/>
  <c r="D34"/>
  <c r="E32" s="1"/>
  <c r="F9" i="10" l="1"/>
  <c r="J9"/>
  <c r="N9"/>
  <c r="R9"/>
  <c r="H17" i="9"/>
  <c r="E17"/>
  <c r="H43"/>
  <c r="E43"/>
  <c r="H31"/>
  <c r="H30"/>
  <c r="H32"/>
  <c r="H33"/>
  <c r="H29"/>
  <c r="H28"/>
  <c r="J34"/>
  <c r="H36"/>
  <c r="H41"/>
  <c r="H39"/>
  <c r="H37"/>
  <c r="H42"/>
  <c r="H40"/>
  <c r="E36"/>
  <c r="E41"/>
  <c r="E39"/>
  <c r="E37"/>
  <c r="J45"/>
  <c r="E42"/>
  <c r="E40"/>
  <c r="E28"/>
  <c r="E31"/>
  <c r="E29"/>
  <c r="E33"/>
  <c r="E30"/>
  <c r="H16"/>
  <c r="G26"/>
  <c r="D26"/>
  <c r="G66"/>
  <c r="D66"/>
  <c r="G84"/>
  <c r="G73"/>
  <c r="G50"/>
  <c r="D84"/>
  <c r="D73"/>
  <c r="D50"/>
  <c r="H61" l="1"/>
  <c r="H79"/>
  <c r="H78"/>
  <c r="H80"/>
  <c r="H82"/>
  <c r="H77"/>
  <c r="H81"/>
  <c r="H83"/>
  <c r="H22"/>
  <c r="H24"/>
  <c r="H20"/>
  <c r="H23"/>
  <c r="H21"/>
  <c r="H8"/>
  <c r="H10"/>
  <c r="H12"/>
  <c r="H14"/>
  <c r="H7"/>
  <c r="H9"/>
  <c r="H11"/>
  <c r="H13"/>
  <c r="H15"/>
  <c r="H6"/>
  <c r="H49"/>
  <c r="H47"/>
  <c r="H48"/>
  <c r="H70"/>
  <c r="H72"/>
  <c r="H69"/>
  <c r="H71"/>
  <c r="H68"/>
  <c r="H54"/>
  <c r="H56"/>
  <c r="H58"/>
  <c r="H60"/>
  <c r="H63"/>
  <c r="H65"/>
  <c r="H53"/>
  <c r="H55"/>
  <c r="H57"/>
  <c r="H59"/>
  <c r="H62"/>
  <c r="H64"/>
  <c r="H52"/>
  <c r="E79"/>
  <c r="E81"/>
  <c r="E83"/>
  <c r="E78"/>
  <c r="E80"/>
  <c r="E82"/>
  <c r="E77"/>
  <c r="J73"/>
  <c r="E70"/>
  <c r="E72"/>
  <c r="E69"/>
  <c r="E71"/>
  <c r="E68"/>
  <c r="E54"/>
  <c r="E56"/>
  <c r="E58"/>
  <c r="E60"/>
  <c r="E63"/>
  <c r="E65"/>
  <c r="J66"/>
  <c r="E53"/>
  <c r="E55"/>
  <c r="E57"/>
  <c r="E59"/>
  <c r="E61"/>
  <c r="E62"/>
  <c r="E64"/>
  <c r="E52"/>
  <c r="J50"/>
  <c r="E48"/>
  <c r="E49"/>
  <c r="E47"/>
  <c r="E22"/>
  <c r="E24"/>
  <c r="E20"/>
  <c r="J26"/>
  <c r="E21"/>
  <c r="E23"/>
  <c r="E25"/>
  <c r="E8"/>
  <c r="E10"/>
  <c r="E12"/>
  <c r="E14"/>
  <c r="E16"/>
  <c r="E9"/>
  <c r="E11"/>
  <c r="E15"/>
  <c r="J18"/>
  <c r="E7"/>
  <c r="E13"/>
  <c r="E6"/>
  <c r="H66" l="1"/>
  <c r="H18"/>
  <c r="D85"/>
  <c r="E73"/>
  <c r="E50"/>
  <c r="E34"/>
  <c r="E45"/>
  <c r="E66"/>
  <c r="E26"/>
  <c r="E18"/>
  <c r="H34" l="1"/>
  <c r="H50"/>
  <c r="J74"/>
  <c r="H26"/>
  <c r="H45"/>
  <c r="H73"/>
  <c r="G85"/>
</calcChain>
</file>

<file path=xl/sharedStrings.xml><?xml version="1.0" encoding="utf-8"?>
<sst xmlns="http://schemas.openxmlformats.org/spreadsheetml/2006/main" count="205" uniqueCount="124">
  <si>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</si>
  <si>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</si>
  <si>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</si>
  <si>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</si>
  <si>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</si>
  <si>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</si>
  <si>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</si>
  <si>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</si>
  <si>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</si>
  <si>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</si>
  <si>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</si>
  <si>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</si>
  <si>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</si>
  <si>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</si>
  <si>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</si>
  <si>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</si>
  <si>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</si>
  <si>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</si>
  <si>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</si>
  <si>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</si>
  <si>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</si>
  <si>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</si>
  <si>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</si>
  <si>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</si>
  <si>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</si>
  <si>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</si>
  <si>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</si>
  <si>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</si>
  <si>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</si>
  <si>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</si>
  <si>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</si>
  <si>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</si>
  <si>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</si>
  <si>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</si>
  <si>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</si>
  <si>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</si>
  <si>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</si>
  <si>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</si>
  <si>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</si>
  <si>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</si>
  <si>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</si>
  <si>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</si>
  <si>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</si>
  <si>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</si>
  <si>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</si>
  <si>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</si>
  <si>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</si>
  <si>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</si>
  <si>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</si>
  <si>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</si>
  <si>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</si>
  <si>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</si>
  <si>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</si>
  <si>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</si>
  <si>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</si>
  <si>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</si>
  <si>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</si>
  <si>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</si>
  <si>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</si>
  <si>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</si>
  <si>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</si>
  <si>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</si>
  <si>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</si>
  <si>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</si>
  <si>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</si>
  <si>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</si>
  <si>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</si>
  <si>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</si>
  <si>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</si>
  <si>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</si>
  <si>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</si>
  <si>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</si>
  <si>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</si>
  <si>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</si>
  <si>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</si>
  <si>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</si>
  <si>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</si>
  <si>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</si>
  <si>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</si>
  <si>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</si>
  <si>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</si>
  <si>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</si>
  <si>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</si>
  <si>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</si>
  <si>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</si>
  <si>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</si>
  <si>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</si>
  <si>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</si>
  <si>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</si>
  <si>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</si>
  <si>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</si>
  <si>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</si>
  <si>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</si>
  <si>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</si>
  <si>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</si>
  <si>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</si>
  <si>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</si>
  <si>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</si>
  <si>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</si>
  <si>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</si>
  <si>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</si>
  <si>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</si>
  <si>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</si>
  <si>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</si>
  <si>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</si>
  <si>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</si>
  <si>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</si>
  <si>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</si>
  <si>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NAV and Unit Price as at Week Ended May 13, 2016</t>
  </si>
  <si>
    <t>Market Cap as at May 13, 2016</t>
  </si>
  <si>
    <t>ETHICAL FUNDS</t>
  </si>
  <si>
    <t>NET ASSET VALUES AND UNIT PRICES OF FUND MANAGEMENT AND COLLECTIVE INVESTMENT SCHEMES AS AT WEEK ENDED MAY 20, 2016</t>
  </si>
  <si>
    <t>NAV and Unit Price as at Week Ended May 20, 2016</t>
  </si>
  <si>
    <t>Market Cap as at May 20, 2016</t>
  </si>
  <si>
    <t>1.  Nubian &amp; Sapphire Funds by BGL and Union Trustees Mixed Fund by CDL Capital  are not included in this compilation.</t>
  </si>
  <si>
    <t>Stanbic IBTC Aggressive Fund (Sub Fund)</t>
  </si>
  <si>
    <t>23a.</t>
  </si>
  <si>
    <t>23b.</t>
  </si>
  <si>
    <t>Stanbic IBTC Absolute Fund (Sub Fund)</t>
  </si>
  <si>
    <t>Stanbic IBTC Conservative Fund (Sub Fund)</t>
  </si>
  <si>
    <r>
      <t>3.  Stanbic IBTC Conservative Fund; Stanbic IBTC Absolute Fund; and Stanbic IBTC Aggressive Fund</t>
    </r>
    <r>
      <rPr>
        <i/>
        <sz val="8"/>
        <color theme="1"/>
        <rFont val="Californian FB"/>
        <family val="1"/>
      </rPr>
      <t xml:space="preserve"> (The Umbrella Funds) are separated into different fund classification in view of their different investment obje ctives and asset allocation.</t>
    </r>
  </si>
  <si>
    <t>2.  Indo Nigeria Unit Trust Fund has been merged with Fontier Fund.</t>
  </si>
  <si>
    <t>% Change</t>
  </si>
  <si>
    <t>8-Weeks Volatility Measure (%)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</si>
</sst>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b/>
      <sz val="11"/>
      <name val="Calibri"/>
      <family val="2"/>
      <scheme val="minor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230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164" fontId="5" fillId="3" borderId="1" xfId="2" applyFont="1" applyFill="1" applyBorder="1" applyAlignment="1">
      <alignment horizontal="center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10" fontId="5" fillId="14" borderId="1" xfId="2" applyNumberFormat="1" applyFon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4" fontId="0" fillId="11" borderId="1" xfId="0" applyNumberFormat="1" applyFont="1" applyFill="1" applyBorder="1"/>
    <xf numFmtId="164" fontId="1" fillId="11" borderId="1" xfId="2" applyFont="1" applyFill="1" applyBorder="1" applyAlignment="1">
      <alignment horizontal="right" vertical="top" wrapText="1"/>
    </xf>
    <xf numFmtId="4" fontId="26" fillId="11" borderId="1" xfId="0" applyNumberFormat="1" applyFont="1" applyFill="1" applyBorder="1" applyAlignment="1">
      <alignment horizontal="right"/>
    </xf>
    <xf numFmtId="164" fontId="1" fillId="11" borderId="1" xfId="2" applyFont="1" applyFill="1" applyBorder="1" applyAlignment="1"/>
    <xf numFmtId="0" fontId="30" fillId="15" borderId="15" xfId="0" applyFont="1" applyFill="1" applyBorder="1" applyAlignment="1">
      <alignment horizontal="center" wrapText="1"/>
    </xf>
    <xf numFmtId="0" fontId="2" fillId="5" borderId="0" xfId="0" applyFont="1" applyFill="1"/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17" fillId="11" borderId="1" xfId="0" applyFont="1" applyFill="1" applyBorder="1"/>
    <xf numFmtId="0" fontId="31" fillId="3" borderId="1" xfId="0" applyFont="1" applyFill="1" applyBorder="1" applyAlignment="1">
      <alignment horizontal="center" vertical="top" wrapText="1"/>
    </xf>
    <xf numFmtId="0" fontId="31" fillId="3" borderId="9" xfId="0" applyFont="1" applyFill="1" applyBorder="1" applyAlignment="1">
      <alignment horizontal="center" vertical="top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7" fillId="13" borderId="9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 vertical="top" wrapText="1"/>
    </xf>
    <xf numFmtId="10" fontId="11" fillId="13" borderId="9" xfId="1" applyNumberFormat="1" applyFont="1" applyFill="1" applyBorder="1" applyAlignment="1">
      <alignment horizontal="center" vertical="top" wrapText="1"/>
    </xf>
    <xf numFmtId="165" fontId="7" fillId="9" borderId="1" xfId="0" applyNumberFormat="1" applyFont="1" applyFill="1" applyBorder="1"/>
    <xf numFmtId="165" fontId="7" fillId="9" borderId="9" xfId="1" applyNumberFormat="1" applyFont="1" applyFill="1" applyBorder="1" applyAlignment="1">
      <alignment horizontal="center" vertical="top" wrapText="1"/>
    </xf>
    <xf numFmtId="165" fontId="7" fillId="11" borderId="3" xfId="0" applyNumberFormat="1" applyFont="1" applyFill="1" applyBorder="1"/>
    <xf numFmtId="165" fontId="7" fillId="11" borderId="4" xfId="1" applyNumberFormat="1" applyFont="1" applyFill="1" applyBorder="1" applyAlignment="1">
      <alignment horizontal="center" vertical="top" wrapText="1"/>
    </xf>
    <xf numFmtId="10" fontId="27" fillId="14" borderId="1" xfId="1" applyNumberFormat="1" applyFont="1" applyFill="1" applyBorder="1" applyAlignment="1">
      <alignment horizontal="center" wrapText="1"/>
    </xf>
    <xf numFmtId="4" fontId="0" fillId="5" borderId="1" xfId="0" applyNumberFormat="1" applyFont="1" applyFill="1" applyBorder="1"/>
    <xf numFmtId="164" fontId="1" fillId="5" borderId="1" xfId="2" applyFont="1" applyFill="1" applyBorder="1" applyAlignment="1">
      <alignment horizontal="right" vertical="top" wrapText="1"/>
    </xf>
    <xf numFmtId="4" fontId="26" fillId="5" borderId="1" xfId="0" applyNumberFormat="1" applyFont="1" applyFill="1" applyBorder="1" applyAlignment="1">
      <alignment horizontal="right"/>
    </xf>
    <xf numFmtId="164" fontId="1" fillId="5" borderId="1" xfId="2" applyFont="1" applyFill="1" applyBorder="1" applyAlignment="1"/>
    <xf numFmtId="4" fontId="0" fillId="0" borderId="1" xfId="0" applyNumberFormat="1" applyFont="1" applyBorder="1"/>
    <xf numFmtId="164" fontId="1" fillId="0" borderId="1" xfId="2" applyFont="1" applyBorder="1" applyAlignment="1">
      <alignment horizontal="right" vertical="top" wrapText="1"/>
    </xf>
    <xf numFmtId="4" fontId="26" fillId="0" borderId="1" xfId="0" applyNumberFormat="1" applyFont="1" applyBorder="1" applyAlignment="1">
      <alignment horizontal="right"/>
    </xf>
    <xf numFmtId="164" fontId="1" fillId="0" borderId="1" xfId="2" applyFont="1" applyBorder="1" applyAlignment="1"/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3" fontId="11" fillId="7" borderId="1" xfId="0" applyNumberFormat="1" applyFont="1" applyFill="1" applyBorder="1"/>
    <xf numFmtId="16" fontId="17" fillId="0" borderId="16" xfId="0" applyNumberFormat="1" applyFont="1" applyBorder="1"/>
    <xf numFmtId="16" fontId="17" fillId="5" borderId="16" xfId="0" applyNumberFormat="1" applyFont="1" applyFill="1" applyBorder="1"/>
    <xf numFmtId="16" fontId="17" fillId="5" borderId="17" xfId="0" applyNumberFormat="1" applyFont="1" applyFill="1" applyBorder="1"/>
    <xf numFmtId="4" fontId="0" fillId="5" borderId="9" xfId="0" applyNumberFormat="1" applyFont="1" applyFill="1" applyBorder="1"/>
    <xf numFmtId="164" fontId="1" fillId="5" borderId="9" xfId="2" applyFont="1" applyFill="1" applyBorder="1" applyAlignment="1">
      <alignment horizontal="right" vertical="top" wrapText="1"/>
    </xf>
    <xf numFmtId="4" fontId="26" fillId="5" borderId="9" xfId="0" applyNumberFormat="1" applyFont="1" applyFill="1" applyBorder="1" applyAlignment="1">
      <alignment horizontal="right"/>
    </xf>
    <xf numFmtId="164" fontId="1" fillId="5" borderId="9" xfId="2" applyFont="1" applyFill="1" applyBorder="1" applyAlignment="1"/>
    <xf numFmtId="0" fontId="17" fillId="0" borderId="18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16" fontId="17" fillId="11" borderId="16" xfId="0" applyNumberFormat="1" applyFont="1" applyFill="1" applyBorder="1"/>
    <xf numFmtId="16" fontId="17" fillId="11" borderId="17" xfId="0" applyNumberFormat="1" applyFont="1" applyFill="1" applyBorder="1"/>
    <xf numFmtId="4" fontId="0" fillId="11" borderId="9" xfId="0" applyNumberFormat="1" applyFont="1" applyFill="1" applyBorder="1"/>
    <xf numFmtId="164" fontId="1" fillId="11" borderId="9" xfId="2" applyFont="1" applyFill="1" applyBorder="1" applyAlignment="1">
      <alignment horizontal="right" vertical="top" wrapText="1"/>
    </xf>
    <xf numFmtId="4" fontId="26" fillId="11" borderId="9" xfId="0" applyNumberFormat="1" applyFont="1" applyFill="1" applyBorder="1" applyAlignment="1">
      <alignment horizontal="right"/>
    </xf>
    <xf numFmtId="164" fontId="1" fillId="11" borderId="9" xfId="2" applyFont="1" applyFill="1" applyBorder="1" applyAlignment="1"/>
    <xf numFmtId="0" fontId="7" fillId="7" borderId="1" xfId="0" applyFont="1" applyFill="1" applyBorder="1" applyAlignment="1">
      <alignment vertical="top" wrapText="1"/>
    </xf>
    <xf numFmtId="4" fontId="3" fillId="0" borderId="0" xfId="0" applyNumberFormat="1" applyFont="1" applyBorder="1"/>
    <xf numFmtId="166" fontId="3" fillId="0" borderId="0" xfId="2" applyNumberFormat="1" applyFont="1" applyBorder="1"/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164" fontId="7" fillId="7" borderId="1" xfId="2" applyFont="1" applyFill="1" applyBorder="1" applyAlignment="1">
      <alignment horizontal="right" vertical="center"/>
    </xf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3" fontId="7" fillId="7" borderId="1" xfId="0" applyNumberFormat="1" applyFont="1" applyFill="1" applyBorder="1"/>
    <xf numFmtId="4" fontId="32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7" fillId="7" borderId="1" xfId="0" applyFont="1" applyFill="1" applyBorder="1" applyAlignment="1">
      <alignment horizontal="right"/>
    </xf>
    <xf numFmtId="4" fontId="11" fillId="7" borderId="1" xfId="0" applyNumberFormat="1" applyFont="1" applyFill="1" applyBorder="1"/>
    <xf numFmtId="0" fontId="33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43" fontId="0" fillId="0" borderId="0" xfId="0" applyNumberFormat="1"/>
    <xf numFmtId="0" fontId="17" fillId="11" borderId="8" xfId="0" applyFont="1" applyFill="1" applyBorder="1"/>
    <xf numFmtId="43" fontId="0" fillId="11" borderId="9" xfId="0" applyNumberFormat="1" applyFill="1" applyBorder="1"/>
    <xf numFmtId="165" fontId="0" fillId="5" borderId="0" xfId="1" applyNumberFormat="1" applyFont="1" applyFill="1"/>
    <xf numFmtId="0" fontId="18" fillId="9" borderId="2" xfId="0" applyFont="1" applyFill="1" applyBorder="1"/>
    <xf numFmtId="164" fontId="30" fillId="15" borderId="9" xfId="2" applyFont="1" applyFill="1" applyBorder="1" applyAlignment="1">
      <alignment horizontal="right"/>
    </xf>
    <xf numFmtId="16" fontId="17" fillId="16" borderId="16" xfId="0" applyNumberFormat="1" applyFont="1" applyFill="1" applyBorder="1"/>
    <xf numFmtId="4" fontId="0" fillId="16" borderId="1" xfId="0" applyNumberFormat="1" applyFont="1" applyFill="1" applyBorder="1"/>
    <xf numFmtId="16" fontId="17" fillId="16" borderId="19" xfId="0" applyNumberFormat="1" applyFont="1" applyFill="1" applyBorder="1"/>
    <xf numFmtId="4" fontId="0" fillId="16" borderId="10" xfId="0" applyNumberFormat="1" applyFont="1" applyFill="1" applyBorder="1"/>
    <xf numFmtId="16" fontId="17" fillId="16" borderId="17" xfId="0" applyNumberFormat="1" applyFont="1" applyFill="1" applyBorder="1"/>
    <xf numFmtId="4" fontId="0" fillId="16" borderId="9" xfId="0" applyNumberFormat="1" applyFont="1" applyFill="1" applyBorder="1"/>
    <xf numFmtId="16" fontId="17" fillId="16" borderId="20" xfId="0" applyNumberFormat="1" applyFont="1" applyFill="1" applyBorder="1"/>
    <xf numFmtId="164" fontId="18" fillId="9" borderId="3" xfId="0" applyNumberFormat="1" applyFont="1" applyFill="1" applyBorder="1"/>
    <xf numFmtId="4" fontId="17" fillId="16" borderId="1" xfId="0" applyNumberFormat="1" applyFont="1" applyFill="1" applyBorder="1"/>
    <xf numFmtId="4" fontId="17" fillId="16" borderId="10" xfId="0" applyNumberFormat="1" applyFont="1" applyFill="1" applyBorder="1"/>
    <xf numFmtId="4" fontId="17" fillId="16" borderId="9" xfId="0" applyNumberFormat="1" applyFont="1" applyFill="1" applyBorder="1"/>
    <xf numFmtId="0" fontId="17" fillId="11" borderId="18" xfId="0" applyFont="1" applyFill="1" applyBorder="1"/>
    <xf numFmtId="0" fontId="18" fillId="14" borderId="2" xfId="0" applyFont="1" applyFill="1" applyBorder="1"/>
    <xf numFmtId="164" fontId="2" fillId="14" borderId="4" xfId="0" applyNumberFormat="1" applyFont="1" applyFill="1" applyBorder="1"/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0" fontId="7" fillId="5" borderId="0" xfId="0" applyFont="1" applyFill="1" applyBorder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May 20,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69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073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42461</c:v>
                </c:pt>
                <c:pt idx="1">
                  <c:v>42468</c:v>
                </c:pt>
                <c:pt idx="2">
                  <c:v>42475</c:v>
                </c:pt>
                <c:pt idx="3">
                  <c:v>42482</c:v>
                </c:pt>
                <c:pt idx="4">
                  <c:v>42489</c:v>
                </c:pt>
                <c:pt idx="5">
                  <c:v>38843</c:v>
                </c:pt>
                <c:pt idx="6">
                  <c:v>42503</c:v>
                </c:pt>
                <c:pt idx="7">
                  <c:v>42510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42461</c:v>
                </c:pt>
                <c:pt idx="1">
                  <c:v>42468</c:v>
                </c:pt>
                <c:pt idx="2">
                  <c:v>42475</c:v>
                </c:pt>
                <c:pt idx="3">
                  <c:v>42482</c:v>
                </c:pt>
                <c:pt idx="4">
                  <c:v>42489</c:v>
                </c:pt>
                <c:pt idx="5">
                  <c:v>38843</c:v>
                </c:pt>
                <c:pt idx="6">
                  <c:v>42503</c:v>
                </c:pt>
                <c:pt idx="7">
                  <c:v>42510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4511062086.8499994</c:v>
                </c:pt>
                <c:pt idx="1">
                  <c:v>4473582861.3900003</c:v>
                </c:pt>
                <c:pt idx="2">
                  <c:v>4432668254.2300005</c:v>
                </c:pt>
                <c:pt idx="3">
                  <c:v>4437703284.9799995</c:v>
                </c:pt>
                <c:pt idx="4">
                  <c:v>4437618936.71</c:v>
                </c:pt>
                <c:pt idx="5">
                  <c:v>4513895741.3399992</c:v>
                </c:pt>
                <c:pt idx="6">
                  <c:v>4597750919.8700008</c:v>
                </c:pt>
                <c:pt idx="7">
                  <c:v>4645965916.0599995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42461</c:v>
                </c:pt>
                <c:pt idx="1">
                  <c:v>42468</c:v>
                </c:pt>
                <c:pt idx="2">
                  <c:v>42475</c:v>
                </c:pt>
                <c:pt idx="3">
                  <c:v>42482</c:v>
                </c:pt>
                <c:pt idx="4">
                  <c:v>42489</c:v>
                </c:pt>
                <c:pt idx="5">
                  <c:v>38843</c:v>
                </c:pt>
                <c:pt idx="6">
                  <c:v>42503</c:v>
                </c:pt>
                <c:pt idx="7">
                  <c:v>42510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23192363728.683502</c:v>
                </c:pt>
                <c:pt idx="1">
                  <c:v>22138355640.011375</c:v>
                </c:pt>
                <c:pt idx="2">
                  <c:v>22312854265.14048</c:v>
                </c:pt>
                <c:pt idx="3">
                  <c:v>22377975056.450001</c:v>
                </c:pt>
                <c:pt idx="4">
                  <c:v>22521652300.401424</c:v>
                </c:pt>
                <c:pt idx="5">
                  <c:v>22787556145.83482</c:v>
                </c:pt>
                <c:pt idx="6">
                  <c:v>23111972513.726398</c:v>
                </c:pt>
                <c:pt idx="7">
                  <c:v>23459551082.953259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42461</c:v>
                </c:pt>
                <c:pt idx="1">
                  <c:v>42468</c:v>
                </c:pt>
                <c:pt idx="2">
                  <c:v>42475</c:v>
                </c:pt>
                <c:pt idx="3">
                  <c:v>42482</c:v>
                </c:pt>
                <c:pt idx="4">
                  <c:v>42489</c:v>
                </c:pt>
                <c:pt idx="5">
                  <c:v>38843</c:v>
                </c:pt>
                <c:pt idx="6">
                  <c:v>42503</c:v>
                </c:pt>
                <c:pt idx="7">
                  <c:v>42510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12855453267.860001</c:v>
                </c:pt>
                <c:pt idx="1">
                  <c:v>12823397373.910002</c:v>
                </c:pt>
                <c:pt idx="2">
                  <c:v>12799689115.790001</c:v>
                </c:pt>
                <c:pt idx="3">
                  <c:v>12869420444</c:v>
                </c:pt>
                <c:pt idx="4">
                  <c:v>12952332875</c:v>
                </c:pt>
                <c:pt idx="5">
                  <c:v>13204586602.25</c:v>
                </c:pt>
                <c:pt idx="6">
                  <c:v>13532865464.860001</c:v>
                </c:pt>
                <c:pt idx="7">
                  <c:v>13950967047.910002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42461</c:v>
                </c:pt>
                <c:pt idx="1">
                  <c:v>42468</c:v>
                </c:pt>
                <c:pt idx="2">
                  <c:v>42475</c:v>
                </c:pt>
                <c:pt idx="3">
                  <c:v>42482</c:v>
                </c:pt>
                <c:pt idx="4">
                  <c:v>42489</c:v>
                </c:pt>
                <c:pt idx="5">
                  <c:v>38843</c:v>
                </c:pt>
                <c:pt idx="6">
                  <c:v>42503</c:v>
                </c:pt>
                <c:pt idx="7">
                  <c:v>42510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45679053321.605835</c:v>
                </c:pt>
                <c:pt idx="1">
                  <c:v>45694974381.345833</c:v>
                </c:pt>
                <c:pt idx="2">
                  <c:v>45692784966.04583</c:v>
                </c:pt>
                <c:pt idx="3">
                  <c:v>45691535366.720001</c:v>
                </c:pt>
                <c:pt idx="4">
                  <c:v>45696370964.415833</c:v>
                </c:pt>
                <c:pt idx="5">
                  <c:v>45707168969.702789</c:v>
                </c:pt>
                <c:pt idx="6">
                  <c:v>45708124212.702789</c:v>
                </c:pt>
                <c:pt idx="7">
                  <c:v>45709079422.702789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42461</c:v>
                </c:pt>
                <c:pt idx="1">
                  <c:v>42468</c:v>
                </c:pt>
                <c:pt idx="2">
                  <c:v>42475</c:v>
                </c:pt>
                <c:pt idx="3">
                  <c:v>42482</c:v>
                </c:pt>
                <c:pt idx="4">
                  <c:v>42489</c:v>
                </c:pt>
                <c:pt idx="5">
                  <c:v>38843</c:v>
                </c:pt>
                <c:pt idx="6">
                  <c:v>42503</c:v>
                </c:pt>
                <c:pt idx="7">
                  <c:v>42510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177351300922.41422</c:v>
                </c:pt>
                <c:pt idx="1">
                  <c:v>177701978276.03</c:v>
                </c:pt>
                <c:pt idx="2">
                  <c:v>173660065061.31421</c:v>
                </c:pt>
                <c:pt idx="3">
                  <c:v>171107837889.85999</c:v>
                </c:pt>
                <c:pt idx="4">
                  <c:v>168120831815.13998</c:v>
                </c:pt>
                <c:pt idx="5">
                  <c:v>167754060247.98999</c:v>
                </c:pt>
                <c:pt idx="6">
                  <c:v>166348275020.61627</c:v>
                </c:pt>
                <c:pt idx="7">
                  <c:v>165927563221.60107</c:v>
                </c:pt>
              </c:numCache>
            </c:numRef>
          </c:val>
        </c:ser>
        <c:marker val="1"/>
        <c:axId val="85213568"/>
        <c:axId val="85215104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42461</c:v>
                </c:pt>
                <c:pt idx="1">
                  <c:v>42468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19623427885.533077</c:v>
                </c:pt>
                <c:pt idx="1">
                  <c:v>19998606756.581299</c:v>
                </c:pt>
                <c:pt idx="2">
                  <c:v>20508196955.070538</c:v>
                </c:pt>
                <c:pt idx="3">
                  <c:v>20850523055.170002</c:v>
                </c:pt>
                <c:pt idx="4">
                  <c:v>21235389057.950111</c:v>
                </c:pt>
                <c:pt idx="5">
                  <c:v>21280804942.670841</c:v>
                </c:pt>
                <c:pt idx="6">
                  <c:v>21331587769.744442</c:v>
                </c:pt>
                <c:pt idx="7">
                  <c:v>21396724487.836266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7830065498.039999</c:v>
                </c:pt>
                <c:pt idx="1">
                  <c:v>7854641331.1099997</c:v>
                </c:pt>
                <c:pt idx="2">
                  <c:v>7768597214.7000008</c:v>
                </c:pt>
                <c:pt idx="3">
                  <c:v>7738165719.3299999</c:v>
                </c:pt>
                <c:pt idx="4">
                  <c:v>7926555169.0799999</c:v>
                </c:pt>
                <c:pt idx="5">
                  <c:v>7928001431.04</c:v>
                </c:pt>
                <c:pt idx="6">
                  <c:v>7944808932.3699999</c:v>
                </c:pt>
                <c:pt idx="7">
                  <c:v>7935661665.0299997</c:v>
                </c:pt>
              </c:numCache>
            </c:numRef>
          </c:val>
        </c:ser>
        <c:marker val="1"/>
        <c:axId val="85238912"/>
        <c:axId val="85216640"/>
      </c:lineChart>
      <c:catAx>
        <c:axId val="8521356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215104"/>
        <c:crosses val="autoZero"/>
        <c:lblAlgn val="ctr"/>
        <c:lblOffset val="100"/>
      </c:catAx>
      <c:valAx>
        <c:axId val="8521510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5213568"/>
        <c:crossesAt val="41880"/>
        <c:crossBetween val="midCat"/>
      </c:valAx>
      <c:valAx>
        <c:axId val="8521664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5238912"/>
        <c:crosses val="max"/>
        <c:crossBetween val="between"/>
      </c:valAx>
      <c:dateAx>
        <c:axId val="85238912"/>
        <c:scaling>
          <c:orientation val="minMax"/>
        </c:scaling>
        <c:delete val="1"/>
        <c:axPos val="b"/>
        <c:numFmt formatCode="dd\-mmm" sourceLinked="1"/>
        <c:tickLblPos val="none"/>
        <c:crossAx val="85216640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2729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May 20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837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513"/>
          <c:y val="0.16834325370345671"/>
          <c:w val="0.87803104745715566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42461</c:v>
                </c:pt>
                <c:pt idx="1">
                  <c:v>42468</c:v>
                </c:pt>
                <c:pt idx="2">
                  <c:v>42475</c:v>
                </c:pt>
                <c:pt idx="3">
                  <c:v>42482</c:v>
                </c:pt>
                <c:pt idx="4">
                  <c:v>42489</c:v>
                </c:pt>
                <c:pt idx="5">
                  <c:v>38843</c:v>
                </c:pt>
                <c:pt idx="6">
                  <c:v>42503</c:v>
                </c:pt>
                <c:pt idx="7">
                  <c:v>42510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291042726710.98663</c:v>
                </c:pt>
                <c:pt idx="1">
                  <c:v>290685536620.37848</c:v>
                </c:pt>
                <c:pt idx="2">
                  <c:v>287174855832.29108</c:v>
                </c:pt>
                <c:pt idx="3">
                  <c:v>285073160816.51001</c:v>
                </c:pt>
                <c:pt idx="4">
                  <c:v>282890751118.69739</c:v>
                </c:pt>
                <c:pt idx="5">
                  <c:v>283176074080.82843</c:v>
                </c:pt>
                <c:pt idx="6">
                  <c:v>282575384833.88989</c:v>
                </c:pt>
                <c:pt idx="7">
                  <c:v>283025512844.09338</c:v>
                </c:pt>
              </c:numCache>
            </c:numRef>
          </c:val>
        </c:ser>
        <c:marker val="1"/>
        <c:axId val="85768064"/>
        <c:axId val="85769600"/>
      </c:lineChart>
      <c:catAx>
        <c:axId val="8576806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769600"/>
        <c:crosses val="autoZero"/>
        <c:lblAlgn val="ctr"/>
        <c:lblOffset val="100"/>
      </c:catAx>
      <c:valAx>
        <c:axId val="8576960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76806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1"/>
  <sheetViews>
    <sheetView topLeftCell="A34" zoomScale="140" zoomScaleNormal="140" workbookViewId="0">
      <selection activeCell="K53" sqref="K53"/>
    </sheetView>
  </sheetViews>
  <sheetFormatPr defaultRowHeight="12" customHeight="1"/>
  <cols>
    <col min="1" max="1" width="4.28515625" style="4" customWidth="1"/>
    <col min="2" max="2" width="25.85546875" style="5" customWidth="1"/>
    <col min="3" max="3" width="29.140625" style="5" customWidth="1"/>
    <col min="4" max="4" width="14" style="5" customWidth="1"/>
    <col min="5" max="5" width="6" style="5" customWidth="1"/>
    <col min="6" max="6" width="7.140625" style="5" customWidth="1"/>
    <col min="7" max="7" width="13.5703125" style="5" customWidth="1"/>
    <col min="8" max="8" width="5.855468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2" customHeight="1" thickBot="1"/>
    <row r="2" spans="1:14" ht="18" customHeight="1">
      <c r="A2" s="221" t="s">
        <v>111</v>
      </c>
      <c r="B2" s="222"/>
      <c r="C2" s="222"/>
      <c r="D2" s="222"/>
      <c r="E2" s="222"/>
      <c r="F2" s="222"/>
      <c r="G2" s="222"/>
      <c r="H2" s="222"/>
      <c r="I2" s="222"/>
      <c r="J2" s="222"/>
      <c r="K2" s="223"/>
      <c r="M2" s="5"/>
    </row>
    <row r="3" spans="1:14" ht="24.75" customHeight="1">
      <c r="A3" s="88"/>
      <c r="B3" s="89"/>
      <c r="C3" s="89"/>
      <c r="D3" s="226" t="s">
        <v>108</v>
      </c>
      <c r="E3" s="227"/>
      <c r="F3" s="228"/>
      <c r="G3" s="226" t="s">
        <v>112</v>
      </c>
      <c r="H3" s="227"/>
      <c r="I3" s="228"/>
      <c r="J3" s="224" t="s">
        <v>101</v>
      </c>
      <c r="K3" s="225"/>
      <c r="M3" s="5"/>
    </row>
    <row r="4" spans="1:14" ht="26.25" customHeight="1">
      <c r="A4" s="55" t="s">
        <v>2</v>
      </c>
      <c r="B4" s="47" t="s">
        <v>3</v>
      </c>
      <c r="C4" s="47" t="s">
        <v>4</v>
      </c>
      <c r="D4" s="48" t="s">
        <v>96</v>
      </c>
      <c r="E4" s="49" t="s">
        <v>100</v>
      </c>
      <c r="F4" s="49" t="s">
        <v>5</v>
      </c>
      <c r="G4" s="48" t="s">
        <v>96</v>
      </c>
      <c r="H4" s="49" t="s">
        <v>100</v>
      </c>
      <c r="I4" s="49" t="s">
        <v>5</v>
      </c>
      <c r="J4" s="112" t="s">
        <v>96</v>
      </c>
      <c r="K4" s="111" t="s">
        <v>5</v>
      </c>
      <c r="L4" s="8"/>
      <c r="M4" s="5"/>
    </row>
    <row r="5" spans="1:14" ht="12.95" customHeight="1">
      <c r="A5" s="56"/>
      <c r="B5" s="50"/>
      <c r="C5" s="50" t="s">
        <v>0</v>
      </c>
      <c r="D5" s="51" t="s">
        <v>6</v>
      </c>
      <c r="E5" s="51"/>
      <c r="F5" s="51" t="s">
        <v>6</v>
      </c>
      <c r="G5" s="51" t="s">
        <v>6</v>
      </c>
      <c r="H5" s="51"/>
      <c r="I5" s="51" t="s">
        <v>6</v>
      </c>
      <c r="J5" s="140"/>
      <c r="K5" s="141"/>
      <c r="L5" s="9"/>
      <c r="M5" s="5"/>
    </row>
    <row r="6" spans="1:14" ht="12.95" customHeight="1">
      <c r="A6" s="128">
        <v>1</v>
      </c>
      <c r="B6" s="129" t="s">
        <v>7</v>
      </c>
      <c r="C6" s="129" t="s">
        <v>8</v>
      </c>
      <c r="D6" s="96">
        <v>7429989708.8699999</v>
      </c>
      <c r="E6" s="114">
        <f>(D6/$D$18)</f>
        <v>0.54903299882519474</v>
      </c>
      <c r="F6" s="96">
        <v>7186.57</v>
      </c>
      <c r="G6" s="96">
        <v>7632288517.3999996</v>
      </c>
      <c r="H6" s="114">
        <f>(G6/$G$18)</f>
        <v>0.54707953156146227</v>
      </c>
      <c r="I6" s="96">
        <v>7391.56</v>
      </c>
      <c r="J6" s="142">
        <f>((G6-D6)/D6)</f>
        <v>2.7227333611040308E-2</v>
      </c>
      <c r="K6" s="143">
        <f>((I6-F6)/F6)</f>
        <v>2.8524038588645308E-2</v>
      </c>
      <c r="L6" s="10"/>
      <c r="M6" s="5"/>
      <c r="N6" s="11"/>
    </row>
    <row r="7" spans="1:14" ht="12.95" customHeight="1">
      <c r="A7" s="128">
        <v>2</v>
      </c>
      <c r="B7" s="97" t="s">
        <v>13</v>
      </c>
      <c r="C7" s="129" t="s">
        <v>77</v>
      </c>
      <c r="D7" s="98">
        <v>453315021.94</v>
      </c>
      <c r="E7" s="114">
        <f t="shared" ref="E7:E16" si="0">(D7/$D$18)</f>
        <v>3.3497341942628232E-2</v>
      </c>
      <c r="F7" s="97">
        <v>0.88</v>
      </c>
      <c r="G7" s="98">
        <v>467687034.38999999</v>
      </c>
      <c r="H7" s="114">
        <f t="shared" ref="H7:H16" si="1">(G7/$G$18)</f>
        <v>3.3523628346614459E-2</v>
      </c>
      <c r="I7" s="97">
        <v>0.91</v>
      </c>
      <c r="J7" s="142">
        <f t="shared" ref="J7:J73" si="2">((G7-D7)/D7)</f>
        <v>3.170424926245273E-2</v>
      </c>
      <c r="K7" s="143">
        <f t="shared" ref="K7:K72" si="3">((I7-F7)/F7)</f>
        <v>3.4090909090909123E-2</v>
      </c>
      <c r="L7" s="10"/>
      <c r="M7" s="5"/>
      <c r="N7" s="11"/>
    </row>
    <row r="8" spans="1:14" ht="12.95" customHeight="1">
      <c r="A8" s="183">
        <v>3</v>
      </c>
      <c r="B8" s="113" t="s">
        <v>93</v>
      </c>
      <c r="C8" s="184" t="s">
        <v>14</v>
      </c>
      <c r="D8" s="99">
        <v>156727311.78</v>
      </c>
      <c r="E8" s="114">
        <f t="shared" si="0"/>
        <v>1.1581236227239873E-2</v>
      </c>
      <c r="F8" s="97">
        <v>104.12</v>
      </c>
      <c r="G8" s="99">
        <v>203618006.31</v>
      </c>
      <c r="H8" s="114">
        <f t="shared" si="1"/>
        <v>1.4595261074787218E-2</v>
      </c>
      <c r="I8" s="97">
        <v>105.05</v>
      </c>
      <c r="J8" s="142">
        <f t="shared" si="2"/>
        <v>0.29918649147648896</v>
      </c>
      <c r="K8" s="143">
        <f t="shared" si="3"/>
        <v>8.9320015366883658E-3</v>
      </c>
      <c r="L8" s="10"/>
      <c r="M8" s="5"/>
      <c r="N8" s="11"/>
    </row>
    <row r="9" spans="1:14" ht="12.95" customHeight="1">
      <c r="A9" s="128">
        <v>4</v>
      </c>
      <c r="B9" s="129" t="s">
        <v>15</v>
      </c>
      <c r="C9" s="129" t="s">
        <v>16</v>
      </c>
      <c r="D9" s="100">
        <v>163914351</v>
      </c>
      <c r="E9" s="114">
        <f t="shared" si="0"/>
        <v>1.2112316598847952E-2</v>
      </c>
      <c r="F9" s="122">
        <v>9.25</v>
      </c>
      <c r="G9" s="100">
        <v>166693632</v>
      </c>
      <c r="H9" s="114">
        <f t="shared" si="1"/>
        <v>1.1948535999514988E-2</v>
      </c>
      <c r="I9" s="122">
        <v>9.41</v>
      </c>
      <c r="J9" s="142">
        <f t="shared" si="2"/>
        <v>1.6955690475204333E-2</v>
      </c>
      <c r="K9" s="143">
        <f t="shared" si="3"/>
        <v>1.7297297297297311E-2</v>
      </c>
      <c r="L9" s="86"/>
      <c r="M9" s="5"/>
      <c r="N9" s="11"/>
    </row>
    <row r="10" spans="1:14" ht="12.95" customHeight="1">
      <c r="A10" s="128">
        <v>5</v>
      </c>
      <c r="B10" s="129" t="s">
        <v>71</v>
      </c>
      <c r="C10" s="129" t="s">
        <v>17</v>
      </c>
      <c r="D10" s="99">
        <v>1102371173.75</v>
      </c>
      <c r="E10" s="114">
        <f t="shared" si="0"/>
        <v>8.1458814218796652E-2</v>
      </c>
      <c r="F10" s="97">
        <v>0.66339999999999999</v>
      </c>
      <c r="G10" s="99">
        <v>1120996984.4300001</v>
      </c>
      <c r="H10" s="114">
        <f t="shared" si="1"/>
        <v>8.0352636529088278E-2</v>
      </c>
      <c r="I10" s="97">
        <v>0.67469999999999997</v>
      </c>
      <c r="J10" s="142">
        <f t="shared" si="2"/>
        <v>1.6896133646745828E-2</v>
      </c>
      <c r="K10" s="143">
        <f t="shared" si="3"/>
        <v>1.7033463973469967E-2</v>
      </c>
      <c r="L10" s="10"/>
      <c r="M10" s="5"/>
      <c r="N10" s="11"/>
    </row>
    <row r="11" spans="1:14" ht="12.95" customHeight="1">
      <c r="A11" s="128">
        <v>6</v>
      </c>
      <c r="B11" s="129" t="s">
        <v>9</v>
      </c>
      <c r="C11" s="129" t="s">
        <v>18</v>
      </c>
      <c r="D11" s="99">
        <v>2628507012.5300002</v>
      </c>
      <c r="E11" s="114">
        <f t="shared" si="0"/>
        <v>0.19423137098017346</v>
      </c>
      <c r="F11" s="97">
        <v>12.002800000000001</v>
      </c>
      <c r="G11" s="99">
        <v>2749884601.0999999</v>
      </c>
      <c r="H11" s="114">
        <f t="shared" si="1"/>
        <v>0.19711067997339732</v>
      </c>
      <c r="I11" s="97">
        <v>12.5562</v>
      </c>
      <c r="J11" s="142">
        <f t="shared" si="2"/>
        <v>4.6177388149012732E-2</v>
      </c>
      <c r="K11" s="143">
        <f t="shared" si="3"/>
        <v>4.6105908621321683E-2</v>
      </c>
      <c r="L11" s="87"/>
      <c r="M11" s="5"/>
      <c r="N11" s="11"/>
    </row>
    <row r="12" spans="1:14" ht="12.95" customHeight="1">
      <c r="A12" s="128">
        <v>7</v>
      </c>
      <c r="B12" s="129" t="s">
        <v>15</v>
      </c>
      <c r="C12" s="129" t="s">
        <v>49</v>
      </c>
      <c r="D12" s="100">
        <v>116306783</v>
      </c>
      <c r="E12" s="114">
        <f t="shared" si="0"/>
        <v>8.5943943876488696E-3</v>
      </c>
      <c r="F12" s="102">
        <v>1.98</v>
      </c>
      <c r="G12" s="100">
        <v>118775143</v>
      </c>
      <c r="H12" s="114">
        <f t="shared" si="1"/>
        <v>8.5137569741298852E-3</v>
      </c>
      <c r="I12" s="102">
        <v>2.0299999999999998</v>
      </c>
      <c r="J12" s="142">
        <f t="shared" si="2"/>
        <v>2.122283788040118E-2</v>
      </c>
      <c r="K12" s="143">
        <f t="shared" si="3"/>
        <v>2.5252525252525162E-2</v>
      </c>
      <c r="L12" s="10"/>
      <c r="M12" s="5"/>
      <c r="N12" s="11"/>
    </row>
    <row r="13" spans="1:14" ht="12.95" customHeight="1">
      <c r="A13" s="128">
        <v>8</v>
      </c>
      <c r="B13" s="129" t="s">
        <v>7</v>
      </c>
      <c r="C13" s="129" t="s">
        <v>50</v>
      </c>
      <c r="D13" s="102">
        <v>843645898.58000004</v>
      </c>
      <c r="E13" s="114">
        <f t="shared" si="0"/>
        <v>6.2340522099376953E-2</v>
      </c>
      <c r="F13" s="102">
        <v>1702.62</v>
      </c>
      <c r="G13" s="102">
        <v>853982629.51999998</v>
      </c>
      <c r="H13" s="114">
        <f t="shared" si="1"/>
        <v>6.1213149352821052E-2</v>
      </c>
      <c r="I13" s="102">
        <v>1722</v>
      </c>
      <c r="J13" s="142">
        <f t="shared" si="2"/>
        <v>1.2252452074262933E-2</v>
      </c>
      <c r="K13" s="143">
        <f t="shared" si="3"/>
        <v>1.1382457624132284E-2</v>
      </c>
      <c r="L13" s="10"/>
      <c r="M13" s="5"/>
      <c r="N13" s="11"/>
    </row>
    <row r="14" spans="1:14" ht="12.95" customHeight="1">
      <c r="A14" s="103">
        <v>9</v>
      </c>
      <c r="B14" s="104" t="s">
        <v>24</v>
      </c>
      <c r="C14" s="105" t="s">
        <v>25</v>
      </c>
      <c r="D14" s="106">
        <v>0</v>
      </c>
      <c r="E14" s="114">
        <f t="shared" si="0"/>
        <v>0</v>
      </c>
      <c r="F14" s="124">
        <v>0</v>
      </c>
      <c r="G14" s="106">
        <v>0</v>
      </c>
      <c r="H14" s="114">
        <f t="shared" si="1"/>
        <v>0</v>
      </c>
      <c r="I14" s="124">
        <v>0</v>
      </c>
      <c r="J14" s="142" t="e">
        <f t="shared" si="2"/>
        <v>#DIV/0!</v>
      </c>
      <c r="K14" s="143" t="e">
        <f t="shared" si="3"/>
        <v>#DIV/0!</v>
      </c>
      <c r="L14" s="10"/>
      <c r="M14" s="5"/>
      <c r="N14" s="11"/>
    </row>
    <row r="15" spans="1:14" ht="12.95" customHeight="1">
      <c r="A15" s="128">
        <v>10</v>
      </c>
      <c r="B15" s="129" t="s">
        <v>20</v>
      </c>
      <c r="C15" s="129" t="s">
        <v>89</v>
      </c>
      <c r="D15" s="101">
        <v>136852460.00999999</v>
      </c>
      <c r="E15" s="114">
        <f t="shared" si="0"/>
        <v>1.0112600348045783E-2</v>
      </c>
      <c r="F15" s="123">
        <v>105.88</v>
      </c>
      <c r="G15" s="101">
        <v>121954568.48</v>
      </c>
      <c r="H15" s="114">
        <f t="shared" si="1"/>
        <v>8.7416569805653759E-3</v>
      </c>
      <c r="I15" s="123">
        <v>109.49</v>
      </c>
      <c r="J15" s="142">
        <f t="shared" si="2"/>
        <v>-0.10886096990080688</v>
      </c>
      <c r="K15" s="143">
        <f t="shared" si="3"/>
        <v>3.4095202115602567E-2</v>
      </c>
      <c r="L15" s="10"/>
      <c r="M15" s="5"/>
      <c r="N15" s="11"/>
    </row>
    <row r="16" spans="1:14" ht="12.95" customHeight="1">
      <c r="A16" s="128">
        <v>11</v>
      </c>
      <c r="B16" s="129" t="s">
        <v>91</v>
      </c>
      <c r="C16" s="129" t="s">
        <v>90</v>
      </c>
      <c r="D16" s="160">
        <v>210437737.09</v>
      </c>
      <c r="E16" s="114">
        <f t="shared" si="0"/>
        <v>1.5550124076562451E-2</v>
      </c>
      <c r="F16" s="159">
        <v>9.8035999999999994</v>
      </c>
      <c r="G16" s="160">
        <v>217217481.69</v>
      </c>
      <c r="H16" s="114">
        <f t="shared" si="1"/>
        <v>1.5570066286017169E-2</v>
      </c>
      <c r="I16" s="159">
        <v>10.1211</v>
      </c>
      <c r="J16" s="142">
        <f t="shared" si="2"/>
        <v>3.2217342258819448E-2</v>
      </c>
      <c r="K16" s="143">
        <f t="shared" si="3"/>
        <v>3.2386062262842304E-2</v>
      </c>
      <c r="L16" s="86"/>
      <c r="M16" s="87"/>
      <c r="N16" s="11"/>
    </row>
    <row r="17" spans="1:16" ht="12.95" customHeight="1">
      <c r="A17" s="128">
        <v>12</v>
      </c>
      <c r="B17" s="129" t="s">
        <v>7</v>
      </c>
      <c r="C17" s="97" t="s">
        <v>115</v>
      </c>
      <c r="D17" s="109">
        <v>290798006.31</v>
      </c>
      <c r="E17" s="118">
        <f>(D17/$D$18)</f>
        <v>2.1488280295484954E-2</v>
      </c>
      <c r="F17" s="108">
        <v>1376.56</v>
      </c>
      <c r="G17" s="109">
        <v>297868449.58999997</v>
      </c>
      <c r="H17" s="118">
        <f>(G17/$G$18)</f>
        <v>2.1351096921601843E-2</v>
      </c>
      <c r="I17" s="108">
        <v>1410.1</v>
      </c>
      <c r="J17" s="142">
        <f>((G17-D17)/D17)</f>
        <v>2.4313933130829832E-2</v>
      </c>
      <c r="K17" s="143">
        <f>((I17-F17)/F17)</f>
        <v>2.4365083977451012E-2</v>
      </c>
      <c r="L17" s="86"/>
      <c r="M17" s="87"/>
      <c r="N17" s="11"/>
    </row>
    <row r="18" spans="1:16" ht="12.95" customHeight="1">
      <c r="A18" s="60"/>
      <c r="B18" s="61"/>
      <c r="C18" s="62" t="s">
        <v>72</v>
      </c>
      <c r="D18" s="63">
        <f>SUM(D6:D17)</f>
        <v>13532865464.860001</v>
      </c>
      <c r="E18" s="115">
        <f>(D18/$D$74)</f>
        <v>4.7899280169176765E-2</v>
      </c>
      <c r="F18" s="63"/>
      <c r="G18" s="63">
        <f>SUM(G6:G17)</f>
        <v>13950967047.910002</v>
      </c>
      <c r="H18" s="115">
        <f>(G18/$G$74)</f>
        <v>4.9292259583661603E-2</v>
      </c>
      <c r="I18" s="125"/>
      <c r="J18" s="142">
        <f t="shared" si="2"/>
        <v>3.0895273741962562E-2</v>
      </c>
      <c r="K18" s="143"/>
      <c r="L18" s="10"/>
      <c r="M18" s="87"/>
    </row>
    <row r="19" spans="1:16" ht="12.95" customHeight="1">
      <c r="A19" s="57"/>
      <c r="B19" s="26"/>
      <c r="C19" s="26" t="s">
        <v>75</v>
      </c>
      <c r="D19" s="27"/>
      <c r="E19" s="119"/>
      <c r="F19" s="53"/>
      <c r="G19" s="27"/>
      <c r="H19" s="119"/>
      <c r="I19" s="53"/>
      <c r="J19" s="142"/>
      <c r="K19" s="143"/>
      <c r="L19" s="10"/>
      <c r="M19" s="5"/>
    </row>
    <row r="20" spans="1:16" ht="12.95" customHeight="1">
      <c r="A20" s="128">
        <v>13</v>
      </c>
      <c r="B20" s="129" t="s">
        <v>7</v>
      </c>
      <c r="C20" s="129" t="s">
        <v>63</v>
      </c>
      <c r="D20" s="98">
        <v>62192998800.419998</v>
      </c>
      <c r="E20" s="114">
        <f>(D20/$D$26)</f>
        <v>0.37387221955089195</v>
      </c>
      <c r="F20" s="96">
        <v>100</v>
      </c>
      <c r="G20" s="98">
        <v>62034682262.43</v>
      </c>
      <c r="H20" s="114">
        <f>(G20/$G$26)</f>
        <v>0.37386604767756931</v>
      </c>
      <c r="I20" s="96">
        <v>100</v>
      </c>
      <c r="J20" s="142">
        <f t="shared" si="2"/>
        <v>-2.5455684891163141E-3</v>
      </c>
      <c r="K20" s="143">
        <f t="shared" si="3"/>
        <v>0</v>
      </c>
      <c r="L20" s="10"/>
      <c r="M20" s="5"/>
      <c r="N20" s="11"/>
    </row>
    <row r="21" spans="1:16" ht="12.95" customHeight="1">
      <c r="A21" s="128">
        <v>14</v>
      </c>
      <c r="B21" s="129" t="s">
        <v>28</v>
      </c>
      <c r="C21" s="129" t="s">
        <v>29</v>
      </c>
      <c r="D21" s="101">
        <v>88422414100</v>
      </c>
      <c r="E21" s="114">
        <f t="shared" ref="E21:E25" si="4">(D21/$D$26)</f>
        <v>0.53154993094482894</v>
      </c>
      <c r="F21" s="96">
        <v>100</v>
      </c>
      <c r="G21" s="101">
        <v>88297878600</v>
      </c>
      <c r="H21" s="114">
        <f t="shared" ref="H21:H24" si="5">(G21/$G$26)</f>
        <v>0.53214714231700988</v>
      </c>
      <c r="I21" s="96">
        <v>100</v>
      </c>
      <c r="J21" s="142">
        <f t="shared" si="2"/>
        <v>-1.4084155162192072E-3</v>
      </c>
      <c r="K21" s="143">
        <f t="shared" si="3"/>
        <v>0</v>
      </c>
      <c r="L21" s="10"/>
      <c r="M21" s="5"/>
      <c r="N21" s="11"/>
    </row>
    <row r="22" spans="1:16" ht="12.95" customHeight="1">
      <c r="A22" s="128">
        <v>15</v>
      </c>
      <c r="B22" s="129" t="s">
        <v>71</v>
      </c>
      <c r="C22" s="129" t="s">
        <v>30</v>
      </c>
      <c r="D22" s="99">
        <v>408899504.06</v>
      </c>
      <c r="E22" s="114">
        <f t="shared" si="4"/>
        <v>2.458092841716112E-3</v>
      </c>
      <c r="F22" s="97">
        <v>1.2648999999999999</v>
      </c>
      <c r="G22" s="99">
        <v>409600538.06999999</v>
      </c>
      <c r="H22" s="114">
        <f t="shared" si="5"/>
        <v>2.4685503126624393E-3</v>
      </c>
      <c r="I22" s="97">
        <v>1.2670999999999999</v>
      </c>
      <c r="J22" s="142">
        <f t="shared" si="2"/>
        <v>1.7144408419168052E-3</v>
      </c>
      <c r="K22" s="143">
        <f t="shared" si="3"/>
        <v>1.7392679263182702E-3</v>
      </c>
      <c r="L22" s="10"/>
      <c r="M22" s="5"/>
      <c r="N22" s="11"/>
    </row>
    <row r="23" spans="1:16" ht="12.95" customHeight="1">
      <c r="A23" s="128">
        <v>16</v>
      </c>
      <c r="B23" s="129" t="s">
        <v>65</v>
      </c>
      <c r="C23" s="129" t="s">
        <v>66</v>
      </c>
      <c r="D23" s="101">
        <v>721823394.04999995</v>
      </c>
      <c r="E23" s="114">
        <f t="shared" si="4"/>
        <v>4.3392298114335193E-3</v>
      </c>
      <c r="F23" s="96">
        <v>100</v>
      </c>
      <c r="G23" s="101">
        <v>725015804.04999995</v>
      </c>
      <c r="H23" s="114">
        <f t="shared" si="5"/>
        <v>4.369471774148339E-3</v>
      </c>
      <c r="I23" s="96">
        <v>100</v>
      </c>
      <c r="J23" s="142">
        <f t="shared" si="2"/>
        <v>4.4227023206993279E-3</v>
      </c>
      <c r="K23" s="143">
        <f t="shared" si="3"/>
        <v>0</v>
      </c>
      <c r="L23" s="10"/>
      <c r="M23" s="92"/>
      <c r="N23" s="92"/>
    </row>
    <row r="24" spans="1:16" ht="12.95" customHeight="1">
      <c r="A24" s="128">
        <v>17</v>
      </c>
      <c r="B24" s="129" t="s">
        <v>9</v>
      </c>
      <c r="C24" s="129" t="s">
        <v>31</v>
      </c>
      <c r="D24" s="99">
        <v>14355627210.386299</v>
      </c>
      <c r="E24" s="114">
        <f t="shared" si="4"/>
        <v>8.6298623827672047E-2</v>
      </c>
      <c r="F24" s="102">
        <v>1</v>
      </c>
      <c r="G24" s="99">
        <v>14214707607.111099</v>
      </c>
      <c r="H24" s="114">
        <f t="shared" si="5"/>
        <v>8.5668151397649009E-2</v>
      </c>
      <c r="I24" s="102">
        <v>1</v>
      </c>
      <c r="J24" s="142">
        <f t="shared" si="2"/>
        <v>-9.8163320355131901E-3</v>
      </c>
      <c r="K24" s="143">
        <f t="shared" si="3"/>
        <v>0</v>
      </c>
      <c r="L24" s="10"/>
      <c r="M24" s="5"/>
      <c r="N24" s="11"/>
    </row>
    <row r="25" spans="1:16" ht="12.95" customHeight="1">
      <c r="A25" s="128">
        <v>18</v>
      </c>
      <c r="B25" s="129" t="s">
        <v>91</v>
      </c>
      <c r="C25" s="129" t="s">
        <v>92</v>
      </c>
      <c r="D25" s="185">
        <v>246512011.69999999</v>
      </c>
      <c r="E25" s="114">
        <f t="shared" si="4"/>
        <v>1.4819030234575542E-3</v>
      </c>
      <c r="F25" s="102">
        <v>10</v>
      </c>
      <c r="G25" s="160">
        <v>245678409.94</v>
      </c>
      <c r="H25" s="114"/>
      <c r="I25" s="102">
        <v>10</v>
      </c>
      <c r="J25" s="142">
        <f t="shared" si="2"/>
        <v>-3.3815867805032825E-3</v>
      </c>
      <c r="K25" s="143">
        <f t="shared" si="3"/>
        <v>0</v>
      </c>
      <c r="L25" s="10"/>
      <c r="M25" s="5"/>
      <c r="N25" s="11"/>
    </row>
    <row r="26" spans="1:16" ht="12.95" customHeight="1">
      <c r="A26" s="60"/>
      <c r="B26" s="64"/>
      <c r="C26" s="62" t="s">
        <v>72</v>
      </c>
      <c r="D26" s="65">
        <f>SUM(D20:D25)</f>
        <v>166348275020.61627</v>
      </c>
      <c r="E26" s="115">
        <f>(D26/$D$74)</f>
        <v>0.58878606689482793</v>
      </c>
      <c r="F26" s="66"/>
      <c r="G26" s="65">
        <f>SUM(G20:G25)</f>
        <v>165927563221.60107</v>
      </c>
      <c r="H26" s="115">
        <f>(G26/$G$74)</f>
        <v>0.586263625332616</v>
      </c>
      <c r="I26" s="66"/>
      <c r="J26" s="142">
        <f t="shared" si="2"/>
        <v>-2.5291022642889268E-3</v>
      </c>
      <c r="K26" s="143"/>
      <c r="L26" s="10"/>
      <c r="M26" s="5"/>
    </row>
    <row r="27" spans="1:16" ht="12.95" customHeight="1">
      <c r="A27" s="57"/>
      <c r="B27" s="26"/>
      <c r="C27" s="26" t="s">
        <v>98</v>
      </c>
      <c r="D27" s="27"/>
      <c r="E27" s="119"/>
      <c r="F27" s="53"/>
      <c r="G27" s="27"/>
      <c r="H27" s="119"/>
      <c r="I27" s="53"/>
      <c r="J27" s="142"/>
      <c r="K27" s="143"/>
      <c r="L27" s="10"/>
      <c r="M27" s="5"/>
      <c r="O27" s="181"/>
      <c r="P27" s="182"/>
    </row>
    <row r="28" spans="1:16" ht="12.95" customHeight="1">
      <c r="A28" s="128">
        <v>19</v>
      </c>
      <c r="B28" s="129" t="s">
        <v>7</v>
      </c>
      <c r="C28" s="129" t="s">
        <v>32</v>
      </c>
      <c r="D28" s="98">
        <v>1202938531.8599999</v>
      </c>
      <c r="E28" s="114">
        <f>(D28/$D$34)</f>
        <v>0.1514118894614063</v>
      </c>
      <c r="F28" s="102">
        <v>145.12</v>
      </c>
      <c r="G28" s="98">
        <v>1204870343.46</v>
      </c>
      <c r="H28" s="114">
        <f>(G28/$G$34)</f>
        <v>0.1518298529244877</v>
      </c>
      <c r="I28" s="102">
        <v>145.18</v>
      </c>
      <c r="J28" s="142">
        <f t="shared" si="2"/>
        <v>1.6059104840653411E-3</v>
      </c>
      <c r="K28" s="143">
        <f t="shared" si="3"/>
        <v>4.1345093715547323E-4</v>
      </c>
      <c r="L28" s="10"/>
      <c r="M28" s="5"/>
    </row>
    <row r="29" spans="1:16" ht="12.95" customHeight="1">
      <c r="A29" s="128">
        <v>20</v>
      </c>
      <c r="B29" s="129" t="s">
        <v>71</v>
      </c>
      <c r="C29" s="129" t="s">
        <v>33</v>
      </c>
      <c r="D29" s="99">
        <v>745019414.23000002</v>
      </c>
      <c r="E29" s="114">
        <f t="shared" ref="E29:E33" si="6">(D29/$D$34)</f>
        <v>9.3774365195180953E-2</v>
      </c>
      <c r="F29" s="97">
        <v>1.4491000000000001</v>
      </c>
      <c r="G29" s="99">
        <v>730134746.38999999</v>
      </c>
      <c r="H29" s="114">
        <f t="shared" ref="H29:H33" si="7">(G29/$G$34)</f>
        <v>9.2006788747997836E-2</v>
      </c>
      <c r="I29" s="97">
        <v>1.4200999999999999</v>
      </c>
      <c r="J29" s="142">
        <f t="shared" si="2"/>
        <v>-1.997889928195198E-2</v>
      </c>
      <c r="K29" s="143">
        <f t="shared" si="3"/>
        <v>-2.0012421503001959E-2</v>
      </c>
      <c r="L29" s="10"/>
      <c r="M29" s="5"/>
    </row>
    <row r="30" spans="1:16" ht="12.95" customHeight="1">
      <c r="A30" s="128">
        <v>21</v>
      </c>
      <c r="B30" s="129" t="s">
        <v>95</v>
      </c>
      <c r="C30" s="129" t="s">
        <v>34</v>
      </c>
      <c r="D30" s="98">
        <v>1171680323.49</v>
      </c>
      <c r="E30" s="114">
        <f t="shared" si="6"/>
        <v>0.14747747031601405</v>
      </c>
      <c r="F30" s="102">
        <v>2104.4699999999998</v>
      </c>
      <c r="G30" s="98">
        <v>1174019305.8399999</v>
      </c>
      <c r="H30" s="114">
        <f t="shared" si="7"/>
        <v>0.14794220764394972</v>
      </c>
      <c r="I30" s="102">
        <v>2109.06</v>
      </c>
      <c r="J30" s="142">
        <f t="shared" si="2"/>
        <v>1.9962632324770514E-3</v>
      </c>
      <c r="K30" s="143">
        <f t="shared" si="3"/>
        <v>2.181071718770116E-3</v>
      </c>
      <c r="L30" s="10"/>
      <c r="M30" s="5"/>
    </row>
    <row r="31" spans="1:16" ht="12.95" customHeight="1">
      <c r="A31" s="128">
        <v>22</v>
      </c>
      <c r="B31" s="129" t="s">
        <v>28</v>
      </c>
      <c r="C31" s="129" t="s">
        <v>38</v>
      </c>
      <c r="D31" s="101">
        <v>4658399608.29</v>
      </c>
      <c r="E31" s="114">
        <f t="shared" si="6"/>
        <v>0.58634507738883557</v>
      </c>
      <c r="F31" s="99">
        <v>1066.6099999999999</v>
      </c>
      <c r="G31" s="101">
        <v>4660865180.8400002</v>
      </c>
      <c r="H31" s="114">
        <f t="shared" si="7"/>
        <v>0.58733164007974126</v>
      </c>
      <c r="I31" s="99">
        <v>1069.06</v>
      </c>
      <c r="J31" s="142">
        <f t="shared" si="2"/>
        <v>5.2927459155983621E-4</v>
      </c>
      <c r="K31" s="143">
        <f t="shared" si="3"/>
        <v>2.2969970279671536E-3</v>
      </c>
      <c r="L31" s="10"/>
      <c r="M31" s="5"/>
    </row>
    <row r="32" spans="1:16" ht="12.95" customHeight="1">
      <c r="A32" s="128" t="s">
        <v>116</v>
      </c>
      <c r="B32" s="129" t="s">
        <v>28</v>
      </c>
      <c r="C32" s="129" t="s">
        <v>103</v>
      </c>
      <c r="D32" s="101">
        <v>64995124.850000001</v>
      </c>
      <c r="E32" s="114">
        <f t="shared" ref="E32" si="8">(D32/$D$34)</f>
        <v>8.1808291934103734E-3</v>
      </c>
      <c r="F32" s="101">
        <v>20558.62</v>
      </c>
      <c r="G32" s="101">
        <v>64601757.119999997</v>
      </c>
      <c r="H32" s="114">
        <f t="shared" ref="H32" si="9">(G32/$G$34)</f>
        <v>8.1406894405138142E-3</v>
      </c>
      <c r="I32" s="101">
        <v>20458.36</v>
      </c>
      <c r="J32" s="142">
        <f t="shared" ref="J32" si="10">((G32-D32)/D32)</f>
        <v>-6.0522651646234072E-3</v>
      </c>
      <c r="K32" s="143">
        <f t="shared" ref="K32" si="11">((I32-F32)/F32)</f>
        <v>-4.8767864769132564E-3</v>
      </c>
      <c r="L32" s="10"/>
      <c r="M32" s="5"/>
    </row>
    <row r="33" spans="1:14" ht="12.95" customHeight="1">
      <c r="A33" s="128" t="s">
        <v>117</v>
      </c>
      <c r="B33" s="129" t="s">
        <v>28</v>
      </c>
      <c r="C33" s="129" t="s">
        <v>102</v>
      </c>
      <c r="D33" s="101">
        <v>101775929.65000001</v>
      </c>
      <c r="E33" s="114">
        <f t="shared" si="6"/>
        <v>1.2810368445152705E-2</v>
      </c>
      <c r="F33" s="101">
        <v>20564.59</v>
      </c>
      <c r="G33" s="101">
        <v>101170331.38</v>
      </c>
      <c r="H33" s="114">
        <f t="shared" si="7"/>
        <v>1.2748821163309705E-2</v>
      </c>
      <c r="I33" s="101">
        <v>20466.32</v>
      </c>
      <c r="J33" s="142">
        <f t="shared" si="2"/>
        <v>-5.9503093912540907E-3</v>
      </c>
      <c r="K33" s="143">
        <f t="shared" si="3"/>
        <v>-4.7786024423536006E-3</v>
      </c>
      <c r="L33" s="10"/>
      <c r="M33" s="5"/>
    </row>
    <row r="34" spans="1:14" ht="12.95" customHeight="1">
      <c r="A34" s="60"/>
      <c r="B34" s="64"/>
      <c r="C34" s="62" t="s">
        <v>72</v>
      </c>
      <c r="D34" s="65">
        <f>SUM(D28:D33)</f>
        <v>7944808932.3699999</v>
      </c>
      <c r="E34" s="115">
        <f>(D34/$D$74)</f>
        <v>2.8120476770446164E-2</v>
      </c>
      <c r="F34" s="66"/>
      <c r="G34" s="65">
        <f>SUM(G28:G33)</f>
        <v>7935661665.0299997</v>
      </c>
      <c r="H34" s="115">
        <f>(G34/$G$74)</f>
        <v>2.803867957091704E-2</v>
      </c>
      <c r="I34" s="66"/>
      <c r="J34" s="142">
        <f t="shared" si="2"/>
        <v>-1.1513514570162797E-3</v>
      </c>
      <c r="K34" s="143"/>
      <c r="L34" s="10"/>
      <c r="M34" s="5"/>
      <c r="N34" s="11"/>
    </row>
    <row r="35" spans="1:14" ht="12.95" customHeight="1">
      <c r="A35" s="57"/>
      <c r="B35" s="26"/>
      <c r="C35" s="26" t="s">
        <v>78</v>
      </c>
      <c r="D35" s="27"/>
      <c r="E35" s="119"/>
      <c r="F35" s="54"/>
      <c r="G35" s="27"/>
      <c r="H35" s="119"/>
      <c r="I35" s="54"/>
      <c r="J35" s="142"/>
      <c r="K35" s="143"/>
      <c r="L35" s="10"/>
      <c r="M35" s="5"/>
      <c r="N35" s="11"/>
    </row>
    <row r="36" spans="1:14" ht="12.95" customHeight="1">
      <c r="A36" s="128">
        <v>24</v>
      </c>
      <c r="B36" s="129" t="s">
        <v>11</v>
      </c>
      <c r="C36" s="97" t="s">
        <v>36</v>
      </c>
      <c r="D36" s="186">
        <v>1211067601.61444</v>
      </c>
      <c r="E36" s="116">
        <f>(D36/$D$45)</f>
        <v>5.6773439215441431E-2</v>
      </c>
      <c r="F36" s="186">
        <v>1968.6250036224001</v>
      </c>
      <c r="G36" s="186">
        <v>1215156828.8262701</v>
      </c>
      <c r="H36" s="116">
        <f>(G36/$G$45)</f>
        <v>5.6791722000115931E-2</v>
      </c>
      <c r="I36" s="186">
        <v>1971.99250181005</v>
      </c>
      <c r="J36" s="142">
        <f t="shared" si="2"/>
        <v>3.3765474415952553E-3</v>
      </c>
      <c r="K36" s="143">
        <f t="shared" si="3"/>
        <v>1.7105838752700755E-3</v>
      </c>
      <c r="L36" s="10"/>
      <c r="M36" s="5"/>
      <c r="N36" s="11"/>
    </row>
    <row r="37" spans="1:14" ht="12.95" customHeight="1">
      <c r="A37" s="128">
        <v>25</v>
      </c>
      <c r="B37" s="129" t="s">
        <v>81</v>
      </c>
      <c r="C37" s="129" t="s">
        <v>85</v>
      </c>
      <c r="D37" s="99">
        <v>3821615836.3299999</v>
      </c>
      <c r="E37" s="116">
        <f t="shared" ref="E37:E42" si="12">(D37/$D$45)</f>
        <v>0.17915290120833718</v>
      </c>
      <c r="F37" s="102">
        <v>1</v>
      </c>
      <c r="G37" s="99">
        <v>3827871927.1900001</v>
      </c>
      <c r="H37" s="116">
        <f t="shared" ref="H37:H42" si="13">(G37/$G$45)</f>
        <v>0.17889990261668748</v>
      </c>
      <c r="I37" s="102">
        <v>1</v>
      </c>
      <c r="J37" s="142">
        <f t="shared" si="2"/>
        <v>1.6370276678589508E-3</v>
      </c>
      <c r="K37" s="143">
        <f t="shared" si="3"/>
        <v>0</v>
      </c>
      <c r="L37" s="10"/>
      <c r="M37" s="5"/>
      <c r="N37" s="11"/>
    </row>
    <row r="38" spans="1:14" ht="12.95" customHeight="1">
      <c r="A38" s="128">
        <v>26</v>
      </c>
      <c r="B38" s="129" t="s">
        <v>21</v>
      </c>
      <c r="C38" s="129" t="s">
        <v>37</v>
      </c>
      <c r="D38" s="99">
        <v>730830735.66999996</v>
      </c>
      <c r="E38" s="116">
        <f t="shared" si="12"/>
        <v>3.4260494040981346E-2</v>
      </c>
      <c r="F38" s="97">
        <v>16.645199999999999</v>
      </c>
      <c r="G38" s="99">
        <v>731610061.72000003</v>
      </c>
      <c r="H38" s="116">
        <f t="shared" si="13"/>
        <v>3.4192619629042284E-2</v>
      </c>
      <c r="I38" s="97">
        <v>16.670500000000001</v>
      </c>
      <c r="J38" s="142">
        <f t="shared" si="2"/>
        <v>1.066356424221284E-3</v>
      </c>
      <c r="K38" s="143">
        <f t="shared" si="3"/>
        <v>1.5199577055248019E-3</v>
      </c>
      <c r="L38" s="10"/>
      <c r="M38" s="5"/>
      <c r="N38" s="11"/>
    </row>
    <row r="39" spans="1:14" ht="12.95" customHeight="1">
      <c r="A39" s="103">
        <v>27</v>
      </c>
      <c r="B39" s="104" t="s">
        <v>24</v>
      </c>
      <c r="C39" s="105" t="s">
        <v>35</v>
      </c>
      <c r="D39" s="106">
        <v>0</v>
      </c>
      <c r="E39" s="116">
        <f t="shared" si="12"/>
        <v>0</v>
      </c>
      <c r="F39" s="124">
        <v>0</v>
      </c>
      <c r="G39" s="106">
        <v>0</v>
      </c>
      <c r="H39" s="116">
        <f t="shared" si="13"/>
        <v>0</v>
      </c>
      <c r="I39" s="124">
        <v>0</v>
      </c>
      <c r="J39" s="142" t="e">
        <f t="shared" si="2"/>
        <v>#DIV/0!</v>
      </c>
      <c r="K39" s="143" t="e">
        <f t="shared" si="3"/>
        <v>#DIV/0!</v>
      </c>
      <c r="L39" s="10"/>
      <c r="M39" s="5"/>
      <c r="N39" s="11"/>
    </row>
    <row r="40" spans="1:14" ht="12.95" customHeight="1">
      <c r="A40" s="128">
        <v>28</v>
      </c>
      <c r="B40" s="129" t="s">
        <v>7</v>
      </c>
      <c r="C40" s="129" t="s">
        <v>104</v>
      </c>
      <c r="D40" s="98">
        <v>4070842393.1799998</v>
      </c>
      <c r="E40" s="116">
        <f t="shared" si="12"/>
        <v>0.19083635203910421</v>
      </c>
      <c r="F40" s="102">
        <v>174.38</v>
      </c>
      <c r="G40" s="98">
        <v>3869663965.5799999</v>
      </c>
      <c r="H40" s="116">
        <f t="shared" si="13"/>
        <v>0.18085310056592302</v>
      </c>
      <c r="I40" s="102">
        <v>174.63</v>
      </c>
      <c r="J40" s="142">
        <f t="shared" si="2"/>
        <v>-4.9419360458916303E-2</v>
      </c>
      <c r="K40" s="143">
        <f t="shared" si="3"/>
        <v>1.4336506480100929E-3</v>
      </c>
      <c r="L40" s="10"/>
      <c r="M40" s="5"/>
      <c r="N40" s="11"/>
    </row>
    <row r="41" spans="1:14" ht="12.95" customHeight="1">
      <c r="A41" s="128">
        <v>29</v>
      </c>
      <c r="B41" s="129" t="s">
        <v>39</v>
      </c>
      <c r="C41" s="129" t="s">
        <v>64</v>
      </c>
      <c r="D41" s="187">
        <v>1397751546</v>
      </c>
      <c r="E41" s="116">
        <f t="shared" si="12"/>
        <v>6.5524965187190351E-2</v>
      </c>
      <c r="F41" s="123">
        <v>1.17</v>
      </c>
      <c r="G41" s="187">
        <v>1387822955</v>
      </c>
      <c r="H41" s="116">
        <f t="shared" si="13"/>
        <v>6.4861467734884271E-2</v>
      </c>
      <c r="I41" s="123">
        <v>1.17</v>
      </c>
      <c r="J41" s="142">
        <f t="shared" si="2"/>
        <v>-7.1032588219365851E-3</v>
      </c>
      <c r="K41" s="143">
        <f t="shared" si="3"/>
        <v>0</v>
      </c>
      <c r="L41" s="10"/>
      <c r="M41" s="5"/>
    </row>
    <row r="42" spans="1:14" ht="12.95" customHeight="1">
      <c r="A42" s="128">
        <v>30</v>
      </c>
      <c r="B42" s="97" t="s">
        <v>13</v>
      </c>
      <c r="C42" s="129" t="s">
        <v>82</v>
      </c>
      <c r="D42" s="98">
        <v>702578673</v>
      </c>
      <c r="E42" s="116">
        <f t="shared" si="12"/>
        <v>3.293607023460763E-2</v>
      </c>
      <c r="F42" s="102">
        <v>2.4</v>
      </c>
      <c r="G42" s="98">
        <v>704758292.02999997</v>
      </c>
      <c r="H42" s="116">
        <f t="shared" si="13"/>
        <v>3.2937671952108609E-2</v>
      </c>
      <c r="I42" s="102">
        <v>2.41</v>
      </c>
      <c r="J42" s="142">
        <f t="shared" si="2"/>
        <v>3.1023131127693245E-3</v>
      </c>
      <c r="K42" s="143">
        <f t="shared" si="3"/>
        <v>4.1666666666667629E-3</v>
      </c>
      <c r="L42" s="10"/>
      <c r="M42" s="5"/>
    </row>
    <row r="43" spans="1:14" ht="12.95" customHeight="1">
      <c r="A43" s="128">
        <v>31</v>
      </c>
      <c r="B43" s="129" t="s">
        <v>7</v>
      </c>
      <c r="C43" s="97" t="s">
        <v>118</v>
      </c>
      <c r="D43" s="109">
        <v>8957873763.5699997</v>
      </c>
      <c r="E43" s="118">
        <f>(D43/$D$45)</f>
        <v>0.41993469310687498</v>
      </c>
      <c r="F43" s="108">
        <v>2224.46</v>
      </c>
      <c r="G43" s="109">
        <v>9233535922.3199997</v>
      </c>
      <c r="H43" s="118">
        <f>(G43/$G$45)</f>
        <v>0.43153969326329056</v>
      </c>
      <c r="I43" s="108">
        <v>2227.64</v>
      </c>
      <c r="J43" s="142">
        <f>((G43-D43)/D43)</f>
        <v>3.0773168502448264E-2</v>
      </c>
      <c r="K43" s="143">
        <f>((I43-F43)/F43)</f>
        <v>1.4295604326442536E-3</v>
      </c>
      <c r="L43" s="10"/>
      <c r="M43" s="5"/>
    </row>
    <row r="44" spans="1:14" ht="12.95" customHeight="1">
      <c r="A44" s="128">
        <v>32</v>
      </c>
      <c r="B44" s="129" t="s">
        <v>7</v>
      </c>
      <c r="C44" s="97" t="s">
        <v>119</v>
      </c>
      <c r="D44" s="109">
        <v>439027220.38</v>
      </c>
      <c r="E44" s="118">
        <f>(D44/$D$45)</f>
        <v>2.0581084967462769E-2</v>
      </c>
      <c r="F44" s="108">
        <v>1937.1</v>
      </c>
      <c r="G44" s="109">
        <v>426304535.17000002</v>
      </c>
      <c r="H44" s="118">
        <f>(G44/$G$45)</f>
        <v>1.9923822237948061E-2</v>
      </c>
      <c r="I44" s="108">
        <v>1957.81</v>
      </c>
      <c r="J44" s="142">
        <f>((G44-D44)/D44)</f>
        <v>-2.8979262832468242E-2</v>
      </c>
      <c r="K44" s="143">
        <f>((I44-F44)/F44)</f>
        <v>1.0691239481699467E-2</v>
      </c>
      <c r="L44" s="10"/>
      <c r="M44" s="5"/>
    </row>
    <row r="45" spans="1:14" ht="12.95" customHeight="1">
      <c r="A45" s="60"/>
      <c r="B45" s="61"/>
      <c r="C45" s="62" t="s">
        <v>72</v>
      </c>
      <c r="D45" s="63">
        <f>SUM(D36:D44)</f>
        <v>21331587769.744442</v>
      </c>
      <c r="E45" s="115">
        <f>(D45/$D$74)</f>
        <v>7.5502686529289598E-2</v>
      </c>
      <c r="F45" s="63"/>
      <c r="G45" s="63">
        <f>SUM(G36:G44)</f>
        <v>21396724487.836266</v>
      </c>
      <c r="H45" s="115">
        <f>(G45/$G$74)</f>
        <v>7.5599984866462563E-2</v>
      </c>
      <c r="I45" s="67"/>
      <c r="J45" s="142">
        <f t="shared" si="2"/>
        <v>3.0535335107220634E-3</v>
      </c>
      <c r="K45" s="143"/>
      <c r="L45" s="10"/>
      <c r="M45" s="5"/>
    </row>
    <row r="46" spans="1:14" ht="12.95" customHeight="1">
      <c r="A46" s="57"/>
      <c r="B46" s="26"/>
      <c r="C46" s="26" t="s">
        <v>74</v>
      </c>
      <c r="D46" s="27"/>
      <c r="E46" s="119"/>
      <c r="F46" s="53"/>
      <c r="G46" s="27"/>
      <c r="H46" s="119"/>
      <c r="I46" s="53"/>
      <c r="J46" s="142"/>
      <c r="K46" s="143"/>
      <c r="L46" s="10"/>
      <c r="M46" s="5"/>
      <c r="N46" s="11"/>
    </row>
    <row r="47" spans="1:14" ht="12.95" customHeight="1">
      <c r="A47" s="128">
        <v>33</v>
      </c>
      <c r="B47" s="129" t="s">
        <v>39</v>
      </c>
      <c r="C47" s="129" t="s">
        <v>40</v>
      </c>
      <c r="D47" s="188">
        <v>2381353220</v>
      </c>
      <c r="E47" s="114">
        <f>(D47/$D$50)</f>
        <v>5.2099123755732592E-2</v>
      </c>
      <c r="F47" s="108">
        <v>100</v>
      </c>
      <c r="G47" s="188">
        <v>2382308430</v>
      </c>
      <c r="H47" s="114">
        <f>(G47/$G$50)</f>
        <v>5.2118932607878227E-2</v>
      </c>
      <c r="I47" s="108">
        <v>100</v>
      </c>
      <c r="J47" s="142">
        <f t="shared" si="2"/>
        <v>4.0112067037245317E-4</v>
      </c>
      <c r="K47" s="143">
        <f t="shared" si="3"/>
        <v>0</v>
      </c>
      <c r="L47" s="10"/>
      <c r="M47" s="5"/>
      <c r="N47" s="11"/>
    </row>
    <row r="48" spans="1:14" ht="12.95" customHeight="1">
      <c r="A48" s="183">
        <v>34</v>
      </c>
      <c r="B48" s="113" t="s">
        <v>39</v>
      </c>
      <c r="C48" s="184" t="s">
        <v>41</v>
      </c>
      <c r="D48" s="161">
        <v>12153673145</v>
      </c>
      <c r="E48" s="116">
        <f>(D48/$D$50)</f>
        <v>0.26589743846067437</v>
      </c>
      <c r="F48" s="113">
        <v>45.22</v>
      </c>
      <c r="G48" s="188">
        <v>12153673145</v>
      </c>
      <c r="H48" s="116">
        <f t="shared" ref="H48:H49" si="14">(G48/$G$50)</f>
        <v>0.26589188184270263</v>
      </c>
      <c r="I48" s="113">
        <v>45.22</v>
      </c>
      <c r="J48" s="142">
        <f t="shared" si="2"/>
        <v>0</v>
      </c>
      <c r="K48" s="143">
        <f t="shared" si="3"/>
        <v>0</v>
      </c>
      <c r="L48" s="10"/>
      <c r="M48" s="5"/>
      <c r="N48" s="11"/>
    </row>
    <row r="49" spans="1:14" ht="12.95" customHeight="1">
      <c r="A49" s="183">
        <v>35</v>
      </c>
      <c r="B49" s="113" t="s">
        <v>11</v>
      </c>
      <c r="C49" s="184" t="s">
        <v>42</v>
      </c>
      <c r="D49" s="107">
        <v>31173097847.702789</v>
      </c>
      <c r="E49" s="114">
        <f>(D49/$D$50)</f>
        <v>0.68200343778359307</v>
      </c>
      <c r="F49" s="107">
        <v>11.682900621569834</v>
      </c>
      <c r="G49" s="107">
        <v>31173097847.702789</v>
      </c>
      <c r="H49" s="114">
        <f t="shared" si="14"/>
        <v>0.68198918554941912</v>
      </c>
      <c r="I49" s="107">
        <v>11.682900621569834</v>
      </c>
      <c r="J49" s="142">
        <f t="shared" si="2"/>
        <v>0</v>
      </c>
      <c r="K49" s="143">
        <f t="shared" si="3"/>
        <v>0</v>
      </c>
      <c r="L49" s="10"/>
      <c r="M49" s="5"/>
    </row>
    <row r="50" spans="1:14" ht="12.95" customHeight="1">
      <c r="A50" s="60"/>
      <c r="B50" s="64"/>
      <c r="C50" s="62" t="s">
        <v>72</v>
      </c>
      <c r="D50" s="63">
        <f>SUM(D47:D49)</f>
        <v>45708124212.702789</v>
      </c>
      <c r="E50" s="115">
        <f>(D50/$D$74)</f>
        <v>0.16178290202890394</v>
      </c>
      <c r="F50" s="67"/>
      <c r="G50" s="63">
        <f>SUM(G47:G49)</f>
        <v>45709079422.702789</v>
      </c>
      <c r="H50" s="115">
        <f>(G50/$G$74)</f>
        <v>0.16150162210953031</v>
      </c>
      <c r="I50" s="67"/>
      <c r="J50" s="142">
        <f t="shared" si="2"/>
        <v>2.089803544671686E-5</v>
      </c>
      <c r="K50" s="143"/>
      <c r="L50" s="10"/>
      <c r="M50" s="5"/>
    </row>
    <row r="51" spans="1:14" ht="12.95" customHeight="1">
      <c r="A51" s="57"/>
      <c r="B51" s="26"/>
      <c r="C51" s="26" t="s">
        <v>99</v>
      </c>
      <c r="D51" s="27"/>
      <c r="E51" s="119"/>
      <c r="F51" s="53"/>
      <c r="G51" s="27"/>
      <c r="H51" s="119"/>
      <c r="I51" s="53"/>
      <c r="J51" s="142"/>
      <c r="K51" s="143"/>
      <c r="L51" s="10"/>
      <c r="M51" s="5"/>
      <c r="N51" s="11"/>
    </row>
    <row r="52" spans="1:14" ht="12.95" customHeight="1">
      <c r="A52" s="128">
        <v>36</v>
      </c>
      <c r="B52" s="129" t="s">
        <v>15</v>
      </c>
      <c r="C52" s="129" t="s">
        <v>43</v>
      </c>
      <c r="D52" s="100">
        <v>112395307</v>
      </c>
      <c r="E52" s="117">
        <f t="shared" ref="E52:E65" si="15">(D52/$D$66)</f>
        <v>4.8731667654185653E-3</v>
      </c>
      <c r="F52" s="97">
        <v>79.56</v>
      </c>
      <c r="G52" s="100">
        <v>113715140</v>
      </c>
      <c r="H52" s="117">
        <f t="shared" ref="H52:H65" si="16">(G52/$G$66)</f>
        <v>4.8472854232334576E-3</v>
      </c>
      <c r="I52" s="97">
        <v>80.52</v>
      </c>
      <c r="J52" s="142">
        <f t="shared" si="2"/>
        <v>1.1742776769140369E-2</v>
      </c>
      <c r="K52" s="143">
        <f t="shared" si="3"/>
        <v>1.2066365007541399E-2</v>
      </c>
      <c r="L52" s="10"/>
      <c r="M52" s="5"/>
      <c r="N52" s="11"/>
    </row>
    <row r="53" spans="1:14" ht="12.95" customHeight="1">
      <c r="A53" s="128">
        <v>37</v>
      </c>
      <c r="B53" s="129" t="s">
        <v>71</v>
      </c>
      <c r="C53" s="129" t="s">
        <v>44</v>
      </c>
      <c r="D53" s="99">
        <v>1164576112.22</v>
      </c>
      <c r="E53" s="117">
        <f t="shared" si="15"/>
        <v>5.0492976596174653E-2</v>
      </c>
      <c r="F53" s="97">
        <v>1.258</v>
      </c>
      <c r="G53" s="99">
        <v>1135848693.96</v>
      </c>
      <c r="H53" s="117">
        <f t="shared" si="16"/>
        <v>4.84173243530375E-2</v>
      </c>
      <c r="I53" s="97">
        <v>1.2277</v>
      </c>
      <c r="J53" s="142">
        <f t="shared" si="2"/>
        <v>-2.4667703517666773E-2</v>
      </c>
      <c r="K53" s="143">
        <f t="shared" si="3"/>
        <v>-2.4085850556438786E-2</v>
      </c>
      <c r="L53" s="10"/>
      <c r="M53" s="5"/>
      <c r="N53" s="11"/>
    </row>
    <row r="54" spans="1:14" ht="12.95" customHeight="1">
      <c r="A54" s="128">
        <v>38</v>
      </c>
      <c r="B54" s="129" t="s">
        <v>9</v>
      </c>
      <c r="C54" s="129" t="s">
        <v>10</v>
      </c>
      <c r="D54" s="99">
        <v>3992391004.3899999</v>
      </c>
      <c r="E54" s="117">
        <f t="shared" si="15"/>
        <v>0.1730996398021262</v>
      </c>
      <c r="F54" s="97">
        <v>282.40800000000002</v>
      </c>
      <c r="G54" s="99">
        <v>4113794916.8899999</v>
      </c>
      <c r="H54" s="117">
        <f t="shared" si="16"/>
        <v>0.17535693254928753</v>
      </c>
      <c r="I54" s="97">
        <v>291.53050000000002</v>
      </c>
      <c r="J54" s="142">
        <f t="shared" si="2"/>
        <v>3.0408823275702521E-2</v>
      </c>
      <c r="K54" s="143">
        <f t="shared" si="3"/>
        <v>3.2302555168408832E-2</v>
      </c>
      <c r="L54" s="10"/>
      <c r="M54" s="5"/>
      <c r="N54" s="11"/>
    </row>
    <row r="55" spans="1:14" ht="12.95" customHeight="1">
      <c r="A55" s="128">
        <v>39</v>
      </c>
      <c r="B55" s="129" t="s">
        <v>21</v>
      </c>
      <c r="C55" s="129" t="s">
        <v>22</v>
      </c>
      <c r="D55" s="99">
        <v>2364054586.7600002</v>
      </c>
      <c r="E55" s="117">
        <f t="shared" si="15"/>
        <v>0.10249922840492044</v>
      </c>
      <c r="F55" s="97">
        <v>9.4481999999999999</v>
      </c>
      <c r="G55" s="100">
        <v>2440442523.5599999</v>
      </c>
      <c r="H55" s="117">
        <f t="shared" si="16"/>
        <v>0.1040276736298391</v>
      </c>
      <c r="I55" s="97">
        <v>9.7643000000000004</v>
      </c>
      <c r="J55" s="142">
        <f t="shared" si="2"/>
        <v>3.2312255913130764E-2</v>
      </c>
      <c r="K55" s="143">
        <f t="shared" si="3"/>
        <v>3.3456108041743454E-2</v>
      </c>
      <c r="L55" s="10"/>
      <c r="M55" s="5"/>
      <c r="N55" s="11"/>
    </row>
    <row r="56" spans="1:14" ht="12.95" customHeight="1">
      <c r="A56" s="103">
        <v>40</v>
      </c>
      <c r="B56" s="104" t="s">
        <v>45</v>
      </c>
      <c r="C56" s="136" t="s">
        <v>46</v>
      </c>
      <c r="D56" s="137">
        <v>0</v>
      </c>
      <c r="E56" s="150">
        <f t="shared" si="15"/>
        <v>0</v>
      </c>
      <c r="F56" s="138">
        <v>0</v>
      </c>
      <c r="G56" s="137">
        <v>0</v>
      </c>
      <c r="H56" s="150">
        <f t="shared" si="16"/>
        <v>0</v>
      </c>
      <c r="I56" s="138">
        <v>0</v>
      </c>
      <c r="J56" s="144" t="e">
        <f t="shared" si="2"/>
        <v>#DIV/0!</v>
      </c>
      <c r="K56" s="145" t="e">
        <f t="shared" si="3"/>
        <v>#DIV/0!</v>
      </c>
      <c r="L56" s="10"/>
      <c r="M56" s="5"/>
      <c r="N56" s="11"/>
    </row>
    <row r="57" spans="1:14" ht="12.95" customHeight="1">
      <c r="A57" s="128">
        <v>41</v>
      </c>
      <c r="B57" s="129" t="s">
        <v>47</v>
      </c>
      <c r="C57" s="97" t="s">
        <v>48</v>
      </c>
      <c r="D57" s="99">
        <v>4499658527.1099997</v>
      </c>
      <c r="E57" s="117">
        <f t="shared" si="15"/>
        <v>0.19509343383923228</v>
      </c>
      <c r="F57" s="97">
        <v>110.2</v>
      </c>
      <c r="G57" s="99">
        <v>4542389196.4300003</v>
      </c>
      <c r="H57" s="117">
        <f t="shared" si="16"/>
        <v>0.19362643301945789</v>
      </c>
      <c r="I57" s="97">
        <v>111.29</v>
      </c>
      <c r="J57" s="142">
        <f t="shared" si="2"/>
        <v>9.4964249092575736E-3</v>
      </c>
      <c r="K57" s="143">
        <f t="shared" si="3"/>
        <v>9.8911070780399579E-3</v>
      </c>
      <c r="L57" s="10"/>
      <c r="M57" s="5"/>
      <c r="N57" s="11"/>
    </row>
    <row r="58" spans="1:14" ht="12.95" customHeight="1">
      <c r="A58" s="128">
        <v>42</v>
      </c>
      <c r="B58" s="129" t="s">
        <v>26</v>
      </c>
      <c r="C58" s="180" t="s">
        <v>27</v>
      </c>
      <c r="D58" s="189">
        <v>3627036154.3899999</v>
      </c>
      <c r="E58" s="117">
        <f t="shared" si="15"/>
        <v>0.1572588083641687</v>
      </c>
      <c r="F58" s="113">
        <v>103.24</v>
      </c>
      <c r="G58" s="189">
        <v>3710757045.6799998</v>
      </c>
      <c r="H58" s="117">
        <f t="shared" si="16"/>
        <v>0.1581768138937833</v>
      </c>
      <c r="I58" s="113">
        <v>103.24</v>
      </c>
      <c r="J58" s="142">
        <f t="shared" si="2"/>
        <v>2.3082452924729741E-2</v>
      </c>
      <c r="K58" s="143">
        <f t="shared" si="3"/>
        <v>0</v>
      </c>
      <c r="L58" s="10"/>
      <c r="M58" s="5"/>
      <c r="N58" s="11"/>
    </row>
    <row r="59" spans="1:14" ht="12.95" customHeight="1">
      <c r="A59" s="128">
        <v>43</v>
      </c>
      <c r="B59" s="129" t="s">
        <v>11</v>
      </c>
      <c r="C59" s="129" t="s">
        <v>12</v>
      </c>
      <c r="D59" s="186">
        <v>2876631183.4464002</v>
      </c>
      <c r="E59" s="117">
        <f t="shared" si="15"/>
        <v>0.12472321001389919</v>
      </c>
      <c r="F59" s="107">
        <v>2213.17851892524</v>
      </c>
      <c r="G59" s="186">
        <v>2918691925.7232599</v>
      </c>
      <c r="H59" s="117">
        <f t="shared" si="16"/>
        <v>0.12441380124464999</v>
      </c>
      <c r="I59" s="107">
        <v>2246.0132305215002</v>
      </c>
      <c r="J59" s="142">
        <f t="shared" si="2"/>
        <v>1.4621527611498713E-2</v>
      </c>
      <c r="K59" s="143">
        <f t="shared" si="3"/>
        <v>1.4835997781238761E-2</v>
      </c>
      <c r="L59" s="10"/>
      <c r="M59" s="5"/>
      <c r="N59" s="11"/>
    </row>
    <row r="60" spans="1:14" ht="12.95" customHeight="1">
      <c r="A60" s="128">
        <v>44</v>
      </c>
      <c r="B60" s="113" t="s">
        <v>76</v>
      </c>
      <c r="C60" s="129" t="s">
        <v>19</v>
      </c>
      <c r="D60" s="190">
        <v>1132694947.5</v>
      </c>
      <c r="E60" s="117">
        <f t="shared" si="15"/>
        <v>4.9110692615613627E-2</v>
      </c>
      <c r="F60" s="191">
        <v>0.65059999999999996</v>
      </c>
      <c r="G60" s="190">
        <v>1136299263.6900001</v>
      </c>
      <c r="H60" s="117">
        <f t="shared" si="16"/>
        <v>4.8436530591401003E-2</v>
      </c>
      <c r="I60" s="191">
        <v>0.65269999999999995</v>
      </c>
      <c r="J60" s="142">
        <f t="shared" si="2"/>
        <v>3.1820713934985192E-3</v>
      </c>
      <c r="K60" s="143">
        <f t="shared" si="3"/>
        <v>3.2277897325545509E-3</v>
      </c>
      <c r="L60" s="10"/>
      <c r="M60" s="5"/>
      <c r="N60" s="11"/>
    </row>
    <row r="61" spans="1:14" ht="12.95" customHeight="1">
      <c r="A61" s="128">
        <v>45</v>
      </c>
      <c r="B61" s="129" t="s">
        <v>94</v>
      </c>
      <c r="C61" s="129" t="s">
        <v>23</v>
      </c>
      <c r="D61" s="99">
        <v>295134880.75999999</v>
      </c>
      <c r="E61" s="117">
        <f t="shared" si="15"/>
        <v>1.2796277092204598E-2</v>
      </c>
      <c r="F61" s="102">
        <v>113.87</v>
      </c>
      <c r="G61" s="99">
        <v>305697807.88</v>
      </c>
      <c r="H61" s="117">
        <f t="shared" si="16"/>
        <v>1.3030846447105865E-2</v>
      </c>
      <c r="I61" s="102">
        <v>117.99</v>
      </c>
      <c r="J61" s="142">
        <f t="shared" si="2"/>
        <v>3.5790168524979078E-2</v>
      </c>
      <c r="K61" s="143">
        <f t="shared" si="3"/>
        <v>3.6181610608588655E-2</v>
      </c>
      <c r="L61" s="10"/>
      <c r="M61" s="5"/>
      <c r="N61" s="11"/>
    </row>
    <row r="62" spans="1:14" ht="12.95" customHeight="1">
      <c r="A62" s="128">
        <v>46</v>
      </c>
      <c r="B62" s="97" t="s">
        <v>68</v>
      </c>
      <c r="C62" s="129" t="s">
        <v>67</v>
      </c>
      <c r="D62" s="109">
        <v>101675831.5</v>
      </c>
      <c r="E62" s="117">
        <f t="shared" si="15"/>
        <v>4.4083983231799706E-3</v>
      </c>
      <c r="F62" s="108">
        <v>93.63</v>
      </c>
      <c r="G62" s="109">
        <v>103670969.06</v>
      </c>
      <c r="H62" s="117">
        <f t="shared" si="16"/>
        <v>4.419136951658546E-3</v>
      </c>
      <c r="I62" s="108">
        <v>95.47</v>
      </c>
      <c r="J62" s="142">
        <f t="shared" si="2"/>
        <v>1.9622534977744466E-2</v>
      </c>
      <c r="K62" s="143">
        <f t="shared" si="3"/>
        <v>1.9651820997543559E-2</v>
      </c>
      <c r="L62" s="10"/>
      <c r="M62" s="5"/>
    </row>
    <row r="63" spans="1:14" ht="12.95" customHeight="1">
      <c r="A63" s="128">
        <v>47</v>
      </c>
      <c r="B63" s="97" t="s">
        <v>93</v>
      </c>
      <c r="C63" s="129" t="s">
        <v>56</v>
      </c>
      <c r="D63" s="99">
        <v>976033379.65999997</v>
      </c>
      <c r="E63" s="117">
        <f t="shared" si="15"/>
        <v>4.2318256470426051E-2</v>
      </c>
      <c r="F63" s="98">
        <v>552.20000000000005</v>
      </c>
      <c r="G63" s="99">
        <v>1005848665.61</v>
      </c>
      <c r="H63" s="117">
        <f t="shared" si="16"/>
        <v>4.2875870132949558E-2</v>
      </c>
      <c r="I63" s="98">
        <v>552.20000000000005</v>
      </c>
      <c r="J63" s="142">
        <f t="shared" si="2"/>
        <v>3.0547403983648764E-2</v>
      </c>
      <c r="K63" s="143">
        <f t="shared" si="3"/>
        <v>0</v>
      </c>
      <c r="L63" s="10"/>
      <c r="M63" s="5"/>
    </row>
    <row r="64" spans="1:14" ht="12.95" customHeight="1">
      <c r="A64" s="128">
        <v>48</v>
      </c>
      <c r="B64" s="97" t="s">
        <v>81</v>
      </c>
      <c r="C64" s="129" t="s">
        <v>88</v>
      </c>
      <c r="D64" s="99">
        <v>1741610195.99</v>
      </c>
      <c r="E64" s="117">
        <f t="shared" si="15"/>
        <v>7.5511666384901477E-2</v>
      </c>
      <c r="F64" s="192">
        <v>1.5584</v>
      </c>
      <c r="G64" s="99">
        <v>1752909722.05</v>
      </c>
      <c r="H64" s="117">
        <f t="shared" si="16"/>
        <v>7.4720514295081336E-2</v>
      </c>
      <c r="I64" s="192">
        <v>1.5684</v>
      </c>
      <c r="J64" s="142">
        <f t="shared" si="2"/>
        <v>6.4879765208177634E-3</v>
      </c>
      <c r="K64" s="143">
        <f t="shared" si="3"/>
        <v>6.4168377823408682E-3</v>
      </c>
      <c r="L64" s="10"/>
      <c r="M64" s="5"/>
    </row>
    <row r="65" spans="1:14" ht="12.95" customHeight="1">
      <c r="A65" s="128">
        <v>49</v>
      </c>
      <c r="B65" s="97" t="s">
        <v>106</v>
      </c>
      <c r="C65" s="97" t="s">
        <v>84</v>
      </c>
      <c r="D65" s="99">
        <v>180228698.27000001</v>
      </c>
      <c r="E65" s="117">
        <f t="shared" si="15"/>
        <v>7.8142453277343198E-3</v>
      </c>
      <c r="F65" s="97">
        <v>1.062397</v>
      </c>
      <c r="G65" s="193">
        <v>179485212.41999999</v>
      </c>
      <c r="H65" s="117">
        <f t="shared" si="16"/>
        <v>7.6508374685149809E-3</v>
      </c>
      <c r="I65" s="113">
        <v>1.0580149999999999</v>
      </c>
      <c r="J65" s="142">
        <f t="shared" si="2"/>
        <v>-4.1252356430284496E-3</v>
      </c>
      <c r="K65" s="143">
        <f t="shared" si="3"/>
        <v>-4.1246351411008391E-3</v>
      </c>
      <c r="L65" s="10"/>
      <c r="M65" s="5"/>
    </row>
    <row r="66" spans="1:14" ht="12.95" customHeight="1">
      <c r="A66" s="60"/>
      <c r="B66" s="64"/>
      <c r="C66" s="62" t="s">
        <v>72</v>
      </c>
      <c r="D66" s="63">
        <f>SUM(D52:D65)</f>
        <v>23064120808.996399</v>
      </c>
      <c r="E66" s="115">
        <f>(D66/$D$74)</f>
        <v>8.1634949180165159E-2</v>
      </c>
      <c r="F66" s="63"/>
      <c r="G66" s="63">
        <f>SUM(G52:G65)</f>
        <v>23459551082.953259</v>
      </c>
      <c r="H66" s="115">
        <f>(G66/$G$74)</f>
        <v>8.2888467711658628E-2</v>
      </c>
      <c r="I66" s="67"/>
      <c r="J66" s="142">
        <f t="shared" si="2"/>
        <v>1.7144823218347777E-2</v>
      </c>
      <c r="K66" s="143"/>
      <c r="L66" s="10"/>
      <c r="M66" s="5"/>
      <c r="N66" s="11"/>
    </row>
    <row r="67" spans="1:14" s="15" customFormat="1" ht="12.95" customHeight="1">
      <c r="A67" s="59"/>
      <c r="B67" s="45"/>
      <c r="C67" s="26" t="s">
        <v>110</v>
      </c>
      <c r="D67" s="27"/>
      <c r="E67" s="119"/>
      <c r="F67" s="53"/>
      <c r="G67" s="27"/>
      <c r="H67" s="119"/>
      <c r="I67" s="53"/>
      <c r="J67" s="142"/>
      <c r="K67" s="143"/>
      <c r="L67" s="10"/>
      <c r="M67" s="5"/>
      <c r="N67" s="11"/>
    </row>
    <row r="68" spans="1:14" ht="12.95" customHeight="1">
      <c r="A68" s="128">
        <v>50</v>
      </c>
      <c r="B68" s="129" t="s">
        <v>21</v>
      </c>
      <c r="C68" s="97" t="s">
        <v>51</v>
      </c>
      <c r="D68" s="99">
        <v>645264978.59000003</v>
      </c>
      <c r="E68" s="114">
        <f>(D68/$D$73)</f>
        <v>0.14034361361364148</v>
      </c>
      <c r="F68" s="97">
        <v>11.5908</v>
      </c>
      <c r="G68" s="99">
        <v>650266156.70000005</v>
      </c>
      <c r="H68" s="114">
        <f>(G68/$G$73)</f>
        <v>0.13996360895636031</v>
      </c>
      <c r="I68" s="97">
        <v>11.6934</v>
      </c>
      <c r="J68" s="142">
        <f t="shared" si="2"/>
        <v>7.7505804219040872E-3</v>
      </c>
      <c r="K68" s="143">
        <f t="shared" si="3"/>
        <v>8.851848017393164E-3</v>
      </c>
      <c r="L68" s="10"/>
      <c r="M68" s="15"/>
      <c r="N68" s="11"/>
    </row>
    <row r="69" spans="1:14" ht="12" customHeight="1">
      <c r="A69" s="128">
        <v>51</v>
      </c>
      <c r="B69" s="129" t="s">
        <v>52</v>
      </c>
      <c r="C69" s="97" t="s">
        <v>53</v>
      </c>
      <c r="D69" s="99">
        <v>1908916079.5999999</v>
      </c>
      <c r="E69" s="114">
        <f t="shared" ref="E69:E72" si="17">(D69/$D$73)</f>
        <v>0.41518475290827056</v>
      </c>
      <c r="F69" s="102">
        <v>0.92</v>
      </c>
      <c r="G69" s="99">
        <v>1915531527.1199999</v>
      </c>
      <c r="H69" s="114">
        <f t="shared" ref="H69:H72" si="18">(G69/$G$73)</f>
        <v>0.41229995263169339</v>
      </c>
      <c r="I69" s="102">
        <v>0.93</v>
      </c>
      <c r="J69" s="142">
        <f t="shared" si="2"/>
        <v>3.4655517812947553E-3</v>
      </c>
      <c r="K69" s="143">
        <f t="shared" si="3"/>
        <v>1.0869565217391313E-2</v>
      </c>
      <c r="L69" s="10"/>
      <c r="M69" s="5"/>
      <c r="N69" s="11"/>
    </row>
    <row r="70" spans="1:14" ht="12" customHeight="1">
      <c r="A70" s="128">
        <v>52</v>
      </c>
      <c r="B70" s="129" t="s">
        <v>7</v>
      </c>
      <c r="C70" s="97" t="s">
        <v>54</v>
      </c>
      <c r="D70" s="101">
        <v>1714906566.6099999</v>
      </c>
      <c r="E70" s="114">
        <f t="shared" si="17"/>
        <v>0.37298814061430019</v>
      </c>
      <c r="F70" s="102">
        <v>0.76</v>
      </c>
      <c r="G70" s="101">
        <v>1744682234.8</v>
      </c>
      <c r="H70" s="114">
        <f t="shared" si="18"/>
        <v>0.37552626651199661</v>
      </c>
      <c r="I70" s="102">
        <v>0.77</v>
      </c>
      <c r="J70" s="142">
        <f t="shared" si="2"/>
        <v>1.7362851580223479E-2</v>
      </c>
      <c r="K70" s="143">
        <f t="shared" si="3"/>
        <v>1.3157894736842117E-2</v>
      </c>
      <c r="L70" s="10"/>
      <c r="M70" s="5"/>
      <c r="N70" s="16"/>
    </row>
    <row r="71" spans="1:14" ht="12" customHeight="1">
      <c r="A71" s="183">
        <v>53</v>
      </c>
      <c r="B71" s="184" t="s">
        <v>9</v>
      </c>
      <c r="C71" s="113" t="s">
        <v>55</v>
      </c>
      <c r="D71" s="99">
        <v>194909396.75999999</v>
      </c>
      <c r="E71" s="116">
        <f t="shared" si="17"/>
        <v>4.2392334895234161E-2</v>
      </c>
      <c r="F71" s="97">
        <v>21.606999999999999</v>
      </c>
      <c r="G71" s="99">
        <v>200409933.19999999</v>
      </c>
      <c r="H71" s="114">
        <f t="shared" si="18"/>
        <v>4.3136333072791279E-2</v>
      </c>
      <c r="I71" s="97">
        <v>22.191199999999998</v>
      </c>
      <c r="J71" s="142">
        <f t="shared" si="2"/>
        <v>2.8220991555235459E-2</v>
      </c>
      <c r="K71" s="143">
        <f t="shared" si="3"/>
        <v>2.7037534132457037E-2</v>
      </c>
      <c r="L71" s="10"/>
      <c r="M71" s="5"/>
      <c r="N71" s="11"/>
    </row>
    <row r="72" spans="1:14" ht="12" customHeight="1">
      <c r="A72" s="128">
        <v>54</v>
      </c>
      <c r="B72" s="129" t="s">
        <v>7</v>
      </c>
      <c r="C72" s="129" t="s">
        <v>107</v>
      </c>
      <c r="D72" s="102">
        <v>133753898.31</v>
      </c>
      <c r="E72" s="114">
        <f t="shared" si="17"/>
        <v>2.9091157968553421E-2</v>
      </c>
      <c r="F72" s="102">
        <v>130.65</v>
      </c>
      <c r="G72" s="102">
        <v>135076064.24000001</v>
      </c>
      <c r="H72" s="114">
        <f t="shared" si="18"/>
        <v>2.9073838827158454E-2</v>
      </c>
      <c r="I72" s="102">
        <v>131.75</v>
      </c>
      <c r="J72" s="142">
        <f t="shared" si="2"/>
        <v>9.8850646351677698E-3</v>
      </c>
      <c r="K72" s="143">
        <f t="shared" si="3"/>
        <v>8.4194412552621063E-3</v>
      </c>
      <c r="L72" s="10"/>
      <c r="M72" s="5"/>
      <c r="N72" s="11"/>
    </row>
    <row r="73" spans="1:14" ht="12" customHeight="1">
      <c r="A73" s="90"/>
      <c r="B73" s="68"/>
      <c r="C73" s="62" t="s">
        <v>72</v>
      </c>
      <c r="D73" s="69">
        <f>SUM(D68:D72)</f>
        <v>4597750919.8700008</v>
      </c>
      <c r="E73" s="115">
        <f>(D73/$D$74)</f>
        <v>1.6273638427190384E-2</v>
      </c>
      <c r="F73" s="67"/>
      <c r="G73" s="69">
        <f>SUM(G68:G72)</f>
        <v>4645965916.0599995</v>
      </c>
      <c r="H73" s="115">
        <f>(G73/$G$74)</f>
        <v>1.6415360825153817E-2</v>
      </c>
      <c r="I73" s="67"/>
      <c r="J73" s="142">
        <f t="shared" si="2"/>
        <v>1.0486648152606293E-2</v>
      </c>
      <c r="K73" s="143"/>
      <c r="L73" s="10"/>
      <c r="M73" s="5"/>
      <c r="N73" s="11"/>
    </row>
    <row r="74" spans="1:14" ht="15" customHeight="1">
      <c r="A74" s="70"/>
      <c r="B74" s="71"/>
      <c r="C74" s="72" t="s">
        <v>57</v>
      </c>
      <c r="D74" s="73">
        <f>SUM(D18,D26,D34,D45,D50,D66,D73)</f>
        <v>282527533129.15991</v>
      </c>
      <c r="E74" s="120"/>
      <c r="F74" s="74"/>
      <c r="G74" s="75">
        <f>SUM(G18,G26,G34,G45,G50,G66,G73)</f>
        <v>283025512844.09338</v>
      </c>
      <c r="H74" s="120"/>
      <c r="I74" s="126"/>
      <c r="J74" s="142">
        <f t="shared" ref="J74:J83" si="19">((G74-D74)/D74)</f>
        <v>1.7625882667719182E-3</v>
      </c>
      <c r="K74" s="143"/>
      <c r="L74" s="10"/>
      <c r="M74" s="5"/>
    </row>
    <row r="75" spans="1:14" ht="12" customHeight="1">
      <c r="A75" s="58"/>
      <c r="B75" s="33"/>
      <c r="C75" s="13"/>
      <c r="D75" s="25"/>
      <c r="E75" s="119"/>
      <c r="F75" s="52"/>
      <c r="G75" s="25"/>
      <c r="H75" s="119"/>
      <c r="I75" s="52"/>
      <c r="J75" s="142"/>
      <c r="K75" s="143"/>
      <c r="L75" s="10"/>
      <c r="M75" s="5"/>
    </row>
    <row r="76" spans="1:14" ht="27" customHeight="1">
      <c r="A76" s="91"/>
      <c r="B76" s="45"/>
      <c r="C76" s="28" t="s">
        <v>79</v>
      </c>
      <c r="D76" s="29" t="s">
        <v>109</v>
      </c>
      <c r="E76" s="121"/>
      <c r="F76" s="53"/>
      <c r="G76" s="29" t="s">
        <v>113</v>
      </c>
      <c r="H76" s="121"/>
      <c r="I76" s="53"/>
      <c r="J76" s="142"/>
      <c r="K76" s="143"/>
      <c r="M76" s="5"/>
    </row>
    <row r="77" spans="1:14" ht="12" customHeight="1">
      <c r="A77" s="128">
        <v>1</v>
      </c>
      <c r="B77" s="97" t="s">
        <v>58</v>
      </c>
      <c r="C77" s="97" t="s">
        <v>59</v>
      </c>
      <c r="D77" s="109">
        <v>1843904000</v>
      </c>
      <c r="E77" s="118">
        <f>(D77/$D$84)</f>
        <v>0.48502915751203168</v>
      </c>
      <c r="F77" s="108">
        <v>12.26</v>
      </c>
      <c r="G77" s="109">
        <v>1895040000</v>
      </c>
      <c r="H77" s="118">
        <f>(G77/$G$84)</f>
        <v>0.48938589068221761</v>
      </c>
      <c r="I77" s="108">
        <v>12.6</v>
      </c>
      <c r="J77" s="142">
        <f t="shared" si="19"/>
        <v>2.7732463295269169E-2</v>
      </c>
      <c r="K77" s="143">
        <f t="shared" ref="K77:K83" si="20">((I77-F77)/F77)</f>
        <v>2.7732463295269155E-2</v>
      </c>
      <c r="M77" s="5"/>
    </row>
    <row r="78" spans="1:14" ht="12" customHeight="1">
      <c r="A78" s="128">
        <v>2</v>
      </c>
      <c r="B78" s="97" t="s">
        <v>58</v>
      </c>
      <c r="C78" s="97" t="s">
        <v>97</v>
      </c>
      <c r="D78" s="109">
        <v>96635069.519999996</v>
      </c>
      <c r="E78" s="118">
        <f t="shared" ref="E78:E83" si="21">(D78/$D$84)</f>
        <v>2.5419341980603225E-2</v>
      </c>
      <c r="F78" s="108">
        <v>2.64</v>
      </c>
      <c r="G78" s="109">
        <v>101759656.54000001</v>
      </c>
      <c r="H78" s="118">
        <f t="shared" ref="H78:H83" si="22">(G78/$G$84)</f>
        <v>2.6278991552338975E-2</v>
      </c>
      <c r="I78" s="108">
        <v>2.78</v>
      </c>
      <c r="J78" s="142">
        <f t="shared" si="19"/>
        <v>5.3030303030303143E-2</v>
      </c>
      <c r="K78" s="143">
        <f t="shared" si="20"/>
        <v>5.3030303030302907E-2</v>
      </c>
      <c r="M78" s="5"/>
    </row>
    <row r="79" spans="1:14" ht="12" customHeight="1">
      <c r="A79" s="128">
        <v>3</v>
      </c>
      <c r="B79" s="97" t="s">
        <v>58</v>
      </c>
      <c r="C79" s="97" t="s">
        <v>86</v>
      </c>
      <c r="D79" s="109">
        <v>76577464.799999997</v>
      </c>
      <c r="E79" s="118">
        <f t="shared" si="21"/>
        <v>2.0143295549199556E-2</v>
      </c>
      <c r="F79" s="108">
        <v>6.55</v>
      </c>
      <c r="G79" s="109">
        <v>78097322.879999995</v>
      </c>
      <c r="H79" s="118">
        <f t="shared" si="22"/>
        <v>2.0168296140200485E-2</v>
      </c>
      <c r="I79" s="108">
        <v>6.68</v>
      </c>
      <c r="J79" s="142">
        <f t="shared" si="19"/>
        <v>1.9847328244274785E-2</v>
      </c>
      <c r="K79" s="143">
        <f t="shared" si="20"/>
        <v>1.9847328244274792E-2</v>
      </c>
      <c r="M79" s="5"/>
    </row>
    <row r="80" spans="1:14" ht="12" customHeight="1">
      <c r="A80" s="128">
        <v>4</v>
      </c>
      <c r="B80" s="97" t="s">
        <v>58</v>
      </c>
      <c r="C80" s="97" t="s">
        <v>87</v>
      </c>
      <c r="D80" s="109">
        <v>81913562.280000001</v>
      </c>
      <c r="E80" s="118">
        <f t="shared" si="21"/>
        <v>2.1546927660809748E-2</v>
      </c>
      <c r="F80" s="108">
        <v>18.36</v>
      </c>
      <c r="G80" s="109">
        <v>87267389.879999995</v>
      </c>
      <c r="H80" s="118">
        <f t="shared" si="22"/>
        <v>2.2536426314978122E-2</v>
      </c>
      <c r="I80" s="108">
        <v>19.559999999999999</v>
      </c>
      <c r="J80" s="142">
        <f t="shared" si="19"/>
        <v>6.5359477124182927E-2</v>
      </c>
      <c r="K80" s="143">
        <f t="shared" si="20"/>
        <v>6.5359477124182969E-2</v>
      </c>
      <c r="M80" s="5"/>
    </row>
    <row r="81" spans="1:14" ht="12" customHeight="1">
      <c r="A81" s="128">
        <v>5</v>
      </c>
      <c r="B81" s="97" t="s">
        <v>60</v>
      </c>
      <c r="C81" s="97" t="s">
        <v>61</v>
      </c>
      <c r="D81" s="109">
        <v>366750000</v>
      </c>
      <c r="E81" s="118">
        <f t="shared" si="21"/>
        <v>9.647164034436588E-2</v>
      </c>
      <c r="F81" s="108">
        <v>2445</v>
      </c>
      <c r="G81" s="109">
        <v>361200000</v>
      </c>
      <c r="H81" s="118">
        <f t="shared" si="22"/>
        <v>9.3278339092798562E-2</v>
      </c>
      <c r="I81" s="108">
        <v>2408</v>
      </c>
      <c r="J81" s="142">
        <f t="shared" si="19"/>
        <v>-1.5132924335378323E-2</v>
      </c>
      <c r="K81" s="143">
        <f t="shared" si="20"/>
        <v>-1.5132924335378323E-2</v>
      </c>
      <c r="M81" s="5"/>
    </row>
    <row r="82" spans="1:14" ht="12" customHeight="1">
      <c r="A82" s="128">
        <v>6</v>
      </c>
      <c r="B82" s="97" t="s">
        <v>52</v>
      </c>
      <c r="C82" s="97" t="s">
        <v>80</v>
      </c>
      <c r="D82" s="109">
        <v>523724000</v>
      </c>
      <c r="E82" s="118">
        <f t="shared" si="21"/>
        <v>0.1377628176352084</v>
      </c>
      <c r="F82" s="108">
        <v>8.42</v>
      </c>
      <c r="G82" s="109">
        <v>536786000</v>
      </c>
      <c r="H82" s="118">
        <f t="shared" si="22"/>
        <v>0.13862266480694066</v>
      </c>
      <c r="I82" s="108">
        <v>8.6300000000000008</v>
      </c>
      <c r="J82" s="142">
        <f t="shared" si="19"/>
        <v>2.4940617577197149E-2</v>
      </c>
      <c r="K82" s="143">
        <f t="shared" si="20"/>
        <v>2.494061757719725E-2</v>
      </c>
      <c r="M82" s="5"/>
    </row>
    <row r="83" spans="1:14" ht="12" customHeight="1">
      <c r="A83" s="128">
        <v>7</v>
      </c>
      <c r="B83" s="97" t="s">
        <v>69</v>
      </c>
      <c r="C83" s="97" t="s">
        <v>70</v>
      </c>
      <c r="D83" s="109">
        <v>812131272</v>
      </c>
      <c r="E83" s="118">
        <f t="shared" si="21"/>
        <v>0.21362681931778155</v>
      </c>
      <c r="F83" s="108">
        <v>72</v>
      </c>
      <c r="G83" s="109">
        <v>812131272</v>
      </c>
      <c r="H83" s="118">
        <f t="shared" si="22"/>
        <v>0.20972939141052555</v>
      </c>
      <c r="I83" s="108">
        <v>72</v>
      </c>
      <c r="J83" s="142">
        <f t="shared" si="19"/>
        <v>0</v>
      </c>
      <c r="K83" s="143">
        <f t="shared" si="20"/>
        <v>0</v>
      </c>
      <c r="L83" s="10"/>
      <c r="M83" s="5"/>
      <c r="N83" s="11"/>
    </row>
    <row r="84" spans="1:14" ht="12" customHeight="1">
      <c r="A84" s="76"/>
      <c r="B84" s="77"/>
      <c r="C84" s="78" t="s">
        <v>62</v>
      </c>
      <c r="D84" s="79">
        <f>SUM(D77:D83)</f>
        <v>3801635368.5999999</v>
      </c>
      <c r="E84" s="79"/>
      <c r="F84" s="80"/>
      <c r="G84" s="79">
        <f>SUM(G77:G83)</f>
        <v>3872281641.3000002</v>
      </c>
      <c r="H84" s="79"/>
      <c r="I84" s="80"/>
      <c r="J84" s="146"/>
      <c r="K84" s="147"/>
      <c r="M84" s="5"/>
    </row>
    <row r="85" spans="1:14" ht="12" customHeight="1" thickBot="1">
      <c r="A85" s="81"/>
      <c r="B85" s="82"/>
      <c r="C85" s="83" t="s">
        <v>73</v>
      </c>
      <c r="D85" s="84">
        <f>SUM(D74,D84)</f>
        <v>286329168497.75989</v>
      </c>
      <c r="E85" s="110"/>
      <c r="F85" s="85"/>
      <c r="G85" s="84">
        <f>SUM(G74,G84)</f>
        <v>286897794485.39337</v>
      </c>
      <c r="H85" s="110"/>
      <c r="I85" s="127"/>
      <c r="J85" s="148"/>
      <c r="K85" s="149"/>
      <c r="L85" s="10"/>
      <c r="M85" s="5"/>
      <c r="N85" s="11"/>
    </row>
    <row r="86" spans="1:14" ht="12" customHeight="1">
      <c r="A86" s="22"/>
      <c r="B86" s="14"/>
      <c r="C86" s="30"/>
      <c r="D86" s="219"/>
      <c r="E86" s="219"/>
      <c r="F86" s="219"/>
      <c r="G86" s="31"/>
      <c r="H86" s="31"/>
      <c r="I86" s="32"/>
      <c r="K86" s="10"/>
      <c r="L86" s="10"/>
      <c r="M86" s="5"/>
      <c r="N86" s="11"/>
    </row>
    <row r="87" spans="1:14" ht="12.75" customHeight="1">
      <c r="A87" s="22"/>
      <c r="B87" s="14" t="s">
        <v>83</v>
      </c>
      <c r="C87" s="31"/>
      <c r="D87" s="219"/>
      <c r="E87" s="219"/>
      <c r="F87" s="219"/>
      <c r="G87" s="31"/>
      <c r="H87" s="31"/>
      <c r="I87" s="32"/>
      <c r="M87" s="5"/>
    </row>
    <row r="88" spans="1:14" ht="12" customHeight="1">
      <c r="A88" s="22"/>
      <c r="B88" s="94" t="s">
        <v>114</v>
      </c>
      <c r="C88" s="95"/>
      <c r="D88" s="30"/>
      <c r="E88" s="30"/>
      <c r="F88" s="30"/>
      <c r="G88" s="30"/>
      <c r="H88" s="30"/>
      <c r="I88" s="14"/>
      <c r="M88" s="5"/>
    </row>
    <row r="89" spans="1:14" ht="12.75" customHeight="1">
      <c r="A89" s="22"/>
      <c r="B89" s="220" t="s">
        <v>121</v>
      </c>
      <c r="C89" s="220"/>
      <c r="D89" s="219"/>
      <c r="E89" s="219"/>
      <c r="F89" s="219"/>
      <c r="I89" s="6"/>
      <c r="M89" s="5"/>
    </row>
    <row r="90" spans="1:14" ht="12" customHeight="1">
      <c r="A90" s="23"/>
      <c r="B90" s="194" t="s">
        <v>120</v>
      </c>
      <c r="C90" s="46"/>
      <c r="D90"/>
      <c r="E90"/>
      <c r="F90" s="37"/>
      <c r="G90"/>
      <c r="H90"/>
      <c r="I90" s="14"/>
      <c r="M90" s="5"/>
    </row>
    <row r="91" spans="1:14" ht="12" customHeight="1">
      <c r="A91" s="24"/>
      <c r="B91" s="14"/>
      <c r="C91" s="37"/>
      <c r="D91"/>
      <c r="E91"/>
      <c r="F91" s="37"/>
      <c r="G91"/>
      <c r="H91"/>
      <c r="I91" s="14"/>
      <c r="M91" s="5"/>
    </row>
    <row r="92" spans="1:14" ht="12" customHeight="1">
      <c r="A92" s="24"/>
      <c r="B92" s="14"/>
      <c r="C92" s="37"/>
      <c r="D92"/>
      <c r="E92"/>
      <c r="F92" s="37"/>
      <c r="G92" s="38"/>
      <c r="H92" s="38"/>
      <c r="I92" s="39"/>
      <c r="J92" s="40"/>
      <c r="K92" s="40"/>
      <c r="L92" s="41"/>
      <c r="M92" s="42"/>
    </row>
    <row r="93" spans="1:14" ht="12" customHeight="1">
      <c r="A93" s="24"/>
      <c r="B93" s="14"/>
      <c r="C93" s="37"/>
      <c r="D93"/>
      <c r="E93"/>
      <c r="F93" s="38"/>
      <c r="G93" s="38"/>
      <c r="H93" s="38"/>
      <c r="I93" s="39"/>
      <c r="J93" s="43"/>
      <c r="K93" s="43"/>
      <c r="L93" s="44"/>
      <c r="M93" s="43"/>
    </row>
    <row r="94" spans="1:14" ht="12" customHeight="1">
      <c r="A94" s="24"/>
      <c r="B94" s="14"/>
      <c r="C94" s="14"/>
      <c r="D94" s="34"/>
      <c r="E94" s="34"/>
      <c r="F94" s="14"/>
      <c r="G94" s="14"/>
      <c r="H94" s="14"/>
      <c r="I94" s="14"/>
      <c r="J94" s="15"/>
      <c r="M94" s="17"/>
    </row>
    <row r="95" spans="1:14" ht="12" customHeight="1">
      <c r="A95" s="24"/>
      <c r="B95" s="14"/>
      <c r="C95" s="14"/>
      <c r="D95" s="34"/>
      <c r="E95" s="34"/>
      <c r="F95" s="14"/>
      <c r="G95" s="14"/>
      <c r="H95" s="14"/>
      <c r="I95" s="14"/>
      <c r="J95" s="15"/>
      <c r="M95" s="17"/>
    </row>
    <row r="96" spans="1:14" ht="12" customHeight="1">
      <c r="A96" s="24"/>
      <c r="B96" s="14"/>
      <c r="C96" s="14"/>
      <c r="D96" s="14"/>
      <c r="E96" s="14"/>
      <c r="F96" s="14"/>
      <c r="G96" s="14"/>
      <c r="H96" s="14"/>
      <c r="I96" s="14"/>
      <c r="J96" s="15"/>
      <c r="M96" s="17"/>
    </row>
    <row r="97" spans="1:13" ht="12" customHeight="1">
      <c r="A97" s="24"/>
      <c r="B97" s="12"/>
      <c r="C97" s="14"/>
      <c r="D97" s="14"/>
      <c r="E97" s="14"/>
      <c r="F97" s="14"/>
      <c r="G97" s="14"/>
      <c r="H97" s="14"/>
      <c r="I97" s="14"/>
      <c r="J97" s="15"/>
      <c r="M97" s="17"/>
    </row>
    <row r="98" spans="1:13" ht="12" customHeight="1">
      <c r="A98" s="24"/>
      <c r="B98" s="12"/>
      <c r="C98" s="35"/>
      <c r="D98" s="14"/>
      <c r="E98" s="14"/>
      <c r="F98" s="14"/>
      <c r="G98" s="14"/>
      <c r="H98" s="14"/>
      <c r="I98" s="14"/>
      <c r="J98" s="15"/>
      <c r="M98" s="17"/>
    </row>
    <row r="99" spans="1:13" ht="12" customHeight="1">
      <c r="A99" s="24"/>
      <c r="B99" s="12"/>
      <c r="C99" s="12"/>
      <c r="D99" s="14"/>
      <c r="E99" s="14"/>
      <c r="F99" s="14"/>
      <c r="G99" s="14"/>
      <c r="H99" s="14"/>
      <c r="I99" s="14"/>
      <c r="J99" s="15"/>
      <c r="M99" s="17"/>
    </row>
    <row r="100" spans="1:13" ht="12" customHeight="1">
      <c r="A100" s="24"/>
      <c r="B100" s="12"/>
      <c r="C100" s="12"/>
      <c r="D100" s="14"/>
      <c r="E100" s="14"/>
      <c r="F100" s="14"/>
      <c r="G100" s="14"/>
      <c r="H100" s="14"/>
      <c r="I100" s="14"/>
      <c r="J100" s="15"/>
      <c r="M100" s="17"/>
    </row>
    <row r="101" spans="1:13" ht="12" customHeight="1">
      <c r="A101" s="24"/>
      <c r="B101" s="12"/>
      <c r="C101" s="12"/>
      <c r="D101" s="14"/>
      <c r="E101" s="14"/>
      <c r="F101" s="14"/>
      <c r="G101" s="14"/>
      <c r="H101" s="14"/>
      <c r="I101" s="14"/>
      <c r="J101" s="15"/>
      <c r="M101" s="17"/>
    </row>
    <row r="102" spans="1:13" ht="12" customHeight="1">
      <c r="A102" s="7"/>
      <c r="B102" s="12"/>
      <c r="C102" s="35"/>
      <c r="D102" s="14"/>
      <c r="E102" s="14"/>
      <c r="F102" s="14"/>
      <c r="G102" s="14"/>
      <c r="H102" s="14"/>
      <c r="I102" s="14"/>
      <c r="J102" s="15"/>
      <c r="M102" s="17"/>
    </row>
    <row r="103" spans="1:13" ht="12" customHeight="1">
      <c r="B103" s="19"/>
      <c r="C103" s="12"/>
      <c r="D103" s="14"/>
      <c r="E103" s="14"/>
      <c r="F103" s="14"/>
      <c r="G103" s="14"/>
      <c r="H103" s="14"/>
      <c r="I103" s="14"/>
      <c r="M103" s="17"/>
    </row>
    <row r="104" spans="1:13" ht="12" customHeight="1">
      <c r="B104" s="20"/>
      <c r="C104" s="19"/>
      <c r="D104" s="15"/>
      <c r="E104" s="15"/>
      <c r="F104" s="15"/>
      <c r="G104" s="15"/>
      <c r="H104" s="15"/>
      <c r="I104" s="15"/>
      <c r="M104" s="17"/>
    </row>
    <row r="105" spans="1:13" ht="12" customHeight="1">
      <c r="B105" s="20"/>
      <c r="C105" s="20"/>
      <c r="M105" s="17"/>
    </row>
    <row r="106" spans="1:13" ht="12" customHeight="1">
      <c r="B106" s="20"/>
      <c r="C106" s="36"/>
      <c r="M106" s="17"/>
    </row>
    <row r="107" spans="1:13" ht="12" customHeight="1">
      <c r="B107" s="20"/>
      <c r="C107" s="20"/>
      <c r="M107" s="17"/>
    </row>
    <row r="108" spans="1:13" ht="12" customHeight="1">
      <c r="B108" s="20"/>
      <c r="C108" s="20"/>
      <c r="M108" s="17"/>
    </row>
    <row r="109" spans="1:13" ht="12" customHeight="1">
      <c r="B109" s="20"/>
      <c r="C109" s="20"/>
      <c r="M109" s="17"/>
    </row>
    <row r="110" spans="1:13" ht="12" customHeight="1">
      <c r="B110" s="20"/>
      <c r="C110" s="20"/>
      <c r="M110" s="17"/>
    </row>
    <row r="111" spans="1:13" ht="12" customHeight="1">
      <c r="B111" s="20"/>
      <c r="C111" s="20"/>
      <c r="M111" s="17"/>
    </row>
    <row r="112" spans="1:13" ht="12" customHeight="1">
      <c r="B112" s="20"/>
      <c r="C112" s="20"/>
      <c r="M112" s="17"/>
    </row>
    <row r="113" spans="2:13" ht="12" customHeight="1">
      <c r="B113" s="20"/>
      <c r="C113" s="20"/>
      <c r="M113" s="17"/>
    </row>
    <row r="114" spans="2:13" ht="12" customHeight="1">
      <c r="B114" s="20"/>
      <c r="C114" s="20"/>
      <c r="M114" s="17"/>
    </row>
    <row r="115" spans="2:13" ht="12" customHeight="1">
      <c r="B115" s="20"/>
      <c r="C115" s="20"/>
      <c r="M115" s="17"/>
    </row>
    <row r="116" spans="2:13" ht="12" customHeight="1">
      <c r="B116" s="20"/>
      <c r="C116" s="20"/>
      <c r="M116" s="17"/>
    </row>
    <row r="117" spans="2:13" ht="12" customHeight="1">
      <c r="B117" s="20"/>
      <c r="C117" s="20"/>
      <c r="M117" s="17"/>
    </row>
    <row r="118" spans="2:13" ht="12" customHeight="1">
      <c r="B118" s="20"/>
      <c r="C118" s="20"/>
      <c r="M118" s="17"/>
    </row>
    <row r="119" spans="2:13" ht="12" customHeight="1">
      <c r="B119" s="20"/>
      <c r="C119" s="20"/>
      <c r="M119" s="17"/>
    </row>
    <row r="120" spans="2:13" ht="12" customHeight="1">
      <c r="B120" s="20"/>
      <c r="C120" s="20"/>
      <c r="M120" s="17"/>
    </row>
    <row r="121" spans="2:13" ht="12" customHeight="1">
      <c r="B121" s="20"/>
      <c r="C121" s="20"/>
      <c r="M121" s="17"/>
    </row>
    <row r="122" spans="2:13" ht="12" customHeight="1">
      <c r="B122" s="20"/>
      <c r="C122" s="20"/>
      <c r="M122" s="17"/>
    </row>
    <row r="123" spans="2:13" ht="12" customHeight="1">
      <c r="B123" s="20"/>
      <c r="C123" s="20"/>
      <c r="M123" s="17"/>
    </row>
    <row r="124" spans="2:13" ht="12" customHeight="1">
      <c r="B124" s="20"/>
      <c r="C124" s="20"/>
      <c r="M124" s="17"/>
    </row>
    <row r="125" spans="2:13" ht="12" customHeight="1">
      <c r="B125" s="20"/>
      <c r="C125" s="20"/>
      <c r="M125" s="17"/>
    </row>
    <row r="126" spans="2:13" ht="12" customHeight="1">
      <c r="B126" s="20"/>
      <c r="C126" s="20"/>
      <c r="M126" s="17"/>
    </row>
    <row r="127" spans="2:13" ht="12" customHeight="1">
      <c r="B127" s="20"/>
      <c r="C127" s="20"/>
      <c r="M127" s="17"/>
    </row>
    <row r="128" spans="2:13" ht="12" customHeight="1">
      <c r="B128" s="20"/>
      <c r="C128" s="20"/>
      <c r="M128" s="17"/>
    </row>
    <row r="129" spans="2:13" ht="12" customHeight="1">
      <c r="B129" s="20"/>
      <c r="C129" s="20"/>
      <c r="M129" s="17"/>
    </row>
    <row r="130" spans="2:13" ht="12" customHeight="1">
      <c r="B130" s="20"/>
      <c r="C130" s="20"/>
      <c r="M130" s="17"/>
    </row>
    <row r="131" spans="2:13" ht="12" customHeight="1">
      <c r="B131" s="20"/>
      <c r="C131" s="20"/>
      <c r="M131" s="17"/>
    </row>
    <row r="132" spans="2:13" ht="12" customHeight="1">
      <c r="B132" s="20"/>
      <c r="C132" s="20"/>
      <c r="M132" s="17"/>
    </row>
    <row r="133" spans="2:13" ht="12" customHeight="1">
      <c r="B133" s="20"/>
      <c r="C133" s="20"/>
      <c r="M133" s="17"/>
    </row>
    <row r="134" spans="2:13" ht="12" customHeight="1">
      <c r="B134" s="20"/>
      <c r="C134" s="20"/>
      <c r="M134" s="18"/>
    </row>
    <row r="135" spans="2:13" ht="12" customHeight="1">
      <c r="B135" s="20"/>
      <c r="C135" s="20"/>
      <c r="M135" s="18"/>
    </row>
    <row r="136" spans="2:13" ht="12" customHeight="1">
      <c r="B136" s="20"/>
      <c r="C136" s="20"/>
      <c r="M136" s="18"/>
    </row>
    <row r="137" spans="2:13" ht="12" customHeight="1">
      <c r="B137" s="20"/>
      <c r="C137" s="20"/>
    </row>
    <row r="138" spans="2:13" ht="12" customHeight="1">
      <c r="B138" s="21"/>
      <c r="C138" s="20"/>
    </row>
    <row r="139" spans="2:13" ht="12" customHeight="1">
      <c r="B139" s="21"/>
      <c r="C139" s="21"/>
    </row>
    <row r="140" spans="2:13" ht="12" customHeight="1">
      <c r="B140" s="21"/>
      <c r="C140" s="21"/>
    </row>
    <row r="141" spans="2:13" ht="12" customHeight="1">
      <c r="C141" s="21"/>
    </row>
  </sheetData>
  <mergeCells count="7">
    <mergeCell ref="D89:F89"/>
    <mergeCell ref="B89:C89"/>
    <mergeCell ref="A2:K2"/>
    <mergeCell ref="J3:K3"/>
    <mergeCell ref="G3:I3"/>
    <mergeCell ref="D3:F3"/>
    <mergeCell ref="D86:F8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169" t="s">
        <v>105</v>
      </c>
      <c r="C1" s="162">
        <v>42461</v>
      </c>
      <c r="D1" s="163">
        <v>42468</v>
      </c>
      <c r="E1" s="163">
        <v>42475</v>
      </c>
      <c r="F1" s="163">
        <v>42482</v>
      </c>
      <c r="G1" s="163">
        <v>42489</v>
      </c>
      <c r="H1" s="163">
        <v>38843</v>
      </c>
      <c r="I1" s="164">
        <v>42503</v>
      </c>
      <c r="J1" s="164">
        <v>42510</v>
      </c>
    </row>
    <row r="2" spans="2:10">
      <c r="B2" s="170" t="s">
        <v>110</v>
      </c>
      <c r="C2" s="155">
        <v>4511062086.8499994</v>
      </c>
      <c r="D2" s="151">
        <v>4473582861.3900003</v>
      </c>
      <c r="E2" s="151">
        <v>4432668254.2300005</v>
      </c>
      <c r="F2" s="151">
        <v>4437703284.9799995</v>
      </c>
      <c r="G2" s="151">
        <v>4437618936.71</v>
      </c>
      <c r="H2" s="151">
        <v>4513895741.3399992</v>
      </c>
      <c r="I2" s="165">
        <v>4597750919.8700008</v>
      </c>
      <c r="J2" s="165">
        <v>4645965916.0599995</v>
      </c>
    </row>
    <row r="3" spans="2:10">
      <c r="B3" s="170" t="s">
        <v>99</v>
      </c>
      <c r="C3" s="156">
        <v>23192363728.683502</v>
      </c>
      <c r="D3" s="152">
        <v>22138355640.011375</v>
      </c>
      <c r="E3" s="152">
        <v>22312854265.14048</v>
      </c>
      <c r="F3" s="152">
        <v>22377975056.450001</v>
      </c>
      <c r="G3" s="152">
        <v>22521652300.401424</v>
      </c>
      <c r="H3" s="152">
        <v>22787556145.83482</v>
      </c>
      <c r="I3" s="166">
        <v>23111972513.726398</v>
      </c>
      <c r="J3" s="166">
        <v>23459551082.953259</v>
      </c>
    </row>
    <row r="4" spans="2:10">
      <c r="B4" s="170" t="s">
        <v>78</v>
      </c>
      <c r="C4" s="155">
        <v>19623427885.533077</v>
      </c>
      <c r="D4" s="151">
        <v>19998606756.581299</v>
      </c>
      <c r="E4" s="151">
        <v>20508196955.070538</v>
      </c>
      <c r="F4" s="151">
        <v>20850523055.170002</v>
      </c>
      <c r="G4" s="151">
        <v>21235389057.950111</v>
      </c>
      <c r="H4" s="151">
        <v>21280804942.670841</v>
      </c>
      <c r="I4" s="165">
        <v>21331587769.744442</v>
      </c>
      <c r="J4" s="165">
        <v>21396724487.836266</v>
      </c>
    </row>
    <row r="5" spans="2:10">
      <c r="B5" s="170" t="s">
        <v>0</v>
      </c>
      <c r="C5" s="155">
        <v>12855453267.860001</v>
      </c>
      <c r="D5" s="151">
        <v>12823397373.910002</v>
      </c>
      <c r="E5" s="151">
        <v>12799689115.790001</v>
      </c>
      <c r="F5" s="151">
        <v>12869420444</v>
      </c>
      <c r="G5" s="151">
        <v>12952332875</v>
      </c>
      <c r="H5" s="151">
        <v>13204586602.25</v>
      </c>
      <c r="I5" s="165">
        <v>13532865464.860001</v>
      </c>
      <c r="J5" s="165">
        <v>13950967047.910002</v>
      </c>
    </row>
    <row r="6" spans="2:10">
      <c r="B6" s="170" t="s">
        <v>74</v>
      </c>
      <c r="C6" s="155">
        <v>45679053321.605835</v>
      </c>
      <c r="D6" s="151">
        <v>45694974381.345833</v>
      </c>
      <c r="E6" s="151">
        <v>45692784966.04583</v>
      </c>
      <c r="F6" s="151">
        <v>45691535366.720001</v>
      </c>
      <c r="G6" s="151">
        <v>45696370964.415833</v>
      </c>
      <c r="H6" s="151">
        <v>45707168969.702789</v>
      </c>
      <c r="I6" s="165">
        <v>45708124212.702789</v>
      </c>
      <c r="J6" s="165">
        <v>45709079422.702789</v>
      </c>
    </row>
    <row r="7" spans="2:10">
      <c r="B7" s="170" t="s">
        <v>75</v>
      </c>
      <c r="C7" s="157">
        <v>177351300922.41422</v>
      </c>
      <c r="D7" s="153">
        <v>177701978276.03</v>
      </c>
      <c r="E7" s="153">
        <v>173660065061.31421</v>
      </c>
      <c r="F7" s="153">
        <v>171107837889.85999</v>
      </c>
      <c r="G7" s="153">
        <v>168120831815.13998</v>
      </c>
      <c r="H7" s="153">
        <v>167754060247.98999</v>
      </c>
      <c r="I7" s="167">
        <v>166348275020.61627</v>
      </c>
      <c r="J7" s="167">
        <v>165927563221.60107</v>
      </c>
    </row>
    <row r="8" spans="2:10">
      <c r="B8" s="170" t="s">
        <v>98</v>
      </c>
      <c r="C8" s="158">
        <v>7830065498.039999</v>
      </c>
      <c r="D8" s="154">
        <v>7854641331.1099997</v>
      </c>
      <c r="E8" s="154">
        <v>7768597214.7000008</v>
      </c>
      <c r="F8" s="154">
        <v>7738165719.3299999</v>
      </c>
      <c r="G8" s="154">
        <v>7926555169.0799999</v>
      </c>
      <c r="H8" s="154">
        <v>7928001431.04</v>
      </c>
      <c r="I8" s="168">
        <v>7944808932.3699999</v>
      </c>
      <c r="J8" s="168">
        <v>7935661665.0299997</v>
      </c>
    </row>
    <row r="9" spans="2:10" s="3" customFormat="1" ht="15.75" thickBot="1">
      <c r="B9" s="171" t="s">
        <v>1</v>
      </c>
      <c r="C9" s="172">
        <f t="shared" ref="C9:J9" si="0">SUM(C2:C8)</f>
        <v>291042726710.98663</v>
      </c>
      <c r="D9" s="172">
        <f t="shared" si="0"/>
        <v>290685536620.37848</v>
      </c>
      <c r="E9" s="172">
        <f t="shared" si="0"/>
        <v>287174855832.29108</v>
      </c>
      <c r="F9" s="172">
        <f t="shared" si="0"/>
        <v>285073160816.51001</v>
      </c>
      <c r="G9" s="172">
        <f t="shared" si="0"/>
        <v>282890751118.69739</v>
      </c>
      <c r="H9" s="172">
        <f t="shared" si="0"/>
        <v>283176074080.82843</v>
      </c>
      <c r="I9" s="172">
        <f t="shared" si="0"/>
        <v>282575384833.88989</v>
      </c>
      <c r="J9" s="173">
        <f t="shared" si="0"/>
        <v>283025512844.09338</v>
      </c>
    </row>
    <row r="10" spans="2:10">
      <c r="C10" s="93"/>
      <c r="D10" s="93"/>
      <c r="E10" s="93"/>
      <c r="F10" s="93"/>
      <c r="G10" s="93"/>
      <c r="H10" s="93"/>
      <c r="I10" s="93"/>
    </row>
    <row r="11" spans="2:10">
      <c r="C11" s="1"/>
      <c r="D11" s="1"/>
      <c r="J11" s="93"/>
    </row>
    <row r="12" spans="2:10">
      <c r="B12" s="195"/>
      <c r="C12" s="198"/>
      <c r="D12" s="198"/>
      <c r="E12" s="198"/>
      <c r="F12" s="198"/>
      <c r="G12" s="198"/>
      <c r="H12" s="198"/>
      <c r="I12" s="198"/>
    </row>
    <row r="13" spans="2:10">
      <c r="B13" s="195"/>
      <c r="C13" s="198"/>
      <c r="D13" s="198"/>
      <c r="E13" s="198"/>
      <c r="F13" s="198"/>
      <c r="G13" s="198"/>
      <c r="H13" s="198"/>
      <c r="I13" s="198"/>
    </row>
    <row r="14" spans="2:10">
      <c r="B14" s="195"/>
      <c r="C14" s="198"/>
      <c r="D14" s="198"/>
      <c r="E14" s="198"/>
      <c r="F14" s="198"/>
      <c r="G14" s="198"/>
      <c r="H14" s="198"/>
      <c r="I14" s="198"/>
    </row>
    <row r="15" spans="2:10">
      <c r="B15" s="195"/>
      <c r="C15" s="198"/>
      <c r="D15" s="198"/>
      <c r="E15" s="198"/>
      <c r="F15" s="198"/>
      <c r="G15" s="198"/>
      <c r="H15" s="198"/>
      <c r="I15" s="198"/>
    </row>
    <row r="16" spans="2:10">
      <c r="B16" s="195"/>
      <c r="C16" s="198"/>
      <c r="D16" s="198"/>
      <c r="E16" s="198"/>
      <c r="F16" s="198"/>
      <c r="G16" s="198"/>
      <c r="H16" s="198"/>
      <c r="I16" s="198"/>
    </row>
    <row r="17" spans="2:9">
      <c r="B17" s="195"/>
      <c r="C17" s="196"/>
      <c r="D17" s="196"/>
      <c r="E17" s="196"/>
      <c r="F17" s="196"/>
      <c r="G17" s="196"/>
      <c r="H17" s="196"/>
      <c r="I17" s="196"/>
    </row>
    <row r="18" spans="2:9">
      <c r="B18" s="195"/>
      <c r="C18" s="197"/>
      <c r="D18" s="197"/>
      <c r="E18" s="195"/>
      <c r="F18" s="195"/>
      <c r="G18" s="195"/>
      <c r="H18" s="195"/>
      <c r="I18" s="195"/>
    </row>
    <row r="19" spans="2:9">
      <c r="B19" s="195"/>
      <c r="C19" s="197"/>
      <c r="D19" s="197"/>
      <c r="E19" s="195"/>
      <c r="F19" s="195"/>
      <c r="G19" s="195"/>
      <c r="H19" s="195"/>
      <c r="I19" s="195"/>
    </row>
    <row r="20" spans="2:9">
      <c r="B20" s="195"/>
      <c r="C20" s="197"/>
      <c r="D20" s="197"/>
      <c r="E20" s="195"/>
      <c r="F20" s="195"/>
      <c r="G20" s="195"/>
      <c r="H20" s="195"/>
      <c r="I20" s="195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"/>
  <sheetViews>
    <sheetView tabSelected="1" topLeftCell="B1" zoomScale="150" zoomScaleNormal="15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19.140625" customWidth="1"/>
    <col min="4" max="4" width="9.140625" customWidth="1"/>
    <col min="5" max="5" width="19" customWidth="1"/>
    <col min="6" max="6" width="9" customWidth="1"/>
    <col min="7" max="7" width="19.42578125" customWidth="1"/>
    <col min="8" max="8" width="9.140625" customWidth="1"/>
    <col min="9" max="9" width="19.42578125" customWidth="1"/>
    <col min="10" max="10" width="9.140625" customWidth="1"/>
    <col min="11" max="11" width="19.7109375" customWidth="1"/>
    <col min="12" max="12" width="9.28515625" customWidth="1"/>
    <col min="13" max="13" width="19.5703125" customWidth="1"/>
    <col min="14" max="14" width="9.28515625" customWidth="1"/>
    <col min="15" max="15" width="19.42578125" customWidth="1"/>
    <col min="16" max="16" width="9.42578125" customWidth="1"/>
    <col min="17" max="17" width="19.7109375" customWidth="1"/>
    <col min="18" max="18" width="9.28515625" customWidth="1"/>
    <col min="19" max="19" width="16.85546875" customWidth="1"/>
  </cols>
  <sheetData>
    <row r="1" spans="1:19" ht="30" customHeight="1" thickBot="1">
      <c r="B1" s="139" t="s">
        <v>105</v>
      </c>
      <c r="C1" s="174">
        <v>42461</v>
      </c>
      <c r="D1" s="205" t="s">
        <v>122</v>
      </c>
      <c r="E1" s="174">
        <v>42468</v>
      </c>
      <c r="F1" s="205" t="s">
        <v>122</v>
      </c>
      <c r="G1" s="174">
        <v>42475</v>
      </c>
      <c r="H1" s="205" t="s">
        <v>122</v>
      </c>
      <c r="I1" s="174">
        <v>42482</v>
      </c>
      <c r="J1" s="205" t="s">
        <v>122</v>
      </c>
      <c r="K1" s="174">
        <v>42489</v>
      </c>
      <c r="L1" s="205" t="s">
        <v>122</v>
      </c>
      <c r="M1" s="174">
        <v>38843</v>
      </c>
      <c r="N1" s="207" t="s">
        <v>122</v>
      </c>
      <c r="O1" s="175">
        <v>42503</v>
      </c>
      <c r="P1" s="209" t="s">
        <v>122</v>
      </c>
      <c r="Q1" s="175">
        <v>42510</v>
      </c>
      <c r="R1" s="211" t="s">
        <v>122</v>
      </c>
      <c r="S1" s="134" t="s">
        <v>123</v>
      </c>
    </row>
    <row r="2" spans="1:19">
      <c r="B2" s="139" t="s">
        <v>110</v>
      </c>
      <c r="C2" s="130">
        <v>4511062086.8499994</v>
      </c>
      <c r="D2" s="206">
        <f>((C2-C12)/C12)*100</f>
        <v>7.4124399747292943E-2</v>
      </c>
      <c r="E2" s="130">
        <v>4473582861.3900003</v>
      </c>
      <c r="F2" s="206">
        <f>((E2-C2)/C2)*100</f>
        <v>-0.83082929781111059</v>
      </c>
      <c r="G2" s="130">
        <v>4432668254.2300005</v>
      </c>
      <c r="H2" s="206">
        <f>((G2-E2)/E2)*100</f>
        <v>-0.91458252652745431</v>
      </c>
      <c r="I2" s="130">
        <v>4437703284.9799995</v>
      </c>
      <c r="J2" s="206">
        <f>((I2-G2)/G2)*100</f>
        <v>0.11358916258157203</v>
      </c>
      <c r="K2" s="130">
        <v>4437618936.71</v>
      </c>
      <c r="L2" s="206">
        <f>((K2-I2)/I2)*100</f>
        <v>-1.9007190112279948E-3</v>
      </c>
      <c r="M2" s="130">
        <v>4513895741.3399992</v>
      </c>
      <c r="N2" s="208">
        <f>((M2-K2)/K2)*100</f>
        <v>1.7188678369610058</v>
      </c>
      <c r="O2" s="176">
        <v>4597750919.8700008</v>
      </c>
      <c r="P2" s="210">
        <f>((O2-M2)/M2)*100</f>
        <v>1.8577119041989287</v>
      </c>
      <c r="Q2" s="176">
        <v>4645965916.0599995</v>
      </c>
      <c r="R2" s="210">
        <f>((Q2-O2)/O2)*100</f>
        <v>1.0486648152606293</v>
      </c>
      <c r="S2" s="204">
        <f>STDEV(D2,F2,H2,J2,L2,N2,P2,R2)</f>
        <v>1.0607049046081432</v>
      </c>
    </row>
    <row r="3" spans="1:19">
      <c r="B3" s="139" t="s">
        <v>99</v>
      </c>
      <c r="C3" s="131">
        <v>23192363728.683502</v>
      </c>
      <c r="D3" s="206">
        <f t="shared" ref="D3:D9" si="0">((C3-C13)/C13)*100</f>
        <v>-0.83962428826468238</v>
      </c>
      <c r="E3" s="131">
        <v>22138355640.011375</v>
      </c>
      <c r="F3" s="206">
        <f t="shared" ref="F3:F8" si="1">((E3-C3)/C3)*100</f>
        <v>-4.5446341778805692</v>
      </c>
      <c r="G3" s="131">
        <v>22312854265.14048</v>
      </c>
      <c r="H3" s="206">
        <f t="shared" ref="H3:H9" si="2">((G3-E3)/E3)*100</f>
        <v>0.78821854688126669</v>
      </c>
      <c r="I3" s="131">
        <v>22377975056.450001</v>
      </c>
      <c r="J3" s="206">
        <f t="shared" ref="J3:J9" si="3">((I3-G3)/G3)*100</f>
        <v>0.29185325434253995</v>
      </c>
      <c r="K3" s="131">
        <v>22521652300.401424</v>
      </c>
      <c r="L3" s="206">
        <f t="shared" ref="L3:L9" si="4">((K3-I3)/I3)*100</f>
        <v>0.64204756502314353</v>
      </c>
      <c r="M3" s="131">
        <v>22787556145.83482</v>
      </c>
      <c r="N3" s="208">
        <f t="shared" ref="N3:N9" si="5">((M3-K3)/K3)*100</f>
        <v>1.1806586918520889</v>
      </c>
      <c r="O3" s="177">
        <v>23111972513.726398</v>
      </c>
      <c r="P3" s="210">
        <f t="shared" ref="P3:P9" si="6">((O3-M3)/M3)*100</f>
        <v>1.4236558137932509</v>
      </c>
      <c r="Q3" s="177">
        <v>23459551082.953259</v>
      </c>
      <c r="R3" s="210">
        <f t="shared" ref="R3:R9" si="7">((Q3-O3)/O3)*100</f>
        <v>1.5038896789117855</v>
      </c>
      <c r="S3" s="204">
        <f t="shared" ref="S3:S9" si="8">STDEV(D3,F3,H3,J3,L3,N3,P3,R3)</f>
        <v>2.0048129183590708</v>
      </c>
    </row>
    <row r="4" spans="1:19">
      <c r="B4" s="139" t="s">
        <v>78</v>
      </c>
      <c r="C4" s="130">
        <v>19623427885.533077</v>
      </c>
      <c r="D4" s="206">
        <f t="shared" si="0"/>
        <v>2.1124961386105952</v>
      </c>
      <c r="E4" s="130">
        <v>19998606756.581299</v>
      </c>
      <c r="F4" s="206">
        <f t="shared" si="1"/>
        <v>1.9118926277137012</v>
      </c>
      <c r="G4" s="130">
        <v>20508196955.070538</v>
      </c>
      <c r="H4" s="206">
        <f t="shared" si="2"/>
        <v>2.5481285006093679</v>
      </c>
      <c r="I4" s="130">
        <v>20850523055.170002</v>
      </c>
      <c r="J4" s="206">
        <f t="shared" si="3"/>
        <v>1.6692159766625716</v>
      </c>
      <c r="K4" s="130">
        <v>21235389057.950111</v>
      </c>
      <c r="L4" s="206">
        <f t="shared" si="4"/>
        <v>1.8458338036017745</v>
      </c>
      <c r="M4" s="130">
        <v>21280804942.670841</v>
      </c>
      <c r="N4" s="208">
        <f t="shared" si="5"/>
        <v>0.21386886106391825</v>
      </c>
      <c r="O4" s="176">
        <v>21331587769.744442</v>
      </c>
      <c r="P4" s="210">
        <f t="shared" si="6"/>
        <v>0.23863207811173748</v>
      </c>
      <c r="Q4" s="176">
        <v>21396724487.836266</v>
      </c>
      <c r="R4" s="210">
        <f t="shared" si="7"/>
        <v>0.30535335107220635</v>
      </c>
      <c r="S4" s="204">
        <f t="shared" si="8"/>
        <v>0.94848352252725343</v>
      </c>
    </row>
    <row r="5" spans="1:19">
      <c r="B5" s="139" t="s">
        <v>0</v>
      </c>
      <c r="C5" s="130">
        <v>12855453267.860001</v>
      </c>
      <c r="D5" s="206">
        <f t="shared" si="0"/>
        <v>-1.0934657907858329</v>
      </c>
      <c r="E5" s="130">
        <v>12823397373.910002</v>
      </c>
      <c r="F5" s="206">
        <f t="shared" si="1"/>
        <v>-0.24935638815740555</v>
      </c>
      <c r="G5" s="130">
        <v>12799689115.790001</v>
      </c>
      <c r="H5" s="206">
        <f t="shared" si="2"/>
        <v>-0.18488281559640943</v>
      </c>
      <c r="I5" s="130">
        <v>12869420444</v>
      </c>
      <c r="J5" s="206">
        <f t="shared" si="3"/>
        <v>0.54478923338830831</v>
      </c>
      <c r="K5" s="130">
        <v>12952332875</v>
      </c>
      <c r="L5" s="206">
        <f t="shared" si="4"/>
        <v>0.64425924509021348</v>
      </c>
      <c r="M5" s="130">
        <v>13204586602.25</v>
      </c>
      <c r="N5" s="208">
        <f t="shared" si="5"/>
        <v>1.9475543879580843</v>
      </c>
      <c r="O5" s="176">
        <v>13532865464.860001</v>
      </c>
      <c r="P5" s="210">
        <f t="shared" si="6"/>
        <v>2.4860972365016214</v>
      </c>
      <c r="Q5" s="176">
        <v>13950967047.910002</v>
      </c>
      <c r="R5" s="210">
        <f t="shared" si="7"/>
        <v>3.0895273741962561</v>
      </c>
      <c r="S5" s="204">
        <f t="shared" si="8"/>
        <v>1.4672885357292131</v>
      </c>
    </row>
    <row r="6" spans="1:19">
      <c r="B6" s="139" t="s">
        <v>74</v>
      </c>
      <c r="C6" s="130">
        <v>45679053321.605835</v>
      </c>
      <c r="D6" s="206">
        <f t="shared" si="0"/>
        <v>0.27543400404490603</v>
      </c>
      <c r="E6" s="130">
        <v>45694974381.345833</v>
      </c>
      <c r="F6" s="206">
        <f t="shared" si="1"/>
        <v>3.4854180597624879E-2</v>
      </c>
      <c r="G6" s="130">
        <v>45692784966.04583</v>
      </c>
      <c r="H6" s="206">
        <f t="shared" si="2"/>
        <v>-4.7913700131033271E-3</v>
      </c>
      <c r="I6" s="130">
        <v>45691535366.720001</v>
      </c>
      <c r="J6" s="206">
        <f t="shared" si="3"/>
        <v>-2.7347847734760003E-3</v>
      </c>
      <c r="K6" s="130">
        <v>45696370964.415833</v>
      </c>
      <c r="L6" s="206">
        <f t="shared" si="4"/>
        <v>1.0583136804269805E-2</v>
      </c>
      <c r="M6" s="130">
        <v>45707168969.702789</v>
      </c>
      <c r="N6" s="208">
        <f t="shared" si="5"/>
        <v>2.3629896770938963E-2</v>
      </c>
      <c r="O6" s="176">
        <v>45708124212.702789</v>
      </c>
      <c r="P6" s="210">
        <f t="shared" si="6"/>
        <v>2.0899194186215892E-3</v>
      </c>
      <c r="Q6" s="176">
        <v>45709079422.702789</v>
      </c>
      <c r="R6" s="210">
        <f t="shared" si="7"/>
        <v>2.0898035446716861E-3</v>
      </c>
      <c r="S6" s="204">
        <f t="shared" si="8"/>
        <v>9.5048804814590576E-2</v>
      </c>
    </row>
    <row r="7" spans="1:19">
      <c r="B7" s="139" t="s">
        <v>75</v>
      </c>
      <c r="C7" s="132">
        <v>177351300922.41422</v>
      </c>
      <c r="D7" s="206">
        <f t="shared" si="0"/>
        <v>-0.74579727111591176</v>
      </c>
      <c r="E7" s="132">
        <v>177701978276.03</v>
      </c>
      <c r="F7" s="206">
        <f t="shared" si="1"/>
        <v>0.19773035314197912</v>
      </c>
      <c r="G7" s="132">
        <v>173660065061.31421</v>
      </c>
      <c r="H7" s="206">
        <f t="shared" si="2"/>
        <v>-2.2745459864478046</v>
      </c>
      <c r="I7" s="132">
        <v>171107837889.85999</v>
      </c>
      <c r="J7" s="206">
        <f t="shared" si="3"/>
        <v>-1.4696684413616383</v>
      </c>
      <c r="K7" s="132">
        <v>168120831815.13998</v>
      </c>
      <c r="L7" s="206">
        <f t="shared" si="4"/>
        <v>-1.7456862944190201</v>
      </c>
      <c r="M7" s="132">
        <v>167754060247.98999</v>
      </c>
      <c r="N7" s="208">
        <f t="shared" si="5"/>
        <v>-0.21815950063421266</v>
      </c>
      <c r="O7" s="178">
        <v>166348275020.61627</v>
      </c>
      <c r="P7" s="210">
        <f t="shared" si="6"/>
        <v>-0.83800369737433056</v>
      </c>
      <c r="Q7" s="178">
        <v>165927563221.60107</v>
      </c>
      <c r="R7" s="210">
        <f t="shared" si="7"/>
        <v>-0.25291022642889266</v>
      </c>
      <c r="S7" s="204">
        <f t="shared" si="8"/>
        <v>0.84875093681029723</v>
      </c>
    </row>
    <row r="8" spans="1:19">
      <c r="B8" s="139" t="s">
        <v>98</v>
      </c>
      <c r="C8" s="133">
        <v>7830065498.039999</v>
      </c>
      <c r="D8" s="206">
        <f t="shared" si="0"/>
        <v>0.32371296825241669</v>
      </c>
      <c r="E8" s="133">
        <v>7854641331.1099997</v>
      </c>
      <c r="F8" s="206">
        <f t="shared" si="1"/>
        <v>0.31386497438817601</v>
      </c>
      <c r="G8" s="133">
        <v>7768597214.7000008</v>
      </c>
      <c r="H8" s="206">
        <f t="shared" si="2"/>
        <v>-1.0954557029765655</v>
      </c>
      <c r="I8" s="133">
        <v>7738165719.3299999</v>
      </c>
      <c r="J8" s="206">
        <f t="shared" si="3"/>
        <v>-0.39172445847002257</v>
      </c>
      <c r="K8" s="133">
        <v>7926555169.0799999</v>
      </c>
      <c r="L8" s="206">
        <f t="shared" si="4"/>
        <v>2.4345491759035562</v>
      </c>
      <c r="M8" s="133">
        <v>7928001431.04</v>
      </c>
      <c r="N8" s="208">
        <f t="shared" si="5"/>
        <v>1.8245781794866373E-2</v>
      </c>
      <c r="O8" s="179">
        <v>7944808932.3699999</v>
      </c>
      <c r="P8" s="210">
        <f t="shared" si="6"/>
        <v>0.21200174440174271</v>
      </c>
      <c r="Q8" s="179">
        <v>7935661665.0299997</v>
      </c>
      <c r="R8" s="210">
        <f t="shared" si="7"/>
        <v>-0.11513514570162797</v>
      </c>
      <c r="S8" s="204">
        <f t="shared" si="8"/>
        <v>1.0128503469660088</v>
      </c>
    </row>
    <row r="9" spans="1:19" s="135" customFormat="1" ht="15.75" thickBot="1">
      <c r="A9" s="3"/>
      <c r="B9" s="203" t="s">
        <v>1</v>
      </c>
      <c r="C9" s="212">
        <f>SUM(C2:C8)</f>
        <v>291042726710.98663</v>
      </c>
      <c r="D9" s="213">
        <f t="shared" si="0"/>
        <v>-0.38030543482105184</v>
      </c>
      <c r="E9" s="212">
        <f>SUM(E2:E8)</f>
        <v>290685536620.37848</v>
      </c>
      <c r="F9" s="213">
        <f>((E9-C9)/C9)*100</f>
        <v>-0.12272771583907466</v>
      </c>
      <c r="G9" s="212">
        <f>SUM(G2:G8)</f>
        <v>287174855832.29108</v>
      </c>
      <c r="H9" s="213">
        <f t="shared" si="2"/>
        <v>-1.2077246184670636</v>
      </c>
      <c r="I9" s="212">
        <f>SUM(I2:I8)</f>
        <v>285073160816.51001</v>
      </c>
      <c r="J9" s="213">
        <f t="shared" si="3"/>
        <v>-0.73185203129637788</v>
      </c>
      <c r="K9" s="212">
        <f>SUM(K2:K8)</f>
        <v>282890751118.69739</v>
      </c>
      <c r="L9" s="213">
        <f t="shared" si="4"/>
        <v>-0.76556126559292281</v>
      </c>
      <c r="M9" s="212">
        <f>SUM(M2:M8)</f>
        <v>283176074080.82843</v>
      </c>
      <c r="N9" s="214">
        <f t="shared" si="5"/>
        <v>0.10085977042470526</v>
      </c>
      <c r="O9" s="212">
        <f>SUM(O2:O8)</f>
        <v>282575384833.88989</v>
      </c>
      <c r="P9" s="215">
        <f t="shared" si="6"/>
        <v>-0.21212570620181692</v>
      </c>
      <c r="Q9" s="212">
        <f>SUM(Q2:Q8)</f>
        <v>283025512844.09338</v>
      </c>
      <c r="R9" s="215">
        <f t="shared" si="7"/>
        <v>0.15929484108040623</v>
      </c>
      <c r="S9" s="204">
        <f t="shared" si="8"/>
        <v>0.47392239608200082</v>
      </c>
    </row>
    <row r="10" spans="1:19" ht="15.75" thickBot="1"/>
    <row r="11" spans="1:19">
      <c r="B11" s="216" t="s">
        <v>105</v>
      </c>
      <c r="C11" s="175">
        <v>42453</v>
      </c>
      <c r="D11" s="1"/>
      <c r="E11" s="1"/>
      <c r="F11" s="1"/>
      <c r="Q11" s="93"/>
      <c r="R11" s="93"/>
    </row>
    <row r="12" spans="1:19">
      <c r="B12" s="200" t="s">
        <v>110</v>
      </c>
      <c r="C12" s="176">
        <v>4507720765.8899994</v>
      </c>
      <c r="D12" s="2"/>
      <c r="F12" s="202"/>
      <c r="G12" s="229"/>
      <c r="H12" s="198"/>
    </row>
    <row r="13" spans="1:19">
      <c r="B13" s="200" t="s">
        <v>99</v>
      </c>
      <c r="C13" s="177">
        <v>23388741281.199844</v>
      </c>
      <c r="D13" s="2"/>
      <c r="F13" s="202"/>
      <c r="G13" s="229"/>
      <c r="H13" s="198"/>
    </row>
    <row r="14" spans="1:19">
      <c r="B14" s="200" t="s">
        <v>78</v>
      </c>
      <c r="C14" s="176">
        <v>19217459789.540001</v>
      </c>
      <c r="D14" s="2"/>
      <c r="F14" s="2"/>
      <c r="H14" s="199"/>
    </row>
    <row r="15" spans="1:19">
      <c r="B15" s="200" t="s">
        <v>0</v>
      </c>
      <c r="C15" s="201">
        <v>12997577329.590002</v>
      </c>
      <c r="D15" s="2"/>
      <c r="F15" s="2"/>
      <c r="G15" s="199"/>
    </row>
    <row r="16" spans="1:19">
      <c r="B16" s="200" t="s">
        <v>74</v>
      </c>
      <c r="C16" s="176">
        <v>45553583263.237968</v>
      </c>
      <c r="D16" s="2"/>
      <c r="F16" s="2"/>
    </row>
    <row r="17" spans="2:6">
      <c r="B17" s="200" t="s">
        <v>75</v>
      </c>
      <c r="C17" s="178">
        <v>178683920727.12</v>
      </c>
      <c r="D17" s="2"/>
      <c r="F17" s="2"/>
    </row>
    <row r="18" spans="2:6">
      <c r="B18" s="200" t="s">
        <v>98</v>
      </c>
      <c r="C18" s="179">
        <v>7804800347.1700001</v>
      </c>
      <c r="D18" s="2"/>
      <c r="F18" s="2"/>
    </row>
    <row r="19" spans="2:6" ht="15.75" thickBot="1">
      <c r="B19" s="217" t="s">
        <v>1</v>
      </c>
      <c r="C19" s="218">
        <f>SUM(C12:C18)</f>
        <v>292153803503.7478</v>
      </c>
      <c r="D19" s="2"/>
      <c r="E19" s="2"/>
      <c r="F19" s="2"/>
    </row>
  </sheetData>
  <pageMargins left="0.18" right="0.24" top="0.59" bottom="0.75" header="0.25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Standard Deviation</vt:lpstr>
      <vt:lpstr>Sector Trend</vt:lpstr>
      <vt:lpstr>Total NAV</vt:lpstr>
      <vt:lpstr>Data!_GoBack</vt:lpstr>
      <vt:lpstr>'NAV Trend'!Print_Area</vt:lpstr>
      <vt:lpstr>'Standard Deviation'!Print_Area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2016-05-26T10:22:15Z</cp:lastPrinted>
  <dcterms:created xsi:type="dcterms:W3CDTF">2014-07-02T14:15:07Z</dcterms:created>
  <dcterms:modified xsi:type="dcterms:W3CDTF">2016-05-26T15:13:50Z</dcterms:modified>
</cp:coreProperties>
</file>