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Data!$F$147</definedName>
    <definedName name="OLE_LINK6" localSheetId="0">Data!$H$63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24" i="11" l="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4" i="11"/>
  <c r="AL134" i="11"/>
  <c r="AN134" i="11"/>
  <c r="AO123" i="11"/>
  <c r="AN123" i="11"/>
  <c r="AM123" i="11"/>
  <c r="AL123" i="11"/>
  <c r="AK123" i="11"/>
  <c r="AJ1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L45" i="11"/>
  <c r="AN45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19" i="11"/>
  <c r="AL119" i="11"/>
  <c r="AN119" i="11"/>
  <c r="AO5" i="11"/>
  <c r="AN5" i="11"/>
  <c r="AM5" i="11"/>
  <c r="AL5" i="11"/>
  <c r="AK5" i="11"/>
  <c r="AJ5" i="11"/>
  <c r="AH134" i="11" l="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H119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3" i="11"/>
  <c r="AF118" i="11"/>
  <c r="AF110" i="11"/>
  <c r="AF88" i="11"/>
  <c r="AF83" i="11"/>
  <c r="AF58" i="11"/>
  <c r="AF45" i="11"/>
  <c r="AF19" i="11"/>
  <c r="AF119" i="11" l="1"/>
  <c r="AF134" i="11" s="1"/>
  <c r="AB133" i="11"/>
  <c r="X133" i="11"/>
  <c r="T133" i="11"/>
  <c r="P133" i="11"/>
  <c r="L133" i="11"/>
  <c r="H133" i="11"/>
  <c r="D133" i="11"/>
  <c r="B133" i="11"/>
  <c r="AT132" i="11"/>
  <c r="AE132" i="11"/>
  <c r="AD132" i="11"/>
  <c r="AA132" i="11"/>
  <c r="Z132" i="11"/>
  <c r="W132" i="11"/>
  <c r="V132" i="11"/>
  <c r="S132" i="11"/>
  <c r="R132" i="11"/>
  <c r="O132" i="11"/>
  <c r="N132" i="11"/>
  <c r="K132" i="11"/>
  <c r="J132" i="11"/>
  <c r="G132" i="11"/>
  <c r="F132" i="11"/>
  <c r="AE131" i="11"/>
  <c r="AD131" i="11"/>
  <c r="AA131" i="11"/>
  <c r="Z131" i="11"/>
  <c r="W131" i="11"/>
  <c r="V131" i="11"/>
  <c r="S131" i="11"/>
  <c r="R131" i="11"/>
  <c r="O131" i="11"/>
  <c r="N131" i="11"/>
  <c r="K131" i="11"/>
  <c r="J131" i="11"/>
  <c r="G131" i="11"/>
  <c r="F131" i="11"/>
  <c r="AE130" i="11"/>
  <c r="AD130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T129" i="11"/>
  <c r="AQ129" i="11"/>
  <c r="AS129" i="11" s="1"/>
  <c r="AE129" i="11"/>
  <c r="AD129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T128" i="11"/>
  <c r="AS128" i="11"/>
  <c r="AE128" i="11"/>
  <c r="AD128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T127" i="11"/>
  <c r="AS127" i="11"/>
  <c r="AE127" i="11"/>
  <c r="AD127" i="1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S126" i="11"/>
  <c r="AE126" i="11"/>
  <c r="AD126" i="1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E125" i="11"/>
  <c r="AD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E124" i="11"/>
  <c r="AD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E123" i="11"/>
  <c r="AD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T121" i="11"/>
  <c r="AS121" i="11"/>
  <c r="AT120" i="11"/>
  <c r="AS120" i="11"/>
  <c r="AT119" i="11"/>
  <c r="AS119" i="11"/>
  <c r="AT118" i="11"/>
  <c r="AB118" i="11"/>
  <c r="X118" i="11"/>
  <c r="T118" i="11"/>
  <c r="P118" i="11"/>
  <c r="L118" i="11"/>
  <c r="H118" i="11"/>
  <c r="D118" i="11"/>
  <c r="B118" i="11"/>
  <c r="AT117" i="11"/>
  <c r="AQ117" i="11"/>
  <c r="AS117" i="11" s="1"/>
  <c r="AE117" i="11"/>
  <c r="AD117" i="11"/>
  <c r="AA117" i="11"/>
  <c r="Z117" i="11"/>
  <c r="W117" i="11"/>
  <c r="V117" i="11"/>
  <c r="S117" i="11"/>
  <c r="R117" i="11"/>
  <c r="O117" i="11"/>
  <c r="N117" i="11"/>
  <c r="K117" i="11"/>
  <c r="J117" i="11"/>
  <c r="G117" i="11"/>
  <c r="F117" i="11"/>
  <c r="AE116" i="11"/>
  <c r="AD116" i="11"/>
  <c r="AA116" i="11"/>
  <c r="Z116" i="11"/>
  <c r="W116" i="11"/>
  <c r="V116" i="11"/>
  <c r="S116" i="11"/>
  <c r="R116" i="11"/>
  <c r="O116" i="11"/>
  <c r="N116" i="11"/>
  <c r="K116" i="11"/>
  <c r="J116" i="11"/>
  <c r="G116" i="11"/>
  <c r="F116" i="11"/>
  <c r="AT115" i="11"/>
  <c r="AS115" i="11"/>
  <c r="AE115" i="11"/>
  <c r="AD115" i="1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T114" i="11"/>
  <c r="AS114" i="11"/>
  <c r="AE114" i="11"/>
  <c r="AD114" i="1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T113" i="11"/>
  <c r="AS113" i="11"/>
  <c r="AE113" i="11"/>
  <c r="AD113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T112" i="11"/>
  <c r="AS112" i="11"/>
  <c r="AE112" i="11"/>
  <c r="AD112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T111" i="11"/>
  <c r="AS111" i="11"/>
  <c r="AT110" i="11"/>
  <c r="AS110" i="11"/>
  <c r="AB110" i="11"/>
  <c r="X110" i="11"/>
  <c r="T110" i="11"/>
  <c r="P110" i="11"/>
  <c r="L110" i="11"/>
  <c r="H110" i="11"/>
  <c r="D110" i="11"/>
  <c r="B110" i="11"/>
  <c r="AT109" i="11"/>
  <c r="AQ109" i="11"/>
  <c r="AS109" i="11" s="1"/>
  <c r="AE109" i="11"/>
  <c r="AD109" i="11"/>
  <c r="AA109" i="11"/>
  <c r="Z109" i="11"/>
  <c r="W109" i="11"/>
  <c r="V109" i="11"/>
  <c r="S109" i="11"/>
  <c r="R109" i="11"/>
  <c r="O109" i="11"/>
  <c r="N109" i="11"/>
  <c r="K109" i="11"/>
  <c r="J109" i="11"/>
  <c r="G109" i="11"/>
  <c r="F109" i="11"/>
  <c r="AE108" i="11"/>
  <c r="AD108" i="11"/>
  <c r="AA108" i="11"/>
  <c r="Z108" i="11"/>
  <c r="W108" i="11"/>
  <c r="V108" i="11"/>
  <c r="S108" i="11"/>
  <c r="R108" i="11"/>
  <c r="O108" i="11"/>
  <c r="N108" i="11"/>
  <c r="K108" i="11"/>
  <c r="J108" i="11"/>
  <c r="G108" i="11"/>
  <c r="F108" i="11"/>
  <c r="AE107" i="11"/>
  <c r="AD107" i="1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E106" i="11"/>
  <c r="AD106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E105" i="11"/>
  <c r="AD105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E104" i="11"/>
  <c r="AD104" i="11"/>
  <c r="AA104" i="11"/>
  <c r="Z104" i="11"/>
  <c r="W104" i="11"/>
  <c r="V104" i="11"/>
  <c r="S104" i="11"/>
  <c r="R104" i="11"/>
  <c r="O104" i="11"/>
  <c r="N104" i="11"/>
  <c r="K104" i="11"/>
  <c r="J104" i="11"/>
  <c r="G104" i="11"/>
  <c r="F104" i="11"/>
  <c r="AE103" i="11"/>
  <c r="AD103" i="11"/>
  <c r="AA103" i="11"/>
  <c r="Z103" i="11"/>
  <c r="W103" i="11"/>
  <c r="V103" i="11"/>
  <c r="S103" i="11"/>
  <c r="R103" i="11"/>
  <c r="O103" i="11"/>
  <c r="N103" i="11"/>
  <c r="K103" i="11"/>
  <c r="J103" i="11"/>
  <c r="G103" i="11"/>
  <c r="F103" i="11"/>
  <c r="AE102" i="11"/>
  <c r="AD102" i="11"/>
  <c r="AA102" i="11"/>
  <c r="Z102" i="11"/>
  <c r="W102" i="11"/>
  <c r="V102" i="11"/>
  <c r="S102" i="11"/>
  <c r="R102" i="11"/>
  <c r="O102" i="11"/>
  <c r="N102" i="11"/>
  <c r="K102" i="11"/>
  <c r="J102" i="11"/>
  <c r="G102" i="11"/>
  <c r="F102" i="11"/>
  <c r="AE101" i="11"/>
  <c r="AD101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T100" i="11"/>
  <c r="AS100" i="11"/>
  <c r="AE100" i="11"/>
  <c r="AD100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AT99" i="11"/>
  <c r="AS99" i="11"/>
  <c r="AE99" i="11"/>
  <c r="AD99" i="11"/>
  <c r="AA99" i="11"/>
  <c r="Z99" i="11"/>
  <c r="W99" i="11"/>
  <c r="V99" i="11"/>
  <c r="S99" i="11"/>
  <c r="R99" i="11"/>
  <c r="O99" i="11"/>
  <c r="N99" i="11"/>
  <c r="K99" i="11"/>
  <c r="J99" i="11"/>
  <c r="G99" i="11"/>
  <c r="F99" i="11"/>
  <c r="AT98" i="11"/>
  <c r="AS98" i="11"/>
  <c r="AE98" i="11"/>
  <c r="AD98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E97" i="11"/>
  <c r="AD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E96" i="11"/>
  <c r="AD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E95" i="11"/>
  <c r="AD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E94" i="11"/>
  <c r="AD94" i="11"/>
  <c r="AA94" i="11"/>
  <c r="Z94" i="11"/>
  <c r="W94" i="11"/>
  <c r="V94" i="11"/>
  <c r="S94" i="11"/>
  <c r="R94" i="11"/>
  <c r="O94" i="11"/>
  <c r="N94" i="11"/>
  <c r="K94" i="11"/>
  <c r="J94" i="11"/>
  <c r="G94" i="11"/>
  <c r="F94" i="11"/>
  <c r="AT93" i="11"/>
  <c r="AS93" i="11"/>
  <c r="AE93" i="11"/>
  <c r="AD93" i="11"/>
  <c r="AA93" i="11"/>
  <c r="Z93" i="11"/>
  <c r="W93" i="11"/>
  <c r="V93" i="11"/>
  <c r="S93" i="11"/>
  <c r="R93" i="11"/>
  <c r="O93" i="11"/>
  <c r="N93" i="11"/>
  <c r="K93" i="11"/>
  <c r="J93" i="11"/>
  <c r="G93" i="11"/>
  <c r="F93" i="11"/>
  <c r="AT92" i="11"/>
  <c r="AS92" i="11"/>
  <c r="AE92" i="11"/>
  <c r="AD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E91" i="11"/>
  <c r="AD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AT90" i="11"/>
  <c r="AS90" i="11"/>
  <c r="AE90" i="11"/>
  <c r="AD90" i="11"/>
  <c r="AA90" i="11"/>
  <c r="Z90" i="11"/>
  <c r="W90" i="11"/>
  <c r="V90" i="11"/>
  <c r="S90" i="11"/>
  <c r="R90" i="11"/>
  <c r="O90" i="11"/>
  <c r="N90" i="11"/>
  <c r="K90" i="11"/>
  <c r="J90" i="11"/>
  <c r="G90" i="11"/>
  <c r="F90" i="11"/>
  <c r="AT89" i="11"/>
  <c r="AS89" i="11"/>
  <c r="AT88" i="11"/>
  <c r="AS88" i="11"/>
  <c r="AB88" i="11"/>
  <c r="X88" i="11"/>
  <c r="Z88" i="11" s="1"/>
  <c r="T88" i="11"/>
  <c r="P88" i="11"/>
  <c r="L88" i="11"/>
  <c r="H88" i="11"/>
  <c r="D88" i="11"/>
  <c r="B88" i="11"/>
  <c r="AT87" i="11"/>
  <c r="AQ87" i="11"/>
  <c r="AS87" i="11" s="1"/>
  <c r="AE87" i="11"/>
  <c r="AD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T86" i="11"/>
  <c r="AS86" i="11"/>
  <c r="AE86" i="11"/>
  <c r="AD86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AT85" i="11"/>
  <c r="AS85" i="11"/>
  <c r="AE85" i="11"/>
  <c r="AD85" i="11"/>
  <c r="AA85" i="11"/>
  <c r="Z85" i="11"/>
  <c r="W85" i="11"/>
  <c r="V85" i="11"/>
  <c r="S85" i="11"/>
  <c r="R85" i="11"/>
  <c r="O85" i="11"/>
  <c r="N85" i="11"/>
  <c r="K85" i="11"/>
  <c r="J85" i="11"/>
  <c r="G85" i="11"/>
  <c r="F85" i="11"/>
  <c r="AT84" i="11"/>
  <c r="AS84" i="11"/>
  <c r="AT83" i="11"/>
  <c r="AS83" i="11"/>
  <c r="AB83" i="11"/>
  <c r="X83" i="11"/>
  <c r="T83" i="11"/>
  <c r="P83" i="11"/>
  <c r="L83" i="11"/>
  <c r="H83" i="11"/>
  <c r="D83" i="11"/>
  <c r="B83" i="11"/>
  <c r="AT82" i="11"/>
  <c r="AQ82" i="11"/>
  <c r="AS82" i="11" s="1"/>
  <c r="AE82" i="11"/>
  <c r="AD82" i="11"/>
  <c r="AA82" i="11"/>
  <c r="Z82" i="11"/>
  <c r="W82" i="11"/>
  <c r="V82" i="11"/>
  <c r="S82" i="11"/>
  <c r="R82" i="11"/>
  <c r="O82" i="11"/>
  <c r="N82" i="11"/>
  <c r="K82" i="11"/>
  <c r="J82" i="11"/>
  <c r="G82" i="11"/>
  <c r="F82" i="11"/>
  <c r="AE81" i="11"/>
  <c r="AD81" i="11"/>
  <c r="AA81" i="11"/>
  <c r="Z81" i="11"/>
  <c r="W81" i="11"/>
  <c r="V81" i="11"/>
  <c r="S81" i="11"/>
  <c r="R81" i="11"/>
  <c r="O81" i="11"/>
  <c r="N81" i="11"/>
  <c r="K81" i="11"/>
  <c r="J81" i="11"/>
  <c r="G81" i="11"/>
  <c r="F81" i="11"/>
  <c r="AE80" i="11"/>
  <c r="AD80" i="11"/>
  <c r="AA80" i="11"/>
  <c r="Z80" i="11"/>
  <c r="W80" i="11"/>
  <c r="V80" i="11"/>
  <c r="S80" i="11"/>
  <c r="R80" i="11"/>
  <c r="O80" i="11"/>
  <c r="N80" i="11"/>
  <c r="K80" i="11"/>
  <c r="J80" i="11"/>
  <c r="G80" i="11"/>
  <c r="F80" i="11"/>
  <c r="AE79" i="11"/>
  <c r="AD79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E78" i="11"/>
  <c r="AD78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E77" i="11"/>
  <c r="AD77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E76" i="11"/>
  <c r="AD76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E75" i="11"/>
  <c r="AD75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E74" i="11"/>
  <c r="AD74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E73" i="11"/>
  <c r="AD73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E72" i="11"/>
  <c r="AD72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E71" i="11"/>
  <c r="AD71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E70" i="11"/>
  <c r="AD70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T69" i="11"/>
  <c r="AS69" i="11"/>
  <c r="AE69" i="11"/>
  <c r="AD69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E68" i="11"/>
  <c r="AD68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E67" i="11"/>
  <c r="AD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T66" i="11"/>
  <c r="AS66" i="11"/>
  <c r="AE66" i="11"/>
  <c r="AD66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E65" i="11"/>
  <c r="AD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E64" i="11"/>
  <c r="AD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E63" i="11"/>
  <c r="AD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E62" i="11"/>
  <c r="AD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E61" i="11"/>
  <c r="AD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E60" i="11"/>
  <c r="AD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T58" i="11"/>
  <c r="AQ58" i="11"/>
  <c r="AS58" i="11" s="1"/>
  <c r="AB58" i="11"/>
  <c r="X58" i="11"/>
  <c r="Z58" i="11" s="1"/>
  <c r="T58" i="11"/>
  <c r="P58" i="11"/>
  <c r="L58" i="11"/>
  <c r="H58" i="11"/>
  <c r="D58" i="11"/>
  <c r="B58" i="11"/>
  <c r="AT57" i="11"/>
  <c r="AS57" i="11"/>
  <c r="AE57" i="11"/>
  <c r="AD57" i="11"/>
  <c r="AA57" i="11"/>
  <c r="Z57" i="11"/>
  <c r="W57" i="11"/>
  <c r="V57" i="11"/>
  <c r="S57" i="11"/>
  <c r="R57" i="11"/>
  <c r="O57" i="11"/>
  <c r="N57" i="11"/>
  <c r="K57" i="11"/>
  <c r="J57" i="11"/>
  <c r="G57" i="11"/>
  <c r="F57" i="11"/>
  <c r="AE56" i="11"/>
  <c r="AD56" i="11"/>
  <c r="AA56" i="11"/>
  <c r="Z56" i="11"/>
  <c r="W56" i="11"/>
  <c r="V56" i="11"/>
  <c r="S56" i="11"/>
  <c r="R56" i="11"/>
  <c r="O56" i="11"/>
  <c r="N56" i="11"/>
  <c r="K56" i="11"/>
  <c r="J56" i="11"/>
  <c r="G56" i="11"/>
  <c r="F56" i="11"/>
  <c r="AE55" i="11"/>
  <c r="AD55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E54" i="11"/>
  <c r="AD54" i="11"/>
  <c r="AA54" i="11"/>
  <c r="Z54" i="11"/>
  <c r="W54" i="11"/>
  <c r="V54" i="11"/>
  <c r="S54" i="11"/>
  <c r="R54" i="11"/>
  <c r="O54" i="11"/>
  <c r="N54" i="11"/>
  <c r="K54" i="11"/>
  <c r="J54" i="11"/>
  <c r="G54" i="11"/>
  <c r="F54" i="11"/>
  <c r="AE53" i="11"/>
  <c r="AD53" i="11"/>
  <c r="AA53" i="11"/>
  <c r="Z53" i="11"/>
  <c r="W53" i="11"/>
  <c r="V53" i="11"/>
  <c r="S53" i="11"/>
  <c r="R53" i="11"/>
  <c r="O53" i="11"/>
  <c r="N53" i="11"/>
  <c r="K53" i="11"/>
  <c r="J53" i="11"/>
  <c r="G53" i="11"/>
  <c r="F53" i="11"/>
  <c r="AE52" i="11"/>
  <c r="AD52" i="11"/>
  <c r="AA52" i="11"/>
  <c r="Z52" i="11"/>
  <c r="W52" i="11"/>
  <c r="V52" i="11"/>
  <c r="S52" i="11"/>
  <c r="R52" i="11"/>
  <c r="O52" i="11"/>
  <c r="N52" i="11"/>
  <c r="K52" i="11"/>
  <c r="J52" i="11"/>
  <c r="G52" i="11"/>
  <c r="F52" i="11"/>
  <c r="AT51" i="11"/>
  <c r="AS51" i="11"/>
  <c r="AE51" i="11"/>
  <c r="AD51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T50" i="11"/>
  <c r="AS50" i="11"/>
  <c r="AE50" i="11"/>
  <c r="AD50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T49" i="11"/>
  <c r="AS49" i="11"/>
  <c r="AE49" i="11"/>
  <c r="AD49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T48" i="11"/>
  <c r="AS48" i="11"/>
  <c r="AE48" i="11"/>
  <c r="AD48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T47" i="11"/>
  <c r="AS47" i="11"/>
  <c r="AE47" i="11"/>
  <c r="AD47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T46" i="11"/>
  <c r="AS46" i="11"/>
  <c r="AT45" i="11"/>
  <c r="AQ45" i="11"/>
  <c r="AS45" i="11" s="1"/>
  <c r="AB45" i="11"/>
  <c r="X45" i="11"/>
  <c r="T45" i="11"/>
  <c r="P45" i="11"/>
  <c r="L45" i="11"/>
  <c r="H45" i="11"/>
  <c r="D45" i="11"/>
  <c r="B45" i="11"/>
  <c r="AT44" i="11"/>
  <c r="AS44" i="11"/>
  <c r="AE44" i="11"/>
  <c r="AD44" i="11"/>
  <c r="AA44" i="11"/>
  <c r="Z44" i="11"/>
  <c r="W44" i="11"/>
  <c r="V44" i="11"/>
  <c r="S44" i="11"/>
  <c r="R44" i="11"/>
  <c r="O44" i="11"/>
  <c r="N44" i="11"/>
  <c r="K44" i="11"/>
  <c r="J44" i="11"/>
  <c r="G44" i="11"/>
  <c r="F44" i="11"/>
  <c r="AE43" i="11"/>
  <c r="AD43" i="11"/>
  <c r="AA43" i="11"/>
  <c r="Z43" i="11"/>
  <c r="W43" i="11"/>
  <c r="V43" i="11"/>
  <c r="S43" i="11"/>
  <c r="R43" i="11"/>
  <c r="O43" i="11"/>
  <c r="N43" i="11"/>
  <c r="K43" i="11"/>
  <c r="J43" i="11"/>
  <c r="G43" i="11"/>
  <c r="F43" i="11"/>
  <c r="AE42" i="11"/>
  <c r="AD42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E41" i="11"/>
  <c r="AD41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E40" i="11"/>
  <c r="AD40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E39" i="11"/>
  <c r="AD39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E38" i="11"/>
  <c r="AD38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E37" i="11"/>
  <c r="AD37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E36" i="11"/>
  <c r="AD36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E35" i="11"/>
  <c r="AD35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E34" i="11"/>
  <c r="AD34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E33" i="11"/>
  <c r="AD33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E32" i="11"/>
  <c r="AD32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E31" i="11"/>
  <c r="AD31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E30" i="11"/>
  <c r="AD30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E29" i="11"/>
  <c r="AD29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E28" i="11"/>
  <c r="AD28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E27" i="11"/>
  <c r="AD27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T26" i="11"/>
  <c r="AS26" i="11"/>
  <c r="AE26" i="11"/>
  <c r="AD26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E25" i="11"/>
  <c r="AD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E24" i="11"/>
  <c r="AD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E23" i="11"/>
  <c r="AD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E22" i="11"/>
  <c r="AD22" i="11"/>
  <c r="AA22" i="11"/>
  <c r="Z22" i="11"/>
  <c r="W22" i="11"/>
  <c r="V22" i="11"/>
  <c r="S22" i="11"/>
  <c r="R22" i="11"/>
  <c r="O22" i="11"/>
  <c r="N22" i="11"/>
  <c r="K22" i="11"/>
  <c r="J22" i="11"/>
  <c r="G22" i="11"/>
  <c r="F22" i="11"/>
  <c r="AT21" i="11"/>
  <c r="AS21" i="11"/>
  <c r="AE21" i="11"/>
  <c r="AD21" i="11"/>
  <c r="AA21" i="11"/>
  <c r="Z21" i="11"/>
  <c r="W21" i="11"/>
  <c r="V21" i="11"/>
  <c r="S21" i="11"/>
  <c r="R21" i="11"/>
  <c r="O21" i="11"/>
  <c r="N21" i="11"/>
  <c r="K21" i="11"/>
  <c r="J21" i="11"/>
  <c r="G21" i="11"/>
  <c r="F21" i="11"/>
  <c r="AT20" i="11"/>
  <c r="AS20" i="11"/>
  <c r="AT19" i="11"/>
  <c r="AQ19" i="11"/>
  <c r="AS19" i="11" s="1"/>
  <c r="AB19" i="11"/>
  <c r="X19" i="11"/>
  <c r="T19" i="11"/>
  <c r="P19" i="11"/>
  <c r="L19" i="11"/>
  <c r="H19" i="11"/>
  <c r="D19" i="11"/>
  <c r="B19" i="11"/>
  <c r="AT18" i="11"/>
  <c r="AS18" i="11"/>
  <c r="AE18" i="11"/>
  <c r="AD18" i="11"/>
  <c r="AA18" i="11"/>
  <c r="Z18" i="11"/>
  <c r="W18" i="11"/>
  <c r="V18" i="11"/>
  <c r="S18" i="11"/>
  <c r="R18" i="11"/>
  <c r="O18" i="11"/>
  <c r="N18" i="11"/>
  <c r="K18" i="11"/>
  <c r="J18" i="11"/>
  <c r="G18" i="11"/>
  <c r="F18" i="11"/>
  <c r="AE17" i="11"/>
  <c r="AD17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E16" i="11"/>
  <c r="AD16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E15" i="11"/>
  <c r="AD15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T14" i="11"/>
  <c r="AS14" i="11"/>
  <c r="AE14" i="11"/>
  <c r="AD14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E13" i="11"/>
  <c r="AD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E12" i="11"/>
  <c r="AD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E11" i="11"/>
  <c r="AD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E10" i="11"/>
  <c r="AD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E9" i="11"/>
  <c r="AD9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E8" i="11"/>
  <c r="AD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E7" i="11"/>
  <c r="AD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E6" i="11"/>
  <c r="AD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E5" i="11"/>
  <c r="AD5" i="11"/>
  <c r="AA5" i="11"/>
  <c r="Z5" i="11"/>
  <c r="W5" i="11"/>
  <c r="V5" i="11"/>
  <c r="S5" i="11"/>
  <c r="R5" i="11"/>
  <c r="O5" i="11"/>
  <c r="N5" i="11"/>
  <c r="K5" i="11"/>
  <c r="J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I9" i="1"/>
  <c r="H9" i="1"/>
  <c r="G9" i="1"/>
  <c r="F9" i="1"/>
  <c r="E9" i="1"/>
  <c r="D9" i="1"/>
  <c r="C9" i="1"/>
  <c r="K141" i="9"/>
  <c r="J141" i="9"/>
  <c r="D135" i="9"/>
  <c r="G134" i="9"/>
  <c r="J134" i="9" s="1"/>
  <c r="D134" i="9"/>
  <c r="K133" i="9"/>
  <c r="J133" i="9"/>
  <c r="H133" i="9"/>
  <c r="K132" i="9"/>
  <c r="J132" i="9"/>
  <c r="H132" i="9"/>
  <c r="K131" i="9"/>
  <c r="J131" i="9"/>
  <c r="K130" i="9"/>
  <c r="J130" i="9"/>
  <c r="H130" i="9"/>
  <c r="E130" i="9"/>
  <c r="K129" i="9"/>
  <c r="J129" i="9"/>
  <c r="E129" i="9"/>
  <c r="K128" i="9"/>
  <c r="J128" i="9"/>
  <c r="H128" i="9"/>
  <c r="E128" i="9"/>
  <c r="K127" i="9"/>
  <c r="J127" i="9"/>
  <c r="E127" i="9"/>
  <c r="K126" i="9"/>
  <c r="J126" i="9"/>
  <c r="H126" i="9"/>
  <c r="E126" i="9"/>
  <c r="K125" i="9"/>
  <c r="J125" i="9"/>
  <c r="H125" i="9"/>
  <c r="E125" i="9"/>
  <c r="K124" i="9"/>
  <c r="J124" i="9"/>
  <c r="H124" i="9"/>
  <c r="E124" i="9"/>
  <c r="D119" i="9"/>
  <c r="G118" i="9"/>
  <c r="E117" i="9" s="1"/>
  <c r="D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G110" i="9"/>
  <c r="E95" i="9" s="1"/>
  <c r="D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K91" i="9"/>
  <c r="J91" i="9"/>
  <c r="K90" i="9"/>
  <c r="J90" i="9"/>
  <c r="G88" i="9"/>
  <c r="E86" i="9" s="1"/>
  <c r="D88" i="9"/>
  <c r="K87" i="9"/>
  <c r="J87" i="9"/>
  <c r="K86" i="9"/>
  <c r="J86" i="9"/>
  <c r="K85" i="9"/>
  <c r="J85" i="9"/>
  <c r="G83" i="9"/>
  <c r="E81" i="9" s="1"/>
  <c r="D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G58" i="9"/>
  <c r="H57" i="9" s="1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G45" i="9"/>
  <c r="E43" i="9" s="1"/>
  <c r="D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E17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J88" i="11" l="1"/>
  <c r="N19" i="11"/>
  <c r="Z19" i="11"/>
  <c r="F45" i="11"/>
  <c r="F133" i="11"/>
  <c r="J83" i="11"/>
  <c r="J19" i="11"/>
  <c r="N118" i="11"/>
  <c r="Z45" i="11"/>
  <c r="F110" i="11"/>
  <c r="Z118" i="11"/>
  <c r="N58" i="11"/>
  <c r="V110" i="11"/>
  <c r="V45" i="11"/>
  <c r="V88" i="11"/>
  <c r="V118" i="11"/>
  <c r="AD19" i="11"/>
  <c r="N83" i="11"/>
  <c r="F88" i="11"/>
  <c r="J45" i="11"/>
  <c r="AD118" i="11"/>
  <c r="R110" i="11"/>
  <c r="J118" i="11"/>
  <c r="R133" i="11"/>
  <c r="R88" i="11"/>
  <c r="V133" i="11"/>
  <c r="R118" i="11"/>
  <c r="J133" i="11"/>
  <c r="V19" i="11"/>
  <c r="AD45" i="11"/>
  <c r="F83" i="11"/>
  <c r="N88" i="11"/>
  <c r="AD88" i="11"/>
  <c r="AD110" i="11"/>
  <c r="N133" i="11"/>
  <c r="R58" i="11"/>
  <c r="X119" i="11"/>
  <c r="X134" i="11" s="1"/>
  <c r="N45" i="11"/>
  <c r="F118" i="11"/>
  <c r="Z110" i="11"/>
  <c r="R45" i="11"/>
  <c r="R83" i="11"/>
  <c r="J110" i="11"/>
  <c r="Z133" i="11"/>
  <c r="H119" i="11"/>
  <c r="AQ118" i="11"/>
  <c r="AQ132" i="11" s="1"/>
  <c r="AS132" i="11" s="1"/>
  <c r="V83" i="11"/>
  <c r="N110" i="11"/>
  <c r="AD133" i="11"/>
  <c r="D119" i="11"/>
  <c r="F58" i="11"/>
  <c r="F19" i="11"/>
  <c r="H134" i="11"/>
  <c r="T119" i="11"/>
  <c r="Z119" i="11" s="1"/>
  <c r="V58" i="11"/>
  <c r="B119" i="11"/>
  <c r="Z83" i="11"/>
  <c r="P119" i="11"/>
  <c r="R19" i="11"/>
  <c r="J58" i="11"/>
  <c r="L119" i="11"/>
  <c r="AB119" i="11"/>
  <c r="AD58" i="11"/>
  <c r="AD83" i="11"/>
  <c r="E131" i="9"/>
  <c r="H127" i="9"/>
  <c r="H129" i="9"/>
  <c r="H131" i="9"/>
  <c r="E133" i="9"/>
  <c r="E132" i="9"/>
  <c r="E116" i="9"/>
  <c r="E87" i="9"/>
  <c r="J88" i="9"/>
  <c r="E85" i="9"/>
  <c r="H85" i="9"/>
  <c r="H87" i="9"/>
  <c r="H86" i="9"/>
  <c r="H48" i="9"/>
  <c r="H52" i="9"/>
  <c r="H56" i="9"/>
  <c r="H50" i="9"/>
  <c r="H54" i="9"/>
  <c r="E48" i="9"/>
  <c r="E50" i="9"/>
  <c r="E52" i="9"/>
  <c r="E54" i="9"/>
  <c r="E56" i="9"/>
  <c r="J58" i="9"/>
  <c r="E47" i="9"/>
  <c r="E49" i="9"/>
  <c r="E51" i="9"/>
  <c r="E53" i="9"/>
  <c r="E55" i="9"/>
  <c r="E57" i="9"/>
  <c r="H47" i="9"/>
  <c r="H49" i="9"/>
  <c r="H51" i="9"/>
  <c r="H53" i="9"/>
  <c r="H55" i="9"/>
  <c r="E5" i="9"/>
  <c r="H5" i="9"/>
  <c r="H15" i="9"/>
  <c r="E10" i="9"/>
  <c r="E12" i="9"/>
  <c r="E14" i="9"/>
  <c r="E16" i="9"/>
  <c r="E18" i="9"/>
  <c r="H13" i="9"/>
  <c r="H10" i="9"/>
  <c r="H16" i="9"/>
  <c r="H18" i="9"/>
  <c r="J19" i="9"/>
  <c r="H7" i="9"/>
  <c r="H12" i="9"/>
  <c r="E8" i="9"/>
  <c r="H14" i="9"/>
  <c r="E6" i="9"/>
  <c r="H6" i="9"/>
  <c r="H8" i="9"/>
  <c r="H11" i="9"/>
  <c r="H17" i="9"/>
  <c r="E7" i="9"/>
  <c r="E11" i="9"/>
  <c r="E13" i="9"/>
  <c r="E15" i="9"/>
  <c r="H113" i="9"/>
  <c r="E114" i="9"/>
  <c r="H116" i="9"/>
  <c r="E112" i="9"/>
  <c r="H114" i="9"/>
  <c r="H112" i="9"/>
  <c r="H117" i="9"/>
  <c r="H115" i="9"/>
  <c r="J118" i="9"/>
  <c r="E113" i="9"/>
  <c r="E115" i="9"/>
  <c r="H39" i="9"/>
  <c r="H29" i="9"/>
  <c r="H21" i="9"/>
  <c r="H33" i="9"/>
  <c r="H27" i="9"/>
  <c r="E30" i="9"/>
  <c r="E27" i="9"/>
  <c r="E22" i="9"/>
  <c r="E25" i="9"/>
  <c r="H25" i="9"/>
  <c r="E23" i="9"/>
  <c r="H35" i="9"/>
  <c r="J45" i="9"/>
  <c r="E9" i="9"/>
  <c r="E93" i="9"/>
  <c r="H9" i="9"/>
  <c r="E101" i="9"/>
  <c r="E91" i="9"/>
  <c r="E105" i="9"/>
  <c r="H65" i="9"/>
  <c r="H67" i="9"/>
  <c r="E21" i="9"/>
  <c r="H23" i="9"/>
  <c r="H43" i="9"/>
  <c r="E28" i="9"/>
  <c r="H37" i="9"/>
  <c r="E26" i="9"/>
  <c r="H31" i="9"/>
  <c r="E24" i="9"/>
  <c r="H41" i="9"/>
  <c r="E32" i="9"/>
  <c r="E34" i="9"/>
  <c r="E36" i="9"/>
  <c r="E38" i="9"/>
  <c r="E40" i="9"/>
  <c r="E42" i="9"/>
  <c r="E44" i="9"/>
  <c r="H26" i="9"/>
  <c r="H44" i="9"/>
  <c r="H22" i="9"/>
  <c r="H30" i="9"/>
  <c r="H34" i="9"/>
  <c r="H38" i="9"/>
  <c r="H40" i="9"/>
  <c r="H24" i="9"/>
  <c r="H28" i="9"/>
  <c r="H32" i="9"/>
  <c r="H36" i="9"/>
  <c r="H42" i="9"/>
  <c r="E29" i="9"/>
  <c r="E31" i="9"/>
  <c r="E33" i="9"/>
  <c r="E35" i="9"/>
  <c r="E37" i="9"/>
  <c r="E39" i="9"/>
  <c r="E41" i="9"/>
  <c r="H81" i="9"/>
  <c r="H63" i="9"/>
  <c r="H61" i="9"/>
  <c r="J83" i="9"/>
  <c r="E60" i="9"/>
  <c r="E62" i="9"/>
  <c r="E64" i="9"/>
  <c r="E66" i="9"/>
  <c r="E68" i="9"/>
  <c r="E70" i="9"/>
  <c r="E72" i="9"/>
  <c r="E74" i="9"/>
  <c r="E76" i="9"/>
  <c r="E78" i="9"/>
  <c r="E80" i="9"/>
  <c r="E82" i="9"/>
  <c r="H69" i="9"/>
  <c r="H71" i="9"/>
  <c r="H73" i="9"/>
  <c r="H75" i="9"/>
  <c r="H77" i="9"/>
  <c r="H79" i="9"/>
  <c r="H60" i="9"/>
  <c r="H62" i="9"/>
  <c r="H64" i="9"/>
  <c r="H66" i="9"/>
  <c r="H68" i="9"/>
  <c r="H70" i="9"/>
  <c r="H72" i="9"/>
  <c r="H74" i="9"/>
  <c r="H76" i="9"/>
  <c r="H78" i="9"/>
  <c r="H80" i="9"/>
  <c r="H82" i="9"/>
  <c r="E61" i="9"/>
  <c r="E63" i="9"/>
  <c r="E65" i="9"/>
  <c r="E67" i="9"/>
  <c r="E69" i="9"/>
  <c r="E71" i="9"/>
  <c r="E73" i="9"/>
  <c r="E75" i="9"/>
  <c r="E77" i="9"/>
  <c r="E79" i="9"/>
  <c r="G119" i="9"/>
  <c r="E110" i="9" s="1"/>
  <c r="E99" i="9"/>
  <c r="E109" i="9"/>
  <c r="E103" i="9"/>
  <c r="E97" i="9"/>
  <c r="E107" i="9"/>
  <c r="J110" i="9"/>
  <c r="H91" i="9"/>
  <c r="H93" i="9"/>
  <c r="H95" i="9"/>
  <c r="H97" i="9"/>
  <c r="H99" i="9"/>
  <c r="H101" i="9"/>
  <c r="H103" i="9"/>
  <c r="H105" i="9"/>
  <c r="H107" i="9"/>
  <c r="H109" i="9"/>
  <c r="E94" i="9"/>
  <c r="E98" i="9"/>
  <c r="E102" i="9"/>
  <c r="E108" i="9"/>
  <c r="E90" i="9"/>
  <c r="E92" i="9"/>
  <c r="E96" i="9"/>
  <c r="E100" i="9"/>
  <c r="E104" i="9"/>
  <c r="E106" i="9"/>
  <c r="H90" i="9"/>
  <c r="H92" i="9"/>
  <c r="H94" i="9"/>
  <c r="H96" i="9"/>
  <c r="H98" i="9"/>
  <c r="H100" i="9"/>
  <c r="H102" i="9"/>
  <c r="H104" i="9"/>
  <c r="H106" i="9"/>
  <c r="H108" i="9"/>
  <c r="AS118" i="11" l="1"/>
  <c r="J119" i="11"/>
  <c r="T134" i="11"/>
  <c r="Z134" i="11" s="1"/>
  <c r="V119" i="11"/>
  <c r="B134" i="11"/>
  <c r="AD119" i="11"/>
  <c r="AB134" i="11"/>
  <c r="N119" i="11"/>
  <c r="L134" i="11"/>
  <c r="N134" i="11" s="1"/>
  <c r="R119" i="11"/>
  <c r="P134" i="11"/>
  <c r="D134" i="11"/>
  <c r="F119" i="11"/>
  <c r="G135" i="9"/>
  <c r="J135" i="9" s="1"/>
  <c r="E58" i="9"/>
  <c r="H19" i="9"/>
  <c r="E118" i="9"/>
  <c r="E83" i="9"/>
  <c r="H118" i="9"/>
  <c r="E88" i="9"/>
  <c r="H58" i="9"/>
  <c r="H45" i="9"/>
  <c r="H110" i="9"/>
  <c r="H83" i="9"/>
  <c r="E45" i="9"/>
  <c r="H88" i="9"/>
  <c r="J119" i="9"/>
  <c r="E19" i="9"/>
  <c r="M119" i="9"/>
  <c r="R134" i="11" l="1"/>
  <c r="F134" i="11"/>
  <c r="AD134" i="11"/>
  <c r="J134" i="11"/>
  <c r="V134" i="11"/>
</calcChain>
</file>

<file path=xl/sharedStrings.xml><?xml version="1.0" encoding="utf-8"?>
<sst xmlns="http://schemas.openxmlformats.org/spreadsheetml/2006/main" count="620" uniqueCount="216">
  <si>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</si>
  <si>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</si>
  <si>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</si>
  <si>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</si>
  <si>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</si>
  <si>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</si>
  <si>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</si>
  <si>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</si>
  <si>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</si>
  <si>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</si>
  <si>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</si>
  <si>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</si>
  <si>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</si>
  <si>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</si>
  <si>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</si>
  <si>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</si>
  <si>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</si>
  <si>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</si>
  <si>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</si>
  <si>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</si>
  <si>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</si>
  <si>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</si>
  <si>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</si>
  <si>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</si>
  <si>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</si>
  <si>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</si>
  <si>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</si>
  <si>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</si>
  <si>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</si>
  <si>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</si>
  <si>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</si>
  <si>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</si>
  <si>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</si>
  <si>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</si>
  <si>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</si>
  <si>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</si>
  <si>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</si>
  <si>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</si>
  <si>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</si>
  <si>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</si>
  <si>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</si>
  <si>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</si>
  <si>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</si>
  <si>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</si>
  <si>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</si>
  <si>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</si>
  <si>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</si>
  <si>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</si>
  <si>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</si>
  <si>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</si>
  <si>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</si>
  <si>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</si>
  <si>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</si>
  <si>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</si>
  <si>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</si>
  <si>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</si>
  <si>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</si>
  <si>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</si>
  <si>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</si>
  <si>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</si>
  <si>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</si>
  <si>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</si>
  <si>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</si>
  <si>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</si>
  <si>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</si>
  <si>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</si>
  <si>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</si>
  <si>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</si>
  <si>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</si>
  <si>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</si>
  <si>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</si>
  <si>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</si>
  <si>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</si>
  <si>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</si>
  <si>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</si>
  <si>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</si>
  <si>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</si>
  <si>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</si>
  <si>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</si>
  <si>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</si>
  <si>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</si>
  <si>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</si>
  <si>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</si>
  <si>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</si>
  <si>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</si>
  <si>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</si>
  <si>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</si>
  <si>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</si>
  <si>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</si>
  <si>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</si>
  <si>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</si>
  <si>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</si>
  <si>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</si>
  <si>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</si>
  <si>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</si>
  <si>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</si>
  <si>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</si>
  <si>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</si>
  <si>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</si>
  <si>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</si>
  <si>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</si>
  <si>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</si>
  <si>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</si>
  <si>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</si>
  <si>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</si>
  <si>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</si>
  <si>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</si>
  <si>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</si>
  <si>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</si>
  <si>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</si>
  <si>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</si>
  <si>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</si>
  <si>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</si>
  <si>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</si>
  <si>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</si>
  <si>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</si>
  <si>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</si>
  <si>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</si>
  <si>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</si>
  <si>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</si>
  <si>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</si>
  <si>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</si>
  <si>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</si>
  <si>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</si>
  <si>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</si>
  <si>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</si>
  <si>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</si>
  <si>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</si>
  <si>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</si>
  <si>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</si>
  <si>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</si>
  <si>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</si>
  <si>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</si>
  <si>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</si>
  <si>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</si>
  <si>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</si>
  <si>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</si>
  <si>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</si>
  <si>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</si>
  <si>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</si>
  <si>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</si>
  <si>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</si>
  <si>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</si>
  <si>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</si>
  <si>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</si>
  <si>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</si>
  <si>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</si>
  <si>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</si>
  <si>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</si>
  <si>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</si>
  <si>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</si>
  <si>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</si>
  <si>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</si>
  <si>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</si>
  <si>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</si>
  <si>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</si>
  <si>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</si>
  <si>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</si>
  <si>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</si>
  <si>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</si>
  <si>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</si>
  <si>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</si>
  <si>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</si>
  <si>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</si>
  <si>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</si>
  <si>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</si>
  <si>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</si>
  <si>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</si>
  <si>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</si>
  <si>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</si>
  <si>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</si>
  <si>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</si>
  <si>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</si>
  <si>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</si>
  <si>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</si>
  <si>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</si>
  <si>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</si>
  <si>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</si>
  <si>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</si>
  <si>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</si>
  <si>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</si>
  <si>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</si>
  <si>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</si>
  <si>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</si>
  <si>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</si>
  <si>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</si>
  <si>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</si>
  <si>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</si>
  <si>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</si>
  <si>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</si>
  <si>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</si>
  <si>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</si>
  <si>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</si>
  <si>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</si>
  <si>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NAV and Unit Price as at Week Ended September 18, 2020</t>
  </si>
  <si>
    <t>NAV and Unit Price as at Week Ended September 25, 2020</t>
  </si>
  <si>
    <t>AVA Global Asset Managers Limited</t>
  </si>
  <si>
    <t>AVA GAM Fixed Income Dollar Fund</t>
  </si>
  <si>
    <t>NAV and Unit Price as at Week Ended October 2, 2020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</si>
  <si>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</si>
  <si>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</si>
  <si>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</si>
  <si>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</si>
  <si>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</si>
  <si>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</si>
  <si>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NAV and Unit Price as at Week Ended October 23, 2020</t>
  </si>
  <si>
    <t>43a</t>
  </si>
  <si>
    <t>43b</t>
  </si>
  <si>
    <t>NAV and Unit Price as at Week Ended October 30, 2020</t>
  </si>
  <si>
    <t>NAV and Unit Price as at Week Ended November 6, 2020</t>
  </si>
  <si>
    <t>NET ASSET VALUES AND UNIT PRICES OF FUND MANAGEMENT AND COLLECTIVE INVESTMENT SCHEMES AS AT WEEK ENDED NOVEMBER 13, 2020</t>
  </si>
  <si>
    <t>NAV and Unit Price as at Week Ended November 13, 2020</t>
  </si>
  <si>
    <t>MARKET CAPITALIZATION OF EXCHANGE TRADED FUNDS AS AT NOVEMBER 13, 2020</t>
  </si>
  <si>
    <t>NET ASSET VALUE</t>
  </si>
  <si>
    <t>Naration:</t>
  </si>
  <si>
    <t>The chart above shows that Money Market Fund leads the pack with 53.44% share of the Total NAV, followed by Bond Fund with 21.16% and Fixed Income Fund at 19%. Next is Real Estate Fund at 2.84%, Mixed/Balanced Fund at 1.99%, Equity at 1.04% and lastly 0.54% of the Total NAV goes to Ethical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</si>
</sst>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4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3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5" fillId="0" borderId="36" applyNumberFormat="0" applyFill="0" applyAlignment="0" applyProtection="0"/>
    <xf numFmtId="0" fontId="66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0" applyNumberFormat="0" applyFill="0" applyBorder="0" applyAlignment="0" applyProtection="0"/>
    <xf numFmtId="0" fontId="68" fillId="21" borderId="0" applyNumberFormat="0" applyBorder="0" applyAlignment="0" applyProtection="0"/>
    <xf numFmtId="0" fontId="70" fillId="23" borderId="39" applyNumberFormat="0" applyAlignment="0" applyProtection="0"/>
    <xf numFmtId="0" fontId="71" fillId="24" borderId="40" applyNumberFormat="0" applyAlignment="0" applyProtection="0"/>
    <xf numFmtId="0" fontId="72" fillId="24" borderId="39" applyNumberFormat="0" applyAlignment="0" applyProtection="0"/>
    <xf numFmtId="0" fontId="73" fillId="0" borderId="41" applyNumberFormat="0" applyFill="0" applyAlignment="0" applyProtection="0"/>
    <xf numFmtId="0" fontId="74" fillId="25" borderId="42" applyNumberFormat="0" applyAlignment="0" applyProtection="0"/>
    <xf numFmtId="0" fontId="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7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7" fillId="0" borderId="0"/>
    <xf numFmtId="43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69" fillId="22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8" borderId="0" applyNumberFormat="0" applyBorder="0" applyAlignment="0" applyProtection="0"/>
    <xf numFmtId="0" fontId="76" fillId="42" borderId="0" applyNumberFormat="0" applyBorder="0" applyAlignment="0" applyProtection="0"/>
    <xf numFmtId="0" fontId="76" fillId="46" borderId="0" applyNumberFormat="0" applyBorder="0" applyAlignment="0" applyProtection="0"/>
    <xf numFmtId="0" fontId="76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right"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7" fillId="10" borderId="1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33" fillId="0" borderId="0" xfId="0" applyFont="1" applyAlignment="1"/>
    <xf numFmtId="0" fontId="84" fillId="0" borderId="0" xfId="0" applyFont="1" applyBorder="1"/>
    <xf numFmtId="0" fontId="84" fillId="0" borderId="0" xfId="0" applyFont="1" applyAlignment="1">
      <alignment horizontal="right"/>
    </xf>
    <xf numFmtId="0" fontId="85" fillId="0" borderId="0" xfId="0" applyFont="1" applyBorder="1"/>
    <xf numFmtId="4" fontId="85" fillId="0" borderId="0" xfId="0" applyNumberFormat="1" applyFont="1"/>
    <xf numFmtId="0" fontId="85" fillId="0" borderId="0" xfId="0" applyFont="1"/>
    <xf numFmtId="0" fontId="83" fillId="0" borderId="0" xfId="0" applyFont="1" applyAlignment="1">
      <alignment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49" fillId="0" borderId="0" xfId="0" applyFont="1"/>
    <xf numFmtId="0" fontId="86" fillId="0" borderId="0" xfId="0" applyFont="1" applyAlignment="1">
      <alignment wrapText="1"/>
    </xf>
    <xf numFmtId="0" fontId="87" fillId="0" borderId="0" xfId="0" applyFont="1"/>
  </cellXfs>
  <cellStyles count="2323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13TH NOVEMBER,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8036206520.5299997</c:v>
                </c:pt>
                <c:pt idx="1">
                  <c:v>29554978877.700001</c:v>
                </c:pt>
                <c:pt idx="2" formatCode="#,##0.00">
                  <c:v>282844255018.625</c:v>
                </c:pt>
                <c:pt idx="3" formatCode="#,##0.00">
                  <c:v>15493832478.309999</c:v>
                </c:pt>
                <c:pt idx="4" formatCode="#,##0.00">
                  <c:v>42226005382.15892</c:v>
                </c:pt>
                <c:pt idx="5" formatCode="#,##0.00">
                  <c:v>795709860514.28735</c:v>
                </c:pt>
                <c:pt idx="6" formatCode="#,##0.00">
                  <c:v>315039788955.53998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13,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1369208145077.5491</c:v>
                </c:pt>
                <c:pt idx="1">
                  <c:v>1376425602667.4717</c:v>
                </c:pt>
                <c:pt idx="2">
                  <c:v>1407748711116.3955</c:v>
                </c:pt>
                <c:pt idx="3">
                  <c:v>1446303193549.7483</c:v>
                </c:pt>
                <c:pt idx="4">
                  <c:v>1453811387552.8225</c:v>
                </c:pt>
                <c:pt idx="5">
                  <c:v>1481563677423.3984</c:v>
                </c:pt>
                <c:pt idx="6">
                  <c:v>1486283709838.7119</c:v>
                </c:pt>
                <c:pt idx="7">
                  <c:v>1488904927747.1514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November 13,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5517713505.79</c:v>
                </c:pt>
                <c:pt idx="1">
                  <c:v>5532914809.6899986</c:v>
                </c:pt>
                <c:pt idx="2">
                  <c:v>5735793079.2600002</c:v>
                </c:pt>
                <c:pt idx="3">
                  <c:v>5937821934.8099995</c:v>
                </c:pt>
                <c:pt idx="4">
                  <c:v>6024609941.7800007</c:v>
                </c:pt>
                <c:pt idx="5">
                  <c:v>6207922099.6599998</c:v>
                </c:pt>
                <c:pt idx="6">
                  <c:v>6758319304.3699999</c:v>
                </c:pt>
                <c:pt idx="7">
                  <c:v>8036206520.5299997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25223227023.535385</c:v>
                </c:pt>
                <c:pt idx="1">
                  <c:v>25433049520.91177</c:v>
                </c:pt>
                <c:pt idx="2">
                  <c:v>26116644944.208168</c:v>
                </c:pt>
                <c:pt idx="3">
                  <c:v>26277472890.174564</c:v>
                </c:pt>
                <c:pt idx="4">
                  <c:v>26177170704.640644</c:v>
                </c:pt>
                <c:pt idx="5">
                  <c:v>26766516862.49065</c:v>
                </c:pt>
                <c:pt idx="6">
                  <c:v>27157149224.650646</c:v>
                </c:pt>
                <c:pt idx="7">
                  <c:v>29554978877.700001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11238464821.83</c:v>
                </c:pt>
                <c:pt idx="1">
                  <c:v>11412864868.849998</c:v>
                </c:pt>
                <c:pt idx="2">
                  <c:v>11909041703.439999</c:v>
                </c:pt>
                <c:pt idx="3">
                  <c:v>12047863348.309999</c:v>
                </c:pt>
                <c:pt idx="4">
                  <c:v>12548085588.360003</c:v>
                </c:pt>
                <c:pt idx="5">
                  <c:v>13001401417.809999</c:v>
                </c:pt>
                <c:pt idx="6">
                  <c:v>13181858080.250002</c:v>
                </c:pt>
                <c:pt idx="7">
                  <c:v>15493832478.309999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42268912995.948898</c:v>
                </c:pt>
                <c:pt idx="1">
                  <c:v>42190890031.338913</c:v>
                </c:pt>
                <c:pt idx="2">
                  <c:v>42194113551.288902</c:v>
                </c:pt>
                <c:pt idx="3">
                  <c:v>42197843164.508911</c:v>
                </c:pt>
                <c:pt idx="4">
                  <c:v>42199465715.618896</c:v>
                </c:pt>
                <c:pt idx="5">
                  <c:v>42331646337.318916</c:v>
                </c:pt>
                <c:pt idx="6">
                  <c:v>42214114830.608917</c:v>
                </c:pt>
                <c:pt idx="7">
                  <c:v>42226005382.15892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44099</c:v>
                </c:pt>
                <c:pt idx="1">
                  <c:v>44106</c:v>
                </c:pt>
                <c:pt idx="2">
                  <c:v>44113</c:v>
                </c:pt>
                <c:pt idx="3">
                  <c:v>44120</c:v>
                </c:pt>
                <c:pt idx="4">
                  <c:v>44127</c:v>
                </c:pt>
                <c:pt idx="5">
                  <c:v>44134</c:v>
                </c:pt>
                <c:pt idx="6">
                  <c:v>44141</c:v>
                </c:pt>
                <c:pt idx="7">
                  <c:v>44148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796802343134.71472</c:v>
                </c:pt>
                <c:pt idx="1">
                  <c:v>797774864740.63098</c:v>
                </c:pt>
                <c:pt idx="2">
                  <c:v>802505416858.65845</c:v>
                </c:pt>
                <c:pt idx="3">
                  <c:v>816722034519.56482</c:v>
                </c:pt>
                <c:pt idx="4">
                  <c:v>815165326720.50293</c:v>
                </c:pt>
                <c:pt idx="5">
                  <c:v>819910200359.48889</c:v>
                </c:pt>
                <c:pt idx="6">
                  <c:v>811132173250.49231</c:v>
                </c:pt>
                <c:pt idx="7">
                  <c:v>795709860514.28735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44099</c:v>
                </c:pt>
                <c:pt idx="1">
                  <c:v>44106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262219108197.72998</c:v>
                </c:pt>
                <c:pt idx="1">
                  <c:v>262408275650.71997</c:v>
                </c:pt>
                <c:pt idx="2">
                  <c:v>266592150489.76999</c:v>
                </c:pt>
                <c:pt idx="3">
                  <c:v>271908771177.89001</c:v>
                </c:pt>
                <c:pt idx="4">
                  <c:v>272530107565.88998</c:v>
                </c:pt>
                <c:pt idx="5">
                  <c:v>276071831140.66998</c:v>
                </c:pt>
                <c:pt idx="6">
                  <c:v>279825229804.9101</c:v>
                </c:pt>
                <c:pt idx="7">
                  <c:v>282844255018.625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225938375397.99997</c:v>
                </c:pt>
                <c:pt idx="1">
                  <c:v>231672743045.33002</c:v>
                </c:pt>
                <c:pt idx="2">
                  <c:v>252695550489.77005</c:v>
                </c:pt>
                <c:pt idx="3">
                  <c:v>271211386514.49002</c:v>
                </c:pt>
                <c:pt idx="4">
                  <c:v>279166621316.03003</c:v>
                </c:pt>
                <c:pt idx="5">
                  <c:v>297274159205.95996</c:v>
                </c:pt>
                <c:pt idx="6">
                  <c:v>306014865343.42999</c:v>
                </c:pt>
                <c:pt idx="7">
                  <c:v>315039788955.53998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68</xdr:row>
      <xdr:rowOff>0</xdr:rowOff>
    </xdr:from>
    <xdr:to>
      <xdr:col>14</xdr:col>
      <xdr:colOff>990600</xdr:colOff>
      <xdr:row>72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304800</xdr:colOff>
      <xdr:row>87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66675</xdr:rowOff>
    </xdr:from>
    <xdr:to>
      <xdr:col>8</xdr:col>
      <xdr:colOff>514350</xdr:colOff>
      <xdr:row>22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topLeftCell="C1" zoomScale="140" zoomScaleNormal="140" workbookViewId="0">
      <selection activeCell="J12" sqref="J1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3" t="s">
        <v>210</v>
      </c>
      <c r="B1" s="424"/>
      <c r="C1" s="424"/>
      <c r="D1" s="424"/>
      <c r="E1" s="424"/>
      <c r="F1" s="424"/>
      <c r="G1" s="424"/>
      <c r="H1" s="424"/>
      <c r="I1" s="424"/>
      <c r="J1" s="424"/>
      <c r="K1" s="425"/>
      <c r="M1" s="4"/>
    </row>
    <row r="2" spans="1:19" ht="24.75" customHeight="1" thickBot="1">
      <c r="A2" s="188"/>
      <c r="B2" s="191"/>
      <c r="C2" s="189"/>
      <c r="D2" s="416" t="s">
        <v>209</v>
      </c>
      <c r="E2" s="417"/>
      <c r="F2" s="418"/>
      <c r="G2" s="416" t="s">
        <v>211</v>
      </c>
      <c r="H2" s="417"/>
      <c r="I2" s="418"/>
      <c r="J2" s="426" t="s">
        <v>85</v>
      </c>
      <c r="K2" s="427"/>
      <c r="M2" s="4"/>
    </row>
    <row r="3" spans="1:19" ht="14.25" customHeight="1">
      <c r="A3" s="192" t="s">
        <v>2</v>
      </c>
      <c r="B3" s="190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3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2" t="s">
        <v>104</v>
      </c>
      <c r="K4" s="272" t="s">
        <v>104</v>
      </c>
      <c r="L4" s="8"/>
      <c r="M4" s="195"/>
    </row>
    <row r="5" spans="1:19" ht="13.5" customHeight="1">
      <c r="A5" s="386">
        <v>1</v>
      </c>
      <c r="B5" s="387" t="s">
        <v>7</v>
      </c>
      <c r="C5" s="387" t="s">
        <v>8</v>
      </c>
      <c r="D5" s="74">
        <v>5755318689.6899996</v>
      </c>
      <c r="E5" s="56">
        <f>(D5/$G$19)</f>
        <v>0.37145868833595164</v>
      </c>
      <c r="F5" s="74">
        <v>9224.1299999999992</v>
      </c>
      <c r="G5" s="74">
        <v>6277357784.6800003</v>
      </c>
      <c r="H5" s="56">
        <f t="shared" ref="H5:H13" si="0">(G5/$G$19)</f>
        <v>0.40515203668735594</v>
      </c>
      <c r="I5" s="74">
        <v>10058.06</v>
      </c>
      <c r="J5" s="187">
        <f t="shared" ref="J5:J13" si="1">((G5-D5)/D5)</f>
        <v>9.070550618251158E-2</v>
      </c>
      <c r="K5" s="187">
        <f t="shared" ref="K5:K13" si="2">((I5-F5)/F5)</f>
        <v>9.0407442219483075E-2</v>
      </c>
      <c r="L5" s="9"/>
      <c r="M5" s="195"/>
      <c r="N5" s="277"/>
    </row>
    <row r="6" spans="1:19" ht="12.75" customHeight="1">
      <c r="A6" s="386">
        <v>2</v>
      </c>
      <c r="B6" s="55" t="s">
        <v>174</v>
      </c>
      <c r="C6" s="387" t="s">
        <v>62</v>
      </c>
      <c r="D6" s="75">
        <v>697075371.40999997</v>
      </c>
      <c r="E6" s="56">
        <f>(D6/$G$19)</f>
        <v>4.4990506537736487E-2</v>
      </c>
      <c r="F6" s="74">
        <v>1.41</v>
      </c>
      <c r="G6" s="75">
        <v>768499830.70000005</v>
      </c>
      <c r="H6" s="56">
        <f t="shared" si="0"/>
        <v>4.9600370455523651E-2</v>
      </c>
      <c r="I6" s="74">
        <v>1.54</v>
      </c>
      <c r="J6" s="187">
        <f t="shared" si="1"/>
        <v>0.10246303659463281</v>
      </c>
      <c r="K6" s="187">
        <f t="shared" si="2"/>
        <v>9.2198581560283779E-2</v>
      </c>
      <c r="L6" s="9"/>
      <c r="M6" s="195"/>
      <c r="N6" s="277"/>
    </row>
    <row r="7" spans="1:19" ht="12.95" customHeight="1">
      <c r="A7" s="386">
        <v>3</v>
      </c>
      <c r="B7" s="55" t="s">
        <v>77</v>
      </c>
      <c r="C7" s="387" t="s">
        <v>13</v>
      </c>
      <c r="D7" s="75">
        <v>266450870.02000001</v>
      </c>
      <c r="E7" s="56">
        <f>(D7/$G$19)</f>
        <v>1.7197221564968369E-2</v>
      </c>
      <c r="F7" s="74">
        <v>136.59</v>
      </c>
      <c r="G7" s="75">
        <v>280619856.60000002</v>
      </c>
      <c r="H7" s="56">
        <f t="shared" si="0"/>
        <v>1.8111713612035181E-2</v>
      </c>
      <c r="I7" s="74">
        <v>144.36000000000001</v>
      </c>
      <c r="J7" s="187">
        <f t="shared" si="1"/>
        <v>5.3176732276897717E-2</v>
      </c>
      <c r="K7" s="187">
        <f t="shared" si="2"/>
        <v>5.6885569953876641E-2</v>
      </c>
      <c r="L7" s="9"/>
      <c r="M7" s="235"/>
      <c r="N7" s="10"/>
    </row>
    <row r="8" spans="1:19" ht="12.95" customHeight="1">
      <c r="A8" s="386">
        <v>4</v>
      </c>
      <c r="B8" s="387" t="s">
        <v>14</v>
      </c>
      <c r="C8" s="387" t="s">
        <v>15</v>
      </c>
      <c r="D8" s="75">
        <v>501339226</v>
      </c>
      <c r="E8" s="56">
        <f>(D8/$G$19)</f>
        <v>3.2357341329321249E-2</v>
      </c>
      <c r="F8" s="97">
        <v>14.76</v>
      </c>
      <c r="G8" s="75">
        <v>574668652</v>
      </c>
      <c r="H8" s="56">
        <f t="shared" si="0"/>
        <v>3.7090155247546754E-2</v>
      </c>
      <c r="I8" s="97">
        <v>16.920000000000002</v>
      </c>
      <c r="J8" s="187">
        <f t="shared" si="1"/>
        <v>0.14626708263996882</v>
      </c>
      <c r="K8" s="187">
        <f t="shared" si="2"/>
        <v>0.14634146341463428</v>
      </c>
      <c r="L8" s="48"/>
      <c r="M8" s="195"/>
      <c r="N8" s="10"/>
      <c r="O8" s="328"/>
      <c r="P8" s="329"/>
      <c r="Q8" s="329"/>
      <c r="R8" s="330"/>
    </row>
    <row r="9" spans="1:19" ht="12.95" customHeight="1">
      <c r="A9" s="386">
        <v>5</v>
      </c>
      <c r="B9" s="387" t="s">
        <v>78</v>
      </c>
      <c r="C9" s="387" t="s">
        <v>21</v>
      </c>
      <c r="D9" s="74">
        <v>325359021.35000002</v>
      </c>
      <c r="E9" s="66">
        <f>(D9/$G$110)</f>
        <v>1.1008602736491612E-2</v>
      </c>
      <c r="F9" s="74">
        <v>152.4699</v>
      </c>
      <c r="G9" s="74">
        <v>355350909.62</v>
      </c>
      <c r="H9" s="66">
        <f>(G9/$G$110)</f>
        <v>1.202338567354286E-2</v>
      </c>
      <c r="I9" s="74">
        <v>166.57849999999999</v>
      </c>
      <c r="J9" s="231">
        <f>((G9-D9)/D9)</f>
        <v>9.2180902639661749E-2</v>
      </c>
      <c r="K9" s="231">
        <f>((I9-F9)/F9)</f>
        <v>9.2533673859561766E-2</v>
      </c>
      <c r="L9" s="48"/>
      <c r="M9" s="195"/>
      <c r="N9" s="10"/>
      <c r="O9" s="328"/>
      <c r="P9" s="329"/>
      <c r="Q9" s="329"/>
      <c r="R9" s="330"/>
    </row>
    <row r="10" spans="1:19" ht="12.95" customHeight="1">
      <c r="A10" s="386">
        <v>6</v>
      </c>
      <c r="B10" s="387" t="s">
        <v>56</v>
      </c>
      <c r="C10" s="387" t="s">
        <v>102</v>
      </c>
      <c r="D10" s="74">
        <v>1407588747.0699999</v>
      </c>
      <c r="E10" s="56">
        <f t="shared" ref="E10:E18" si="3">(D10/$G$19)</f>
        <v>9.084832619950553E-2</v>
      </c>
      <c r="F10" s="74">
        <v>0.8135</v>
      </c>
      <c r="G10" s="74">
        <v>2040698507.9100001</v>
      </c>
      <c r="H10" s="56">
        <f>(G10/$G$19)</f>
        <v>0.13171037642021741</v>
      </c>
      <c r="I10" s="74">
        <v>0.92149999999999999</v>
      </c>
      <c r="J10" s="187">
        <f t="shared" si="1"/>
        <v>0.44978319282380236</v>
      </c>
      <c r="K10" s="187">
        <f t="shared" si="2"/>
        <v>0.132759680393362</v>
      </c>
      <c r="L10" s="9"/>
      <c r="M10" s="228"/>
      <c r="N10" s="10"/>
      <c r="O10" s="331"/>
      <c r="P10" s="330"/>
      <c r="Q10" s="330"/>
      <c r="R10" s="332"/>
      <c r="S10" s="333"/>
    </row>
    <row r="11" spans="1:19" ht="12.95" customHeight="1">
      <c r="A11" s="386">
        <v>7</v>
      </c>
      <c r="B11" s="387" t="s">
        <v>9</v>
      </c>
      <c r="C11" s="387" t="s">
        <v>16</v>
      </c>
      <c r="D11" s="74">
        <v>2176373571.4200001</v>
      </c>
      <c r="E11" s="56">
        <f t="shared" si="3"/>
        <v>0.14046709066118607</v>
      </c>
      <c r="F11" s="74">
        <v>14.903700000000001</v>
      </c>
      <c r="G11" s="74">
        <v>2848777956.3099999</v>
      </c>
      <c r="H11" s="56">
        <f t="shared" si="0"/>
        <v>0.18386528706167685</v>
      </c>
      <c r="I11" s="74">
        <v>19.779900000000001</v>
      </c>
      <c r="J11" s="187">
        <f t="shared" si="1"/>
        <v>0.30895632703869025</v>
      </c>
      <c r="K11" s="187">
        <f t="shared" si="2"/>
        <v>0.32718049880231087</v>
      </c>
      <c r="L11" s="49"/>
      <c r="M11" s="228"/>
      <c r="N11" s="10"/>
    </row>
    <row r="12" spans="1:19" ht="12.95" customHeight="1">
      <c r="A12" s="386">
        <v>8</v>
      </c>
      <c r="B12" s="76" t="s">
        <v>18</v>
      </c>
      <c r="C12" s="76" t="s">
        <v>73</v>
      </c>
      <c r="D12" s="75">
        <v>241532625.30000001</v>
      </c>
      <c r="E12" s="56">
        <f t="shared" si="3"/>
        <v>1.5588952935829428E-2</v>
      </c>
      <c r="F12" s="97">
        <v>141.87</v>
      </c>
      <c r="G12" s="74">
        <v>270938428.31</v>
      </c>
      <c r="H12" s="56">
        <f t="shared" si="0"/>
        <v>1.7486856701806344E-2</v>
      </c>
      <c r="I12" s="74">
        <v>157.01</v>
      </c>
      <c r="J12" s="187">
        <f>((G12-D12)/D12)</f>
        <v>0.12174671216145634</v>
      </c>
      <c r="K12" s="187">
        <f>((I12-F12)/F12)</f>
        <v>0.10671741735391546</v>
      </c>
      <c r="L12" s="9"/>
      <c r="M12" s="352"/>
      <c r="N12" s="10"/>
    </row>
    <row r="13" spans="1:19" ht="12.95" customHeight="1">
      <c r="A13" s="386">
        <v>9</v>
      </c>
      <c r="B13" s="387" t="s">
        <v>75</v>
      </c>
      <c r="C13" s="387" t="s">
        <v>74</v>
      </c>
      <c r="D13" s="75">
        <v>270198190.02999997</v>
      </c>
      <c r="E13" s="56">
        <f t="shared" si="3"/>
        <v>1.7439080383001019E-2</v>
      </c>
      <c r="F13" s="97">
        <v>10.0738</v>
      </c>
      <c r="G13" s="75">
        <v>296637441.81999999</v>
      </c>
      <c r="H13" s="56">
        <f t="shared" si="0"/>
        <v>1.9145517562247191E-2</v>
      </c>
      <c r="I13" s="97">
        <v>11.06</v>
      </c>
      <c r="J13" s="187">
        <f t="shared" si="1"/>
        <v>9.7851328267833645E-2</v>
      </c>
      <c r="K13" s="187">
        <f t="shared" si="2"/>
        <v>9.7897516329488385E-2</v>
      </c>
      <c r="L13" s="48"/>
      <c r="M13"/>
      <c r="N13" s="50"/>
      <c r="O13" s="50"/>
    </row>
    <row r="14" spans="1:19" ht="12.95" customHeight="1">
      <c r="A14" s="386">
        <v>10</v>
      </c>
      <c r="B14" s="387" t="s">
        <v>7</v>
      </c>
      <c r="C14" s="55" t="s">
        <v>92</v>
      </c>
      <c r="D14" s="74">
        <v>397234835.19</v>
      </c>
      <c r="E14" s="78">
        <f t="shared" si="3"/>
        <v>2.5638255463655862E-2</v>
      </c>
      <c r="F14" s="74">
        <v>2339.86</v>
      </c>
      <c r="G14" s="74">
        <v>432087348.44</v>
      </c>
      <c r="H14" s="78">
        <f>(G14/$G$19)</f>
        <v>2.7887699769884838E-2</v>
      </c>
      <c r="I14" s="74">
        <v>2545.77</v>
      </c>
      <c r="J14" s="187">
        <f t="shared" ref="J14:J19" si="4">((G14-D14)/D14)</f>
        <v>8.7737806865125056E-2</v>
      </c>
      <c r="K14" s="187">
        <f>((I14-F14)/F14)</f>
        <v>8.8000991512312637E-2</v>
      </c>
      <c r="L14" s="48"/>
      <c r="M14" s="345"/>
      <c r="N14" s="283"/>
      <c r="O14" s="283"/>
    </row>
    <row r="15" spans="1:19" ht="12.95" customHeight="1">
      <c r="A15" s="386">
        <v>11</v>
      </c>
      <c r="B15" s="387" t="s">
        <v>107</v>
      </c>
      <c r="C15" s="74" t="s">
        <v>108</v>
      </c>
      <c r="D15" s="74">
        <v>255015056.30000001</v>
      </c>
      <c r="E15" s="78">
        <f t="shared" si="3"/>
        <v>1.6459133442742371E-2</v>
      </c>
      <c r="F15" s="85">
        <v>119.04</v>
      </c>
      <c r="G15" s="74">
        <v>366876908.81999999</v>
      </c>
      <c r="H15" s="78">
        <f>(G15/$G$19)</f>
        <v>2.3678899932188847E-2</v>
      </c>
      <c r="I15" s="74">
        <v>129.69</v>
      </c>
      <c r="J15" s="187">
        <f t="shared" si="4"/>
        <v>0.43864803177897688</v>
      </c>
      <c r="K15" s="187">
        <f>((I15-F15)/F15)</f>
        <v>8.946572580645154E-2</v>
      </c>
      <c r="L15" s="48"/>
      <c r="M15" s="334"/>
      <c r="N15" s="283"/>
      <c r="O15" s="283"/>
    </row>
    <row r="16" spans="1:19" ht="12.95" customHeight="1">
      <c r="A16" s="386">
        <v>12</v>
      </c>
      <c r="B16" s="402" t="s">
        <v>66</v>
      </c>
      <c r="C16" s="402" t="s">
        <v>163</v>
      </c>
      <c r="D16" s="74">
        <v>270797639.37</v>
      </c>
      <c r="E16" s="78">
        <f t="shared" si="3"/>
        <v>1.747776992871795E-2</v>
      </c>
      <c r="F16" s="74">
        <v>1.0900000000000001</v>
      </c>
      <c r="G16" s="74">
        <v>298952523.32999998</v>
      </c>
      <c r="H16" s="78">
        <f>(G16/$G$19)</f>
        <v>1.9294937114397434E-2</v>
      </c>
      <c r="I16" s="74">
        <v>1.2</v>
      </c>
      <c r="J16" s="187">
        <f t="shared" si="4"/>
        <v>0.10397019717565191</v>
      </c>
      <c r="K16" s="187">
        <f>((I16-F16)/F16)</f>
        <v>0.10091743119266043</v>
      </c>
      <c r="L16" s="48"/>
      <c r="M16" s="50"/>
      <c r="N16" s="283"/>
      <c r="O16" s="283"/>
    </row>
    <row r="17" spans="1:18" ht="12.95" customHeight="1">
      <c r="A17" s="386">
        <v>13</v>
      </c>
      <c r="B17" s="387" t="s">
        <v>117</v>
      </c>
      <c r="C17" s="55" t="s">
        <v>166</v>
      </c>
      <c r="D17" s="74">
        <v>259667395.59999999</v>
      </c>
      <c r="E17" s="78">
        <f t="shared" si="3"/>
        <v>1.6759403844304594E-2</v>
      </c>
      <c r="F17" s="74">
        <v>1.4240660000000001</v>
      </c>
      <c r="G17" s="74">
        <v>288893576.61000001</v>
      </c>
      <c r="H17" s="78">
        <f>(G17/$G$19)</f>
        <v>1.8645714481192795E-2</v>
      </c>
      <c r="I17" s="74">
        <v>1.5831569999999999</v>
      </c>
      <c r="J17" s="187">
        <f t="shared" si="4"/>
        <v>0.11255237086068738</v>
      </c>
      <c r="K17" s="187">
        <f>((I17-F17)/F17)</f>
        <v>0.11171603001546267</v>
      </c>
      <c r="L17" s="48"/>
      <c r="M17" s="50"/>
      <c r="N17" s="283"/>
      <c r="O17" s="283"/>
    </row>
    <row r="18" spans="1:18" ht="12.95" customHeight="1">
      <c r="A18" s="386">
        <v>14</v>
      </c>
      <c r="B18" s="387" t="s">
        <v>178</v>
      </c>
      <c r="C18" s="55" t="s">
        <v>179</v>
      </c>
      <c r="D18" s="74">
        <v>357906841.5</v>
      </c>
      <c r="E18" s="78">
        <f t="shared" si="3"/>
        <v>2.3099955546895066E-2</v>
      </c>
      <c r="F18" s="74">
        <v>123</v>
      </c>
      <c r="G18" s="74">
        <v>393472753.16000003</v>
      </c>
      <c r="H18" s="78">
        <f>(G18/$G$19)</f>
        <v>2.539544387812552E-2</v>
      </c>
      <c r="I18" s="74">
        <v>135.22999999999999</v>
      </c>
      <c r="J18" s="187">
        <f t="shared" si="4"/>
        <v>9.9371980459893011E-2</v>
      </c>
      <c r="K18" s="187">
        <f>((I18-F18)/F18)</f>
        <v>9.9430894308943002E-2</v>
      </c>
      <c r="L18" s="48"/>
      <c r="N18" s="50"/>
      <c r="O18" s="50"/>
    </row>
    <row r="19" spans="1:18" ht="12.95" customHeight="1">
      <c r="A19" s="238"/>
      <c r="B19" s="239"/>
      <c r="C19" s="240" t="s">
        <v>57</v>
      </c>
      <c r="D19" s="79">
        <f>SUM(D5:D18)</f>
        <v>13181858080.250002</v>
      </c>
      <c r="E19" s="67">
        <f>(D19/$G$119)</f>
        <v>8.8533913983314914E-3</v>
      </c>
      <c r="F19" s="80"/>
      <c r="G19" s="79">
        <f>SUM(G5:G18)</f>
        <v>15493832478.309999</v>
      </c>
      <c r="H19" s="67">
        <f>(G19/$G$119)</f>
        <v>1.040619329654149E-2</v>
      </c>
      <c r="I19" s="80"/>
      <c r="J19" s="187">
        <f t="shared" si="4"/>
        <v>0.17539063036370892</v>
      </c>
      <c r="K19" s="187"/>
      <c r="L19" s="9"/>
      <c r="M19" s="49"/>
      <c r="Q19" s="50"/>
      <c r="R19" s="50"/>
    </row>
    <row r="20" spans="1:18" ht="12.95" customHeight="1">
      <c r="A20" s="241"/>
      <c r="B20" s="81"/>
      <c r="C20" s="81" t="s">
        <v>60</v>
      </c>
      <c r="D20" s="82"/>
      <c r="E20" s="83"/>
      <c r="F20" s="84"/>
      <c r="G20" s="82"/>
      <c r="H20" s="83"/>
      <c r="I20" s="84"/>
      <c r="J20" s="187"/>
      <c r="K20" s="187"/>
      <c r="L20" s="9"/>
      <c r="M20" s="4"/>
      <c r="O20" s="95"/>
    </row>
    <row r="21" spans="1:18" ht="12.95" customHeight="1">
      <c r="A21" s="386">
        <v>15</v>
      </c>
      <c r="B21" s="387" t="s">
        <v>7</v>
      </c>
      <c r="C21" s="387" t="s">
        <v>49</v>
      </c>
      <c r="D21" s="85">
        <v>327980388724.34998</v>
      </c>
      <c r="E21" s="56">
        <f t="shared" ref="E21:E40" si="5">(D21/$G$45)</f>
        <v>0.41218590468687666</v>
      </c>
      <c r="F21" s="85">
        <v>100</v>
      </c>
      <c r="G21" s="85">
        <v>324805112171.67999</v>
      </c>
      <c r="H21" s="56">
        <f t="shared" ref="H21:H44" si="6">(G21/$G$45)</f>
        <v>0.40819540926858722</v>
      </c>
      <c r="I21" s="85">
        <v>100</v>
      </c>
      <c r="J21" s="187">
        <f>((G21-D21)/D21)</f>
        <v>-9.6813000466885648E-3</v>
      </c>
      <c r="K21" s="187">
        <f t="shared" ref="K21:K30" si="7">((I21-F21)/F21)</f>
        <v>0</v>
      </c>
      <c r="L21" s="9"/>
      <c r="M21" s="4"/>
      <c r="N21" s="195"/>
      <c r="O21" s="195"/>
    </row>
    <row r="22" spans="1:18" ht="12.95" customHeight="1">
      <c r="A22" s="386">
        <v>16</v>
      </c>
      <c r="B22" s="387" t="s">
        <v>22</v>
      </c>
      <c r="C22" s="387" t="s">
        <v>23</v>
      </c>
      <c r="D22" s="85">
        <v>236850818610.14001</v>
      </c>
      <c r="E22" s="56">
        <f t="shared" si="5"/>
        <v>0.29765977570902208</v>
      </c>
      <c r="F22" s="85">
        <v>100</v>
      </c>
      <c r="G22" s="85">
        <v>230912981028.98001</v>
      </c>
      <c r="H22" s="56">
        <f t="shared" si="6"/>
        <v>0.29019746076759073</v>
      </c>
      <c r="I22" s="85">
        <v>100</v>
      </c>
      <c r="J22" s="187">
        <f t="shared" ref="J22:J45" si="8">((G22-D22)/D22)</f>
        <v>-2.5069947471592965E-2</v>
      </c>
      <c r="K22" s="187">
        <f t="shared" si="7"/>
        <v>0</v>
      </c>
      <c r="L22" s="9"/>
      <c r="M22" s="234"/>
      <c r="N22" s="96"/>
      <c r="O22" s="95"/>
      <c r="P22" s="215"/>
    </row>
    <row r="23" spans="1:18" ht="12.95" customHeight="1">
      <c r="A23" s="386">
        <v>17</v>
      </c>
      <c r="B23" s="387" t="s">
        <v>56</v>
      </c>
      <c r="C23" s="387" t="s">
        <v>103</v>
      </c>
      <c r="D23" s="85">
        <v>17066237419.35</v>
      </c>
      <c r="E23" s="56">
        <f t="shared" si="5"/>
        <v>2.1447814418586772E-2</v>
      </c>
      <c r="F23" s="85">
        <v>1</v>
      </c>
      <c r="G23" s="85">
        <v>15653603228.16</v>
      </c>
      <c r="H23" s="56">
        <f t="shared" si="6"/>
        <v>1.9672501253211416E-2</v>
      </c>
      <c r="I23" s="85">
        <v>1</v>
      </c>
      <c r="J23" s="187">
        <f t="shared" si="8"/>
        <v>-8.2773616496646829E-2</v>
      </c>
      <c r="K23" s="187">
        <f t="shared" si="7"/>
        <v>0</v>
      </c>
      <c r="L23" s="9"/>
      <c r="M23" s="4"/>
      <c r="N23" s="10"/>
    </row>
    <row r="24" spans="1:18" ht="12.95" customHeight="1">
      <c r="A24" s="386">
        <v>18</v>
      </c>
      <c r="B24" s="387" t="s">
        <v>51</v>
      </c>
      <c r="C24" s="387" t="s">
        <v>52</v>
      </c>
      <c r="D24" s="85">
        <v>894722845.53999996</v>
      </c>
      <c r="E24" s="56">
        <f t="shared" si="5"/>
        <v>1.1244335277706852E-3</v>
      </c>
      <c r="F24" s="85">
        <v>100</v>
      </c>
      <c r="G24" s="85">
        <v>869925957.53999996</v>
      </c>
      <c r="H24" s="56">
        <f t="shared" si="6"/>
        <v>1.09327029952569E-3</v>
      </c>
      <c r="I24" s="85">
        <v>100</v>
      </c>
      <c r="J24" s="187">
        <f t="shared" si="8"/>
        <v>-2.7714602486800386E-2</v>
      </c>
      <c r="K24" s="187">
        <f t="shared" si="7"/>
        <v>0</v>
      </c>
      <c r="L24" s="9"/>
      <c r="M24" s="234"/>
      <c r="N24" s="96"/>
    </row>
    <row r="25" spans="1:18" ht="12.95" customHeight="1">
      <c r="A25" s="386">
        <v>19</v>
      </c>
      <c r="B25" s="387" t="s">
        <v>9</v>
      </c>
      <c r="C25" s="387" t="s">
        <v>24</v>
      </c>
      <c r="D25" s="85">
        <v>93033630236.550003</v>
      </c>
      <c r="E25" s="56">
        <f t="shared" si="5"/>
        <v>0.11691903651466631</v>
      </c>
      <c r="F25" s="77">
        <v>1</v>
      </c>
      <c r="G25" s="85">
        <v>89546420072.960007</v>
      </c>
      <c r="H25" s="56">
        <f t="shared" si="6"/>
        <v>0.11253652181095744</v>
      </c>
      <c r="I25" s="77">
        <v>1</v>
      </c>
      <c r="J25" s="187">
        <f t="shared" si="8"/>
        <v>-3.7483328928725183E-2</v>
      </c>
      <c r="K25" s="187">
        <f t="shared" si="7"/>
        <v>0</v>
      </c>
      <c r="L25" s="9"/>
      <c r="M25" s="216"/>
      <c r="N25" s="10"/>
    </row>
    <row r="26" spans="1:18" ht="12.95" customHeight="1">
      <c r="A26" s="386">
        <v>20</v>
      </c>
      <c r="B26" s="387" t="s">
        <v>75</v>
      </c>
      <c r="C26" s="387" t="s">
        <v>76</v>
      </c>
      <c r="D26" s="85">
        <v>1255665681.0899999</v>
      </c>
      <c r="E26" s="56">
        <f t="shared" si="5"/>
        <v>1.5780446408926382E-3</v>
      </c>
      <c r="F26" s="77">
        <v>10</v>
      </c>
      <c r="G26" s="85">
        <v>1470663543.3499999</v>
      </c>
      <c r="H26" s="56">
        <f t="shared" si="6"/>
        <v>1.8482409435010307E-3</v>
      </c>
      <c r="I26" s="77">
        <v>10</v>
      </c>
      <c r="J26" s="187">
        <f t="shared" si="8"/>
        <v>0.17122221742444038</v>
      </c>
      <c r="K26" s="187">
        <f t="shared" si="7"/>
        <v>0</v>
      </c>
      <c r="L26" s="9"/>
      <c r="M26" s="50"/>
      <c r="N26" s="50"/>
      <c r="O26" s="430"/>
      <c r="P26" s="430"/>
    </row>
    <row r="27" spans="1:18" ht="12.95" customHeight="1">
      <c r="A27" s="386">
        <v>21</v>
      </c>
      <c r="B27" s="387" t="s">
        <v>107</v>
      </c>
      <c r="C27" s="387" t="s">
        <v>109</v>
      </c>
      <c r="D27" s="85">
        <v>32086507454.099998</v>
      </c>
      <c r="E27" s="56">
        <f t="shared" si="5"/>
        <v>4.0324380840727148E-2</v>
      </c>
      <c r="F27" s="77">
        <v>1</v>
      </c>
      <c r="G27" s="85">
        <v>31599377915.169998</v>
      </c>
      <c r="H27" s="56">
        <f t="shared" si="6"/>
        <v>3.9712185915035066E-2</v>
      </c>
      <c r="I27" s="77">
        <v>1</v>
      </c>
      <c r="J27" s="187">
        <f t="shared" si="8"/>
        <v>-1.5181756369927234E-2</v>
      </c>
      <c r="K27" s="187">
        <f t="shared" si="7"/>
        <v>0</v>
      </c>
      <c r="L27" s="9"/>
      <c r="M27" s="234"/>
      <c r="N27" s="10"/>
      <c r="O27" s="429"/>
      <c r="P27" s="429"/>
    </row>
    <row r="28" spans="1:18" ht="12.95" customHeight="1">
      <c r="A28" s="386">
        <v>22</v>
      </c>
      <c r="B28" s="387" t="s">
        <v>114</v>
      </c>
      <c r="C28" s="387" t="s">
        <v>113</v>
      </c>
      <c r="D28" s="85">
        <v>6920355545.4490776</v>
      </c>
      <c r="E28" s="56">
        <f t="shared" si="5"/>
        <v>8.6970840614897967E-3</v>
      </c>
      <c r="F28" s="77">
        <v>100</v>
      </c>
      <c r="G28" s="85">
        <v>6914997575.8900003</v>
      </c>
      <c r="H28" s="56">
        <f t="shared" si="6"/>
        <v>8.6903504895875783E-3</v>
      </c>
      <c r="I28" s="77">
        <v>100</v>
      </c>
      <c r="J28" s="187">
        <f t="shared" si="8"/>
        <v>-7.7423327802871901E-4</v>
      </c>
      <c r="K28" s="187">
        <f t="shared" si="7"/>
        <v>0</v>
      </c>
      <c r="L28" s="9"/>
      <c r="M28" s="4"/>
      <c r="N28" s="10"/>
      <c r="O28" s="430"/>
      <c r="P28" s="430"/>
    </row>
    <row r="29" spans="1:18" ht="12.95" customHeight="1">
      <c r="A29" s="386">
        <v>23</v>
      </c>
      <c r="B29" s="387" t="s">
        <v>115</v>
      </c>
      <c r="C29" s="387" t="s">
        <v>116</v>
      </c>
      <c r="D29" s="85">
        <v>9621768110.1100006</v>
      </c>
      <c r="E29" s="56">
        <f t="shared" si="5"/>
        <v>1.2092055895714562E-2</v>
      </c>
      <c r="F29" s="77">
        <v>100</v>
      </c>
      <c r="G29" s="85">
        <v>9312221800.1200008</v>
      </c>
      <c r="H29" s="56">
        <f t="shared" si="6"/>
        <v>1.1703036825635511E-2</v>
      </c>
      <c r="I29" s="77">
        <v>100</v>
      </c>
      <c r="J29" s="187">
        <f t="shared" si="8"/>
        <v>-3.2171458140291938E-2</v>
      </c>
      <c r="K29" s="187">
        <f t="shared" si="7"/>
        <v>0</v>
      </c>
      <c r="L29" s="9"/>
      <c r="M29" s="340"/>
      <c r="N29" s="10"/>
    </row>
    <row r="30" spans="1:18" ht="12.95" customHeight="1">
      <c r="A30" s="386">
        <v>24</v>
      </c>
      <c r="B30" s="387" t="s">
        <v>117</v>
      </c>
      <c r="C30" s="55" t="s">
        <v>122</v>
      </c>
      <c r="D30" s="85">
        <v>1138441136.51</v>
      </c>
      <c r="E30" s="56">
        <f t="shared" si="5"/>
        <v>1.4307239271537954E-3</v>
      </c>
      <c r="F30" s="77">
        <v>10</v>
      </c>
      <c r="G30" s="85">
        <v>1101856842.1300001</v>
      </c>
      <c r="H30" s="56">
        <f t="shared" si="6"/>
        <v>1.3847469998899376E-3</v>
      </c>
      <c r="I30" s="77">
        <v>10</v>
      </c>
      <c r="J30" s="187">
        <f t="shared" si="8"/>
        <v>-3.2135429058855448E-2</v>
      </c>
      <c r="K30" s="187">
        <f t="shared" si="7"/>
        <v>0</v>
      </c>
      <c r="L30" s="9"/>
      <c r="M30" s="371"/>
      <c r="N30" s="372"/>
    </row>
    <row r="31" spans="1:18" ht="12.95" customHeight="1">
      <c r="A31" s="386">
        <v>25</v>
      </c>
      <c r="B31" s="387" t="s">
        <v>14</v>
      </c>
      <c r="C31" s="387" t="s">
        <v>124</v>
      </c>
      <c r="D31" s="76">
        <v>2599152193</v>
      </c>
      <c r="E31" s="56">
        <f t="shared" si="5"/>
        <v>3.2664571874478246E-3</v>
      </c>
      <c r="F31" s="77">
        <v>100</v>
      </c>
      <c r="G31" s="76">
        <v>2613600604</v>
      </c>
      <c r="H31" s="56">
        <f t="shared" si="6"/>
        <v>3.2846150760413653E-3</v>
      </c>
      <c r="I31" s="77">
        <v>100</v>
      </c>
      <c r="J31" s="187">
        <f t="shared" si="8"/>
        <v>5.5588937957970512E-3</v>
      </c>
      <c r="K31" s="187">
        <f t="shared" ref="K31:K44" si="9">((I31-F31)/F31)</f>
        <v>0</v>
      </c>
      <c r="L31" s="9"/>
      <c r="M31" s="279"/>
      <c r="N31" s="10"/>
      <c r="O31" s="430"/>
      <c r="P31" s="430"/>
    </row>
    <row r="32" spans="1:18" ht="12.95" customHeight="1">
      <c r="A32" s="386">
        <v>26</v>
      </c>
      <c r="B32" s="387" t="s">
        <v>66</v>
      </c>
      <c r="C32" s="387" t="s">
        <v>125</v>
      </c>
      <c r="D32" s="76">
        <v>11023073376.09</v>
      </c>
      <c r="E32" s="56">
        <f t="shared" si="5"/>
        <v>1.3853131553460339E-2</v>
      </c>
      <c r="F32" s="77">
        <v>100</v>
      </c>
      <c r="G32" s="76">
        <v>10810824405.09</v>
      </c>
      <c r="H32" s="56">
        <f t="shared" si="6"/>
        <v>1.3586389891037283E-2</v>
      </c>
      <c r="I32" s="77">
        <v>100</v>
      </c>
      <c r="J32" s="187">
        <f t="shared" si="8"/>
        <v>-1.9254972162335994E-2</v>
      </c>
      <c r="K32" s="187">
        <f t="shared" si="9"/>
        <v>0</v>
      </c>
      <c r="L32" s="9"/>
      <c r="M32" s="335"/>
      <c r="N32" s="214"/>
    </row>
    <row r="33" spans="1:16" ht="12.95" customHeight="1">
      <c r="A33" s="386">
        <v>27</v>
      </c>
      <c r="B33" s="387" t="s">
        <v>128</v>
      </c>
      <c r="C33" s="387" t="s">
        <v>130</v>
      </c>
      <c r="D33" s="76">
        <v>15435750179.959999</v>
      </c>
      <c r="E33" s="56">
        <f t="shared" si="5"/>
        <v>1.9398716725696329E-2</v>
      </c>
      <c r="F33" s="77">
        <v>100</v>
      </c>
      <c r="G33" s="76">
        <v>15256515880.1</v>
      </c>
      <c r="H33" s="56">
        <f t="shared" si="6"/>
        <v>1.917346590406625E-2</v>
      </c>
      <c r="I33" s="77">
        <v>100</v>
      </c>
      <c r="J33" s="187">
        <f t="shared" si="8"/>
        <v>-1.161163518263569E-2</v>
      </c>
      <c r="K33" s="187">
        <f t="shared" si="9"/>
        <v>0</v>
      </c>
      <c r="L33" s="9"/>
      <c r="M33" s="353"/>
      <c r="N33" s="353"/>
    </row>
    <row r="34" spans="1:16" ht="12.95" customHeight="1">
      <c r="A34" s="386">
        <v>28</v>
      </c>
      <c r="B34" s="387" t="s">
        <v>128</v>
      </c>
      <c r="C34" s="387" t="s">
        <v>129</v>
      </c>
      <c r="D34" s="76">
        <v>615304072.55999994</v>
      </c>
      <c r="E34" s="56">
        <f t="shared" si="5"/>
        <v>7.7327692302608063E-4</v>
      </c>
      <c r="F34" s="77">
        <v>1000000</v>
      </c>
      <c r="G34" s="76">
        <v>615464565.74000001</v>
      </c>
      <c r="H34" s="56">
        <f t="shared" si="6"/>
        <v>7.7347862114239693E-4</v>
      </c>
      <c r="I34" s="77">
        <v>1000000</v>
      </c>
      <c r="J34" s="187">
        <f t="shared" si="8"/>
        <v>2.6083555620285066E-4</v>
      </c>
      <c r="K34" s="187">
        <f t="shared" si="9"/>
        <v>0</v>
      </c>
      <c r="L34" s="9"/>
      <c r="M34" s="373"/>
      <c r="N34" s="214"/>
    </row>
    <row r="35" spans="1:16" ht="12.95" customHeight="1">
      <c r="A35" s="386">
        <v>29</v>
      </c>
      <c r="B35" s="387" t="s">
        <v>140</v>
      </c>
      <c r="C35" s="387" t="s">
        <v>141</v>
      </c>
      <c r="D35" s="76">
        <v>10628390121.84</v>
      </c>
      <c r="E35" s="56">
        <f t="shared" si="5"/>
        <v>1.33571175239309E-2</v>
      </c>
      <c r="F35" s="77">
        <v>1</v>
      </c>
      <c r="G35" s="76">
        <v>10626585611.049999</v>
      </c>
      <c r="H35" s="56">
        <f t="shared" si="6"/>
        <v>1.3354849723970707E-2</v>
      </c>
      <c r="I35" s="77">
        <v>1</v>
      </c>
      <c r="J35" s="187">
        <f t="shared" si="8"/>
        <v>-1.6978213721124835E-4</v>
      </c>
      <c r="K35" s="187">
        <f t="shared" si="9"/>
        <v>0</v>
      </c>
      <c r="L35" s="9"/>
      <c r="M35" s="374"/>
      <c r="N35" s="214"/>
      <c r="O35" s="60"/>
    </row>
    <row r="36" spans="1:16" ht="12.95" customHeight="1">
      <c r="A36" s="386">
        <v>30</v>
      </c>
      <c r="B36" s="387" t="s">
        <v>19</v>
      </c>
      <c r="C36" s="76" t="s">
        <v>146</v>
      </c>
      <c r="D36" s="76">
        <v>15017218002.459999</v>
      </c>
      <c r="E36" s="56">
        <f t="shared" si="5"/>
        <v>1.8872730812653237E-2</v>
      </c>
      <c r="F36" s="77">
        <v>1</v>
      </c>
      <c r="G36" s="76">
        <v>15118593184.809999</v>
      </c>
      <c r="H36" s="56">
        <f t="shared" si="6"/>
        <v>1.9000133007071787E-2</v>
      </c>
      <c r="I36" s="77">
        <v>1</v>
      </c>
      <c r="J36" s="187">
        <f t="shared" si="8"/>
        <v>6.7505967039563465E-3</v>
      </c>
      <c r="K36" s="187">
        <f t="shared" si="9"/>
        <v>0</v>
      </c>
      <c r="L36" s="9"/>
      <c r="M36" s="314"/>
      <c r="N36" s="431"/>
      <c r="O36" s="349"/>
    </row>
    <row r="37" spans="1:16" ht="12.95" customHeight="1" thickBot="1">
      <c r="A37" s="386">
        <v>31</v>
      </c>
      <c r="B37" s="387" t="s">
        <v>79</v>
      </c>
      <c r="C37" s="387" t="s">
        <v>149</v>
      </c>
      <c r="D37" s="76">
        <v>614695365.20000005</v>
      </c>
      <c r="E37" s="56">
        <f t="shared" si="5"/>
        <v>7.725119364521975E-4</v>
      </c>
      <c r="F37" s="77">
        <v>100</v>
      </c>
      <c r="G37" s="76">
        <v>608735167.01999998</v>
      </c>
      <c r="H37" s="56">
        <f t="shared" si="6"/>
        <v>7.6502152006330433E-4</v>
      </c>
      <c r="I37" s="77">
        <v>100</v>
      </c>
      <c r="J37" s="231">
        <f t="shared" ref="J37:J43" si="10">((G37-D37)/D37)</f>
        <v>-9.6961820723356681E-3</v>
      </c>
      <c r="K37" s="231">
        <f t="shared" ref="K37:K43" si="11">((I37-F37)/F37)</f>
        <v>0</v>
      </c>
      <c r="L37" s="9"/>
      <c r="M37" s="305"/>
      <c r="N37" s="432"/>
      <c r="O37" s="350"/>
    </row>
    <row r="38" spans="1:16" ht="12.95" customHeight="1">
      <c r="A38" s="386">
        <v>32</v>
      </c>
      <c r="B38" s="55" t="s">
        <v>174</v>
      </c>
      <c r="C38" s="387" t="s">
        <v>161</v>
      </c>
      <c r="D38" s="75">
        <v>15962110974.77</v>
      </c>
      <c r="E38" s="56">
        <f t="shared" si="5"/>
        <v>2.0060215119683557E-2</v>
      </c>
      <c r="F38" s="77">
        <v>1</v>
      </c>
      <c r="G38" s="75">
        <v>15560045833.190001</v>
      </c>
      <c r="H38" s="56">
        <f t="shared" si="6"/>
        <v>1.9554923980875581E-2</v>
      </c>
      <c r="I38" s="77">
        <v>1</v>
      </c>
      <c r="J38" s="231">
        <f t="shared" si="10"/>
        <v>-2.5188719851372499E-2</v>
      </c>
      <c r="K38" s="231">
        <f t="shared" si="11"/>
        <v>0</v>
      </c>
      <c r="L38" s="9"/>
      <c r="M38" s="4"/>
      <c r="N38" s="214"/>
    </row>
    <row r="39" spans="1:16" ht="12.95" customHeight="1">
      <c r="A39" s="386">
        <v>33</v>
      </c>
      <c r="B39" s="55" t="s">
        <v>186</v>
      </c>
      <c r="C39" s="387" t="s">
        <v>162</v>
      </c>
      <c r="D39" s="75">
        <v>797460338.50999999</v>
      </c>
      <c r="E39" s="56">
        <f t="shared" si="5"/>
        <v>1.0021998948141491E-3</v>
      </c>
      <c r="F39" s="77">
        <v>10</v>
      </c>
      <c r="G39" s="75">
        <v>818413987.67999995</v>
      </c>
      <c r="H39" s="56">
        <f t="shared" si="6"/>
        <v>1.0285331730727056E-3</v>
      </c>
      <c r="I39" s="77">
        <v>10</v>
      </c>
      <c r="J39" s="187">
        <f t="shared" si="10"/>
        <v>2.6275474977414445E-2</v>
      </c>
      <c r="K39" s="187">
        <f t="shared" si="11"/>
        <v>0</v>
      </c>
      <c r="L39" s="9"/>
      <c r="M39" s="4"/>
      <c r="N39" s="364"/>
      <c r="O39" s="362"/>
    </row>
    <row r="40" spans="1:16" ht="12.95" customHeight="1" thickBot="1">
      <c r="A40" s="386">
        <v>34</v>
      </c>
      <c r="B40" s="55" t="s">
        <v>53</v>
      </c>
      <c r="C40" s="387" t="s">
        <v>173</v>
      </c>
      <c r="D40" s="75">
        <v>1238297710.5899999</v>
      </c>
      <c r="E40" s="56">
        <f t="shared" si="5"/>
        <v>1.5562176265977864E-3</v>
      </c>
      <c r="F40" s="77">
        <v>1</v>
      </c>
      <c r="G40" s="75">
        <v>1235691834.8</v>
      </c>
      <c r="H40" s="56">
        <f t="shared" si="6"/>
        <v>1.5529427196005101E-3</v>
      </c>
      <c r="I40" s="77">
        <v>1</v>
      </c>
      <c r="J40" s="187">
        <f t="shared" si="10"/>
        <v>-2.1044016860520278E-3</v>
      </c>
      <c r="K40" s="187">
        <f t="shared" si="11"/>
        <v>0</v>
      </c>
      <c r="L40" s="9"/>
      <c r="M40" s="4"/>
      <c r="N40" s="367"/>
      <c r="O40" s="363"/>
    </row>
    <row r="41" spans="1:16" ht="12.95" customHeight="1">
      <c r="A41" s="386">
        <v>35</v>
      </c>
      <c r="B41" s="387" t="s">
        <v>11</v>
      </c>
      <c r="C41" s="55" t="s">
        <v>175</v>
      </c>
      <c r="D41" s="75">
        <v>9261218856.7199993</v>
      </c>
      <c r="E41" s="56">
        <f>(D41/$G$45)</f>
        <v>1.1638939412833517E-2</v>
      </c>
      <c r="F41" s="77">
        <v>100</v>
      </c>
      <c r="G41" s="75">
        <v>9167773443.3899994</v>
      </c>
      <c r="H41" s="56">
        <f>(G41/$G$45)</f>
        <v>1.1521502872246217E-2</v>
      </c>
      <c r="I41" s="77">
        <v>100</v>
      </c>
      <c r="J41" s="187">
        <f t="shared" si="10"/>
        <v>-1.0089969233606368E-2</v>
      </c>
      <c r="K41" s="187">
        <f t="shared" si="11"/>
        <v>0</v>
      </c>
      <c r="L41" s="9"/>
      <c r="M41" s="338"/>
      <c r="N41" s="214"/>
    </row>
    <row r="42" spans="1:16" ht="12.95" customHeight="1">
      <c r="A42" s="386">
        <v>36</v>
      </c>
      <c r="B42" s="387" t="s">
        <v>176</v>
      </c>
      <c r="C42" s="55" t="s">
        <v>177</v>
      </c>
      <c r="D42" s="75">
        <v>708720791.27999997</v>
      </c>
      <c r="E42" s="56">
        <f>(D42/$G$45)</f>
        <v>8.9067740196399712E-4</v>
      </c>
      <c r="F42" s="77">
        <v>1</v>
      </c>
      <c r="G42" s="75">
        <v>708845416.75</v>
      </c>
      <c r="H42" s="56">
        <f>(G42/$G$45)</f>
        <v>8.9083402371293392E-4</v>
      </c>
      <c r="I42" s="77">
        <v>1</v>
      </c>
      <c r="J42" s="187">
        <f t="shared" si="10"/>
        <v>1.7584565252410075E-4</v>
      </c>
      <c r="K42" s="187">
        <f t="shared" si="11"/>
        <v>0</v>
      </c>
      <c r="L42" s="9"/>
      <c r="M42" s="4"/>
      <c r="N42" s="214"/>
    </row>
    <row r="43" spans="1:16" ht="12.95" customHeight="1">
      <c r="A43" s="386">
        <v>37</v>
      </c>
      <c r="B43" s="387" t="s">
        <v>178</v>
      </c>
      <c r="C43" s="55" t="s">
        <v>180</v>
      </c>
      <c r="D43" s="75">
        <v>283885307.36000001</v>
      </c>
      <c r="E43" s="56">
        <f>(D43/$G$45)</f>
        <v>3.5676987485930837E-4</v>
      </c>
      <c r="F43" s="77">
        <v>100</v>
      </c>
      <c r="G43" s="75">
        <v>283167400.50999999</v>
      </c>
      <c r="H43" s="56">
        <f>(G43/$G$45)</f>
        <v>3.55867652974643E-4</v>
      </c>
      <c r="I43" s="77">
        <v>100</v>
      </c>
      <c r="J43" s="187">
        <f t="shared" si="10"/>
        <v>-2.5288622953974628E-3</v>
      </c>
      <c r="K43" s="187">
        <f t="shared" si="11"/>
        <v>0</v>
      </c>
      <c r="L43" s="9"/>
      <c r="M43" s="4"/>
      <c r="N43" s="214"/>
    </row>
    <row r="44" spans="1:16" ht="12.95" customHeight="1">
      <c r="A44" s="386">
        <v>38</v>
      </c>
      <c r="B44" s="387" t="s">
        <v>199</v>
      </c>
      <c r="C44" s="55" t="s">
        <v>200</v>
      </c>
      <c r="D44" s="75">
        <v>98360196.963333338</v>
      </c>
      <c r="E44" s="56">
        <f>(D44/$G$45)</f>
        <v>1.2361314323761259E-4</v>
      </c>
      <c r="F44" s="77">
        <v>1</v>
      </c>
      <c r="G44" s="75">
        <v>98443044.17715846</v>
      </c>
      <c r="H44" s="56">
        <f t="shared" si="6"/>
        <v>1.2371726060241635E-4</v>
      </c>
      <c r="I44" s="77">
        <v>1</v>
      </c>
      <c r="J44" s="187">
        <f t="shared" si="8"/>
        <v>8.4228393580794945E-4</v>
      </c>
      <c r="K44" s="187">
        <f t="shared" si="9"/>
        <v>0</v>
      </c>
      <c r="L44" s="9"/>
      <c r="M44" s="252"/>
      <c r="N44" s="214"/>
    </row>
    <row r="45" spans="1:16" ht="12.95" customHeight="1">
      <c r="A45" s="238"/>
      <c r="B45" s="242"/>
      <c r="C45" s="240" t="s">
        <v>57</v>
      </c>
      <c r="D45" s="86">
        <f>SUM(D21:D44)</f>
        <v>811132173250.49231</v>
      </c>
      <c r="E45" s="67">
        <f>(D45/$G$119)</f>
        <v>0.54478439699827519</v>
      </c>
      <c r="F45" s="87"/>
      <c r="G45" s="86">
        <f>SUM(G21:G44)</f>
        <v>795709860514.28735</v>
      </c>
      <c r="H45" s="67">
        <f>(G45/$G$119)</f>
        <v>0.53442623883196405</v>
      </c>
      <c r="I45" s="87"/>
      <c r="J45" s="187">
        <f t="shared" si="8"/>
        <v>-1.9013316503526567E-2</v>
      </c>
      <c r="K45" s="187"/>
      <c r="L45" s="9"/>
      <c r="M45" s="4"/>
    </row>
    <row r="46" spans="1:16" ht="12.95" customHeight="1">
      <c r="A46" s="241"/>
      <c r="B46" s="81"/>
      <c r="C46" s="81" t="s">
        <v>82</v>
      </c>
      <c r="D46" s="82"/>
      <c r="E46" s="83"/>
      <c r="F46" s="84"/>
      <c r="G46" s="82"/>
      <c r="H46" s="83"/>
      <c r="I46" s="84"/>
      <c r="J46" s="187"/>
      <c r="K46" s="187"/>
      <c r="L46" s="9"/>
      <c r="M46" s="4"/>
      <c r="O46" s="60"/>
      <c r="P46" s="61"/>
    </row>
    <row r="47" spans="1:16" ht="12.95" customHeight="1">
      <c r="A47" s="386">
        <v>39</v>
      </c>
      <c r="B47" s="387" t="s">
        <v>7</v>
      </c>
      <c r="C47" s="387" t="s">
        <v>25</v>
      </c>
      <c r="D47" s="74">
        <v>133459370506.53</v>
      </c>
      <c r="E47" s="56">
        <f t="shared" ref="E47:E53" si="12">(D47/$G$58)</f>
        <v>0.42362703120450751</v>
      </c>
      <c r="F47" s="97">
        <v>223.46</v>
      </c>
      <c r="G47" s="74">
        <v>137563846776.94</v>
      </c>
      <c r="H47" s="56">
        <f t="shared" ref="H47:H53" si="13">(G47/$G$58)</f>
        <v>0.43665546892666857</v>
      </c>
      <c r="I47" s="97">
        <v>223.65</v>
      </c>
      <c r="J47" s="187">
        <f>((G47-D47)/D47)</f>
        <v>3.0754500450825794E-2</v>
      </c>
      <c r="K47" s="187">
        <f t="shared" ref="K47:K57" si="14">((I47-F47)/F47)</f>
        <v>8.5026402935647416E-4</v>
      </c>
      <c r="L47" s="9"/>
      <c r="M47" s="4"/>
    </row>
    <row r="48" spans="1:16" ht="12.95" customHeight="1">
      <c r="A48" s="386">
        <v>40</v>
      </c>
      <c r="B48" s="387" t="s">
        <v>56</v>
      </c>
      <c r="C48" s="387" t="s">
        <v>101</v>
      </c>
      <c r="D48" s="74">
        <v>111261503224.14</v>
      </c>
      <c r="E48" s="56">
        <f t="shared" si="12"/>
        <v>0.35316651142069483</v>
      </c>
      <c r="F48" s="97">
        <v>1.8708</v>
      </c>
      <c r="G48" s="74">
        <v>115775326589.72</v>
      </c>
      <c r="H48" s="56">
        <f t="shared" si="13"/>
        <v>0.36749429960435509</v>
      </c>
      <c r="I48" s="97">
        <v>1.8732</v>
      </c>
      <c r="J48" s="231">
        <f t="shared" ref="J48:J58" si="15">((G48-D48)/D48)</f>
        <v>4.0569498297059269E-2</v>
      </c>
      <c r="K48" s="231">
        <f t="shared" si="14"/>
        <v>1.2828736369467381E-3</v>
      </c>
      <c r="L48" s="9"/>
      <c r="M48" s="339"/>
    </row>
    <row r="49" spans="1:16" ht="12.95" customHeight="1">
      <c r="A49" s="386">
        <v>41</v>
      </c>
      <c r="B49" s="387" t="s">
        <v>79</v>
      </c>
      <c r="C49" s="387" t="s">
        <v>26</v>
      </c>
      <c r="D49" s="74">
        <v>2297303056.25</v>
      </c>
      <c r="E49" s="56">
        <f t="shared" si="12"/>
        <v>7.2921044794573781E-3</v>
      </c>
      <c r="F49" s="97">
        <v>441.29399999999998</v>
      </c>
      <c r="G49" s="74">
        <v>2300339650.5</v>
      </c>
      <c r="H49" s="56">
        <f t="shared" si="13"/>
        <v>7.3017432436911509E-3</v>
      </c>
      <c r="I49" s="97">
        <v>441.87729999999999</v>
      </c>
      <c r="J49" s="231">
        <f t="shared" si="15"/>
        <v>1.3218083011462933E-3</v>
      </c>
      <c r="K49" s="231">
        <f t="shared" si="14"/>
        <v>1.3217945406010696E-3</v>
      </c>
      <c r="L49" s="9"/>
      <c r="M49" s="216"/>
      <c r="N49" s="217"/>
    </row>
    <row r="50" spans="1:16" ht="12.95" customHeight="1">
      <c r="A50" s="386">
        <v>42</v>
      </c>
      <c r="B50" s="399" t="s">
        <v>22</v>
      </c>
      <c r="C50" s="399" t="s">
        <v>29</v>
      </c>
      <c r="D50" s="74">
        <v>20909367051.91</v>
      </c>
      <c r="E50" s="56">
        <f t="shared" si="12"/>
        <v>6.6370559481490884E-2</v>
      </c>
      <c r="F50" s="346">
        <v>1489.58</v>
      </c>
      <c r="G50" s="74">
        <v>21142592154.330002</v>
      </c>
      <c r="H50" s="56">
        <f t="shared" si="13"/>
        <v>6.7110863121209591E-2</v>
      </c>
      <c r="I50" s="97">
        <v>1481.65</v>
      </c>
      <c r="J50" s="187">
        <f t="shared" si="15"/>
        <v>1.1154096718518204E-2</v>
      </c>
      <c r="K50" s="187">
        <f t="shared" si="14"/>
        <v>-5.3236482766953344E-3</v>
      </c>
      <c r="L50" s="9"/>
      <c r="M50" s="311" t="s">
        <v>187</v>
      </c>
      <c r="N50" s="218"/>
      <c r="O50" s="96"/>
    </row>
    <row r="51" spans="1:16" ht="12.95" customHeight="1">
      <c r="A51" s="386" t="s">
        <v>206</v>
      </c>
      <c r="B51" s="387" t="s">
        <v>22</v>
      </c>
      <c r="C51" s="387" t="s">
        <v>87</v>
      </c>
      <c r="D51" s="74">
        <v>4286161771.4400001</v>
      </c>
      <c r="E51" s="56">
        <f t="shared" si="12"/>
        <v>1.36051442443192E-2</v>
      </c>
      <c r="F51" s="346">
        <v>46763.9</v>
      </c>
      <c r="G51" s="74">
        <v>4272976463.0599999</v>
      </c>
      <c r="H51" s="56">
        <f t="shared" si="13"/>
        <v>1.356329140908301E-2</v>
      </c>
      <c r="I51" s="346">
        <v>47053.4</v>
      </c>
      <c r="J51" s="187">
        <f t="shared" si="15"/>
        <v>-3.0762507537297904E-3</v>
      </c>
      <c r="K51" s="187">
        <f t="shared" si="14"/>
        <v>6.1906727197688811E-3</v>
      </c>
      <c r="L51" s="9"/>
      <c r="M51" s="318"/>
      <c r="N51" s="219"/>
    </row>
    <row r="52" spans="1:16" ht="12.95" customHeight="1">
      <c r="A52" s="386" t="s">
        <v>207</v>
      </c>
      <c r="B52" s="387" t="s">
        <v>22</v>
      </c>
      <c r="C52" s="387" t="s">
        <v>86</v>
      </c>
      <c r="D52" s="74">
        <v>535644966.36000001</v>
      </c>
      <c r="E52" s="56">
        <f t="shared" si="12"/>
        <v>1.7002454456176421E-3</v>
      </c>
      <c r="F52" s="346">
        <v>46763.9</v>
      </c>
      <c r="G52" s="74">
        <v>538911603.29999995</v>
      </c>
      <c r="H52" s="56">
        <f t="shared" si="13"/>
        <v>1.7106144118705397E-3</v>
      </c>
      <c r="I52" s="346">
        <v>47061.120000000003</v>
      </c>
      <c r="J52" s="187">
        <f t="shared" si="15"/>
        <v>6.0985114117631297E-3</v>
      </c>
      <c r="K52" s="187">
        <f>((I52-F52)/F52)</f>
        <v>6.3557573256294098E-3</v>
      </c>
      <c r="L52" s="9"/>
      <c r="M52" s="311"/>
      <c r="N52" s="219"/>
    </row>
    <row r="53" spans="1:16" ht="12.95" customHeight="1">
      <c r="A53" s="386">
        <v>44</v>
      </c>
      <c r="B53" s="398" t="s">
        <v>56</v>
      </c>
      <c r="C53" s="399" t="s">
        <v>134</v>
      </c>
      <c r="D53" s="74">
        <v>23477942236.299999</v>
      </c>
      <c r="E53" s="56">
        <f t="shared" si="12"/>
        <v>7.4523736554474793E-2</v>
      </c>
      <c r="F53" s="346">
        <v>44639.66</v>
      </c>
      <c r="G53" s="74">
        <v>23505458597.560001</v>
      </c>
      <c r="H53" s="56">
        <f t="shared" si="13"/>
        <v>7.4611079049691761E-2</v>
      </c>
      <c r="I53" s="346">
        <v>44745.7</v>
      </c>
      <c r="J53" s="187">
        <f t="shared" si="15"/>
        <v>1.1720090706015202E-3</v>
      </c>
      <c r="K53" s="187">
        <f>((I53-F53)/F53)</f>
        <v>2.3754661213816054E-3</v>
      </c>
      <c r="L53" s="9"/>
      <c r="M53" s="282"/>
      <c r="N53" s="219"/>
    </row>
    <row r="54" spans="1:16" ht="12.95" customHeight="1">
      <c r="A54" s="386">
        <v>45</v>
      </c>
      <c r="B54" s="55" t="s">
        <v>174</v>
      </c>
      <c r="C54" s="387" t="s">
        <v>158</v>
      </c>
      <c r="D54" s="74">
        <v>3803966378.1900001</v>
      </c>
      <c r="E54" s="56">
        <f>(D54/$G$58)</f>
        <v>1.2074558552751047E-2</v>
      </c>
      <c r="F54" s="346">
        <v>379.5</v>
      </c>
      <c r="G54" s="74">
        <v>3824718910.6300001</v>
      </c>
      <c r="H54" s="56">
        <f>(G54/$G$58)</f>
        <v>1.2140431287457992E-2</v>
      </c>
      <c r="I54" s="346">
        <v>379.5</v>
      </c>
      <c r="J54" s="187">
        <f>((G54-D54)/D54)</f>
        <v>5.4554983868901879E-3</v>
      </c>
      <c r="K54" s="187">
        <f>((I54-F54)/F54)</f>
        <v>0</v>
      </c>
      <c r="L54" s="9"/>
      <c r="M54" s="319"/>
      <c r="N54" s="219"/>
    </row>
    <row r="55" spans="1:16" ht="12.95" customHeight="1">
      <c r="A55" s="386">
        <v>46</v>
      </c>
      <c r="B55" s="387" t="s">
        <v>117</v>
      </c>
      <c r="C55" s="387" t="s">
        <v>168</v>
      </c>
      <c r="D55" s="74">
        <v>561453883.60000002</v>
      </c>
      <c r="E55" s="56">
        <f>(D55/$G$58)</f>
        <v>1.7821681682221901E-3</v>
      </c>
      <c r="F55" s="346">
        <v>42299.046399999999</v>
      </c>
      <c r="G55" s="74">
        <v>562473484.39999998</v>
      </c>
      <c r="H55" s="56">
        <f>(G55/$G$58)</f>
        <v>1.7854045873531839E-3</v>
      </c>
      <c r="I55" s="346">
        <v>42356.61</v>
      </c>
      <c r="J55" s="187">
        <f>((G55-D55)/D55)</f>
        <v>1.8160009749373337E-3</v>
      </c>
      <c r="K55" s="187">
        <f>((I55-F55)/F55)</f>
        <v>1.3608722867095491E-3</v>
      </c>
      <c r="L55" s="9"/>
      <c r="M55" s="319"/>
      <c r="N55" s="219"/>
    </row>
    <row r="56" spans="1:16" ht="12.95" customHeight="1">
      <c r="A56" s="386">
        <v>47</v>
      </c>
      <c r="B56" s="387" t="s">
        <v>79</v>
      </c>
      <c r="C56" s="387" t="s">
        <v>192</v>
      </c>
      <c r="D56" s="74">
        <v>627161876.20000005</v>
      </c>
      <c r="E56" s="56">
        <f>(D56/$G$58)</f>
        <v>1.9907386247281556E-3</v>
      </c>
      <c r="F56" s="346">
        <v>40003.777999999998</v>
      </c>
      <c r="G56" s="74">
        <v>629866084.40999997</v>
      </c>
      <c r="H56" s="56">
        <f>(G56/$G$58)</f>
        <v>1.999322328453216E-3</v>
      </c>
      <c r="I56" s="346">
        <v>39921.623899999999</v>
      </c>
      <c r="J56" s="187">
        <f>((G56-D56)/D56)</f>
        <v>4.3118185473658395E-3</v>
      </c>
      <c r="K56" s="187">
        <f>((I56-F56)/F56)</f>
        <v>-2.053658531951651E-3</v>
      </c>
      <c r="L56" s="9"/>
      <c r="M56" s="319"/>
      <c r="N56" s="219"/>
    </row>
    <row r="57" spans="1:16" ht="12.95" customHeight="1">
      <c r="A57" s="386">
        <v>48</v>
      </c>
      <c r="B57" s="387" t="s">
        <v>9</v>
      </c>
      <c r="C57" s="387" t="s">
        <v>193</v>
      </c>
      <c r="D57" s="74">
        <v>4794990392.5100002</v>
      </c>
      <c r="E57" s="56">
        <f>(D57/$G$58)</f>
        <v>1.5220269186971471E-2</v>
      </c>
      <c r="F57" s="346">
        <v>445.17340000000002</v>
      </c>
      <c r="G57" s="74">
        <v>4923278640.6899996</v>
      </c>
      <c r="H57" s="56">
        <f>(G57/$G$58)</f>
        <v>1.5627482030166031E-2</v>
      </c>
      <c r="I57" s="346">
        <v>449.49400000000003</v>
      </c>
      <c r="J57" s="187">
        <f t="shared" si="15"/>
        <v>2.675464133992669E-2</v>
      </c>
      <c r="K57" s="187">
        <f t="shared" si="14"/>
        <v>9.7054316363017496E-3</v>
      </c>
      <c r="L57" s="9"/>
      <c r="M57" s="220"/>
      <c r="N57" s="233"/>
      <c r="O57"/>
    </row>
    <row r="58" spans="1:16" ht="12.95" customHeight="1">
      <c r="A58" s="238"/>
      <c r="B58" s="242"/>
      <c r="C58" s="240" t="s">
        <v>57</v>
      </c>
      <c r="D58" s="209">
        <f>SUM(D47:D57)</f>
        <v>306014865343.42999</v>
      </c>
      <c r="E58" s="67">
        <f>(D58/$G$119)</f>
        <v>0.20553015819919296</v>
      </c>
      <c r="F58" s="87"/>
      <c r="G58" s="209">
        <f>SUM(G47:G57)</f>
        <v>315039788955.53998</v>
      </c>
      <c r="H58" s="67">
        <f>(G58/$G$119)</f>
        <v>0.21159160876189984</v>
      </c>
      <c r="I58" s="87"/>
      <c r="J58" s="187">
        <f t="shared" si="15"/>
        <v>2.9491781721066469E-2</v>
      </c>
      <c r="K58" s="187"/>
      <c r="L58" s="9"/>
      <c r="M58" s="320"/>
      <c r="N58"/>
      <c r="O58"/>
    </row>
    <row r="59" spans="1:16" ht="15">
      <c r="A59" s="241"/>
      <c r="B59" s="81"/>
      <c r="C59" s="81" t="s">
        <v>63</v>
      </c>
      <c r="D59" s="82"/>
      <c r="E59" s="83"/>
      <c r="F59" s="88"/>
      <c r="G59" s="88"/>
      <c r="H59" s="83"/>
      <c r="I59" s="88"/>
      <c r="J59" s="187"/>
      <c r="K59" s="187"/>
      <c r="L59" s="9"/>
      <c r="M59" s="4"/>
      <c r="N59" s="221"/>
      <c r="O59"/>
    </row>
    <row r="60" spans="1:16" ht="12.95" customHeight="1">
      <c r="A60" s="386">
        <v>49</v>
      </c>
      <c r="B60" s="387" t="s">
        <v>11</v>
      </c>
      <c r="C60" s="55" t="s">
        <v>27</v>
      </c>
      <c r="D60" s="77">
        <v>11545809505.16</v>
      </c>
      <c r="E60" s="56">
        <f>(D60/$G$83)</f>
        <v>4.0820378354157201E-2</v>
      </c>
      <c r="F60" s="77">
        <v>3215.4100008949326</v>
      </c>
      <c r="G60" s="77">
        <v>12702203114.43</v>
      </c>
      <c r="H60" s="56">
        <f>(G60/$G$83)</f>
        <v>4.4908824871106444E-2</v>
      </c>
      <c r="I60" s="77">
        <v>3222.67</v>
      </c>
      <c r="J60" s="187">
        <f t="shared" ref="J60:J67" si="16">((G60-D60)/D60)</f>
        <v>0.10015699711251864</v>
      </c>
      <c r="K60" s="187">
        <f t="shared" ref="K60:K82" si="17">((I60-F60)/F60)</f>
        <v>2.2578766325435291E-3</v>
      </c>
      <c r="L60" s="9"/>
      <c r="M60" s="236"/>
      <c r="N60"/>
      <c r="O60"/>
    </row>
    <row r="61" spans="1:16" ht="12.95" customHeight="1">
      <c r="A61" s="386">
        <v>50</v>
      </c>
      <c r="B61" s="387" t="s">
        <v>66</v>
      </c>
      <c r="C61" s="387" t="s">
        <v>69</v>
      </c>
      <c r="D61" s="77">
        <v>11749682813.459999</v>
      </c>
      <c r="E61" s="56">
        <f t="shared" ref="E61:E75" si="18">(D61/$G$83)</f>
        <v>4.1541175417143597E-2</v>
      </c>
      <c r="F61" s="77">
        <v>1</v>
      </c>
      <c r="G61" s="77">
        <v>12083490806.950001</v>
      </c>
      <c r="H61" s="56">
        <f t="shared" ref="H61:H82" si="19">(G61/$G$83)</f>
        <v>4.2721358459814979E-2</v>
      </c>
      <c r="I61" s="77">
        <v>1</v>
      </c>
      <c r="J61" s="187">
        <f t="shared" si="16"/>
        <v>2.8409957850743312E-2</v>
      </c>
      <c r="K61" s="187">
        <f t="shared" si="17"/>
        <v>0</v>
      </c>
      <c r="L61" s="9"/>
      <c r="M61" s="341"/>
      <c r="N61" s="221"/>
      <c r="O61"/>
    </row>
    <row r="62" spans="1:16" ht="12" customHeight="1" thickBot="1">
      <c r="A62" s="386">
        <v>51</v>
      </c>
      <c r="B62" s="387" t="s">
        <v>19</v>
      </c>
      <c r="C62" s="387" t="s">
        <v>28</v>
      </c>
      <c r="D62" s="77">
        <v>22392356007.360001</v>
      </c>
      <c r="E62" s="56">
        <f t="shared" si="18"/>
        <v>7.916850213516087E-2</v>
      </c>
      <c r="F62" s="97">
        <v>24.8187</v>
      </c>
      <c r="G62" s="77">
        <v>24135906043.130001</v>
      </c>
      <c r="H62" s="56">
        <f t="shared" si="19"/>
        <v>8.5332848784716087E-2</v>
      </c>
      <c r="I62" s="77">
        <v>24.8306</v>
      </c>
      <c r="J62" s="187">
        <f t="shared" si="16"/>
        <v>7.7863626105128203E-2</v>
      </c>
      <c r="K62" s="187">
        <f t="shared" si="17"/>
        <v>4.794771684254489E-4</v>
      </c>
      <c r="L62" s="9"/>
      <c r="M62" s="315"/>
      <c r="N62" s="315"/>
      <c r="O62" s="300"/>
    </row>
    <row r="63" spans="1:16" ht="12.95" customHeight="1" thickBot="1">
      <c r="A63" s="386">
        <v>52</v>
      </c>
      <c r="B63" s="387" t="s">
        <v>135</v>
      </c>
      <c r="C63" s="407" t="s">
        <v>138</v>
      </c>
      <c r="D63" s="77">
        <v>534007913.13</v>
      </c>
      <c r="E63" s="56">
        <f t="shared" si="18"/>
        <v>1.8879927863298342E-3</v>
      </c>
      <c r="F63" s="97">
        <v>2.3094000000000001</v>
      </c>
      <c r="G63" s="77">
        <v>539923552.20000005</v>
      </c>
      <c r="H63" s="56">
        <f t="shared" si="19"/>
        <v>1.908907614773532E-3</v>
      </c>
      <c r="I63" s="77">
        <v>2.3073000000000001</v>
      </c>
      <c r="J63" s="231">
        <f t="shared" si="16"/>
        <v>1.1077811628907336E-2</v>
      </c>
      <c r="K63" s="231">
        <f t="shared" si="17"/>
        <v>-9.0932709794751482E-4</v>
      </c>
      <c r="L63" s="9"/>
      <c r="N63" s="313"/>
      <c r="O63" s="312"/>
      <c r="P63" s="297"/>
    </row>
    <row r="64" spans="1:16" ht="12.95" customHeight="1" thickBot="1">
      <c r="A64" s="386">
        <v>53</v>
      </c>
      <c r="B64" s="387" t="s">
        <v>7</v>
      </c>
      <c r="C64" s="387" t="s">
        <v>88</v>
      </c>
      <c r="D64" s="74">
        <v>27424915137.189999</v>
      </c>
      <c r="E64" s="56">
        <f t="shared" si="18"/>
        <v>9.6961188536016388E-2</v>
      </c>
      <c r="F64" s="97">
        <v>293.14999999999998</v>
      </c>
      <c r="G64" s="74">
        <v>28685663360.169998</v>
      </c>
      <c r="H64" s="56">
        <f t="shared" si="19"/>
        <v>0.10141858231584402</v>
      </c>
      <c r="I64" s="97">
        <v>293.56</v>
      </c>
      <c r="J64" s="187">
        <f t="shared" si="16"/>
        <v>4.5970906989985232E-2</v>
      </c>
      <c r="K64" s="187">
        <f t="shared" si="17"/>
        <v>1.398601398601484E-3</v>
      </c>
      <c r="L64" s="9"/>
      <c r="M64" s="4"/>
      <c r="N64"/>
      <c r="O64" s="306"/>
      <c r="P64" s="299"/>
    </row>
    <row r="65" spans="1:16" ht="12.95" customHeight="1">
      <c r="A65" s="386">
        <v>54</v>
      </c>
      <c r="B65" s="387" t="s">
        <v>30</v>
      </c>
      <c r="C65" s="387" t="s">
        <v>50</v>
      </c>
      <c r="D65" s="75">
        <v>5054021064.4200001</v>
      </c>
      <c r="E65" s="56">
        <f t="shared" si="18"/>
        <v>1.7868565384462902E-2</v>
      </c>
      <c r="F65" s="97">
        <v>1.01</v>
      </c>
      <c r="G65" s="74">
        <v>4989067264.2200003</v>
      </c>
      <c r="H65" s="56">
        <f t="shared" si="19"/>
        <v>1.7638920273955982E-2</v>
      </c>
      <c r="I65" s="97">
        <v>1.01</v>
      </c>
      <c r="J65" s="187">
        <f t="shared" si="16"/>
        <v>-1.285190531896881E-2</v>
      </c>
      <c r="K65" s="187">
        <f t="shared" si="17"/>
        <v>0</v>
      </c>
      <c r="L65" s="9"/>
      <c r="M65" s="4"/>
      <c r="N65" s="223"/>
      <c r="O65" s="222"/>
    </row>
    <row r="66" spans="1:16" ht="12.95" customHeight="1">
      <c r="A66" s="386">
        <v>55</v>
      </c>
      <c r="B66" s="55" t="s">
        <v>174</v>
      </c>
      <c r="C66" s="387" t="s">
        <v>145</v>
      </c>
      <c r="D66" s="75">
        <v>24557716134.080002</v>
      </c>
      <c r="E66" s="56">
        <f t="shared" si="18"/>
        <v>8.6824164529920894E-2</v>
      </c>
      <c r="F66" s="97">
        <v>3.85</v>
      </c>
      <c r="G66" s="75">
        <v>24662972970.189999</v>
      </c>
      <c r="H66" s="56">
        <f t="shared" si="19"/>
        <v>8.7196301613288799E-2</v>
      </c>
      <c r="I66" s="97">
        <v>3.85</v>
      </c>
      <c r="J66" s="187">
        <f t="shared" si="16"/>
        <v>4.2861003659834017E-3</v>
      </c>
      <c r="K66" s="187">
        <f t="shared" si="17"/>
        <v>0</v>
      </c>
      <c r="L66" s="9"/>
      <c r="M66" s="4"/>
      <c r="N66" s="312"/>
      <c r="O66" s="316"/>
    </row>
    <row r="67" spans="1:16" ht="12" customHeight="1" thickBot="1">
      <c r="A67" s="386">
        <v>56</v>
      </c>
      <c r="B67" s="387" t="s">
        <v>7</v>
      </c>
      <c r="C67" s="55" t="s">
        <v>93</v>
      </c>
      <c r="D67" s="74">
        <v>35787176560.75</v>
      </c>
      <c r="E67" s="56">
        <f t="shared" si="18"/>
        <v>0.12652608609071253</v>
      </c>
      <c r="F67" s="74">
        <v>3918.06</v>
      </c>
      <c r="G67" s="74">
        <v>34119469989.700001</v>
      </c>
      <c r="H67" s="56">
        <f t="shared" si="19"/>
        <v>0.12062988511982776</v>
      </c>
      <c r="I67" s="74">
        <v>3921.56</v>
      </c>
      <c r="J67" s="187">
        <f t="shared" si="16"/>
        <v>-4.6600674636039202E-2</v>
      </c>
      <c r="K67" s="187">
        <f t="shared" si="17"/>
        <v>8.9329923482539834E-4</v>
      </c>
      <c r="L67" s="9"/>
      <c r="M67" s="4"/>
      <c r="N67" s="306"/>
      <c r="O67" s="317"/>
    </row>
    <row r="68" spans="1:16" ht="12.95" customHeight="1">
      <c r="A68" s="386">
        <v>57</v>
      </c>
      <c r="B68" s="387" t="s">
        <v>7</v>
      </c>
      <c r="C68" s="55" t="s">
        <v>94</v>
      </c>
      <c r="D68" s="74">
        <v>376233397.13</v>
      </c>
      <c r="E68" s="56">
        <f t="shared" si="18"/>
        <v>1.3301786776797903E-3</v>
      </c>
      <c r="F68" s="74">
        <v>3374.63</v>
      </c>
      <c r="G68" s="74">
        <v>390529213.44999999</v>
      </c>
      <c r="H68" s="56">
        <f t="shared" si="19"/>
        <v>1.3807217453445679E-3</v>
      </c>
      <c r="I68" s="74">
        <v>3503.66</v>
      </c>
      <c r="J68" s="187">
        <f t="shared" ref="J68:J82" si="20">((G68-D68)/D68)</f>
        <v>3.7997201814224793E-2</v>
      </c>
      <c r="K68" s="187">
        <f t="shared" si="17"/>
        <v>3.8235302833199418E-2</v>
      </c>
      <c r="L68" s="9"/>
      <c r="M68" s="4"/>
      <c r="N68" s="428"/>
      <c r="O68" s="428"/>
    </row>
    <row r="69" spans="1:16" ht="12.95" customHeight="1">
      <c r="A69" s="386">
        <v>58</v>
      </c>
      <c r="B69" s="387" t="s">
        <v>117</v>
      </c>
      <c r="C69" s="55" t="s">
        <v>118</v>
      </c>
      <c r="D69" s="74">
        <v>56495959.140000001</v>
      </c>
      <c r="E69" s="56">
        <f t="shared" si="18"/>
        <v>1.9974228974981232E-4</v>
      </c>
      <c r="F69" s="74">
        <v>12.127506</v>
      </c>
      <c r="G69" s="74">
        <v>56571910.549999997</v>
      </c>
      <c r="H69" s="56">
        <f t="shared" si="19"/>
        <v>2.0001081707059879E-4</v>
      </c>
      <c r="I69" s="74">
        <v>12.141792000000001</v>
      </c>
      <c r="J69" s="187">
        <f t="shared" si="20"/>
        <v>1.3443688921500523E-3</v>
      </c>
      <c r="K69" s="187">
        <f t="shared" si="17"/>
        <v>1.1779833380416585E-3</v>
      </c>
      <c r="L69" s="9"/>
      <c r="M69" s="255"/>
      <c r="N69" s="256"/>
      <c r="O69" s="433"/>
      <c r="P69" s="60"/>
    </row>
    <row r="70" spans="1:16" ht="12.95" customHeight="1">
      <c r="A70" s="386">
        <v>59</v>
      </c>
      <c r="B70" s="387" t="s">
        <v>38</v>
      </c>
      <c r="C70" s="387" t="s">
        <v>112</v>
      </c>
      <c r="D70" s="74">
        <v>11229694736.67</v>
      </c>
      <c r="E70" s="56">
        <f t="shared" si="18"/>
        <v>3.9702749967223255E-2</v>
      </c>
      <c r="F70" s="74">
        <v>1131.6300000000001</v>
      </c>
      <c r="G70" s="74">
        <v>11267360562.799999</v>
      </c>
      <c r="H70" s="56">
        <f t="shared" si="19"/>
        <v>3.9835918046339867E-2</v>
      </c>
      <c r="I70" s="74">
        <v>1142.08</v>
      </c>
      <c r="J70" s="187">
        <f t="shared" si="20"/>
        <v>3.3541273394550354E-3</v>
      </c>
      <c r="K70" s="187">
        <f t="shared" si="17"/>
        <v>9.2344670961355003E-3</v>
      </c>
      <c r="L70" s="9"/>
      <c r="M70" s="4"/>
      <c r="N70" s="224"/>
      <c r="O70" s="433"/>
    </row>
    <row r="71" spans="1:16" ht="12.95" customHeight="1">
      <c r="A71" s="386">
        <v>60</v>
      </c>
      <c r="B71" s="387" t="s">
        <v>7</v>
      </c>
      <c r="C71" s="55" t="s">
        <v>120</v>
      </c>
      <c r="D71" s="74">
        <v>108563665515.42</v>
      </c>
      <c r="E71" s="56">
        <f t="shared" si="18"/>
        <v>0.38382842709063048</v>
      </c>
      <c r="F71" s="74">
        <v>469.18</v>
      </c>
      <c r="G71" s="74">
        <v>108426853956.67999</v>
      </c>
      <c r="H71" s="56">
        <f t="shared" si="19"/>
        <v>0.38334472782394041</v>
      </c>
      <c r="I71" s="74">
        <v>469.68</v>
      </c>
      <c r="J71" s="187">
        <f t="shared" si="20"/>
        <v>-1.2601965684418907E-3</v>
      </c>
      <c r="K71" s="187">
        <f t="shared" si="17"/>
        <v>1.0656890745556077E-3</v>
      </c>
      <c r="L71" s="9"/>
      <c r="M71" s="257"/>
      <c r="N71" s="258"/>
      <c r="O71" s="433"/>
    </row>
    <row r="72" spans="1:16" ht="12.95" customHeight="1" thickBot="1">
      <c r="A72" s="386">
        <v>61</v>
      </c>
      <c r="B72" s="55" t="s">
        <v>126</v>
      </c>
      <c r="C72" s="387" t="s">
        <v>127</v>
      </c>
      <c r="D72" s="74">
        <v>182948146.68000001</v>
      </c>
      <c r="E72" s="56">
        <f t="shared" si="18"/>
        <v>6.4681584806434577E-4</v>
      </c>
      <c r="F72" s="74">
        <v>0.85389999999999999</v>
      </c>
      <c r="G72" s="74">
        <v>183989867.86000001</v>
      </c>
      <c r="H72" s="56">
        <f t="shared" si="19"/>
        <v>6.5049886853061408E-4</v>
      </c>
      <c r="I72" s="74">
        <v>0.85429999999999995</v>
      </c>
      <c r="J72" s="187">
        <f t="shared" si="20"/>
        <v>5.694078890135533E-3</v>
      </c>
      <c r="K72" s="187">
        <f t="shared" si="17"/>
        <v>4.6843892727480496E-4</v>
      </c>
      <c r="L72" s="9"/>
      <c r="M72" s="361"/>
      <c r="N72" s="258"/>
      <c r="O72" s="433"/>
    </row>
    <row r="73" spans="1:16" ht="12.95" customHeight="1">
      <c r="A73" s="386">
        <v>62</v>
      </c>
      <c r="B73" s="387" t="s">
        <v>128</v>
      </c>
      <c r="C73" s="387" t="s">
        <v>131</v>
      </c>
      <c r="D73" s="74">
        <v>734535497.53999996</v>
      </c>
      <c r="E73" s="56">
        <f t="shared" si="18"/>
        <v>2.5969609935744729E-3</v>
      </c>
      <c r="F73" s="74">
        <v>1204.46</v>
      </c>
      <c r="G73" s="74">
        <v>735771900.38999999</v>
      </c>
      <c r="H73" s="56">
        <f t="shared" si="19"/>
        <v>2.6013323139320974E-3</v>
      </c>
      <c r="I73" s="74">
        <v>1206.68</v>
      </c>
      <c r="J73" s="187">
        <f t="shared" si="20"/>
        <v>1.6832445186662937E-3</v>
      </c>
      <c r="K73" s="187">
        <f t="shared" si="17"/>
        <v>1.8431496272188592E-3</v>
      </c>
      <c r="L73" s="9"/>
      <c r="M73" s="353"/>
      <c r="N73" s="258"/>
      <c r="O73" s="433"/>
    </row>
    <row r="74" spans="1:16" ht="12.95" customHeight="1">
      <c r="A74" s="386">
        <v>63</v>
      </c>
      <c r="B74" s="387" t="s">
        <v>66</v>
      </c>
      <c r="C74" s="387" t="s">
        <v>132</v>
      </c>
      <c r="D74" s="74">
        <v>286921914.16000003</v>
      </c>
      <c r="E74" s="56">
        <f t="shared" si="18"/>
        <v>1.0144166235269885E-3</v>
      </c>
      <c r="F74" s="74">
        <v>155.36000000000001</v>
      </c>
      <c r="G74" s="74">
        <v>290826020.31</v>
      </c>
      <c r="H74" s="56">
        <f t="shared" si="19"/>
        <v>1.0282196479148901E-3</v>
      </c>
      <c r="I74" s="74">
        <v>157.51</v>
      </c>
      <c r="J74" s="187">
        <f t="shared" si="20"/>
        <v>1.3606859418283674E-2</v>
      </c>
      <c r="K74" s="187">
        <f t="shared" si="17"/>
        <v>1.3838825952626012E-2</v>
      </c>
      <c r="L74" s="9"/>
      <c r="M74" s="353"/>
      <c r="N74" s="258"/>
      <c r="O74" s="433"/>
    </row>
    <row r="75" spans="1:16" ht="12.95" customHeight="1">
      <c r="A75" s="386">
        <v>64</v>
      </c>
      <c r="B75" s="387" t="s">
        <v>136</v>
      </c>
      <c r="C75" s="387" t="s">
        <v>137</v>
      </c>
      <c r="D75" s="74">
        <v>691098549.21000004</v>
      </c>
      <c r="E75" s="56">
        <f t="shared" si="18"/>
        <v>2.4433890275214957E-3</v>
      </c>
      <c r="F75" s="74">
        <v>169.606381</v>
      </c>
      <c r="G75" s="74">
        <v>591391929.57000005</v>
      </c>
      <c r="H75" s="56">
        <f t="shared" si="19"/>
        <v>2.0908748156509577E-3</v>
      </c>
      <c r="I75" s="74">
        <v>170.005729</v>
      </c>
      <c r="J75" s="187">
        <f t="shared" si="20"/>
        <v>-0.1442726507731428</v>
      </c>
      <c r="K75" s="187">
        <f t="shared" si="17"/>
        <v>2.3545576389605491E-3</v>
      </c>
      <c r="L75" s="9"/>
      <c r="M75" s="353"/>
      <c r="N75" s="225"/>
      <c r="O75" s="433"/>
    </row>
    <row r="76" spans="1:16" ht="12.95" customHeight="1">
      <c r="A76" s="386">
        <v>65</v>
      </c>
      <c r="B76" s="387" t="s">
        <v>140</v>
      </c>
      <c r="C76" s="387" t="s">
        <v>143</v>
      </c>
      <c r="D76" s="74">
        <v>3701556387.54</v>
      </c>
      <c r="E76" s="56">
        <f t="shared" ref="E76:E82" si="21">(D76/$G$83)</f>
        <v>1.3086906740588584E-2</v>
      </c>
      <c r="F76" s="74">
        <v>1.7502</v>
      </c>
      <c r="G76" s="74">
        <v>3819001515.2600002</v>
      </c>
      <c r="H76" s="56">
        <f t="shared" ref="H76:H81" si="22">(G76/$G$83)</f>
        <v>1.3502135707188124E-2</v>
      </c>
      <c r="I76" s="74">
        <v>1.746</v>
      </c>
      <c r="J76" s="187">
        <f t="shared" ref="J76:J81" si="23">((G76-D76)/D76)</f>
        <v>3.17285799333865E-2</v>
      </c>
      <c r="K76" s="187">
        <f t="shared" ref="K76:K81" si="24">((I76-F76)/F76)</f>
        <v>-2.3997257456290604E-3</v>
      </c>
      <c r="L76" s="9"/>
      <c r="M76" s="354"/>
      <c r="N76" s="225"/>
      <c r="O76" s="433"/>
    </row>
    <row r="77" spans="1:16" ht="12.95" customHeight="1">
      <c r="A77" s="386">
        <v>66</v>
      </c>
      <c r="B77" s="387" t="s">
        <v>66</v>
      </c>
      <c r="C77" s="387" t="s">
        <v>164</v>
      </c>
      <c r="D77" s="74">
        <v>1782991689.8499999</v>
      </c>
      <c r="E77" s="56">
        <f t="shared" si="21"/>
        <v>6.3037931943591774E-3</v>
      </c>
      <c r="F77" s="74">
        <v>482.56</v>
      </c>
      <c r="G77" s="74">
        <v>1829090786.9849999</v>
      </c>
      <c r="H77" s="56">
        <f t="shared" si="22"/>
        <v>6.4667772264441299E-3</v>
      </c>
      <c r="I77" s="74">
        <v>493.5</v>
      </c>
      <c r="J77" s="187">
        <f t="shared" si="23"/>
        <v>2.5854914185762821E-2</v>
      </c>
      <c r="K77" s="187">
        <f t="shared" si="24"/>
        <v>2.2670755968169757E-2</v>
      </c>
      <c r="L77" s="9"/>
      <c r="M77" s="265"/>
      <c r="N77" s="225"/>
      <c r="O77" s="433"/>
    </row>
    <row r="78" spans="1:16" ht="12.95" customHeight="1">
      <c r="A78" s="386">
        <v>67</v>
      </c>
      <c r="B78" s="387" t="s">
        <v>7</v>
      </c>
      <c r="C78" s="55" t="s">
        <v>172</v>
      </c>
      <c r="D78" s="74">
        <v>8010297222.0100002</v>
      </c>
      <c r="E78" s="56">
        <f t="shared" si="21"/>
        <v>2.8320522972907936E-2</v>
      </c>
      <c r="F78" s="97">
        <v>110.33</v>
      </c>
      <c r="G78" s="74">
        <v>8434593134.8000002</v>
      </c>
      <c r="H78" s="56">
        <f t="shared" si="22"/>
        <v>2.9820627377581316E-2</v>
      </c>
      <c r="I78" s="97">
        <v>110.43</v>
      </c>
      <c r="J78" s="187">
        <f t="shared" si="23"/>
        <v>5.2968810149036226E-2</v>
      </c>
      <c r="K78" s="187">
        <f t="shared" si="24"/>
        <v>9.0637179370985706E-4</v>
      </c>
      <c r="L78" s="9"/>
      <c r="M78" s="265"/>
      <c r="N78" s="225"/>
      <c r="O78" s="433"/>
    </row>
    <row r="79" spans="1:16" ht="12.95" customHeight="1">
      <c r="A79" s="386">
        <v>68</v>
      </c>
      <c r="B79" s="387" t="s">
        <v>178</v>
      </c>
      <c r="C79" s="55" t="s">
        <v>181</v>
      </c>
      <c r="D79" s="74">
        <v>536658325.31</v>
      </c>
      <c r="E79" s="56">
        <f t="shared" si="21"/>
        <v>1.8973633573524822E-3</v>
      </c>
      <c r="F79" s="97">
        <v>1.46</v>
      </c>
      <c r="G79" s="74">
        <v>536309977.75</v>
      </c>
      <c r="H79" s="56">
        <f t="shared" si="22"/>
        <v>1.8961317694597846E-3</v>
      </c>
      <c r="I79" s="97">
        <v>1.46</v>
      </c>
      <c r="J79" s="187">
        <f t="shared" si="23"/>
        <v>-6.491049212714251E-4</v>
      </c>
      <c r="K79" s="187">
        <f t="shared" si="24"/>
        <v>0</v>
      </c>
      <c r="L79" s="9"/>
      <c r="M79" s="265"/>
      <c r="N79" s="225"/>
      <c r="O79" s="433"/>
    </row>
    <row r="80" spans="1:16" ht="12.95" customHeight="1">
      <c r="A80" s="386">
        <v>69</v>
      </c>
      <c r="B80" s="395" t="s">
        <v>115</v>
      </c>
      <c r="C80" s="396" t="s">
        <v>185</v>
      </c>
      <c r="D80" s="74">
        <v>1393169622.9000001</v>
      </c>
      <c r="E80" s="56">
        <f t="shared" si="21"/>
        <v>4.925571575806839E-3</v>
      </c>
      <c r="F80" s="346">
        <v>40606.5</v>
      </c>
      <c r="G80" s="74">
        <v>1397825678.04</v>
      </c>
      <c r="H80" s="56">
        <f t="shared" si="22"/>
        <v>4.9420331268455664E-3</v>
      </c>
      <c r="I80" s="346">
        <v>40652.04</v>
      </c>
      <c r="J80" s="187">
        <f t="shared" si="23"/>
        <v>3.3420590454074752E-3</v>
      </c>
      <c r="K80" s="187">
        <f t="shared" si="24"/>
        <v>1.1214953271028252E-3</v>
      </c>
      <c r="L80" s="9"/>
      <c r="M80" s="265"/>
      <c r="N80" s="225"/>
      <c r="O80" s="433"/>
    </row>
    <row r="81" spans="1:18" ht="12.95" customHeight="1">
      <c r="A81" s="386">
        <v>70</v>
      </c>
      <c r="B81" s="387" t="s">
        <v>9</v>
      </c>
      <c r="C81" s="387" t="s">
        <v>191</v>
      </c>
      <c r="D81" s="74">
        <v>2707857335.5999999</v>
      </c>
      <c r="E81" s="56">
        <f t="shared" si="21"/>
        <v>9.5736692103634575E-3</v>
      </c>
      <c r="F81" s="346">
        <v>1.0887</v>
      </c>
      <c r="G81" s="74">
        <v>2440104104.79</v>
      </c>
      <c r="H81" s="56">
        <f t="shared" si="22"/>
        <v>8.6270237471477787E-3</v>
      </c>
      <c r="I81" s="346">
        <v>1.1187</v>
      </c>
      <c r="J81" s="187">
        <f t="shared" si="23"/>
        <v>-9.8880109852859693E-2</v>
      </c>
      <c r="K81" s="187">
        <f t="shared" si="24"/>
        <v>2.7555800496004434E-2</v>
      </c>
      <c r="L81" s="9"/>
      <c r="M81" s="265"/>
      <c r="N81" s="225"/>
      <c r="O81" s="433"/>
    </row>
    <row r="82" spans="1:18" ht="12.95" customHeight="1">
      <c r="A82" s="386">
        <v>71</v>
      </c>
      <c r="B82" s="387" t="s">
        <v>196</v>
      </c>
      <c r="C82" s="387" t="s">
        <v>197</v>
      </c>
      <c r="D82" s="74">
        <v>525420370.19999999</v>
      </c>
      <c r="E82" s="56">
        <f t="shared" si="21"/>
        <v>1.857631402714549E-3</v>
      </c>
      <c r="F82" s="346">
        <v>46681.35</v>
      </c>
      <c r="G82" s="74">
        <v>525337358.39999998</v>
      </c>
      <c r="H82" s="56">
        <f t="shared" si="19"/>
        <v>1.8573379132816646E-3</v>
      </c>
      <c r="I82" s="346">
        <v>46676.7</v>
      </c>
      <c r="J82" s="187">
        <f t="shared" si="20"/>
        <v>-1.5799120991143468E-4</v>
      </c>
      <c r="K82" s="187">
        <f t="shared" si="17"/>
        <v>-9.9611515091175718E-5</v>
      </c>
      <c r="L82" s="9"/>
      <c r="M82" s="340"/>
      <c r="N82" s="340"/>
      <c r="O82" s="433"/>
    </row>
    <row r="83" spans="1:18" ht="12.95" customHeight="1">
      <c r="A83" s="238"/>
      <c r="B83" s="239"/>
      <c r="C83" s="240" t="s">
        <v>57</v>
      </c>
      <c r="D83" s="79">
        <f>SUM(D60:D82)</f>
        <v>279825229804.9101</v>
      </c>
      <c r="E83" s="67">
        <f>(D83/$G$119)</f>
        <v>0.18794029396377318</v>
      </c>
      <c r="F83" s="89"/>
      <c r="G83" s="79">
        <f>SUM(G60:G82)</f>
        <v>282844255018.625</v>
      </c>
      <c r="H83" s="67">
        <f>(G83/$G$119)</f>
        <v>0.18996797562259002</v>
      </c>
      <c r="I83" s="89"/>
      <c r="J83" s="187">
        <f>((G83-D83)/D83)</f>
        <v>1.0788967155748334E-2</v>
      </c>
      <c r="K83" s="187"/>
      <c r="L83" s="9"/>
      <c r="M83" s="4"/>
      <c r="N83"/>
      <c r="O83"/>
    </row>
    <row r="84" spans="1:18" ht="12.95" customHeight="1">
      <c r="A84" s="241"/>
      <c r="B84" s="81"/>
      <c r="C84" s="337" t="s">
        <v>59</v>
      </c>
      <c r="D84" s="82"/>
      <c r="E84" s="83"/>
      <c r="F84" s="84"/>
      <c r="G84" s="82"/>
      <c r="H84" s="83"/>
      <c r="I84" s="84"/>
      <c r="J84" s="187"/>
      <c r="K84" s="187"/>
      <c r="L84" s="9"/>
      <c r="M84" s="4"/>
      <c r="N84" s="221"/>
      <c r="O84"/>
    </row>
    <row r="85" spans="1:18" ht="12.95" customHeight="1">
      <c r="A85" s="386">
        <v>72</v>
      </c>
      <c r="B85" s="387" t="s">
        <v>30</v>
      </c>
      <c r="C85" s="387" t="s">
        <v>183</v>
      </c>
      <c r="D85" s="74">
        <v>2263507765.1799998</v>
      </c>
      <c r="E85" s="56">
        <f>(D85/$G$88)</f>
        <v>5.3604591405095679E-2</v>
      </c>
      <c r="F85" s="97">
        <v>69.3</v>
      </c>
      <c r="G85" s="74">
        <v>2265914378.3600001</v>
      </c>
      <c r="H85" s="56">
        <f>(G85/$G$88)</f>
        <v>5.3661585031611364E-2</v>
      </c>
      <c r="I85" s="97">
        <v>69.3</v>
      </c>
      <c r="J85" s="187">
        <f>((G85-D85)/D85)</f>
        <v>1.0632228512849503E-3</v>
      </c>
      <c r="K85" s="187">
        <f>((I85-F85)/F85)</f>
        <v>0</v>
      </c>
      <c r="L85" s="9"/>
      <c r="M85" s="4"/>
      <c r="N85" s="226"/>
      <c r="O85"/>
    </row>
    <row r="86" spans="1:18" ht="12.95" customHeight="1">
      <c r="A86" s="386">
        <v>73</v>
      </c>
      <c r="B86" s="387" t="s">
        <v>30</v>
      </c>
      <c r="C86" s="387" t="s">
        <v>32</v>
      </c>
      <c r="D86" s="74">
        <v>9789216523.8299999</v>
      </c>
      <c r="E86" s="56">
        <f>(D86/$G$88)</f>
        <v>0.2318290928832705</v>
      </c>
      <c r="F86" s="97">
        <v>40.65</v>
      </c>
      <c r="G86" s="74">
        <v>9798700462.2000008</v>
      </c>
      <c r="H86" s="56">
        <f>(G86/$G$88)</f>
        <v>0.23205369235187209</v>
      </c>
      <c r="I86" s="97">
        <v>40.65</v>
      </c>
      <c r="J86" s="187">
        <f>((G86-D86)/D86)</f>
        <v>9.6881485325347344E-4</v>
      </c>
      <c r="K86" s="187">
        <f>((I86-F86)/F86)</f>
        <v>0</v>
      </c>
      <c r="L86" s="9"/>
      <c r="M86" s="4"/>
      <c r="N86" s="226"/>
      <c r="O86"/>
    </row>
    <row r="87" spans="1:18" ht="12.95" customHeight="1">
      <c r="A87" s="386">
        <v>74</v>
      </c>
      <c r="B87" s="55" t="s">
        <v>11</v>
      </c>
      <c r="C87" s="387" t="s">
        <v>33</v>
      </c>
      <c r="D87" s="74">
        <v>30161390541.598915</v>
      </c>
      <c r="E87" s="56">
        <f>(D87/$G$88)</f>
        <v>0.71428472261651643</v>
      </c>
      <c r="F87" s="97">
        <v>11.3</v>
      </c>
      <c r="G87" s="74">
        <v>30161390541.598915</v>
      </c>
      <c r="H87" s="56">
        <f>(G87/$G$88)</f>
        <v>0.71428472261651643</v>
      </c>
      <c r="I87" s="97">
        <v>11.3</v>
      </c>
      <c r="J87" s="187">
        <f>((G87-D87)/D87)</f>
        <v>0</v>
      </c>
      <c r="K87" s="187">
        <f>((I87-F87)/F87)</f>
        <v>0</v>
      </c>
      <c r="L87" s="9"/>
      <c r="M87" s="4"/>
      <c r="N87" s="226"/>
      <c r="O87"/>
    </row>
    <row r="88" spans="1:18" ht="12.95" customHeight="1">
      <c r="A88" s="238"/>
      <c r="B88" s="242"/>
      <c r="C88" s="240" t="s">
        <v>57</v>
      </c>
      <c r="D88" s="79">
        <f>SUM(D85:D87)</f>
        <v>42214114830.608917</v>
      </c>
      <c r="E88" s="67">
        <f>(D88/$G$119)</f>
        <v>2.8352458269100309E-2</v>
      </c>
      <c r="F88" s="89"/>
      <c r="G88" s="79">
        <f>SUM(G85:G87)</f>
        <v>42226005382.15892</v>
      </c>
      <c r="H88" s="67">
        <f>(G88/$G$119)</f>
        <v>2.8360444374410602E-2</v>
      </c>
      <c r="I88" s="89"/>
      <c r="J88" s="187">
        <f>((G88-D88)/D88)</f>
        <v>2.8167241212366637E-4</v>
      </c>
      <c r="K88" s="187"/>
      <c r="L88" s="9"/>
      <c r="M88" s="4"/>
      <c r="N88"/>
      <c r="O88"/>
    </row>
    <row r="89" spans="1:18" ht="12.95" customHeight="1">
      <c r="A89" s="241"/>
      <c r="B89" s="81"/>
      <c r="C89" s="81" t="s">
        <v>83</v>
      </c>
      <c r="D89" s="82"/>
      <c r="E89" s="83"/>
      <c r="F89" s="84"/>
      <c r="G89" s="82"/>
      <c r="H89" s="83"/>
      <c r="I89" s="84"/>
      <c r="J89" s="187"/>
      <c r="K89" s="187"/>
      <c r="L89" s="9"/>
      <c r="M89" s="4"/>
      <c r="N89"/>
      <c r="O89"/>
    </row>
    <row r="90" spans="1:18" ht="12.95" customHeight="1">
      <c r="A90" s="386">
        <v>75</v>
      </c>
      <c r="B90" s="387" t="s">
        <v>7</v>
      </c>
      <c r="C90" s="387" t="s">
        <v>36</v>
      </c>
      <c r="D90" s="74">
        <v>1468228978.99</v>
      </c>
      <c r="E90" s="56">
        <f t="shared" ref="E90:E108" si="25">(D90/$G$110)</f>
        <v>4.9677889639698471E-2</v>
      </c>
      <c r="F90" s="74">
        <v>3148.89</v>
      </c>
      <c r="G90" s="74">
        <v>1665398142.71</v>
      </c>
      <c r="H90" s="56">
        <f t="shared" ref="H90:H109" si="26">(G90/$G$110)</f>
        <v>5.6349156925521816E-2</v>
      </c>
      <c r="I90" s="74">
        <v>3399.1</v>
      </c>
      <c r="J90" s="187">
        <f>((G90-D90)/D90)</f>
        <v>0.13429047276783312</v>
      </c>
      <c r="K90" s="187">
        <f t="shared" ref="K90:K100" si="27">((I90-F90)/F90)</f>
        <v>7.9459746132764256E-2</v>
      </c>
      <c r="L90" s="9"/>
      <c r="M90" s="4"/>
      <c r="N90" s="227"/>
      <c r="O90"/>
    </row>
    <row r="91" spans="1:18" ht="12.95" customHeight="1">
      <c r="A91" s="386">
        <v>76</v>
      </c>
      <c r="B91" s="387" t="s">
        <v>14</v>
      </c>
      <c r="C91" s="387" t="s">
        <v>34</v>
      </c>
      <c r="D91" s="74">
        <v>171739801</v>
      </c>
      <c r="E91" s="66">
        <f t="shared" si="25"/>
        <v>5.8108585260936239E-3</v>
      </c>
      <c r="F91" s="74">
        <v>127.64</v>
      </c>
      <c r="G91" s="74">
        <v>186139625</v>
      </c>
      <c r="H91" s="66">
        <f t="shared" si="26"/>
        <v>6.2980801228197519E-3</v>
      </c>
      <c r="I91" s="74">
        <v>138.35</v>
      </c>
      <c r="J91" s="187">
        <f>((G91-D91)/D91)</f>
        <v>8.3846749071288376E-2</v>
      </c>
      <c r="K91" s="187">
        <f t="shared" si="27"/>
        <v>8.3907865872767107E-2</v>
      </c>
      <c r="L91" s="9"/>
      <c r="M91" s="4"/>
      <c r="N91" s="351"/>
      <c r="O91" s="280"/>
    </row>
    <row r="92" spans="1:18" ht="12.95" customHeight="1">
      <c r="A92" s="386">
        <v>77</v>
      </c>
      <c r="B92" s="387" t="s">
        <v>56</v>
      </c>
      <c r="C92" s="387" t="s">
        <v>100</v>
      </c>
      <c r="D92" s="74">
        <v>901002059.02999997</v>
      </c>
      <c r="E92" s="66">
        <f t="shared" si="25"/>
        <v>3.0485626897531957E-2</v>
      </c>
      <c r="F92" s="74">
        <v>1.3438000000000001</v>
      </c>
      <c r="G92" s="74">
        <v>1103416708.6800001</v>
      </c>
      <c r="H92" s="66">
        <f t="shared" si="26"/>
        <v>3.7334376493584863E-2</v>
      </c>
      <c r="I92" s="74">
        <v>1.4545999999999999</v>
      </c>
      <c r="J92" s="187">
        <f t="shared" ref="J92:J97" si="28">((G92-D92)/D92)</f>
        <v>0.22465503560326541</v>
      </c>
      <c r="K92" s="187">
        <f t="shared" si="27"/>
        <v>8.2452745944336797E-2</v>
      </c>
      <c r="L92" s="9"/>
      <c r="M92" s="4"/>
      <c r="N92" s="448"/>
      <c r="O92" s="62"/>
    </row>
    <row r="93" spans="1:18" ht="12.95" customHeight="1">
      <c r="A93" s="386">
        <v>78</v>
      </c>
      <c r="B93" s="387" t="s">
        <v>9</v>
      </c>
      <c r="C93" s="387" t="s">
        <v>10</v>
      </c>
      <c r="D93" s="74">
        <v>3483703034</v>
      </c>
      <c r="E93" s="66">
        <f t="shared" si="25"/>
        <v>0.11787195140337402</v>
      </c>
      <c r="F93" s="74">
        <v>351.91950000000003</v>
      </c>
      <c r="G93" s="74">
        <v>4228993693.3299999</v>
      </c>
      <c r="H93" s="66">
        <f t="shared" si="26"/>
        <v>0.14308904468616912</v>
      </c>
      <c r="I93" s="74">
        <v>429.55439999999999</v>
      </c>
      <c r="J93" s="187">
        <f>((G93-D93)/D93)</f>
        <v>0.21393633500219866</v>
      </c>
      <c r="K93" s="187">
        <f t="shared" si="27"/>
        <v>0.22060414384539634</v>
      </c>
      <c r="L93" s="9"/>
      <c r="M93" s="4"/>
      <c r="N93" s="448"/>
      <c r="O93" s="278"/>
    </row>
    <row r="94" spans="1:18" ht="15.75" customHeight="1">
      <c r="A94" s="386">
        <v>79</v>
      </c>
      <c r="B94" s="387" t="s">
        <v>19</v>
      </c>
      <c r="C94" s="387" t="s">
        <v>20</v>
      </c>
      <c r="D94" s="74">
        <v>2401816376.2399998</v>
      </c>
      <c r="E94" s="66">
        <f t="shared" si="25"/>
        <v>8.1266049493008863E-2</v>
      </c>
      <c r="F94" s="74">
        <v>11.811299999999999</v>
      </c>
      <c r="G94" s="74">
        <v>2591385050.1500001</v>
      </c>
      <c r="H94" s="66">
        <f t="shared" si="26"/>
        <v>8.768015233146613E-2</v>
      </c>
      <c r="I94" s="74">
        <v>12.5527</v>
      </c>
      <c r="J94" s="187">
        <f>((G94-D94)/D94)</f>
        <v>7.8927213497797313E-2</v>
      </c>
      <c r="K94" s="187">
        <f t="shared" si="27"/>
        <v>6.277039783935727E-2</v>
      </c>
      <c r="L94" s="9"/>
      <c r="M94" s="314"/>
      <c r="N94" s="368"/>
      <c r="O94" s="366"/>
      <c r="P94" s="359"/>
      <c r="Q94" s="297"/>
      <c r="R94" s="391">
        <v>2301437352.3499999</v>
      </c>
    </row>
    <row r="95" spans="1:18" ht="12.95" customHeight="1" thickBot="1">
      <c r="A95" s="386">
        <v>80</v>
      </c>
      <c r="B95" s="55" t="s">
        <v>35</v>
      </c>
      <c r="C95" s="55" t="s">
        <v>167</v>
      </c>
      <c r="D95" s="74">
        <v>3397398161.54</v>
      </c>
      <c r="E95" s="66">
        <f t="shared" si="25"/>
        <v>0.11495180475677569</v>
      </c>
      <c r="F95" s="74">
        <v>174.5</v>
      </c>
      <c r="G95" s="74">
        <v>3608495361.5599999</v>
      </c>
      <c r="H95" s="66">
        <f t="shared" si="26"/>
        <v>0.12209433058613023</v>
      </c>
      <c r="I95" s="74">
        <v>185.52</v>
      </c>
      <c r="J95" s="187">
        <f t="shared" si="28"/>
        <v>6.2134960338093591E-2</v>
      </c>
      <c r="K95" s="187">
        <f t="shared" si="27"/>
        <v>6.3151862464183445E-2</v>
      </c>
      <c r="L95" s="9"/>
      <c r="M95" s="306"/>
      <c r="N95" s="367"/>
      <c r="O95" s="365"/>
      <c r="P95" s="360"/>
      <c r="Q95" s="299"/>
      <c r="R95" s="392"/>
    </row>
    <row r="96" spans="1:18" ht="12.75" customHeight="1">
      <c r="A96" s="386">
        <v>81</v>
      </c>
      <c r="B96" s="400" t="s">
        <v>139</v>
      </c>
      <c r="C96" s="400" t="s">
        <v>165</v>
      </c>
      <c r="D96" s="74">
        <v>5310514927.3299999</v>
      </c>
      <c r="E96" s="66">
        <f t="shared" si="25"/>
        <v>0.17968258239348367</v>
      </c>
      <c r="F96" s="74">
        <v>115.05</v>
      </c>
      <c r="G96" s="74">
        <v>5558936581.0900002</v>
      </c>
      <c r="H96" s="66">
        <f t="shared" si="26"/>
        <v>0.18808799032112866</v>
      </c>
      <c r="I96" s="74">
        <v>115.05</v>
      </c>
      <c r="J96" s="187">
        <f>((G96-D96)/D96)</f>
        <v>4.6779202612071503E-2</v>
      </c>
      <c r="K96" s="187">
        <f t="shared" si="27"/>
        <v>0</v>
      </c>
      <c r="L96" s="9"/>
      <c r="M96" s="4"/>
      <c r="N96" s="309"/>
      <c r="O96" s="309"/>
      <c r="P96" s="309"/>
      <c r="Q96" s="307"/>
    </row>
    <row r="97" spans="1:17" ht="12.95" customHeight="1" thickBot="1">
      <c r="A97" s="386">
        <v>82</v>
      </c>
      <c r="B97" s="387" t="s">
        <v>11</v>
      </c>
      <c r="C97" s="74" t="s">
        <v>12</v>
      </c>
      <c r="D97" s="74">
        <v>1937152282.99</v>
      </c>
      <c r="E97" s="66">
        <f t="shared" si="25"/>
        <v>6.554402528947946E-2</v>
      </c>
      <c r="F97" s="74">
        <v>3486.6</v>
      </c>
      <c r="G97" s="74">
        <v>2076477705.9300001</v>
      </c>
      <c r="H97" s="66">
        <f t="shared" si="26"/>
        <v>7.0258135338975208E-2</v>
      </c>
      <c r="I97" s="74">
        <v>3698.76</v>
      </c>
      <c r="J97" s="187">
        <f t="shared" si="28"/>
        <v>7.19228034695088E-2</v>
      </c>
      <c r="K97" s="187">
        <f t="shared" si="27"/>
        <v>6.0850111856823354E-2</v>
      </c>
      <c r="L97" s="9"/>
      <c r="M97" s="4"/>
      <c r="N97" s="299"/>
      <c r="O97" s="299"/>
      <c r="P97" s="299"/>
      <c r="Q97" s="308"/>
    </row>
    <row r="98" spans="1:17" ht="13.5" customHeight="1">
      <c r="A98" s="386">
        <v>83</v>
      </c>
      <c r="B98" s="55" t="s">
        <v>61</v>
      </c>
      <c r="C98" s="74" t="s">
        <v>17</v>
      </c>
      <c r="D98" s="74">
        <v>1770010406.3699999</v>
      </c>
      <c r="E98" s="66">
        <f t="shared" si="25"/>
        <v>5.988873866885145E-2</v>
      </c>
      <c r="F98" s="74">
        <v>1.0335000000000001</v>
      </c>
      <c r="G98" s="74">
        <v>1860792528.1199999</v>
      </c>
      <c r="H98" s="66">
        <f t="shared" si="26"/>
        <v>6.2960374149480997E-2</v>
      </c>
      <c r="I98" s="74">
        <v>1.0871</v>
      </c>
      <c r="J98" s="187">
        <f>((G98-D98)/D98)</f>
        <v>5.1289032778162699E-2</v>
      </c>
      <c r="K98" s="187">
        <f t="shared" si="27"/>
        <v>5.18626028059989E-2</v>
      </c>
      <c r="L98" s="9"/>
      <c r="M98" s="4"/>
      <c r="N98" s="309"/>
      <c r="O98" s="309"/>
      <c r="P98" s="309"/>
      <c r="Q98" s="309"/>
    </row>
    <row r="99" spans="1:17" ht="12.95" customHeight="1">
      <c r="A99" s="386">
        <v>84</v>
      </c>
      <c r="B99" s="55" t="s">
        <v>77</v>
      </c>
      <c r="C99" s="387" t="s">
        <v>42</v>
      </c>
      <c r="D99" s="74">
        <v>1042312094.95</v>
      </c>
      <c r="E99" s="66">
        <f t="shared" si="25"/>
        <v>3.5266886816706595E-2</v>
      </c>
      <c r="F99" s="75">
        <v>552.20000000000005</v>
      </c>
      <c r="G99" s="74">
        <v>1050598860.03</v>
      </c>
      <c r="H99" s="66">
        <f t="shared" si="26"/>
        <v>3.5547271557101467E-2</v>
      </c>
      <c r="I99" s="75">
        <v>552.20000000000005</v>
      </c>
      <c r="J99" s="187">
        <f>((G99-D99)/D99)</f>
        <v>7.9503683399140077E-3</v>
      </c>
      <c r="K99" s="187">
        <f t="shared" si="27"/>
        <v>0</v>
      </c>
      <c r="L99" s="9"/>
      <c r="M99" s="294"/>
      <c r="N99" s="256"/>
    </row>
    <row r="100" spans="1:17" ht="12.95" customHeight="1">
      <c r="A100" s="386">
        <v>85</v>
      </c>
      <c r="B100" s="55" t="s">
        <v>66</v>
      </c>
      <c r="C100" s="387" t="s">
        <v>72</v>
      </c>
      <c r="D100" s="74">
        <v>1941797639.3399999</v>
      </c>
      <c r="E100" s="66">
        <f t="shared" si="25"/>
        <v>6.5701202067349015E-2</v>
      </c>
      <c r="F100" s="75">
        <v>2.73</v>
      </c>
      <c r="G100" s="74">
        <v>2083490806.95</v>
      </c>
      <c r="H100" s="66">
        <f t="shared" si="26"/>
        <v>7.0495425341753432E-2</v>
      </c>
      <c r="I100" s="75">
        <v>2.93</v>
      </c>
      <c r="J100" s="187">
        <f>((G100-D100)/D100)</f>
        <v>7.2970099839116301E-2</v>
      </c>
      <c r="K100" s="187">
        <f t="shared" si="27"/>
        <v>7.3260073260073319E-2</v>
      </c>
      <c r="L100" s="9"/>
      <c r="M100" s="210"/>
    </row>
    <row r="101" spans="1:17" ht="12.95" customHeight="1" thickBot="1">
      <c r="A101" s="386">
        <v>86</v>
      </c>
      <c r="B101" s="55" t="s">
        <v>117</v>
      </c>
      <c r="C101" s="397" t="s">
        <v>68</v>
      </c>
      <c r="D101" s="74">
        <v>149857567.74000001</v>
      </c>
      <c r="E101" s="66">
        <f t="shared" si="25"/>
        <v>5.0704677665349791E-3</v>
      </c>
      <c r="F101" s="75">
        <v>1.56633</v>
      </c>
      <c r="G101" s="74">
        <v>158715334.75999999</v>
      </c>
      <c r="H101" s="66">
        <f t="shared" si="26"/>
        <v>5.3701724984061769E-3</v>
      </c>
      <c r="I101" s="75">
        <v>1.657551</v>
      </c>
      <c r="J101" s="187">
        <f>((G101-D101)/D101)</f>
        <v>5.9107905950856188E-2</v>
      </c>
      <c r="K101" s="187">
        <f t="shared" ref="K101:K109" si="29">((I101-F101)/F101)</f>
        <v>5.8238685334508052E-2</v>
      </c>
      <c r="L101" s="9"/>
      <c r="M101" s="294"/>
      <c r="N101" s="295"/>
      <c r="O101" s="256"/>
    </row>
    <row r="102" spans="1:17" ht="12.95" customHeight="1">
      <c r="A102" s="386">
        <v>87</v>
      </c>
      <c r="B102" s="387" t="s">
        <v>56</v>
      </c>
      <c r="C102" s="387" t="s">
        <v>133</v>
      </c>
      <c r="D102" s="74">
        <v>524876981.70999998</v>
      </c>
      <c r="E102" s="66">
        <f t="shared" si="25"/>
        <v>1.7759342135955078E-2</v>
      </c>
      <c r="F102" s="75">
        <v>1.0545</v>
      </c>
      <c r="G102" s="74">
        <v>543395269.29999995</v>
      </c>
      <c r="H102" s="66">
        <f t="shared" si="26"/>
        <v>1.8385912964059191E-2</v>
      </c>
      <c r="I102" s="75">
        <v>1.0916999999999999</v>
      </c>
      <c r="J102" s="187">
        <f t="shared" ref="J102:J109" si="30">((G102-D102)/D102)</f>
        <v>3.5281195852157832E-2</v>
      </c>
      <c r="K102" s="187">
        <f t="shared" si="29"/>
        <v>3.5277382645803601E-2</v>
      </c>
      <c r="L102" s="9"/>
      <c r="M102" s="4"/>
      <c r="Q102" s="309"/>
    </row>
    <row r="103" spans="1:17" ht="12.95" customHeight="1">
      <c r="A103" s="386">
        <v>88</v>
      </c>
      <c r="B103" s="387" t="s">
        <v>140</v>
      </c>
      <c r="C103" s="387" t="s">
        <v>142</v>
      </c>
      <c r="D103" s="74">
        <v>335197041.91000003</v>
      </c>
      <c r="E103" s="66">
        <f t="shared" si="25"/>
        <v>1.1341474588666172E-2</v>
      </c>
      <c r="F103" s="75">
        <v>1.1114999999999999</v>
      </c>
      <c r="G103" s="74">
        <v>379232794.31</v>
      </c>
      <c r="H103" s="66">
        <f t="shared" si="26"/>
        <v>1.2831435132445349E-2</v>
      </c>
      <c r="I103" s="75">
        <v>1.1365000000000001</v>
      </c>
      <c r="J103" s="187">
        <f t="shared" si="30"/>
        <v>0.1313727357171115</v>
      </c>
      <c r="K103" s="187">
        <f t="shared" si="29"/>
        <v>2.2492127755285772E-2</v>
      </c>
      <c r="L103" s="9"/>
      <c r="M103" s="4"/>
    </row>
    <row r="104" spans="1:17" ht="12.95" customHeight="1">
      <c r="A104" s="386">
        <v>89</v>
      </c>
      <c r="B104" s="387" t="s">
        <v>114</v>
      </c>
      <c r="C104" s="387" t="s">
        <v>144</v>
      </c>
      <c r="D104" s="74">
        <v>253266390.25064382</v>
      </c>
      <c r="E104" s="66">
        <f t="shared" si="25"/>
        <v>8.5693307817499374E-3</v>
      </c>
      <c r="F104" s="75">
        <v>126.54</v>
      </c>
      <c r="G104" s="74">
        <v>259496472.72</v>
      </c>
      <c r="H104" s="66">
        <f t="shared" si="26"/>
        <v>8.7801271587372651E-3</v>
      </c>
      <c r="I104" s="75">
        <v>129.63999999999999</v>
      </c>
      <c r="J104" s="187">
        <f t="shared" si="30"/>
        <v>2.4598931043280592E-2</v>
      </c>
      <c r="K104" s="187">
        <f t="shared" si="29"/>
        <v>2.4498182392919076E-2</v>
      </c>
      <c r="L104" s="9"/>
      <c r="N104" s="378"/>
    </row>
    <row r="105" spans="1:17" ht="12.95" customHeight="1">
      <c r="A105" s="386">
        <v>90</v>
      </c>
      <c r="B105" s="387" t="s">
        <v>51</v>
      </c>
      <c r="C105" s="387" t="s">
        <v>150</v>
      </c>
      <c r="D105" s="74">
        <v>171028911.03999999</v>
      </c>
      <c r="E105" s="66">
        <f t="shared" si="25"/>
        <v>5.786805388957518E-3</v>
      </c>
      <c r="F105" s="75">
        <v>3.8180999999999998</v>
      </c>
      <c r="G105" s="74">
        <v>171373975.55000001</v>
      </c>
      <c r="H105" s="66">
        <f t="shared" si="26"/>
        <v>5.7984807317628005E-3</v>
      </c>
      <c r="I105" s="75">
        <v>3.8237000000000001</v>
      </c>
      <c r="J105" s="187">
        <f t="shared" si="30"/>
        <v>2.017579998035052E-3</v>
      </c>
      <c r="K105" s="187">
        <f t="shared" si="29"/>
        <v>1.4666980959116502E-3</v>
      </c>
      <c r="L105" s="9"/>
      <c r="M105" s="4"/>
    </row>
    <row r="106" spans="1:17" ht="12.95" customHeight="1">
      <c r="A106" s="386">
        <v>91</v>
      </c>
      <c r="B106" s="387" t="s">
        <v>115</v>
      </c>
      <c r="C106" s="387" t="s">
        <v>159</v>
      </c>
      <c r="D106" s="74">
        <v>303970643.45999998</v>
      </c>
      <c r="E106" s="66">
        <f t="shared" si="25"/>
        <v>1.0284921695185299E-2</v>
      </c>
      <c r="F106" s="75">
        <v>125.14</v>
      </c>
      <c r="G106" s="74">
        <v>313332800.68000001</v>
      </c>
      <c r="H106" s="66">
        <f t="shared" si="26"/>
        <v>1.0601692593880272E-2</v>
      </c>
      <c r="I106" s="75">
        <v>129.22999999999999</v>
      </c>
      <c r="J106" s="187">
        <f>((G106-D106)/D106)</f>
        <v>3.0799544039627008E-2</v>
      </c>
      <c r="K106" s="187">
        <f t="shared" si="29"/>
        <v>3.26833945980501E-2</v>
      </c>
      <c r="L106" s="9"/>
      <c r="M106" s="4"/>
    </row>
    <row r="107" spans="1:17" ht="12.95" customHeight="1">
      <c r="A107" s="386">
        <v>92</v>
      </c>
      <c r="B107" s="387" t="s">
        <v>115</v>
      </c>
      <c r="C107" s="387" t="s">
        <v>160</v>
      </c>
      <c r="D107" s="74">
        <v>127008375.23999999</v>
      </c>
      <c r="E107" s="66">
        <f t="shared" si="25"/>
        <v>4.2973597025924831E-3</v>
      </c>
      <c r="F107" s="75">
        <v>139.09</v>
      </c>
      <c r="G107" s="74">
        <v>143622940.77000001</v>
      </c>
      <c r="H107" s="66">
        <f t="shared" si="26"/>
        <v>4.859517625247476E-3</v>
      </c>
      <c r="I107" s="75">
        <v>158.16999999999999</v>
      </c>
      <c r="J107" s="187">
        <f>((G107-D107)/D107)</f>
        <v>0.13081472382120063</v>
      </c>
      <c r="K107" s="187">
        <f>((I107-F107)/F107)</f>
        <v>0.13717736717233434</v>
      </c>
      <c r="L107" s="9"/>
      <c r="M107" s="4"/>
    </row>
    <row r="108" spans="1:17" ht="12.95" customHeight="1">
      <c r="A108" s="386">
        <v>93</v>
      </c>
      <c r="B108" s="387" t="s">
        <v>136</v>
      </c>
      <c r="C108" s="387" t="s">
        <v>170</v>
      </c>
      <c r="D108" s="74">
        <v>196840156.66</v>
      </c>
      <c r="E108" s="66">
        <f t="shared" si="25"/>
        <v>6.6601352507993502E-3</v>
      </c>
      <c r="F108" s="75">
        <v>130.44796299999999</v>
      </c>
      <c r="G108" s="74">
        <v>226903850.59</v>
      </c>
      <c r="H108" s="66">
        <f t="shared" si="26"/>
        <v>7.6773477500674129E-3</v>
      </c>
      <c r="I108" s="75">
        <v>149.90051500000001</v>
      </c>
      <c r="J108" s="187">
        <f>((G108-D108)/D108)</f>
        <v>0.15273150783927042</v>
      </c>
      <c r="K108" s="187">
        <f>((I108-F108)/F108)</f>
        <v>0.14912116335615014</v>
      </c>
      <c r="L108" s="9"/>
      <c r="M108" s="4"/>
    </row>
    <row r="109" spans="1:17" ht="12.95" customHeight="1">
      <c r="A109" s="386">
        <v>94</v>
      </c>
      <c r="B109" s="387" t="s">
        <v>135</v>
      </c>
      <c r="C109" s="387" t="s">
        <v>190</v>
      </c>
      <c r="D109" s="74">
        <v>1269427394.8599999</v>
      </c>
      <c r="E109" s="66">
        <f>(D109/$G$110)</f>
        <v>4.2951389006669727E-2</v>
      </c>
      <c r="F109" s="75">
        <v>2.2488999999999999</v>
      </c>
      <c r="G109" s="74">
        <v>1344780375.47</v>
      </c>
      <c r="H109" s="66">
        <f t="shared" si="26"/>
        <v>4.5500975691262352E-2</v>
      </c>
      <c r="I109" s="75">
        <v>2.3866000000000001</v>
      </c>
      <c r="J109" s="187">
        <f t="shared" si="30"/>
        <v>5.935981917131268E-2</v>
      </c>
      <c r="K109" s="187">
        <f t="shared" si="29"/>
        <v>6.1229934634710374E-2</v>
      </c>
      <c r="L109" s="9"/>
      <c r="M109" s="274"/>
      <c r="N109" s="300"/>
    </row>
    <row r="110" spans="1:17" ht="12.95" customHeight="1">
      <c r="A110" s="243"/>
      <c r="B110" s="69"/>
      <c r="C110" s="43" t="s">
        <v>57</v>
      </c>
      <c r="D110" s="70">
        <f>SUM(D90:D109)</f>
        <v>27157149224.650646</v>
      </c>
      <c r="E110" s="67">
        <f>(D110/$G$119)</f>
        <v>1.8239679860380262E-2</v>
      </c>
      <c r="F110" s="69"/>
      <c r="G110" s="70">
        <f>SUM(G90:G109)</f>
        <v>29554978877.700001</v>
      </c>
      <c r="H110" s="67">
        <f>(G110/$G$119)</f>
        <v>1.9850145114651056E-2</v>
      </c>
      <c r="I110" s="69"/>
      <c r="J110" s="187">
        <f>((G110-D110)/D110)</f>
        <v>8.8294600924931979E-2</v>
      </c>
      <c r="K110" s="211"/>
      <c r="L110" s="9"/>
      <c r="M110" s="275"/>
      <c r="N110" s="10"/>
    </row>
    <row r="111" spans="1:17" s="13" customFormat="1" ht="12.95" customHeight="1">
      <c r="A111" s="237"/>
      <c r="B111" s="237"/>
      <c r="C111" s="81" t="s">
        <v>91</v>
      </c>
      <c r="D111" s="82"/>
      <c r="E111" s="83"/>
      <c r="F111" s="84"/>
      <c r="G111" s="82"/>
      <c r="H111" s="83"/>
      <c r="I111" s="84"/>
      <c r="J111" s="187"/>
      <c r="K111" s="187"/>
      <c r="L111" s="9"/>
      <c r="M111" s="275"/>
      <c r="N111" s="10"/>
    </row>
    <row r="112" spans="1:17" ht="16.5" customHeight="1" thickBot="1">
      <c r="A112" s="386">
        <v>95</v>
      </c>
      <c r="B112" s="387" t="s">
        <v>19</v>
      </c>
      <c r="C112" s="55" t="s">
        <v>37</v>
      </c>
      <c r="D112" s="85">
        <v>583925989.57000005</v>
      </c>
      <c r="E112" s="56">
        <f t="shared" ref="E112:E117" si="31">(D112/$G$118)</f>
        <v>7.2661894399832977E-2</v>
      </c>
      <c r="F112" s="370">
        <v>13.1464</v>
      </c>
      <c r="G112" s="85">
        <v>635287352.92999995</v>
      </c>
      <c r="H112" s="56">
        <f t="shared" ref="H112:H117" si="32">(G112/$G$118)</f>
        <v>7.9053139227698924E-2</v>
      </c>
      <c r="I112" s="370">
        <v>13.966900000000001</v>
      </c>
      <c r="J112" s="187">
        <f t="shared" ref="J112:J118" si="33">((G112-D112)/D112)</f>
        <v>8.7958687020973536E-2</v>
      </c>
      <c r="K112" s="231">
        <f t="shared" ref="K112:K117" si="34">((I112-F112)/F112)</f>
        <v>6.2412523580600079E-2</v>
      </c>
      <c r="L112" s="9"/>
      <c r="M112" s="369"/>
      <c r="N112" s="367"/>
      <c r="O112" s="303"/>
      <c r="P112" s="436"/>
    </row>
    <row r="113" spans="1:16" ht="12" customHeight="1" thickBot="1">
      <c r="A113" s="386">
        <v>96</v>
      </c>
      <c r="B113" s="387" t="s">
        <v>38</v>
      </c>
      <c r="C113" s="55" t="s">
        <v>169</v>
      </c>
      <c r="D113" s="85">
        <v>2609043011.6999998</v>
      </c>
      <c r="E113" s="56">
        <f t="shared" si="31"/>
        <v>0.32466102072348552</v>
      </c>
      <c r="F113" s="370">
        <v>1.33</v>
      </c>
      <c r="G113" s="85">
        <v>2764342430.71</v>
      </c>
      <c r="H113" s="56">
        <f t="shared" si="32"/>
        <v>0.34398598687676429</v>
      </c>
      <c r="I113" s="370">
        <v>1.41</v>
      </c>
      <c r="J113" s="231">
        <f t="shared" si="33"/>
        <v>5.9523518130431378E-2</v>
      </c>
      <c r="K113" s="231">
        <f t="shared" si="34"/>
        <v>6.015037593984951E-2</v>
      </c>
      <c r="L113" s="9"/>
      <c r="M113" s="315"/>
      <c r="N113" s="313"/>
      <c r="O113" s="304"/>
      <c r="P113" s="437"/>
    </row>
    <row r="114" spans="1:16" ht="12" customHeight="1" thickBot="1">
      <c r="A114" s="386">
        <v>97</v>
      </c>
      <c r="B114" s="387" t="s">
        <v>7</v>
      </c>
      <c r="C114" s="55" t="s">
        <v>40</v>
      </c>
      <c r="D114" s="77">
        <v>1458809815.51</v>
      </c>
      <c r="E114" s="56">
        <f t="shared" si="31"/>
        <v>0.1815296572808571</v>
      </c>
      <c r="F114" s="77">
        <v>1.0900000000000001</v>
      </c>
      <c r="G114" s="77">
        <v>1590790023.05</v>
      </c>
      <c r="H114" s="56">
        <f t="shared" si="32"/>
        <v>0.19795285486827993</v>
      </c>
      <c r="I114" s="77">
        <v>1.19</v>
      </c>
      <c r="J114" s="187">
        <f t="shared" si="33"/>
        <v>9.0471154044065485E-2</v>
      </c>
      <c r="K114" s="187">
        <f t="shared" si="34"/>
        <v>9.1743119266054912E-2</v>
      </c>
      <c r="L114" s="9"/>
      <c r="M114" s="434"/>
      <c r="N114" s="298"/>
      <c r="O114" s="299"/>
    </row>
    <row r="115" spans="1:16" ht="12" customHeight="1" thickBot="1">
      <c r="A115" s="386">
        <v>98</v>
      </c>
      <c r="B115" s="398" t="s">
        <v>9</v>
      </c>
      <c r="C115" s="387" t="s">
        <v>41</v>
      </c>
      <c r="D115" s="77">
        <v>263884767.74000001</v>
      </c>
      <c r="E115" s="56">
        <f t="shared" si="31"/>
        <v>3.283698186026663E-2</v>
      </c>
      <c r="F115" s="77">
        <v>31.494800000000001</v>
      </c>
      <c r="G115" s="77">
        <v>357654262.86000001</v>
      </c>
      <c r="H115" s="56">
        <f t="shared" si="32"/>
        <v>4.4505359829454978E-2</v>
      </c>
      <c r="I115" s="77">
        <v>35.078400000000002</v>
      </c>
      <c r="J115" s="187">
        <f t="shared" si="33"/>
        <v>0.35534258351883757</v>
      </c>
      <c r="K115" s="187">
        <f t="shared" si="34"/>
        <v>0.1137838627328956</v>
      </c>
      <c r="L115" s="9"/>
      <c r="M115" s="435"/>
      <c r="P115" s="301"/>
    </row>
    <row r="116" spans="1:16" ht="12" customHeight="1">
      <c r="A116" s="386">
        <v>99</v>
      </c>
      <c r="B116" s="387" t="s">
        <v>7</v>
      </c>
      <c r="C116" s="387" t="s">
        <v>90</v>
      </c>
      <c r="D116" s="74">
        <v>200703199.75999999</v>
      </c>
      <c r="E116" s="56">
        <f t="shared" si="31"/>
        <v>2.4974868334613595E-2</v>
      </c>
      <c r="F116" s="97">
        <v>198.28</v>
      </c>
      <c r="G116" s="74">
        <v>217678720.38999999</v>
      </c>
      <c r="H116" s="56">
        <f t="shared" si="32"/>
        <v>2.708724817286599E-2</v>
      </c>
      <c r="I116" s="97">
        <v>198.28</v>
      </c>
      <c r="J116" s="187">
        <f>((G116-D116)/D116)</f>
        <v>8.4580219200786275E-2</v>
      </c>
      <c r="K116" s="187">
        <f t="shared" si="34"/>
        <v>0</v>
      </c>
      <c r="L116" s="9"/>
      <c r="M116" s="357"/>
      <c r="N116" s="10"/>
      <c r="P116" s="355"/>
    </row>
    <row r="117" spans="1:16" ht="12" customHeight="1" thickBot="1">
      <c r="A117" s="386">
        <v>100</v>
      </c>
      <c r="B117" s="55" t="s">
        <v>35</v>
      </c>
      <c r="C117" s="55" t="s">
        <v>189</v>
      </c>
      <c r="D117" s="74">
        <v>1641952520.0899999</v>
      </c>
      <c r="E117" s="56">
        <f t="shared" si="31"/>
        <v>0.20431935340329094</v>
      </c>
      <c r="F117" s="97">
        <v>109.8</v>
      </c>
      <c r="G117" s="74">
        <v>2470453730.5900002</v>
      </c>
      <c r="H117" s="56">
        <f t="shared" si="32"/>
        <v>0.30741541102493591</v>
      </c>
      <c r="I117" s="97">
        <v>110.65</v>
      </c>
      <c r="J117" s="187">
        <f t="shared" si="33"/>
        <v>0.50458292816809824</v>
      </c>
      <c r="K117" s="187">
        <f t="shared" si="34"/>
        <v>7.7413479052824098E-3</v>
      </c>
      <c r="L117" s="9"/>
      <c r="M117" s="4"/>
      <c r="N117" s="10"/>
      <c r="P117" s="302"/>
    </row>
    <row r="118" spans="1:16" ht="12" customHeight="1">
      <c r="A118" s="244"/>
      <c r="B118" s="245"/>
      <c r="C118" s="240" t="s">
        <v>57</v>
      </c>
      <c r="D118" s="92">
        <f>SUM(D112:D117)</f>
        <v>6758319304.3699999</v>
      </c>
      <c r="E118" s="67">
        <f>(D118/$G$119)</f>
        <v>4.5391207849623761E-3</v>
      </c>
      <c r="F118" s="89"/>
      <c r="G118" s="92">
        <f>SUM(G112:G117)</f>
        <v>8036206520.5299997</v>
      </c>
      <c r="H118" s="67">
        <f>(G118/$G$119)</f>
        <v>5.397393997942845E-3</v>
      </c>
      <c r="I118" s="89"/>
      <c r="J118" s="187">
        <f t="shared" si="33"/>
        <v>0.18908358108112835</v>
      </c>
      <c r="K118" s="187"/>
      <c r="L118" s="9"/>
      <c r="M118" s="347" t="s">
        <v>188</v>
      </c>
      <c r="N118" s="10"/>
    </row>
    <row r="119" spans="1:16" ht="15" customHeight="1">
      <c r="A119" s="246"/>
      <c r="B119" s="247"/>
      <c r="C119" s="248" t="s">
        <v>43</v>
      </c>
      <c r="D119" s="42">
        <f>SUM(D19,D45,D58,D83,D88,D110,D118)</f>
        <v>1486283709838.7122</v>
      </c>
      <c r="E119" s="57"/>
      <c r="F119" s="41"/>
      <c r="G119" s="42">
        <f>SUM(G19,G45,G58,G83,G88,G110,G118)</f>
        <v>1488904927747.1514</v>
      </c>
      <c r="H119" s="57"/>
      <c r="I119" s="41"/>
      <c r="J119" s="187">
        <f>((G119-D119)/D119)</f>
        <v>1.7636053541377084E-3</v>
      </c>
      <c r="K119" s="187"/>
      <c r="L119" s="9"/>
      <c r="M119" s="348">
        <f>((G119-D119)/D119)</f>
        <v>1.7636053541377084E-3</v>
      </c>
      <c r="N119" s="195"/>
    </row>
    <row r="120" spans="1:16" ht="11.25" customHeight="1">
      <c r="A120" s="342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9"/>
      <c r="M120" s="4"/>
    </row>
    <row r="121" spans="1:16" ht="12" customHeight="1">
      <c r="A121" s="442" t="s">
        <v>212</v>
      </c>
      <c r="B121" s="443"/>
      <c r="C121" s="443"/>
      <c r="D121" s="443"/>
      <c r="E121" s="443"/>
      <c r="F121" s="443"/>
      <c r="G121" s="443"/>
      <c r="H121" s="443"/>
      <c r="I121" s="443"/>
      <c r="J121" s="443"/>
      <c r="K121" s="444"/>
      <c r="L121" s="9"/>
      <c r="M121" s="4"/>
    </row>
    <row r="122" spans="1:16" ht="27" customHeight="1">
      <c r="A122" s="268"/>
      <c r="B122" s="269"/>
      <c r="C122" s="268" t="s">
        <v>64</v>
      </c>
      <c r="D122" s="416" t="s">
        <v>209</v>
      </c>
      <c r="E122" s="417"/>
      <c r="F122" s="418"/>
      <c r="G122" s="416" t="s">
        <v>211</v>
      </c>
      <c r="H122" s="417"/>
      <c r="I122" s="418"/>
      <c r="J122" s="440" t="s">
        <v>85</v>
      </c>
      <c r="K122" s="441"/>
      <c r="M122" s="4"/>
    </row>
    <row r="123" spans="1:16" ht="27" customHeight="1">
      <c r="A123" s="249"/>
      <c r="B123" s="377"/>
      <c r="C123" s="250"/>
      <c r="D123" s="93" t="s">
        <v>98</v>
      </c>
      <c r="E123" s="94" t="s">
        <v>84</v>
      </c>
      <c r="F123" s="94" t="s">
        <v>99</v>
      </c>
      <c r="G123" s="93" t="s">
        <v>98</v>
      </c>
      <c r="H123" s="94" t="s">
        <v>84</v>
      </c>
      <c r="I123" s="94" t="s">
        <v>99</v>
      </c>
      <c r="J123" s="212" t="s">
        <v>157</v>
      </c>
      <c r="K123" s="212" t="s">
        <v>156</v>
      </c>
      <c r="M123" s="4"/>
    </row>
    <row r="124" spans="1:16" ht="12" customHeight="1">
      <c r="A124" s="386">
        <v>1</v>
      </c>
      <c r="B124" s="55" t="s">
        <v>44</v>
      </c>
      <c r="C124" s="55" t="s">
        <v>45</v>
      </c>
      <c r="D124" s="91">
        <v>2096001000</v>
      </c>
      <c r="E124" s="78">
        <f t="shared" ref="E124:E131" si="35">(D124/$G$134)</f>
        <v>9.7743888033435783E-2</v>
      </c>
      <c r="F124" s="90">
        <v>13.89</v>
      </c>
      <c r="G124" s="91">
        <v>2390256000</v>
      </c>
      <c r="H124" s="78">
        <f t="shared" ref="H124:H133" si="36">(G124/$G$134)</f>
        <v>0.11146603214180151</v>
      </c>
      <c r="I124" s="90">
        <v>15.76</v>
      </c>
      <c r="J124" s="187">
        <f t="shared" ref="J124:J133" si="37">((G124-D124)/D124)</f>
        <v>0.14038876889848811</v>
      </c>
      <c r="K124" s="187">
        <f t="shared" ref="K124:K130" si="38">((I124-F124)/F124)</f>
        <v>0.13462922966162702</v>
      </c>
      <c r="M124" s="4"/>
    </row>
    <row r="125" spans="1:16" ht="12" customHeight="1">
      <c r="A125" s="386">
        <v>2</v>
      </c>
      <c r="B125" s="55" t="s">
        <v>44</v>
      </c>
      <c r="C125" s="397" t="s">
        <v>81</v>
      </c>
      <c r="D125" s="91">
        <v>315255514.10000002</v>
      </c>
      <c r="E125" s="78">
        <f t="shared" si="35"/>
        <v>1.4701471837138264E-2</v>
      </c>
      <c r="F125" s="90">
        <v>3.7</v>
      </c>
      <c r="G125" s="91">
        <v>372342323.41000003</v>
      </c>
      <c r="H125" s="78">
        <f t="shared" si="36"/>
        <v>1.7363630250890327E-2</v>
      </c>
      <c r="I125" s="90">
        <v>4.37</v>
      </c>
      <c r="J125" s="187">
        <f t="shared" si="37"/>
        <v>0.18108108108108106</v>
      </c>
      <c r="K125" s="187">
        <f t="shared" si="38"/>
        <v>0.18108108108108106</v>
      </c>
      <c r="M125" s="4"/>
    </row>
    <row r="126" spans="1:16" ht="12" customHeight="1">
      <c r="A126" s="386">
        <v>3</v>
      </c>
      <c r="B126" s="55" t="s">
        <v>44</v>
      </c>
      <c r="C126" s="55" t="s">
        <v>70</v>
      </c>
      <c r="D126" s="91">
        <v>139962627.19999999</v>
      </c>
      <c r="E126" s="78">
        <f t="shared" si="35"/>
        <v>6.5269488716380919E-3</v>
      </c>
      <c r="F126" s="90">
        <v>5.45</v>
      </c>
      <c r="G126" s="91">
        <v>155628168.96000001</v>
      </c>
      <c r="H126" s="78">
        <f t="shared" si="36"/>
        <v>7.25748810314254E-3</v>
      </c>
      <c r="I126" s="90">
        <v>6.06</v>
      </c>
      <c r="J126" s="187">
        <f t="shared" si="37"/>
        <v>0.11192660550458731</v>
      </c>
      <c r="K126" s="187">
        <f t="shared" si="38"/>
        <v>0.11192660550458705</v>
      </c>
      <c r="M126" s="4"/>
      <c r="O126" s="195"/>
    </row>
    <row r="127" spans="1:16" ht="12" customHeight="1">
      <c r="A127" s="386">
        <v>4</v>
      </c>
      <c r="B127" s="55" t="s">
        <v>44</v>
      </c>
      <c r="C127" s="55" t="s">
        <v>71</v>
      </c>
      <c r="D127" s="91">
        <v>136844799</v>
      </c>
      <c r="E127" s="78">
        <f t="shared" si="35"/>
        <v>6.3815535924906649E-3</v>
      </c>
      <c r="F127" s="90">
        <v>13</v>
      </c>
      <c r="G127" s="91">
        <v>165582206.78999999</v>
      </c>
      <c r="H127" s="78">
        <f t="shared" si="36"/>
        <v>7.7216798469137036E-3</v>
      </c>
      <c r="I127" s="90">
        <v>15.73</v>
      </c>
      <c r="J127" s="187">
        <f t="shared" si="37"/>
        <v>0.20999999999999994</v>
      </c>
      <c r="K127" s="187">
        <f t="shared" si="38"/>
        <v>0.21000000000000002</v>
      </c>
      <c r="M127" s="4"/>
      <c r="O127" s="195"/>
    </row>
    <row r="128" spans="1:16" ht="12" customHeight="1">
      <c r="A128" s="386">
        <v>5</v>
      </c>
      <c r="B128" s="55" t="s">
        <v>44</v>
      </c>
      <c r="C128" s="55" t="s">
        <v>119</v>
      </c>
      <c r="D128" s="91">
        <v>969718090.13999999</v>
      </c>
      <c r="E128" s="78">
        <f t="shared" si="35"/>
        <v>4.5221360307863091E-2</v>
      </c>
      <c r="F128" s="90">
        <v>275.45999999999998</v>
      </c>
      <c r="G128" s="91">
        <v>956411133.12</v>
      </c>
      <c r="H128" s="78">
        <f t="shared" si="36"/>
        <v>4.4600810166413436E-2</v>
      </c>
      <c r="I128" s="90">
        <v>271.68</v>
      </c>
      <c r="J128" s="187">
        <f t="shared" si="37"/>
        <v>-1.3722500544543654E-2</v>
      </c>
      <c r="K128" s="187">
        <f t="shared" si="38"/>
        <v>-1.3722500544543574E-2</v>
      </c>
      <c r="M128" s="4"/>
    </row>
    <row r="129" spans="1:21" ht="12" customHeight="1">
      <c r="A129" s="386">
        <v>6</v>
      </c>
      <c r="B129" s="55" t="s">
        <v>46</v>
      </c>
      <c r="C129" s="55" t="s">
        <v>47</v>
      </c>
      <c r="D129" s="91">
        <v>19686403500</v>
      </c>
      <c r="E129" s="78">
        <f t="shared" si="35"/>
        <v>0.91804613618268238</v>
      </c>
      <c r="F129" s="90">
        <v>8700</v>
      </c>
      <c r="G129" s="91">
        <v>14823906575</v>
      </c>
      <c r="H129" s="78">
        <f t="shared" si="36"/>
        <v>0.6912908269055752</v>
      </c>
      <c r="I129" s="90">
        <v>8915</v>
      </c>
      <c r="J129" s="187">
        <f t="shared" si="37"/>
        <v>-0.24699772739088682</v>
      </c>
      <c r="K129" s="187">
        <f t="shared" si="38"/>
        <v>2.4712643678160919E-2</v>
      </c>
      <c r="M129" s="195"/>
      <c r="O129" s="196"/>
    </row>
    <row r="130" spans="1:21" ht="12" customHeight="1">
      <c r="A130" s="386">
        <v>7</v>
      </c>
      <c r="B130" s="55" t="s">
        <v>38</v>
      </c>
      <c r="C130" s="55" t="s">
        <v>123</v>
      </c>
      <c r="D130" s="91">
        <v>510920000</v>
      </c>
      <c r="E130" s="78">
        <f t="shared" si="35"/>
        <v>2.3825994011473759E-2</v>
      </c>
      <c r="F130" s="90">
        <v>10.6</v>
      </c>
      <c r="G130" s="91">
        <v>510920000</v>
      </c>
      <c r="H130" s="78">
        <f t="shared" si="36"/>
        <v>2.3825994011473759E-2</v>
      </c>
      <c r="I130" s="90">
        <v>10.6</v>
      </c>
      <c r="J130" s="187">
        <f t="shared" si="37"/>
        <v>0</v>
      </c>
      <c r="K130" s="187">
        <f t="shared" si="38"/>
        <v>0</v>
      </c>
      <c r="M130" s="195"/>
      <c r="O130" s="196"/>
    </row>
    <row r="131" spans="1:21" ht="12" customHeight="1">
      <c r="A131" s="386">
        <v>8</v>
      </c>
      <c r="B131" s="55" t="s">
        <v>54</v>
      </c>
      <c r="C131" s="55" t="s">
        <v>55</v>
      </c>
      <c r="D131" s="91">
        <v>468112335.91000003</v>
      </c>
      <c r="E131" s="78">
        <f t="shared" si="35"/>
        <v>2.1829722289377306E-2</v>
      </c>
      <c r="F131" s="97">
        <v>80.3</v>
      </c>
      <c r="G131" s="91">
        <v>517876413.69999999</v>
      </c>
      <c r="H131" s="78">
        <f t="shared" si="36"/>
        <v>2.4150396014052507E-2</v>
      </c>
      <c r="I131" s="97">
        <v>95.7</v>
      </c>
      <c r="J131" s="187">
        <f t="shared" si="37"/>
        <v>0.10630798202157971</v>
      </c>
      <c r="K131" s="187">
        <f>((I131-F131)/F131)</f>
        <v>0.19178082191780829</v>
      </c>
      <c r="M131" s="195"/>
      <c r="O131" s="196"/>
    </row>
    <row r="132" spans="1:21" ht="12" customHeight="1">
      <c r="A132" s="386">
        <v>9</v>
      </c>
      <c r="B132" s="55" t="s">
        <v>54</v>
      </c>
      <c r="C132" s="55" t="s">
        <v>121</v>
      </c>
      <c r="D132" s="91">
        <v>801824621.57000005</v>
      </c>
      <c r="E132" s="78">
        <f>(D132/$G$134)</f>
        <v>3.7391898206723236E-2</v>
      </c>
      <c r="F132" s="55">
        <v>120.92</v>
      </c>
      <c r="G132" s="91">
        <v>896533458.58000004</v>
      </c>
      <c r="H132" s="78">
        <f>(G132/$G$134)</f>
        <v>4.180850390513767E-2</v>
      </c>
      <c r="I132" s="55">
        <v>120.92</v>
      </c>
      <c r="J132" s="187">
        <f>((G132-D132)/D132)</f>
        <v>0.11811664853164131</v>
      </c>
      <c r="K132" s="187">
        <f>((I132-F132)/F132)</f>
        <v>0</v>
      </c>
      <c r="M132" s="195"/>
      <c r="O132" s="196"/>
    </row>
    <row r="133" spans="1:21" ht="12" customHeight="1">
      <c r="A133" s="386">
        <v>10</v>
      </c>
      <c r="B133" s="387" t="s">
        <v>114</v>
      </c>
      <c r="C133" s="55" t="s">
        <v>184</v>
      </c>
      <c r="D133" s="91">
        <v>654350000</v>
      </c>
      <c r="E133" s="78">
        <f>(D133/$G$134)</f>
        <v>3.051463865459926E-2</v>
      </c>
      <c r="F133" s="55">
        <v>100</v>
      </c>
      <c r="G133" s="91">
        <v>654350000</v>
      </c>
      <c r="H133" s="78">
        <f t="shared" si="36"/>
        <v>3.051463865459926E-2</v>
      </c>
      <c r="I133" s="55">
        <v>100</v>
      </c>
      <c r="J133" s="187">
        <f t="shared" si="37"/>
        <v>0</v>
      </c>
      <c r="K133" s="187">
        <f>((I133-F133)/F133)</f>
        <v>0</v>
      </c>
      <c r="M133" s="4"/>
      <c r="N133" s="10"/>
      <c r="O133" s="196"/>
    </row>
    <row r="134" spans="1:21" ht="12" customHeight="1">
      <c r="A134" s="43"/>
      <c r="B134" s="43"/>
      <c r="C134" s="43" t="s">
        <v>48</v>
      </c>
      <c r="D134" s="44">
        <f>SUM(D124:D133)</f>
        <v>25779392487.919998</v>
      </c>
      <c r="E134" s="44"/>
      <c r="F134" s="45"/>
      <c r="G134" s="44">
        <f>SUM(G124:G133)</f>
        <v>21443806279.560001</v>
      </c>
      <c r="H134" s="44"/>
      <c r="I134" s="45"/>
      <c r="J134" s="187">
        <f>((G134-D134)/D134)</f>
        <v>-0.16818030953955238</v>
      </c>
      <c r="K134" s="213"/>
      <c r="M134" s="195"/>
      <c r="N134" s="10"/>
      <c r="O134" s="196"/>
    </row>
    <row r="135" spans="1:21" ht="12" customHeight="1" thickBot="1">
      <c r="A135" s="46"/>
      <c r="B135" s="46"/>
      <c r="C135" s="46" t="s">
        <v>58</v>
      </c>
      <c r="D135" s="47">
        <f>SUM(D119,D134)</f>
        <v>1512063102326.6321</v>
      </c>
      <c r="E135" s="53"/>
      <c r="F135" s="58"/>
      <c r="G135" s="47">
        <f>SUM(G119,G134)</f>
        <v>1510348734026.7114</v>
      </c>
      <c r="H135" s="53"/>
      <c r="I135" s="58"/>
      <c r="J135" s="194">
        <f>((G135-D135)/D135)</f>
        <v>-1.1337941500475293E-3</v>
      </c>
      <c r="K135" s="68"/>
      <c r="M135" s="195"/>
    </row>
    <row r="136" spans="1:21" ht="7.5" customHeight="1" thickBot="1">
      <c r="A136" s="321"/>
      <c r="B136" s="322"/>
      <c r="C136" s="322"/>
      <c r="D136" s="323"/>
      <c r="E136" s="323"/>
      <c r="F136" s="324"/>
      <c r="G136" s="323"/>
      <c r="H136" s="323"/>
      <c r="I136" s="324"/>
      <c r="J136" s="325"/>
      <c r="K136" s="326"/>
      <c r="M136" s="4"/>
    </row>
    <row r="137" spans="1:21" ht="12" customHeight="1" thickBot="1">
      <c r="A137" s="445" t="s">
        <v>151</v>
      </c>
      <c r="B137" s="446"/>
      <c r="C137" s="446"/>
      <c r="D137" s="446"/>
      <c r="E137" s="446"/>
      <c r="F137" s="446"/>
      <c r="G137" s="446"/>
      <c r="H137" s="446"/>
      <c r="I137" s="446"/>
      <c r="J137" s="446"/>
      <c r="K137" s="447"/>
      <c r="M137" s="4"/>
      <c r="P137" s="71"/>
      <c r="Q137" s="54"/>
      <c r="R137" s="9"/>
    </row>
    <row r="138" spans="1:21" ht="25.5" customHeight="1" thickBot="1">
      <c r="A138" s="188"/>
      <c r="B138" s="191"/>
      <c r="C138" s="189"/>
      <c r="D138" s="416" t="s">
        <v>209</v>
      </c>
      <c r="E138" s="417"/>
      <c r="F138" s="418"/>
      <c r="G138" s="416" t="s">
        <v>211</v>
      </c>
      <c r="H138" s="417"/>
      <c r="I138" s="418"/>
      <c r="J138" s="426" t="s">
        <v>85</v>
      </c>
      <c r="K138" s="427"/>
      <c r="L138" s="9"/>
      <c r="M138" s="4"/>
      <c r="N138" s="10"/>
      <c r="P138" s="186"/>
      <c r="Q138" s="59"/>
      <c r="T138" s="195"/>
      <c r="U138" s="196"/>
    </row>
    <row r="139" spans="1:21" ht="12.75" customHeight="1">
      <c r="A139" s="192" t="s">
        <v>2</v>
      </c>
      <c r="B139" s="190" t="s">
        <v>3</v>
      </c>
      <c r="C139" s="36" t="s">
        <v>4</v>
      </c>
      <c r="D139" s="438" t="s">
        <v>155</v>
      </c>
      <c r="E139" s="439"/>
      <c r="F139" s="38" t="s">
        <v>171</v>
      </c>
      <c r="G139" s="438" t="s">
        <v>155</v>
      </c>
      <c r="H139" s="439"/>
      <c r="I139" s="38" t="s">
        <v>171</v>
      </c>
      <c r="J139" s="71" t="s">
        <v>80</v>
      </c>
      <c r="K139" s="54" t="s">
        <v>5</v>
      </c>
    </row>
    <row r="140" spans="1:21" ht="12.75" customHeight="1">
      <c r="A140" s="193"/>
      <c r="B140" s="39"/>
      <c r="C140" s="39" t="s">
        <v>152</v>
      </c>
      <c r="D140" s="421" t="s">
        <v>6</v>
      </c>
      <c r="E140" s="422"/>
      <c r="F140" s="267" t="s">
        <v>6</v>
      </c>
      <c r="G140" s="421" t="s">
        <v>6</v>
      </c>
      <c r="H140" s="422"/>
      <c r="I140" s="267" t="s">
        <v>6</v>
      </c>
      <c r="J140" s="186" t="s">
        <v>104</v>
      </c>
      <c r="K140" s="59" t="s">
        <v>104</v>
      </c>
    </row>
    <row r="141" spans="1:21" ht="12.75" customHeight="1" thickBot="1">
      <c r="A141" s="296">
        <v>1</v>
      </c>
      <c r="B141" s="380" t="s">
        <v>153</v>
      </c>
      <c r="C141" s="380" t="s">
        <v>154</v>
      </c>
      <c r="D141" s="419">
        <v>58605428797</v>
      </c>
      <c r="E141" s="420"/>
      <c r="F141" s="327">
        <v>107.71</v>
      </c>
      <c r="G141" s="419">
        <v>58605428797</v>
      </c>
      <c r="H141" s="420"/>
      <c r="I141" s="327">
        <v>107.71</v>
      </c>
      <c r="J141" s="194">
        <f>((G141-D141)/D141)</f>
        <v>0</v>
      </c>
      <c r="K141" s="271">
        <f>((I141-F141)/F141)</f>
        <v>0</v>
      </c>
      <c r="M141" s="4"/>
      <c r="O141" s="195"/>
    </row>
    <row r="142" spans="1:21" ht="12" customHeight="1">
      <c r="A142" s="19"/>
      <c r="B142" s="19"/>
      <c r="C142" s="22"/>
      <c r="D142" s="415"/>
      <c r="E142" s="415"/>
      <c r="F142" s="415"/>
      <c r="G142" s="23"/>
      <c r="H142" s="23"/>
      <c r="I142" s="24"/>
      <c r="K142" s="9"/>
      <c r="M142" s="4"/>
      <c r="O142" s="195"/>
    </row>
    <row r="143" spans="1:21" ht="12" customHeight="1">
      <c r="A143" s="19"/>
      <c r="B143" s="12"/>
      <c r="C143" s="356"/>
      <c r="D143" s="232"/>
      <c r="E143" s="22"/>
      <c r="F143" s="22"/>
      <c r="G143" s="285"/>
      <c r="H143" s="22"/>
      <c r="I143" s="12"/>
      <c r="M143" s="33"/>
    </row>
    <row r="144" spans="1:21" ht="12" customHeight="1">
      <c r="A144" s="19"/>
      <c r="B144" s="52"/>
      <c r="C144" s="358"/>
      <c r="D144" s="270"/>
      <c r="E144" s="162"/>
      <c r="F144" s="284"/>
      <c r="G144" s="235"/>
      <c r="H144"/>
      <c r="I144" s="284"/>
      <c r="M144" s="34"/>
      <c r="O144" s="279"/>
    </row>
    <row r="145" spans="1:13" ht="12" customHeight="1">
      <c r="A145" s="20"/>
      <c r="B145" s="52"/>
      <c r="C145" s="383"/>
      <c r="D145" s="162"/>
      <c r="E145" s="162"/>
      <c r="F145" s="28"/>
      <c r="G145" s="276"/>
      <c r="H145"/>
      <c r="I145" s="12"/>
      <c r="L145" s="32"/>
      <c r="M145" s="279"/>
    </row>
    <row r="146" spans="1:13" ht="12" customHeight="1">
      <c r="A146" s="21"/>
      <c r="B146" s="163"/>
      <c r="C146" s="284"/>
      <c r="D146"/>
      <c r="E146"/>
      <c r="F146" s="28"/>
      <c r="G146" s="29"/>
      <c r="H146" s="29"/>
      <c r="I146" s="30"/>
      <c r="J146" s="31"/>
      <c r="K146" s="31"/>
      <c r="L146" s="35"/>
      <c r="M146" s="14"/>
    </row>
    <row r="147" spans="1:13" ht="12" customHeight="1">
      <c r="A147" s="21"/>
      <c r="B147" s="12"/>
      <c r="C147" s="28"/>
      <c r="D147" s="276"/>
      <c r="E147"/>
      <c r="F147" s="29"/>
      <c r="G147" s="29"/>
      <c r="H147" s="29"/>
      <c r="I147" s="30"/>
      <c r="J147" s="34"/>
      <c r="K147" s="34"/>
      <c r="M147" s="14"/>
    </row>
    <row r="148" spans="1:13" ht="12" customHeight="1">
      <c r="A148" s="21"/>
      <c r="B148" s="12"/>
      <c r="C148" s="12"/>
      <c r="D148" s="336"/>
      <c r="E148" s="25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25"/>
      <c r="E149" s="25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2"/>
      <c r="C150" s="12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26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3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3" ht="12" customHeight="1">
      <c r="A157" s="6"/>
      <c r="B157" s="11"/>
      <c r="C157" s="11"/>
      <c r="D157" s="12"/>
      <c r="E157" s="12"/>
      <c r="F157" s="12"/>
      <c r="G157" s="12"/>
      <c r="H157" s="12"/>
      <c r="I157" s="12"/>
      <c r="M157" s="14"/>
    </row>
    <row r="158" spans="1:13" ht="12" customHeight="1">
      <c r="B158" s="16"/>
      <c r="C158" s="16"/>
      <c r="D158" s="13"/>
      <c r="E158" s="13"/>
      <c r="F158" s="13"/>
      <c r="G158" s="13"/>
      <c r="H158" s="13"/>
      <c r="I158" s="13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2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5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8"/>
      <c r="C193" s="18"/>
    </row>
    <row r="194" spans="2:3" ht="12" customHeight="1">
      <c r="B194" s="18"/>
      <c r="C194" s="18"/>
    </row>
    <row r="195" spans="2:3" ht="12" customHeight="1">
      <c r="B195" s="18"/>
      <c r="C195" s="18"/>
    </row>
  </sheetData>
  <protectedRanges>
    <protectedRange password="CADF" sqref="I76 F76" name="BidOffer Prices_2_1"/>
    <protectedRange password="CADF" sqref="G44 D44" name="Yield_2_1_2"/>
    <protectedRange password="CADF" sqref="I79 F79" name="Fund Name_2_1"/>
    <protectedRange password="CADF" sqref="D18" name="Fund Name_1_1_1"/>
    <protectedRange password="CADF" sqref="F18" name="Fund Name_1_1_1_1"/>
    <protectedRange password="CADF" sqref="D43" name="Yield_2_1_2_3"/>
    <protectedRange password="CADF" sqref="D79" name="Yield_2_1_2_4"/>
    <protectedRange password="CADF" sqref="G18" name="Fund Name_1_1_1_2"/>
    <protectedRange password="CADF" sqref="I18" name="Fund Name_1_1_1_3"/>
    <protectedRange password="CADF" sqref="G43" name="Yield_2_1_2_1"/>
    <protectedRange password="CADF" sqref="G79" name="Yield_2_1_2_2"/>
  </protectedRanges>
  <mergeCells count="29">
    <mergeCell ref="O69:O82"/>
    <mergeCell ref="M114:M115"/>
    <mergeCell ref="P112:P113"/>
    <mergeCell ref="D139:E139"/>
    <mergeCell ref="J122:K122"/>
    <mergeCell ref="A121:K121"/>
    <mergeCell ref="J138:K138"/>
    <mergeCell ref="G139:H139"/>
    <mergeCell ref="A137:K137"/>
    <mergeCell ref="N92:N93"/>
    <mergeCell ref="A1:K1"/>
    <mergeCell ref="J2:K2"/>
    <mergeCell ref="G2:I2"/>
    <mergeCell ref="D2:F2"/>
    <mergeCell ref="N68:O68"/>
    <mergeCell ref="O27:P27"/>
    <mergeCell ref="O28:P28"/>
    <mergeCell ref="O26:P26"/>
    <mergeCell ref="O31:P31"/>
    <mergeCell ref="N36:N37"/>
    <mergeCell ref="D142:F142"/>
    <mergeCell ref="D122:F122"/>
    <mergeCell ref="G122:I122"/>
    <mergeCell ref="D138:F138"/>
    <mergeCell ref="G138:I138"/>
    <mergeCell ref="D141:E141"/>
    <mergeCell ref="G141:H141"/>
    <mergeCell ref="G140:H140"/>
    <mergeCell ref="D140:E14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5"/>
  <sheetViews>
    <sheetView workbookViewId="0">
      <selection activeCell="L7" sqref="L7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6" spans="1:6">
      <c r="E6" s="409" t="s">
        <v>89</v>
      </c>
      <c r="F6" s="410" t="s">
        <v>213</v>
      </c>
    </row>
    <row r="7" spans="1:6">
      <c r="E7" s="411" t="s">
        <v>91</v>
      </c>
      <c r="F7" s="412">
        <f>'NAV Trend'!J2</f>
        <v>8036206520.5299997</v>
      </c>
    </row>
    <row r="8" spans="1:6">
      <c r="E8" s="411" t="s">
        <v>83</v>
      </c>
      <c r="F8" s="413">
        <f>'NAV Trend'!J3</f>
        <v>29554978877.700001</v>
      </c>
    </row>
    <row r="9" spans="1:6">
      <c r="A9" s="460"/>
      <c r="B9" s="460"/>
      <c r="E9" s="411" t="s">
        <v>63</v>
      </c>
      <c r="F9" s="412">
        <f>'NAV Trend'!J4</f>
        <v>282844255018.625</v>
      </c>
    </row>
    <row r="10" spans="1:6">
      <c r="A10" s="449"/>
      <c r="B10" s="449"/>
      <c r="E10" s="411" t="s">
        <v>0</v>
      </c>
      <c r="F10" s="412">
        <f>'NAV Trend'!J5</f>
        <v>15493832478.309999</v>
      </c>
    </row>
    <row r="11" spans="1:6">
      <c r="A11" s="403"/>
      <c r="B11" s="403"/>
      <c r="E11" s="411" t="s">
        <v>59</v>
      </c>
      <c r="F11" s="412">
        <f>'NAV Trend'!J6</f>
        <v>42226005382.15892</v>
      </c>
    </row>
    <row r="12" spans="1:6">
      <c r="A12" s="404"/>
      <c r="B12" s="405"/>
      <c r="E12" s="411" t="s">
        <v>60</v>
      </c>
      <c r="F12" s="412">
        <f>'NAV Trend'!J7</f>
        <v>795709860514.28735</v>
      </c>
    </row>
    <row r="13" spans="1:6">
      <c r="A13" s="404"/>
      <c r="B13" s="405"/>
      <c r="E13" s="411" t="s">
        <v>82</v>
      </c>
      <c r="F13" s="412">
        <f>'NAV Trend'!J8</f>
        <v>315039788955.53998</v>
      </c>
    </row>
    <row r="14" spans="1:6">
      <c r="A14" s="404"/>
      <c r="B14" s="405"/>
    </row>
    <row r="15" spans="1:6">
      <c r="A15" s="404"/>
      <c r="B15" s="405"/>
    </row>
    <row r="16" spans="1:6">
      <c r="A16" s="404"/>
      <c r="B16" s="405"/>
    </row>
    <row r="17" spans="1:13">
      <c r="A17" s="404"/>
      <c r="B17" s="405"/>
    </row>
    <row r="18" spans="1:13">
      <c r="A18" s="404"/>
      <c r="B18" s="405"/>
    </row>
    <row r="19" spans="1:13">
      <c r="A19" s="404"/>
      <c r="B19" s="405"/>
    </row>
    <row r="24" spans="1:13" ht="18.75">
      <c r="A24" s="462" t="s">
        <v>214</v>
      </c>
      <c r="M24" s="401"/>
    </row>
    <row r="25" spans="1:13" ht="42.75" customHeight="1">
      <c r="A25" s="461" t="s">
        <v>215</v>
      </c>
      <c r="B25" s="461"/>
      <c r="C25" s="461"/>
      <c r="D25" s="461"/>
      <c r="E25" s="461"/>
      <c r="F25" s="461"/>
      <c r="G25" s="461"/>
      <c r="H25" s="461"/>
      <c r="I25" s="461"/>
      <c r="J25" s="414"/>
      <c r="K25" s="414"/>
      <c r="L25" s="408"/>
      <c r="M25" s="408"/>
    </row>
  </sheetData>
  <mergeCells count="2">
    <mergeCell ref="A10:B10"/>
    <mergeCell ref="A25:I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4" sqref="J4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6" t="s">
        <v>89</v>
      </c>
      <c r="C1" s="287">
        <v>44099</v>
      </c>
      <c r="D1" s="287">
        <v>44106</v>
      </c>
      <c r="E1" s="287">
        <v>44113</v>
      </c>
      <c r="F1" s="287">
        <v>44120</v>
      </c>
      <c r="G1" s="287">
        <v>44127</v>
      </c>
      <c r="H1" s="287">
        <v>44134</v>
      </c>
      <c r="I1" s="287">
        <v>44141</v>
      </c>
      <c r="J1" s="287">
        <v>44148</v>
      </c>
    </row>
    <row r="2" spans="2:11">
      <c r="B2" s="288" t="s">
        <v>91</v>
      </c>
      <c r="C2" s="289">
        <v>5517713505.79</v>
      </c>
      <c r="D2" s="289">
        <v>5532914809.6899986</v>
      </c>
      <c r="E2" s="289">
        <v>5735793079.2600002</v>
      </c>
      <c r="F2" s="289">
        <v>5937821934.8099995</v>
      </c>
      <c r="G2" s="289">
        <v>6024609941.7800007</v>
      </c>
      <c r="H2" s="289">
        <v>6207922099.6599998</v>
      </c>
      <c r="I2" s="289">
        <v>6758319304.3699999</v>
      </c>
      <c r="J2" s="289">
        <v>8036206520.5299997</v>
      </c>
      <c r="K2" s="344"/>
    </row>
    <row r="3" spans="2:11">
      <c r="B3" s="288" t="s">
        <v>83</v>
      </c>
      <c r="C3" s="290">
        <v>25223227023.535385</v>
      </c>
      <c r="D3" s="290">
        <v>25433049520.91177</v>
      </c>
      <c r="E3" s="290">
        <v>26116644944.208168</v>
      </c>
      <c r="F3" s="290">
        <v>26277472890.174564</v>
      </c>
      <c r="G3" s="290">
        <v>26177170704.640644</v>
      </c>
      <c r="H3" s="290">
        <v>26766516862.49065</v>
      </c>
      <c r="I3" s="290">
        <v>27157149224.650646</v>
      </c>
      <c r="J3" s="290">
        <v>29554978877.700001</v>
      </c>
      <c r="K3" s="344"/>
    </row>
    <row r="4" spans="2:11">
      <c r="B4" s="288" t="s">
        <v>63</v>
      </c>
      <c r="C4" s="289">
        <v>262219108197.72998</v>
      </c>
      <c r="D4" s="289">
        <v>262408275650.71997</v>
      </c>
      <c r="E4" s="289">
        <v>266592150489.76999</v>
      </c>
      <c r="F4" s="289">
        <v>271908771177.89001</v>
      </c>
      <c r="G4" s="289">
        <v>272530107565.88998</v>
      </c>
      <c r="H4" s="289">
        <v>276071831140.66998</v>
      </c>
      <c r="I4" s="289">
        <v>279825229804.9101</v>
      </c>
      <c r="J4" s="289">
        <v>282844255018.625</v>
      </c>
      <c r="K4" s="344"/>
    </row>
    <row r="5" spans="2:11">
      <c r="B5" s="288" t="s">
        <v>0</v>
      </c>
      <c r="C5" s="289">
        <v>11238464821.83</v>
      </c>
      <c r="D5" s="289">
        <v>11412864868.849998</v>
      </c>
      <c r="E5" s="289">
        <v>11909041703.439999</v>
      </c>
      <c r="F5" s="289">
        <v>12047863348.309999</v>
      </c>
      <c r="G5" s="289">
        <v>12548085588.360003</v>
      </c>
      <c r="H5" s="289">
        <v>13001401417.809999</v>
      </c>
      <c r="I5" s="289">
        <v>13181858080.250002</v>
      </c>
      <c r="J5" s="289">
        <v>15493832478.309999</v>
      </c>
      <c r="K5" s="344"/>
    </row>
    <row r="6" spans="2:11">
      <c r="B6" s="288" t="s">
        <v>59</v>
      </c>
      <c r="C6" s="289">
        <v>42268912995.948898</v>
      </c>
      <c r="D6" s="289">
        <v>42190890031.338913</v>
      </c>
      <c r="E6" s="289">
        <v>42194113551.288902</v>
      </c>
      <c r="F6" s="289">
        <v>42197843164.508911</v>
      </c>
      <c r="G6" s="289">
        <v>42199465715.618896</v>
      </c>
      <c r="H6" s="289">
        <v>42331646337.318916</v>
      </c>
      <c r="I6" s="289">
        <v>42214114830.608917</v>
      </c>
      <c r="J6" s="289">
        <v>42226005382.15892</v>
      </c>
      <c r="K6" s="344"/>
    </row>
    <row r="7" spans="2:11">
      <c r="B7" s="288" t="s">
        <v>60</v>
      </c>
      <c r="C7" s="291">
        <v>796802343134.71472</v>
      </c>
      <c r="D7" s="291">
        <v>797774864740.63098</v>
      </c>
      <c r="E7" s="291">
        <v>802505416858.65845</v>
      </c>
      <c r="F7" s="291">
        <v>816722034519.56482</v>
      </c>
      <c r="G7" s="291">
        <v>815165326720.50293</v>
      </c>
      <c r="H7" s="291">
        <v>819910200359.48889</v>
      </c>
      <c r="I7" s="291">
        <v>811132173250.49231</v>
      </c>
      <c r="J7" s="291">
        <v>795709860514.28735</v>
      </c>
      <c r="K7" s="344"/>
    </row>
    <row r="8" spans="2:11">
      <c r="B8" s="288" t="s">
        <v>82</v>
      </c>
      <c r="C8" s="291">
        <v>225938375397.99997</v>
      </c>
      <c r="D8" s="291">
        <v>231672743045.33002</v>
      </c>
      <c r="E8" s="291">
        <v>252695550489.77005</v>
      </c>
      <c r="F8" s="291">
        <v>271211386514.49002</v>
      </c>
      <c r="G8" s="291">
        <v>279166621316.03003</v>
      </c>
      <c r="H8" s="291">
        <v>297274159205.95996</v>
      </c>
      <c r="I8" s="291">
        <v>306014865343.42999</v>
      </c>
      <c r="J8" s="291">
        <v>315039788955.53998</v>
      </c>
      <c r="K8" s="344"/>
    </row>
    <row r="9" spans="2:11" s="2" customFormat="1">
      <c r="B9" s="292" t="s">
        <v>1</v>
      </c>
      <c r="C9" s="293">
        <f t="shared" ref="C9:G9" si="0">SUM(C2:C8)</f>
        <v>1369208145077.5491</v>
      </c>
      <c r="D9" s="293">
        <f t="shared" si="0"/>
        <v>1376425602667.4717</v>
      </c>
      <c r="E9" s="293">
        <f t="shared" si="0"/>
        <v>1407748711116.3955</v>
      </c>
      <c r="F9" s="293">
        <f t="shared" si="0"/>
        <v>1446303193549.7483</v>
      </c>
      <c r="G9" s="293">
        <f t="shared" si="0"/>
        <v>1453811387552.8225</v>
      </c>
      <c r="H9" s="293">
        <f>SUM(H2:H8)</f>
        <v>1481563677423.3984</v>
      </c>
      <c r="I9" s="293">
        <f>SUM(I2:I8)</f>
        <v>1486283709838.7119</v>
      </c>
      <c r="J9" s="293">
        <f>SUM(J2:J8)</f>
        <v>1488904927747.1514</v>
      </c>
      <c r="K9" s="344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9" t="s">
        <v>148</v>
      </c>
      <c r="C11" s="260" t="s">
        <v>147</v>
      </c>
      <c r="D11" s="261">
        <f t="shared" ref="D11:J11" si="1">(C9+D9)/2</f>
        <v>1372816873872.5103</v>
      </c>
      <c r="E11" s="262">
        <f t="shared" si="1"/>
        <v>1392087156891.9336</v>
      </c>
      <c r="F11" s="262">
        <f t="shared" si="1"/>
        <v>1427025952333.0718</v>
      </c>
      <c r="G11" s="262">
        <f t="shared" si="1"/>
        <v>1450057290551.2854</v>
      </c>
      <c r="H11" s="262">
        <f>(G9+H9)/2</f>
        <v>1467687532488.1104</v>
      </c>
      <c r="I11" s="262">
        <f t="shared" si="1"/>
        <v>1483923693631.0552</v>
      </c>
      <c r="J11" s="262">
        <f t="shared" si="1"/>
        <v>1487594318792.9316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3"/>
      <c r="I13" s="344"/>
      <c r="J13" s="343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4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76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4"/>
  <sheetViews>
    <sheetView zoomScale="150" zoomScaleNormal="150" workbookViewId="0">
      <pane xSplit="1" topLeftCell="AF1" activePane="topRight" state="frozen"/>
      <selection pane="topRight" activeCell="AP136" sqref="AP136"/>
    </sheetView>
  </sheetViews>
  <sheetFormatPr defaultRowHeight="15"/>
  <cols>
    <col min="1" max="1" width="31.5703125" customWidth="1"/>
    <col min="2" max="2" width="15" style="280" customWidth="1"/>
    <col min="3" max="3" width="8.7109375" style="280" customWidth="1"/>
    <col min="4" max="4" width="16" style="280" customWidth="1"/>
    <col min="5" max="5" width="8.140625" style="280" customWidth="1"/>
    <col min="6" max="7" width="7.42578125" style="280" customWidth="1"/>
    <col min="8" max="8" width="16.140625" style="280" customWidth="1"/>
    <col min="9" max="9" width="8.42578125" style="280" customWidth="1"/>
    <col min="10" max="11" width="7.42578125" style="280" customWidth="1"/>
    <col min="12" max="12" width="16" style="280" customWidth="1"/>
    <col min="13" max="13" width="9" style="280" customWidth="1"/>
    <col min="14" max="15" width="7.42578125" style="280" customWidth="1"/>
    <col min="16" max="16" width="15.42578125" style="280" customWidth="1"/>
    <col min="17" max="17" width="8.42578125" style="280" customWidth="1"/>
    <col min="18" max="19" width="7.42578125" style="280" customWidth="1"/>
    <col min="20" max="20" width="15.42578125" style="389" customWidth="1"/>
    <col min="21" max="21" width="8.42578125" style="389" customWidth="1"/>
    <col min="22" max="23" width="7.42578125" style="389" customWidth="1"/>
    <col min="24" max="24" width="16" style="389" customWidth="1"/>
    <col min="25" max="25" width="8.5703125" style="389" customWidth="1"/>
    <col min="26" max="27" width="7.42578125" style="389" customWidth="1"/>
    <col min="28" max="28" width="16.42578125" style="389" customWidth="1"/>
    <col min="29" max="29" width="8.7109375" style="389" customWidth="1"/>
    <col min="30" max="31" width="7.42578125" style="389" customWidth="1"/>
    <col min="32" max="32" width="16.42578125" style="389" customWidth="1"/>
    <col min="33" max="33" width="8.42578125" style="389" customWidth="1"/>
    <col min="34" max="35" width="7.42578125" style="38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7" t="s">
        <v>96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9"/>
    </row>
    <row r="2" spans="1:49" ht="30.75" customHeight="1" thickBot="1">
      <c r="A2" s="101"/>
      <c r="B2" s="450" t="s">
        <v>194</v>
      </c>
      <c r="C2" s="451"/>
      <c r="D2" s="450" t="s">
        <v>195</v>
      </c>
      <c r="E2" s="451"/>
      <c r="F2" s="450" t="s">
        <v>85</v>
      </c>
      <c r="G2" s="451"/>
      <c r="H2" s="450" t="s">
        <v>198</v>
      </c>
      <c r="I2" s="451"/>
      <c r="J2" s="450" t="s">
        <v>85</v>
      </c>
      <c r="K2" s="451"/>
      <c r="L2" s="450" t="s">
        <v>203</v>
      </c>
      <c r="M2" s="451"/>
      <c r="N2" s="450" t="s">
        <v>85</v>
      </c>
      <c r="O2" s="451"/>
      <c r="P2" s="450" t="s">
        <v>204</v>
      </c>
      <c r="Q2" s="451"/>
      <c r="R2" s="450" t="s">
        <v>85</v>
      </c>
      <c r="S2" s="451"/>
      <c r="T2" s="450" t="s">
        <v>205</v>
      </c>
      <c r="U2" s="451"/>
      <c r="V2" s="450" t="s">
        <v>85</v>
      </c>
      <c r="W2" s="451"/>
      <c r="X2" s="450" t="s">
        <v>208</v>
      </c>
      <c r="Y2" s="451"/>
      <c r="Z2" s="450" t="s">
        <v>85</v>
      </c>
      <c r="AA2" s="451"/>
      <c r="AB2" s="450" t="s">
        <v>209</v>
      </c>
      <c r="AC2" s="451"/>
      <c r="AD2" s="450" t="s">
        <v>85</v>
      </c>
      <c r="AE2" s="451"/>
      <c r="AF2" s="450" t="s">
        <v>211</v>
      </c>
      <c r="AG2" s="451"/>
      <c r="AH2" s="450" t="s">
        <v>85</v>
      </c>
      <c r="AI2" s="451"/>
      <c r="AJ2" s="450" t="s">
        <v>105</v>
      </c>
      <c r="AK2" s="451"/>
      <c r="AL2" s="450" t="s">
        <v>106</v>
      </c>
      <c r="AM2" s="451"/>
      <c r="AN2" s="450" t="s">
        <v>95</v>
      </c>
      <c r="AO2" s="451"/>
      <c r="AP2" s="102"/>
      <c r="AQ2" s="452" t="s">
        <v>110</v>
      </c>
      <c r="AR2" s="453"/>
      <c r="AS2" s="102"/>
      <c r="AT2" s="102"/>
    </row>
    <row r="3" spans="1:49" ht="14.25" customHeight="1">
      <c r="A3" s="197" t="s">
        <v>4</v>
      </c>
      <c r="B3" s="164" t="s">
        <v>80</v>
      </c>
      <c r="C3" s="251" t="s">
        <v>5</v>
      </c>
      <c r="D3" s="164" t="s">
        <v>80</v>
      </c>
      <c r="E3" s="251" t="s">
        <v>5</v>
      </c>
      <c r="F3" s="103" t="s">
        <v>80</v>
      </c>
      <c r="G3" s="104" t="s">
        <v>5</v>
      </c>
      <c r="H3" s="164" t="s">
        <v>80</v>
      </c>
      <c r="I3" s="251" t="s">
        <v>5</v>
      </c>
      <c r="J3" s="103" t="s">
        <v>80</v>
      </c>
      <c r="K3" s="104" t="s">
        <v>5</v>
      </c>
      <c r="L3" s="164" t="s">
        <v>80</v>
      </c>
      <c r="M3" s="251" t="s">
        <v>5</v>
      </c>
      <c r="N3" s="103" t="s">
        <v>80</v>
      </c>
      <c r="O3" s="104" t="s">
        <v>5</v>
      </c>
      <c r="P3" s="164" t="s">
        <v>80</v>
      </c>
      <c r="Q3" s="251" t="s">
        <v>5</v>
      </c>
      <c r="R3" s="103" t="s">
        <v>80</v>
      </c>
      <c r="S3" s="104" t="s">
        <v>5</v>
      </c>
      <c r="T3" s="164" t="s">
        <v>80</v>
      </c>
      <c r="U3" s="251" t="s">
        <v>5</v>
      </c>
      <c r="V3" s="103" t="s">
        <v>80</v>
      </c>
      <c r="W3" s="104" t="s">
        <v>5</v>
      </c>
      <c r="X3" s="164" t="s">
        <v>80</v>
      </c>
      <c r="Y3" s="251" t="s">
        <v>5</v>
      </c>
      <c r="Z3" s="103" t="s">
        <v>80</v>
      </c>
      <c r="AA3" s="104" t="s">
        <v>5</v>
      </c>
      <c r="AB3" s="164" t="s">
        <v>80</v>
      </c>
      <c r="AC3" s="251" t="s">
        <v>5</v>
      </c>
      <c r="AD3" s="103" t="s">
        <v>80</v>
      </c>
      <c r="AE3" s="104" t="s">
        <v>5</v>
      </c>
      <c r="AF3" s="164" t="s">
        <v>80</v>
      </c>
      <c r="AG3" s="251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8" t="s">
        <v>0</v>
      </c>
      <c r="B4" s="165" t="s">
        <v>6</v>
      </c>
      <c r="C4" s="165" t="s">
        <v>6</v>
      </c>
      <c r="D4" s="165" t="s">
        <v>6</v>
      </c>
      <c r="E4" s="165" t="s">
        <v>6</v>
      </c>
      <c r="F4" s="113" t="s">
        <v>104</v>
      </c>
      <c r="G4" s="113" t="s">
        <v>104</v>
      </c>
      <c r="H4" s="165" t="s">
        <v>6</v>
      </c>
      <c r="I4" s="165" t="s">
        <v>6</v>
      </c>
      <c r="J4" s="113" t="s">
        <v>104</v>
      </c>
      <c r="K4" s="113" t="s">
        <v>104</v>
      </c>
      <c r="L4" s="165" t="s">
        <v>6</v>
      </c>
      <c r="M4" s="165" t="s">
        <v>6</v>
      </c>
      <c r="N4" s="113" t="s">
        <v>104</v>
      </c>
      <c r="O4" s="113" t="s">
        <v>104</v>
      </c>
      <c r="P4" s="165" t="s">
        <v>6</v>
      </c>
      <c r="Q4" s="165" t="s">
        <v>6</v>
      </c>
      <c r="R4" s="113" t="s">
        <v>104</v>
      </c>
      <c r="S4" s="113" t="s">
        <v>104</v>
      </c>
      <c r="T4" s="165" t="s">
        <v>6</v>
      </c>
      <c r="U4" s="165" t="s">
        <v>6</v>
      </c>
      <c r="V4" s="113" t="s">
        <v>104</v>
      </c>
      <c r="W4" s="113" t="s">
        <v>104</v>
      </c>
      <c r="X4" s="165" t="s">
        <v>6</v>
      </c>
      <c r="Y4" s="165" t="s">
        <v>6</v>
      </c>
      <c r="Z4" s="113" t="s">
        <v>104</v>
      </c>
      <c r="AA4" s="113" t="s">
        <v>104</v>
      </c>
      <c r="AB4" s="165" t="s">
        <v>6</v>
      </c>
      <c r="AC4" s="165" t="s">
        <v>6</v>
      </c>
      <c r="AD4" s="113" t="s">
        <v>104</v>
      </c>
      <c r="AE4" s="113" t="s">
        <v>104</v>
      </c>
      <c r="AF4" s="165" t="s">
        <v>6</v>
      </c>
      <c r="AG4" s="165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199" t="s">
        <v>8</v>
      </c>
      <c r="B5" s="166">
        <v>4813474418.8900003</v>
      </c>
      <c r="C5" s="166">
        <v>7710.87</v>
      </c>
      <c r="D5" s="166">
        <v>4939770370.6499996</v>
      </c>
      <c r="E5" s="166">
        <v>7912.18</v>
      </c>
      <c r="F5" s="117">
        <f t="shared" ref="F5:F18" si="0">((D5-B5)/B5)</f>
        <v>2.6238002068602131E-2</v>
      </c>
      <c r="G5" s="117">
        <f t="shared" ref="G5:G18" si="1">((E5-C5)/C5)</f>
        <v>2.6107300473228106E-2</v>
      </c>
      <c r="H5" s="166">
        <v>5042135172.3400002</v>
      </c>
      <c r="I5" s="166">
        <v>8082.97</v>
      </c>
      <c r="J5" s="117">
        <f t="shared" ref="J5:J18" si="2">((H5-D5)/D5)</f>
        <v>2.0722583037099934E-2</v>
      </c>
      <c r="K5" s="117">
        <f t="shared" ref="K5:K18" si="3">((I5-E5)/E5)</f>
        <v>2.1585707099686807E-2</v>
      </c>
      <c r="L5" s="166">
        <v>5259010878.46</v>
      </c>
      <c r="M5" s="166">
        <v>8425.7999999999993</v>
      </c>
      <c r="N5" s="117">
        <f t="shared" ref="N5:N18" si="4">((L5-H5)/H5)</f>
        <v>4.3012671954875466E-2</v>
      </c>
      <c r="O5" s="117">
        <f t="shared" ref="O5:O18" si="5">((M5-I5)/I5)</f>
        <v>4.2413865200538789E-2</v>
      </c>
      <c r="P5" s="166">
        <v>5312816875.8199997</v>
      </c>
      <c r="Q5" s="166">
        <v>8506.9699999999993</v>
      </c>
      <c r="R5" s="117">
        <f t="shared" ref="R5:R18" si="6">((P5-L5)/L5)</f>
        <v>1.023120100024507E-2</v>
      </c>
      <c r="S5" s="117">
        <f t="shared" ref="S5:S18" si="7">((Q5-M5)/M5)</f>
        <v>9.6335066106482559E-3</v>
      </c>
      <c r="T5" s="166">
        <v>5287308817.7399998</v>
      </c>
      <c r="U5" s="166">
        <v>8472.9699999999993</v>
      </c>
      <c r="V5" s="117">
        <f t="shared" ref="V5:W9" si="8">((T5-P5)/P5)</f>
        <v>-4.8012304350435412E-3</v>
      </c>
      <c r="W5" s="117">
        <f t="shared" si="8"/>
        <v>-3.9967226873963355E-3</v>
      </c>
      <c r="X5" s="166">
        <v>5706675740.0200005</v>
      </c>
      <c r="Y5" s="166">
        <v>9150.0499999999993</v>
      </c>
      <c r="Z5" s="117">
        <f t="shared" ref="Z5:AA9" si="9">((X5-T5)/T5)</f>
        <v>7.9315760954408246E-2</v>
      </c>
      <c r="AA5" s="117">
        <f t="shared" si="9"/>
        <v>7.9910586252518304E-2</v>
      </c>
      <c r="AB5" s="166">
        <v>5755318689.6899996</v>
      </c>
      <c r="AC5" s="166">
        <v>9224.1299999999992</v>
      </c>
      <c r="AD5" s="117">
        <f t="shared" ref="AD5:AE9" si="10">((AB5-X5)/X5)</f>
        <v>8.5238678148250001E-3</v>
      </c>
      <c r="AE5" s="117">
        <f t="shared" si="10"/>
        <v>8.0961306222370293E-3</v>
      </c>
      <c r="AF5" s="166">
        <v>6277357784.6800003</v>
      </c>
      <c r="AG5" s="166">
        <v>10058.06</v>
      </c>
      <c r="AH5" s="117">
        <f t="shared" ref="AH5:AH18" si="11">((AF5-AB5)/AB5)</f>
        <v>9.070550618251158E-2</v>
      </c>
      <c r="AI5" s="117">
        <f t="shared" ref="AI5:AI18" si="12">((AG5-AC5)/AC5)</f>
        <v>9.0407442219483075E-2</v>
      </c>
      <c r="AJ5" s="118">
        <f>AVERAGE(F5,J5,N5,R5,V5,Z5,AD5,AH5)</f>
        <v>3.4243545322190483E-2</v>
      </c>
      <c r="AK5" s="118">
        <f>AVERAGE(G5,K5,O5,S5,W5,AA5,AE5,AI5)</f>
        <v>3.4269726973868E-2</v>
      </c>
      <c r="AL5" s="119">
        <f>((AF5-D5)/D5)</f>
        <v>0.27077926981735273</v>
      </c>
      <c r="AM5" s="119">
        <f>((AG5-E5)/E5)</f>
        <v>0.27121223227985197</v>
      </c>
      <c r="AN5" s="120">
        <f>STDEV(F5,J5,N5,R5,V5,Z5,AD5,AH5)</f>
        <v>3.444633378136569E-2</v>
      </c>
      <c r="AO5" s="204">
        <f>STDEV(G5,K5,O5,S5,W5,AA5,AE5,AI5)</f>
        <v>3.4402427929549076E-2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199" t="s">
        <v>62</v>
      </c>
      <c r="B6" s="167">
        <v>581336822.36000001</v>
      </c>
      <c r="C6" s="166">
        <v>1.17</v>
      </c>
      <c r="D6" s="167">
        <v>601426476.41999996</v>
      </c>
      <c r="E6" s="166">
        <v>1.21</v>
      </c>
      <c r="F6" s="117">
        <f t="shared" si="0"/>
        <v>3.4557683751123502E-2</v>
      </c>
      <c r="G6" s="117">
        <f t="shared" si="1"/>
        <v>3.4188034188034219E-2</v>
      </c>
      <c r="H6" s="167">
        <v>612565438.14999998</v>
      </c>
      <c r="I6" s="166">
        <v>1.23</v>
      </c>
      <c r="J6" s="117">
        <f t="shared" si="2"/>
        <v>1.8520903496475338E-2</v>
      </c>
      <c r="K6" s="117">
        <f t="shared" si="3"/>
        <v>1.6528925619834725E-2</v>
      </c>
      <c r="L6" s="167">
        <v>647234973.42999995</v>
      </c>
      <c r="M6" s="166">
        <v>1.3</v>
      </c>
      <c r="N6" s="117">
        <f t="shared" si="4"/>
        <v>5.6597276177880573E-2</v>
      </c>
      <c r="O6" s="117">
        <f t="shared" si="5"/>
        <v>5.691056910569111E-2</v>
      </c>
      <c r="P6" s="167">
        <v>659698135.39999998</v>
      </c>
      <c r="Q6" s="166">
        <v>1.33</v>
      </c>
      <c r="R6" s="117">
        <f t="shared" si="6"/>
        <v>1.925600822210197E-2</v>
      </c>
      <c r="S6" s="117">
        <f t="shared" si="7"/>
        <v>2.3076923076923096E-2</v>
      </c>
      <c r="T6" s="167">
        <v>657062440.38</v>
      </c>
      <c r="U6" s="166">
        <v>1.32</v>
      </c>
      <c r="V6" s="117">
        <f t="shared" si="8"/>
        <v>-3.9953046379339226E-3</v>
      </c>
      <c r="W6" s="117">
        <f t="shared" si="8"/>
        <v>-7.5187969924812095E-3</v>
      </c>
      <c r="X6" s="167">
        <v>687714468.90999997</v>
      </c>
      <c r="Y6" s="166">
        <v>1.39</v>
      </c>
      <c r="Z6" s="117">
        <f t="shared" si="9"/>
        <v>4.6650099969605528E-2</v>
      </c>
      <c r="AA6" s="117">
        <f t="shared" si="9"/>
        <v>5.3030303030302907E-2</v>
      </c>
      <c r="AB6" s="167">
        <v>697075371.40999997</v>
      </c>
      <c r="AC6" s="166">
        <v>1.41</v>
      </c>
      <c r="AD6" s="117">
        <f t="shared" si="10"/>
        <v>1.3611611974424004E-2</v>
      </c>
      <c r="AE6" s="117">
        <f t="shared" si="10"/>
        <v>1.4388489208633108E-2</v>
      </c>
      <c r="AF6" s="167">
        <v>768499830.70000005</v>
      </c>
      <c r="AG6" s="166">
        <v>1.54</v>
      </c>
      <c r="AH6" s="117">
        <f t="shared" si="11"/>
        <v>0.10246303659463281</v>
      </c>
      <c r="AI6" s="117">
        <f t="shared" si="12"/>
        <v>9.2198581560283779E-2</v>
      </c>
      <c r="AJ6" s="118">
        <f t="shared" ref="AJ6:AJ69" si="13">AVERAGE(F6,J6,N6,R6,V6,Z6,AD6,AH6)</f>
        <v>3.5957664443538727E-2</v>
      </c>
      <c r="AK6" s="118">
        <f t="shared" ref="AK6:AK69" si="14">AVERAGE(G6,K6,O6,S6,W6,AA6,AE6,AI6)</f>
        <v>3.5350378599652718E-2</v>
      </c>
      <c r="AL6" s="119">
        <f t="shared" ref="AL6:AL69" si="15">((AF6-D6)/D6)</f>
        <v>0.27779514343050993</v>
      </c>
      <c r="AM6" s="119">
        <f t="shared" ref="AM6:AM69" si="16">((AG6-E6)/E6)</f>
        <v>0.27272727272727282</v>
      </c>
      <c r="AN6" s="120">
        <f t="shared" ref="AN6:AN69" si="17">STDEV(F6,J6,N6,R6,V6,Z6,AD6,AH6)</f>
        <v>3.3045029825462112E-2</v>
      </c>
      <c r="AO6" s="204">
        <f t="shared" ref="AO6:AO69" si="18">STDEV(G6,K6,O6,S6,W6,AA6,AE6,AI6)</f>
        <v>3.1150653724956359E-2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199" t="s">
        <v>13</v>
      </c>
      <c r="B7" s="167">
        <v>237295982.18000001</v>
      </c>
      <c r="C7" s="166">
        <v>121.59</v>
      </c>
      <c r="D7" s="167">
        <v>239591300.93000001</v>
      </c>
      <c r="E7" s="166">
        <v>122.82</v>
      </c>
      <c r="F7" s="117">
        <f t="shared" si="0"/>
        <v>9.6728091597391413E-3</v>
      </c>
      <c r="G7" s="117">
        <f t="shared" si="1"/>
        <v>1.0115963483839047E-2</v>
      </c>
      <c r="H7" s="167">
        <v>240134730.91</v>
      </c>
      <c r="I7" s="166">
        <v>123.32</v>
      </c>
      <c r="J7" s="117">
        <f t="shared" si="2"/>
        <v>2.2681540518817087E-3</v>
      </c>
      <c r="K7" s="117">
        <f t="shared" si="3"/>
        <v>4.0709982087607883E-3</v>
      </c>
      <c r="L7" s="167">
        <v>242150069.31</v>
      </c>
      <c r="M7" s="166">
        <v>123.82</v>
      </c>
      <c r="N7" s="117">
        <f t="shared" si="4"/>
        <v>8.3925319438916731E-3</v>
      </c>
      <c r="O7" s="117">
        <f t="shared" si="5"/>
        <v>4.0544923775543305E-3</v>
      </c>
      <c r="P7" s="167">
        <v>244940316.15000001</v>
      </c>
      <c r="Q7" s="166">
        <v>125</v>
      </c>
      <c r="R7" s="117">
        <f t="shared" si="6"/>
        <v>1.1522800088188021E-2</v>
      </c>
      <c r="S7" s="117">
        <f t="shared" si="7"/>
        <v>9.5299628492974235E-3</v>
      </c>
      <c r="T7" s="167">
        <v>249785901.68000001</v>
      </c>
      <c r="U7" s="166">
        <v>127.54</v>
      </c>
      <c r="V7" s="117">
        <f t="shared" si="8"/>
        <v>1.9782719342260478E-2</v>
      </c>
      <c r="W7" s="117">
        <f t="shared" si="8"/>
        <v>2.032000000000005E-2</v>
      </c>
      <c r="X7" s="167">
        <v>260856194.24000001</v>
      </c>
      <c r="Y7" s="166">
        <v>133.81</v>
      </c>
      <c r="Z7" s="117">
        <f t="shared" si="9"/>
        <v>4.4319124840689055E-2</v>
      </c>
      <c r="AA7" s="117">
        <f t="shared" si="9"/>
        <v>4.9161047514505223E-2</v>
      </c>
      <c r="AB7" s="167">
        <v>266450870.02000001</v>
      </c>
      <c r="AC7" s="166">
        <v>136.59</v>
      </c>
      <c r="AD7" s="117">
        <f t="shared" si="10"/>
        <v>2.144735644978641E-2</v>
      </c>
      <c r="AE7" s="117">
        <f t="shared" si="10"/>
        <v>2.0775726776773043E-2</v>
      </c>
      <c r="AF7" s="167">
        <v>280619856.60000002</v>
      </c>
      <c r="AG7" s="166">
        <v>144.36000000000001</v>
      </c>
      <c r="AH7" s="117">
        <f t="shared" si="11"/>
        <v>5.3176732276897717E-2</v>
      </c>
      <c r="AI7" s="117">
        <f t="shared" si="12"/>
        <v>5.6885569953876641E-2</v>
      </c>
      <c r="AJ7" s="118">
        <f t="shared" si="13"/>
        <v>2.1322778519166773E-2</v>
      </c>
      <c r="AK7" s="118">
        <f t="shared" si="14"/>
        <v>2.1864220145575819E-2</v>
      </c>
      <c r="AL7" s="119">
        <f t="shared" si="15"/>
        <v>0.17124392876846181</v>
      </c>
      <c r="AM7" s="119">
        <f t="shared" si="16"/>
        <v>0.17537860283341494</v>
      </c>
      <c r="AN7" s="120">
        <f t="shared" si="17"/>
        <v>1.8157741243566249E-2</v>
      </c>
      <c r="AO7" s="204">
        <f t="shared" si="18"/>
        <v>2.0350927490906948E-2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199" t="s">
        <v>15</v>
      </c>
      <c r="B8" s="167">
        <v>396519896</v>
      </c>
      <c r="C8" s="178">
        <v>11.67</v>
      </c>
      <c r="D8" s="167">
        <v>414485990</v>
      </c>
      <c r="E8" s="178">
        <v>12.19</v>
      </c>
      <c r="F8" s="117">
        <f t="shared" si="0"/>
        <v>4.5309438898874323E-2</v>
      </c>
      <c r="G8" s="117">
        <f t="shared" si="1"/>
        <v>4.4558697514995679E-2</v>
      </c>
      <c r="H8" s="167">
        <v>425284194</v>
      </c>
      <c r="I8" s="178">
        <v>12.52</v>
      </c>
      <c r="J8" s="117">
        <f t="shared" si="2"/>
        <v>2.6052036161704765E-2</v>
      </c>
      <c r="K8" s="117">
        <f t="shared" si="3"/>
        <v>2.707136997538967E-2</v>
      </c>
      <c r="L8" s="167">
        <v>455638628</v>
      </c>
      <c r="M8" s="178">
        <v>13.41</v>
      </c>
      <c r="N8" s="117">
        <f t="shared" si="4"/>
        <v>7.1374470126674874E-2</v>
      </c>
      <c r="O8" s="117">
        <f t="shared" si="5"/>
        <v>7.108626198083072E-2</v>
      </c>
      <c r="P8" s="167">
        <v>454365762</v>
      </c>
      <c r="Q8" s="178">
        <v>13.37</v>
      </c>
      <c r="R8" s="117">
        <f t="shared" si="6"/>
        <v>-2.7935866754475436E-3</v>
      </c>
      <c r="S8" s="117">
        <f t="shared" si="7"/>
        <v>-2.9828486204325818E-3</v>
      </c>
      <c r="T8" s="167">
        <v>465648121</v>
      </c>
      <c r="U8" s="178">
        <v>13.71</v>
      </c>
      <c r="V8" s="117">
        <f t="shared" si="8"/>
        <v>2.4831006082716243E-2</v>
      </c>
      <c r="W8" s="117">
        <f t="shared" si="8"/>
        <v>2.5430067314884192E-2</v>
      </c>
      <c r="X8" s="167">
        <v>492429359</v>
      </c>
      <c r="Y8" s="178">
        <v>14.5</v>
      </c>
      <c r="Z8" s="117">
        <f t="shared" si="9"/>
        <v>5.7513896850879806E-2</v>
      </c>
      <c r="AA8" s="117">
        <f t="shared" si="9"/>
        <v>5.7622173595915323E-2</v>
      </c>
      <c r="AB8" s="167">
        <v>501339226</v>
      </c>
      <c r="AC8" s="178">
        <v>14.76</v>
      </c>
      <c r="AD8" s="117">
        <f t="shared" si="10"/>
        <v>1.8093695749769462E-2</v>
      </c>
      <c r="AE8" s="117">
        <f t="shared" si="10"/>
        <v>1.7931034482758606E-2</v>
      </c>
      <c r="AF8" s="167">
        <v>574668652</v>
      </c>
      <c r="AG8" s="178">
        <v>16.920000000000002</v>
      </c>
      <c r="AH8" s="117">
        <f t="shared" si="11"/>
        <v>0.14626708263996882</v>
      </c>
      <c r="AI8" s="117">
        <f t="shared" si="12"/>
        <v>0.14634146341463428</v>
      </c>
      <c r="AJ8" s="118">
        <f t="shared" si="13"/>
        <v>4.8331004979392592E-2</v>
      </c>
      <c r="AK8" s="118">
        <f t="shared" si="14"/>
        <v>4.8382277457371989E-2</v>
      </c>
      <c r="AL8" s="119">
        <f t="shared" si="15"/>
        <v>0.38646098026135939</v>
      </c>
      <c r="AM8" s="119">
        <f t="shared" si="16"/>
        <v>0.38802296964725203</v>
      </c>
      <c r="AN8" s="120">
        <f t="shared" si="17"/>
        <v>4.5969793031138705E-2</v>
      </c>
      <c r="AO8" s="204">
        <f t="shared" si="18"/>
        <v>4.5916199405152333E-2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 s="280" customFormat="1">
      <c r="A9" s="199" t="s">
        <v>21</v>
      </c>
      <c r="B9" s="166">
        <v>264832992.97</v>
      </c>
      <c r="C9" s="166">
        <v>123.68600000000001</v>
      </c>
      <c r="D9" s="166">
        <v>271307460.22000003</v>
      </c>
      <c r="E9" s="166">
        <v>126.9597</v>
      </c>
      <c r="F9" s="117">
        <f t="shared" si="0"/>
        <v>2.4447358984208779E-2</v>
      </c>
      <c r="G9" s="117">
        <f t="shared" si="1"/>
        <v>2.6467829827142852E-2</v>
      </c>
      <c r="H9" s="166">
        <v>280592724.75999999</v>
      </c>
      <c r="I9" s="166">
        <v>131.3253</v>
      </c>
      <c r="J9" s="117">
        <f>((H9-D9)/D9)</f>
        <v>3.4224140141486156E-2</v>
      </c>
      <c r="K9" s="117">
        <f>((I9-E9)/E9)</f>
        <v>3.4385714522009746E-2</v>
      </c>
      <c r="L9" s="166">
        <v>297083194.25999999</v>
      </c>
      <c r="M9" s="166">
        <v>139.03479999999999</v>
      </c>
      <c r="N9" s="117">
        <f>((L9-H9)/H9)</f>
        <v>5.8770124970648582E-2</v>
      </c>
      <c r="O9" s="117">
        <f>((M9-I9)/I9)</f>
        <v>5.870536751105835E-2</v>
      </c>
      <c r="P9" s="166">
        <v>301938966.87</v>
      </c>
      <c r="Q9" s="166">
        <v>141.4091</v>
      </c>
      <c r="R9" s="117">
        <f>((P9-L9)/L9)</f>
        <v>1.6344824291038017E-2</v>
      </c>
      <c r="S9" s="117">
        <f>((Q9-M9)/M9)</f>
        <v>1.7077019566324441E-2</v>
      </c>
      <c r="T9" s="166">
        <v>299362371.57999998</v>
      </c>
      <c r="U9" s="166">
        <v>140.27799999999999</v>
      </c>
      <c r="V9" s="117">
        <f t="shared" si="8"/>
        <v>-8.5334970729676503E-3</v>
      </c>
      <c r="W9" s="117">
        <f t="shared" si="8"/>
        <v>-7.9987780135790665E-3</v>
      </c>
      <c r="X9" s="166">
        <v>319844949.38</v>
      </c>
      <c r="Y9" s="166">
        <v>149.85419999999999</v>
      </c>
      <c r="Z9" s="117">
        <f t="shared" si="9"/>
        <v>6.842068257241328E-2</v>
      </c>
      <c r="AA9" s="117">
        <f t="shared" si="9"/>
        <v>6.8265872054064078E-2</v>
      </c>
      <c r="AB9" s="166">
        <v>325359021.35000002</v>
      </c>
      <c r="AC9" s="166">
        <v>152.4699</v>
      </c>
      <c r="AD9" s="117">
        <f t="shared" si="10"/>
        <v>1.7239828175147746E-2</v>
      </c>
      <c r="AE9" s="117">
        <f t="shared" si="10"/>
        <v>1.7454966227172838E-2</v>
      </c>
      <c r="AF9" s="166">
        <v>355350909.62</v>
      </c>
      <c r="AG9" s="166">
        <v>166.57849999999999</v>
      </c>
      <c r="AH9" s="117">
        <f t="shared" si="11"/>
        <v>9.2180902639661749E-2</v>
      </c>
      <c r="AI9" s="117">
        <f t="shared" si="12"/>
        <v>9.2533673859561766E-2</v>
      </c>
      <c r="AJ9" s="118">
        <f t="shared" si="13"/>
        <v>3.788679558770458E-2</v>
      </c>
      <c r="AK9" s="118">
        <f t="shared" si="14"/>
        <v>3.8361458194219378E-2</v>
      </c>
      <c r="AL9" s="119">
        <f t="shared" si="15"/>
        <v>0.30977198095419173</v>
      </c>
      <c r="AM9" s="119">
        <f t="shared" si="16"/>
        <v>0.31205807827208154</v>
      </c>
      <c r="AN9" s="120">
        <f t="shared" si="17"/>
        <v>3.285359868003597E-2</v>
      </c>
      <c r="AO9" s="204">
        <f t="shared" si="18"/>
        <v>3.2600225094494409E-2</v>
      </c>
      <c r="AP9" s="124"/>
      <c r="AQ9" s="127"/>
      <c r="AR9" s="128"/>
      <c r="AS9" s="123"/>
      <c r="AT9" s="123"/>
    </row>
    <row r="10" spans="1:49">
      <c r="A10" s="199" t="s">
        <v>102</v>
      </c>
      <c r="B10" s="167">
        <v>1230885312.1900001</v>
      </c>
      <c r="C10" s="178">
        <v>0.68300000000000005</v>
      </c>
      <c r="D10" s="167">
        <v>1220229277.2</v>
      </c>
      <c r="E10" s="178">
        <v>0.67710000000000004</v>
      </c>
      <c r="F10" s="117">
        <f t="shared" si="0"/>
        <v>-8.6572119144396279E-3</v>
      </c>
      <c r="G10" s="117">
        <f t="shared" si="1"/>
        <v>-8.6383601756954836E-3</v>
      </c>
      <c r="H10" s="167">
        <v>1234722753.75</v>
      </c>
      <c r="I10" s="178">
        <v>0.70020000000000004</v>
      </c>
      <c r="J10" s="117">
        <f t="shared" si="2"/>
        <v>1.1877666616275115E-2</v>
      </c>
      <c r="K10" s="117">
        <f t="shared" si="3"/>
        <v>3.4116083296411179E-2</v>
      </c>
      <c r="L10" s="167">
        <v>1307443901.24</v>
      </c>
      <c r="M10" s="178">
        <v>0.74139999999999995</v>
      </c>
      <c r="N10" s="117">
        <f t="shared" si="4"/>
        <v>5.889674201689183E-2</v>
      </c>
      <c r="O10" s="117">
        <f t="shared" si="5"/>
        <v>5.8840331333904455E-2</v>
      </c>
      <c r="P10" s="167">
        <v>1342760534.1099999</v>
      </c>
      <c r="Q10" s="178">
        <v>0.76149999999999995</v>
      </c>
      <c r="R10" s="117">
        <f t="shared" si="6"/>
        <v>2.7011968036643901E-2</v>
      </c>
      <c r="S10" s="117">
        <f t="shared" si="7"/>
        <v>2.7110871324521186E-2</v>
      </c>
      <c r="T10" s="167">
        <v>1332003381.0799999</v>
      </c>
      <c r="U10" s="178">
        <v>0.75539999999999996</v>
      </c>
      <c r="V10" s="117">
        <f t="shared" ref="V10:V18" si="19">((T10-P10)/P10)</f>
        <v>-8.0112222222333638E-3</v>
      </c>
      <c r="W10" s="117">
        <f t="shared" ref="W10:W18" si="20">((U10-Q10)/Q10)</f>
        <v>-8.0105055810899464E-3</v>
      </c>
      <c r="X10" s="166">
        <v>1395373021.53</v>
      </c>
      <c r="Y10" s="166">
        <v>0.79120000000000001</v>
      </c>
      <c r="Z10" s="117">
        <f t="shared" ref="Z10:Z18" si="21">((X10-T10)/T10)</f>
        <v>4.7574684381521161E-2</v>
      </c>
      <c r="AA10" s="117">
        <f t="shared" ref="AA10:AA18" si="22">((Y10-U10)/U10)</f>
        <v>4.7392110140323081E-2</v>
      </c>
      <c r="AB10" s="166">
        <v>1407588747.0699999</v>
      </c>
      <c r="AC10" s="166">
        <v>0.8135</v>
      </c>
      <c r="AD10" s="117">
        <f t="shared" ref="AD10:AD18" si="23">((AB10-X10)/X10)</f>
        <v>8.7544515706672113E-3</v>
      </c>
      <c r="AE10" s="117">
        <f t="shared" ref="AE10:AE18" si="24">((AC10-Y10)/Y10)</f>
        <v>2.8185035389282086E-2</v>
      </c>
      <c r="AF10" s="166">
        <v>2040698507.9100001</v>
      </c>
      <c r="AG10" s="166">
        <v>0.92149999999999999</v>
      </c>
      <c r="AH10" s="117">
        <f t="shared" si="11"/>
        <v>0.44978319282380236</v>
      </c>
      <c r="AI10" s="117">
        <f t="shared" si="12"/>
        <v>0.132759680393362</v>
      </c>
      <c r="AJ10" s="118">
        <f t="shared" si="13"/>
        <v>7.340378391364108E-2</v>
      </c>
      <c r="AK10" s="118">
        <f t="shared" si="14"/>
        <v>3.8969405765127321E-2</v>
      </c>
      <c r="AL10" s="119">
        <f t="shared" si="15"/>
        <v>0.67238939930427688</v>
      </c>
      <c r="AM10" s="119">
        <f t="shared" si="16"/>
        <v>0.36095111504947563</v>
      </c>
      <c r="AN10" s="120">
        <f t="shared" si="17"/>
        <v>0.15400309190849942</v>
      </c>
      <c r="AO10" s="204">
        <f t="shared" si="18"/>
        <v>4.47477132970963E-2</v>
      </c>
      <c r="AP10" s="124"/>
      <c r="AQ10" s="122">
        <v>1147996444.8800001</v>
      </c>
      <c r="AR10" s="126">
        <v>0.69840000000000002</v>
      </c>
      <c r="AS10" s="123" t="e">
        <f>(#REF!/AQ10)-1</f>
        <v>#REF!</v>
      </c>
      <c r="AT10" s="123" t="e">
        <f>(#REF!/AR10)-1</f>
        <v>#REF!</v>
      </c>
    </row>
    <row r="11" spans="1:49">
      <c r="A11" s="199" t="s">
        <v>16</v>
      </c>
      <c r="B11" s="167">
        <v>2176373571.4200001</v>
      </c>
      <c r="C11" s="178">
        <v>14.903700000000001</v>
      </c>
      <c r="D11" s="167">
        <v>2176373571.4200001</v>
      </c>
      <c r="E11" s="178">
        <v>14.903700000000001</v>
      </c>
      <c r="F11" s="117">
        <f t="shared" si="0"/>
        <v>0</v>
      </c>
      <c r="G11" s="117">
        <f t="shared" si="1"/>
        <v>0</v>
      </c>
      <c r="H11" s="167">
        <v>2176373571.4200001</v>
      </c>
      <c r="I11" s="178">
        <v>14.903700000000001</v>
      </c>
      <c r="J11" s="117">
        <f t="shared" si="2"/>
        <v>0</v>
      </c>
      <c r="K11" s="117">
        <f t="shared" si="3"/>
        <v>0</v>
      </c>
      <c r="L11" s="167">
        <v>2176373571.4200001</v>
      </c>
      <c r="M11" s="178">
        <v>14.903700000000001</v>
      </c>
      <c r="N11" s="117">
        <f t="shared" si="4"/>
        <v>0</v>
      </c>
      <c r="O11" s="117">
        <f t="shared" si="5"/>
        <v>0</v>
      </c>
      <c r="P11" s="167">
        <v>2176373571.4200001</v>
      </c>
      <c r="Q11" s="178">
        <v>14.903700000000001</v>
      </c>
      <c r="R11" s="117">
        <f t="shared" si="6"/>
        <v>0</v>
      </c>
      <c r="S11" s="117">
        <f t="shared" si="7"/>
        <v>0</v>
      </c>
      <c r="T11" s="167">
        <v>2383260946.48</v>
      </c>
      <c r="U11" s="178">
        <v>16.558900000000001</v>
      </c>
      <c r="V11" s="117">
        <f t="shared" si="19"/>
        <v>9.5060598868150145E-2</v>
      </c>
      <c r="W11" s="117">
        <f t="shared" si="20"/>
        <v>0.11105966974643884</v>
      </c>
      <c r="X11" s="167">
        <v>2176373571.4200001</v>
      </c>
      <c r="Y11" s="178">
        <v>14.903700000000001</v>
      </c>
      <c r="Z11" s="117">
        <f t="shared" si="21"/>
        <v>-8.6808528191411841E-2</v>
      </c>
      <c r="AA11" s="117">
        <f t="shared" si="22"/>
        <v>-9.995833056543614E-2</v>
      </c>
      <c r="AB11" s="166">
        <v>2176373571.4200001</v>
      </c>
      <c r="AC11" s="166">
        <v>14.903700000000001</v>
      </c>
      <c r="AD11" s="117">
        <f t="shared" si="23"/>
        <v>0</v>
      </c>
      <c r="AE11" s="117">
        <f t="shared" si="24"/>
        <v>0</v>
      </c>
      <c r="AF11" s="166">
        <v>2848777956.3099999</v>
      </c>
      <c r="AG11" s="166">
        <v>19.779900000000001</v>
      </c>
      <c r="AH11" s="117">
        <f t="shared" si="11"/>
        <v>0.30895632703869025</v>
      </c>
      <c r="AI11" s="117">
        <f t="shared" si="12"/>
        <v>0.32718049880231087</v>
      </c>
      <c r="AJ11" s="118">
        <f t="shared" si="13"/>
        <v>3.9651049714428566E-2</v>
      </c>
      <c r="AK11" s="118">
        <f t="shared" si="14"/>
        <v>4.2285229747914196E-2</v>
      </c>
      <c r="AL11" s="119">
        <f t="shared" si="15"/>
        <v>0.30895632703869025</v>
      </c>
      <c r="AM11" s="119">
        <f t="shared" si="16"/>
        <v>0.32718049880231087</v>
      </c>
      <c r="AN11" s="120">
        <f t="shared" si="17"/>
        <v>0.11919288335270449</v>
      </c>
      <c r="AO11" s="204">
        <f t="shared" si="18"/>
        <v>0.12821225239615913</v>
      </c>
      <c r="AP11" s="124"/>
      <c r="AQ11" s="122">
        <v>2845469436.1399999</v>
      </c>
      <c r="AR11" s="126">
        <v>13.0688</v>
      </c>
      <c r="AS11" s="123" t="e">
        <f>(#REF!/AQ11)-1</f>
        <v>#REF!</v>
      </c>
      <c r="AT11" s="123" t="e">
        <f>(#REF!/AR11)-1</f>
        <v>#REF!</v>
      </c>
    </row>
    <row r="12" spans="1:49" ht="12.75" customHeight="1">
      <c r="A12" s="199" t="s">
        <v>73</v>
      </c>
      <c r="B12" s="167">
        <v>198752574.56</v>
      </c>
      <c r="C12" s="178">
        <v>117.01</v>
      </c>
      <c r="D12" s="167">
        <v>203209596.59999999</v>
      </c>
      <c r="E12" s="178">
        <v>119.63</v>
      </c>
      <c r="F12" s="117">
        <f t="shared" si="0"/>
        <v>2.2424977637985226E-2</v>
      </c>
      <c r="G12" s="117">
        <f t="shared" si="1"/>
        <v>2.2391248611229726E-2</v>
      </c>
      <c r="H12" s="167">
        <v>207218248.80000001</v>
      </c>
      <c r="I12" s="178">
        <v>121.96</v>
      </c>
      <c r="J12" s="117">
        <f t="shared" si="2"/>
        <v>1.9726687455074738E-2</v>
      </c>
      <c r="K12" s="117">
        <f t="shared" si="3"/>
        <v>1.9476719886316128E-2</v>
      </c>
      <c r="L12" s="167">
        <v>217982859.71000001</v>
      </c>
      <c r="M12" s="178">
        <v>128.37</v>
      </c>
      <c r="N12" s="117">
        <f t="shared" si="4"/>
        <v>5.1948180106423117E-2</v>
      </c>
      <c r="O12" s="117">
        <f t="shared" si="5"/>
        <v>5.2558215808461879E-2</v>
      </c>
      <c r="P12" s="167">
        <v>222728047.87</v>
      </c>
      <c r="Q12" s="178">
        <v>131.30000000000001</v>
      </c>
      <c r="R12" s="117">
        <f t="shared" si="6"/>
        <v>2.1768629727644179E-2</v>
      </c>
      <c r="S12" s="117">
        <f t="shared" si="7"/>
        <v>2.2824647503310796E-2</v>
      </c>
      <c r="T12" s="167">
        <v>222657446.84999999</v>
      </c>
      <c r="U12" s="178">
        <v>131.26</v>
      </c>
      <c r="V12" s="117">
        <f t="shared" si="19"/>
        <v>-3.1698306825379499E-4</v>
      </c>
      <c r="W12" s="117">
        <f t="shared" si="20"/>
        <v>-3.0464584920046047E-4</v>
      </c>
      <c r="X12" s="167">
        <v>241532625.30000001</v>
      </c>
      <c r="Y12" s="178">
        <v>141.87</v>
      </c>
      <c r="Z12" s="117">
        <f t="shared" si="21"/>
        <v>8.4772275605566702E-2</v>
      </c>
      <c r="AA12" s="117">
        <f t="shared" si="22"/>
        <v>8.0831936614353297E-2</v>
      </c>
      <c r="AB12" s="167">
        <v>241532625.30000001</v>
      </c>
      <c r="AC12" s="178">
        <v>141.87</v>
      </c>
      <c r="AD12" s="117">
        <f t="shared" si="23"/>
        <v>0</v>
      </c>
      <c r="AE12" s="117">
        <f t="shared" si="24"/>
        <v>0</v>
      </c>
      <c r="AF12" s="166">
        <v>270938428.31</v>
      </c>
      <c r="AG12" s="166">
        <v>157.01</v>
      </c>
      <c r="AH12" s="117">
        <f t="shared" si="11"/>
        <v>0.12174671216145634</v>
      </c>
      <c r="AI12" s="117">
        <f t="shared" si="12"/>
        <v>0.10671741735391546</v>
      </c>
      <c r="AJ12" s="118">
        <f t="shared" si="13"/>
        <v>4.0258809953237065E-2</v>
      </c>
      <c r="AK12" s="118">
        <f t="shared" si="14"/>
        <v>3.8061942491048356E-2</v>
      </c>
      <c r="AL12" s="119">
        <f t="shared" si="15"/>
        <v>0.33329543901077757</v>
      </c>
      <c r="AM12" s="119">
        <f t="shared" si="16"/>
        <v>0.31246342890579282</v>
      </c>
      <c r="AN12" s="120">
        <f t="shared" si="17"/>
        <v>4.3271626067258193E-2</v>
      </c>
      <c r="AO12" s="204">
        <f t="shared" si="18"/>
        <v>3.872402620299966E-2</v>
      </c>
      <c r="AP12" s="124"/>
      <c r="AQ12" s="127">
        <v>155057555.75</v>
      </c>
      <c r="AR12" s="127">
        <v>111.51</v>
      </c>
      <c r="AS12" s="123" t="e">
        <f>(#REF!/AQ12)-1</f>
        <v>#REF!</v>
      </c>
      <c r="AT12" s="123" t="e">
        <f>(#REF!/AR12)-1</f>
        <v>#REF!</v>
      </c>
      <c r="AU12" s="228"/>
      <c r="AV12" s="229"/>
      <c r="AW12" s="281"/>
    </row>
    <row r="13" spans="1:49" ht="12.75" customHeight="1">
      <c r="A13" s="199" t="s">
        <v>74</v>
      </c>
      <c r="B13" s="167">
        <v>219624496.84</v>
      </c>
      <c r="C13" s="178">
        <v>7.7339000000000002</v>
      </c>
      <c r="D13" s="167">
        <v>228712519.13999999</v>
      </c>
      <c r="E13" s="178">
        <v>8.0541999999999998</v>
      </c>
      <c r="F13" s="117">
        <f t="shared" si="0"/>
        <v>4.1379820697418621E-2</v>
      </c>
      <c r="G13" s="117">
        <f t="shared" si="1"/>
        <v>4.1415068723412454E-2</v>
      </c>
      <c r="H13" s="167">
        <v>241877025.56999999</v>
      </c>
      <c r="I13" s="178">
        <v>8.4839000000000002</v>
      </c>
      <c r="J13" s="117">
        <f t="shared" si="2"/>
        <v>5.7559186001277532E-2</v>
      </c>
      <c r="K13" s="117">
        <f t="shared" si="3"/>
        <v>5.3351046658886098E-2</v>
      </c>
      <c r="L13" s="167">
        <v>259320021.56</v>
      </c>
      <c r="M13" s="178">
        <v>9.1191999999999993</v>
      </c>
      <c r="N13" s="117">
        <f t="shared" si="4"/>
        <v>7.2115141770469432E-2</v>
      </c>
      <c r="O13" s="117">
        <f t="shared" si="5"/>
        <v>7.4883013708318E-2</v>
      </c>
      <c r="P13" s="167">
        <v>263036586.69999999</v>
      </c>
      <c r="Q13" s="178">
        <v>9.2525999999999993</v>
      </c>
      <c r="R13" s="117">
        <f t="shared" si="6"/>
        <v>1.4331963716654511E-2</v>
      </c>
      <c r="S13" s="117">
        <f t="shared" si="7"/>
        <v>1.4628476182121236E-2</v>
      </c>
      <c r="T13" s="167">
        <v>260527669.31</v>
      </c>
      <c r="U13" s="178">
        <v>9.1670999999999996</v>
      </c>
      <c r="V13" s="117">
        <f t="shared" si="19"/>
        <v>-9.5382829494418224E-3</v>
      </c>
      <c r="W13" s="117">
        <f t="shared" si="20"/>
        <v>-9.2406458725114767E-3</v>
      </c>
      <c r="X13" s="167">
        <v>268792717.74000001</v>
      </c>
      <c r="Y13" s="178">
        <v>9.4582999999999995</v>
      </c>
      <c r="Z13" s="117">
        <f t="shared" si="21"/>
        <v>3.1724263499112199E-2</v>
      </c>
      <c r="AA13" s="117">
        <f t="shared" si="22"/>
        <v>3.1765771072640191E-2</v>
      </c>
      <c r="AB13" s="167">
        <v>270198190.02999997</v>
      </c>
      <c r="AC13" s="178">
        <v>10.0738</v>
      </c>
      <c r="AD13" s="117">
        <f t="shared" si="23"/>
        <v>5.2288332132549012E-3</v>
      </c>
      <c r="AE13" s="117">
        <f t="shared" si="24"/>
        <v>6.5075119207468668E-2</v>
      </c>
      <c r="AF13" s="167">
        <v>296637441.81999999</v>
      </c>
      <c r="AG13" s="178">
        <v>11.06</v>
      </c>
      <c r="AH13" s="117">
        <f t="shared" si="11"/>
        <v>9.7851328267833645E-2</v>
      </c>
      <c r="AI13" s="117">
        <f t="shared" si="12"/>
        <v>9.7897516329488385E-2</v>
      </c>
      <c r="AJ13" s="118">
        <f t="shared" si="13"/>
        <v>3.8831531777072381E-2</v>
      </c>
      <c r="AK13" s="118">
        <f t="shared" si="14"/>
        <v>4.6221920751227948E-2</v>
      </c>
      <c r="AL13" s="119">
        <f t="shared" si="15"/>
        <v>0.2969882144423483</v>
      </c>
      <c r="AM13" s="119">
        <f t="shared" si="16"/>
        <v>0.37319659308187042</v>
      </c>
      <c r="AN13" s="120">
        <f t="shared" si="17"/>
        <v>3.5991817137741626E-2</v>
      </c>
      <c r="AO13" s="204">
        <f t="shared" si="18"/>
        <v>3.4235364093458197E-2</v>
      </c>
      <c r="AP13" s="124"/>
      <c r="AQ13" s="132">
        <v>212579164.06</v>
      </c>
      <c r="AR13" s="132">
        <v>9.9</v>
      </c>
      <c r="AS13" s="123" t="e">
        <f>(#REF!/AQ13)-1</f>
        <v>#REF!</v>
      </c>
      <c r="AT13" s="123" t="e">
        <f>(#REF!/AR13)-1</f>
        <v>#REF!</v>
      </c>
    </row>
    <row r="14" spans="1:49" ht="12.75" customHeight="1">
      <c r="A14" s="200" t="s">
        <v>92</v>
      </c>
      <c r="B14" s="166">
        <v>324357377.29000002</v>
      </c>
      <c r="C14" s="166">
        <v>1909.16</v>
      </c>
      <c r="D14" s="166">
        <v>332953352.05000001</v>
      </c>
      <c r="E14" s="166">
        <v>1959.86</v>
      </c>
      <c r="F14" s="117">
        <f t="shared" si="0"/>
        <v>2.6501554648823478E-2</v>
      </c>
      <c r="G14" s="117">
        <f t="shared" si="1"/>
        <v>2.6556181776278477E-2</v>
      </c>
      <c r="H14" s="166">
        <v>339473302.07999998</v>
      </c>
      <c r="I14" s="166">
        <v>1998.32</v>
      </c>
      <c r="J14" s="117">
        <f t="shared" si="2"/>
        <v>1.9582172667301643E-2</v>
      </c>
      <c r="K14" s="117">
        <f t="shared" si="3"/>
        <v>1.9623850683212086E-2</v>
      </c>
      <c r="L14" s="166">
        <v>357271181.54000002</v>
      </c>
      <c r="M14" s="166">
        <v>2103.46</v>
      </c>
      <c r="N14" s="117">
        <f t="shared" si="4"/>
        <v>5.2427920990987989E-2</v>
      </c>
      <c r="O14" s="117">
        <f t="shared" si="5"/>
        <v>5.2614195924576695E-2</v>
      </c>
      <c r="P14" s="166">
        <v>365909428.94</v>
      </c>
      <c r="Q14" s="166">
        <v>2154.69</v>
      </c>
      <c r="R14" s="117">
        <f t="shared" si="6"/>
        <v>2.4178405218034188E-2</v>
      </c>
      <c r="S14" s="117">
        <f t="shared" si="7"/>
        <v>2.4355110151845064E-2</v>
      </c>
      <c r="T14" s="166">
        <v>367309340.93000001</v>
      </c>
      <c r="U14" s="166">
        <v>2162.9699999999998</v>
      </c>
      <c r="V14" s="117">
        <f t="shared" si="19"/>
        <v>3.8258428979417204E-3</v>
      </c>
      <c r="W14" s="117">
        <f t="shared" si="20"/>
        <v>3.8427801679126673E-3</v>
      </c>
      <c r="X14" s="166">
        <v>390946377.02999997</v>
      </c>
      <c r="Y14" s="166">
        <v>2302.66</v>
      </c>
      <c r="Z14" s="117">
        <f t="shared" si="21"/>
        <v>6.4351851330959192E-2</v>
      </c>
      <c r="AA14" s="117">
        <f t="shared" si="22"/>
        <v>6.4582495365169218E-2</v>
      </c>
      <c r="AB14" s="166">
        <v>397234835.19</v>
      </c>
      <c r="AC14" s="166">
        <v>2339.86</v>
      </c>
      <c r="AD14" s="117">
        <f t="shared" si="23"/>
        <v>1.6085219174489164E-2</v>
      </c>
      <c r="AE14" s="117">
        <f t="shared" si="24"/>
        <v>1.6155229169742939E-2</v>
      </c>
      <c r="AF14" s="166">
        <v>432087348.44</v>
      </c>
      <c r="AG14" s="166">
        <v>2545.77</v>
      </c>
      <c r="AH14" s="117">
        <f t="shared" si="11"/>
        <v>8.7737806865125056E-2</v>
      </c>
      <c r="AI14" s="117">
        <f t="shared" si="12"/>
        <v>8.8000991512312637E-2</v>
      </c>
      <c r="AJ14" s="118">
        <f t="shared" si="13"/>
        <v>3.6836346724207804E-2</v>
      </c>
      <c r="AK14" s="118">
        <f t="shared" si="14"/>
        <v>3.6966354343881222E-2</v>
      </c>
      <c r="AL14" s="119">
        <f t="shared" si="15"/>
        <v>0.29774139764513591</v>
      </c>
      <c r="AM14" s="119">
        <f t="shared" si="16"/>
        <v>0.29895502739991636</v>
      </c>
      <c r="AN14" s="120">
        <f t="shared" si="17"/>
        <v>2.8476053640628943E-2</v>
      </c>
      <c r="AO14" s="204">
        <f t="shared" si="18"/>
        <v>2.8561942924455432E-2</v>
      </c>
      <c r="AP14" s="124"/>
      <c r="AQ14" s="122">
        <v>305162610.31</v>
      </c>
      <c r="AR14" s="122">
        <v>1481.86</v>
      </c>
      <c r="AS14" s="123" t="e">
        <f>(#REF!/AQ14)-1</f>
        <v>#REF!</v>
      </c>
      <c r="AT14" s="123" t="e">
        <f>(#REF!/AR14)-1</f>
        <v>#REF!</v>
      </c>
    </row>
    <row r="15" spans="1:49" s="280" customFormat="1" ht="12.75" customHeight="1">
      <c r="A15" s="199" t="s">
        <v>108</v>
      </c>
      <c r="B15" s="166">
        <v>143080103.19</v>
      </c>
      <c r="C15" s="166">
        <v>98.48</v>
      </c>
      <c r="D15" s="166">
        <v>145683594</v>
      </c>
      <c r="E15" s="166">
        <v>100.81</v>
      </c>
      <c r="F15" s="117">
        <f t="shared" si="0"/>
        <v>1.8196036709190483E-2</v>
      </c>
      <c r="G15" s="117">
        <f t="shared" si="1"/>
        <v>2.3659626320064971E-2</v>
      </c>
      <c r="H15" s="166">
        <v>148794208.41</v>
      </c>
      <c r="I15" s="166">
        <v>103.4</v>
      </c>
      <c r="J15" s="117">
        <f t="shared" si="2"/>
        <v>2.1351851121959527E-2</v>
      </c>
      <c r="K15" s="117">
        <f t="shared" si="3"/>
        <v>2.569189564527332E-2</v>
      </c>
      <c r="L15" s="166">
        <v>198525687.22999999</v>
      </c>
      <c r="M15" s="166">
        <v>103.4</v>
      </c>
      <c r="N15" s="117">
        <f t="shared" si="4"/>
        <v>0.33422993644326343</v>
      </c>
      <c r="O15" s="117">
        <f t="shared" si="5"/>
        <v>0</v>
      </c>
      <c r="P15" s="166">
        <v>200763289.31</v>
      </c>
      <c r="Q15" s="166">
        <v>110.73</v>
      </c>
      <c r="R15" s="117">
        <f t="shared" si="6"/>
        <v>1.1271096003851941E-2</v>
      </c>
      <c r="S15" s="117">
        <f t="shared" si="7"/>
        <v>7.0889748549322992E-2</v>
      </c>
      <c r="T15" s="166">
        <v>204999314.25</v>
      </c>
      <c r="U15" s="166">
        <v>110.75</v>
      </c>
      <c r="V15" s="117">
        <f t="shared" si="19"/>
        <v>2.1099599207398529E-2</v>
      </c>
      <c r="W15" s="117">
        <f t="shared" si="20"/>
        <v>1.8061952497061339E-4</v>
      </c>
      <c r="X15" s="166">
        <v>219911887.08000001</v>
      </c>
      <c r="Y15" s="166">
        <v>116.57</v>
      </c>
      <c r="Z15" s="117">
        <f t="shared" si="21"/>
        <v>7.2744501046544424E-2</v>
      </c>
      <c r="AA15" s="117">
        <f t="shared" si="22"/>
        <v>5.2550790067720031E-2</v>
      </c>
      <c r="AB15" s="166">
        <v>255015056.30000001</v>
      </c>
      <c r="AC15" s="174">
        <v>119.04</v>
      </c>
      <c r="AD15" s="117">
        <f t="shared" si="23"/>
        <v>0.15962379153806311</v>
      </c>
      <c r="AE15" s="117">
        <f t="shared" si="24"/>
        <v>2.1188985159131965E-2</v>
      </c>
      <c r="AF15" s="166">
        <v>366876908.81999999</v>
      </c>
      <c r="AG15" s="166">
        <v>129.69</v>
      </c>
      <c r="AH15" s="117">
        <f t="shared" si="11"/>
        <v>0.43864803177897688</v>
      </c>
      <c r="AI15" s="117">
        <f t="shared" si="12"/>
        <v>8.946572580645154E-2</v>
      </c>
      <c r="AJ15" s="118">
        <f t="shared" si="13"/>
        <v>0.13464560548115603</v>
      </c>
      <c r="AK15" s="118">
        <f t="shared" si="14"/>
        <v>3.545342388411693E-2</v>
      </c>
      <c r="AL15" s="119">
        <f t="shared" si="15"/>
        <v>1.5183131384032165</v>
      </c>
      <c r="AM15" s="119">
        <f t="shared" si="16"/>
        <v>0.28647951592103954</v>
      </c>
      <c r="AN15" s="120">
        <f t="shared" si="17"/>
        <v>0.1652776792651586</v>
      </c>
      <c r="AO15" s="204">
        <f t="shared" si="18"/>
        <v>3.2523295155247565E-2</v>
      </c>
      <c r="AP15" s="124"/>
      <c r="AQ15" s="122"/>
      <c r="AR15" s="122"/>
      <c r="AS15" s="123"/>
      <c r="AT15" s="123"/>
    </row>
    <row r="16" spans="1:49" s="280" customFormat="1" ht="12.75" customHeight="1">
      <c r="A16" s="199" t="s">
        <v>163</v>
      </c>
      <c r="B16" s="166">
        <v>220707657.65000001</v>
      </c>
      <c r="C16" s="166">
        <v>0.88</v>
      </c>
      <c r="D16" s="166">
        <v>225902308.53999999</v>
      </c>
      <c r="E16" s="166">
        <v>0.9</v>
      </c>
      <c r="F16" s="117">
        <f t="shared" si="0"/>
        <v>2.353634189819415E-2</v>
      </c>
      <c r="G16" s="117">
        <f t="shared" si="1"/>
        <v>2.2727272727272749E-2</v>
      </c>
      <c r="H16" s="166">
        <v>232331552.83000001</v>
      </c>
      <c r="I16" s="166">
        <v>0.93</v>
      </c>
      <c r="J16" s="117">
        <f t="shared" si="2"/>
        <v>2.8460285915412015E-2</v>
      </c>
      <c r="K16" s="117">
        <f t="shared" si="3"/>
        <v>3.3333333333333361E-2</v>
      </c>
      <c r="L16" s="166">
        <v>242587063.91999999</v>
      </c>
      <c r="M16" s="166">
        <v>0.97</v>
      </c>
      <c r="N16" s="117">
        <f t="shared" si="4"/>
        <v>4.4141705958914944E-2</v>
      </c>
      <c r="O16" s="117">
        <f t="shared" si="5"/>
        <v>4.3010752688171956E-2</v>
      </c>
      <c r="P16" s="166">
        <v>247713317.71000001</v>
      </c>
      <c r="Q16" s="166">
        <v>0.99</v>
      </c>
      <c r="R16" s="117">
        <f t="shared" si="6"/>
        <v>2.1131604081289966E-2</v>
      </c>
      <c r="S16" s="117">
        <f t="shared" si="7"/>
        <v>2.0618556701030948E-2</v>
      </c>
      <c r="T16" s="166">
        <v>247274465.28999999</v>
      </c>
      <c r="U16" s="166">
        <v>0.99</v>
      </c>
      <c r="V16" s="117">
        <f t="shared" si="19"/>
        <v>-1.7716141548505067E-3</v>
      </c>
      <c r="W16" s="117">
        <f t="shared" si="20"/>
        <v>0</v>
      </c>
      <c r="X16" s="166">
        <v>247274465.28999999</v>
      </c>
      <c r="Y16" s="166">
        <v>0.99</v>
      </c>
      <c r="Z16" s="117">
        <f t="shared" si="21"/>
        <v>0</v>
      </c>
      <c r="AA16" s="117">
        <f t="shared" si="22"/>
        <v>0</v>
      </c>
      <c r="AB16" s="166">
        <v>270797639.37</v>
      </c>
      <c r="AC16" s="166">
        <v>1.0900000000000001</v>
      </c>
      <c r="AD16" s="117">
        <f t="shared" si="23"/>
        <v>9.5129814768428952E-2</v>
      </c>
      <c r="AE16" s="117">
        <f t="shared" si="24"/>
        <v>0.10101010101010111</v>
      </c>
      <c r="AF16" s="166">
        <v>298952523.32999998</v>
      </c>
      <c r="AG16" s="166">
        <v>1.2</v>
      </c>
      <c r="AH16" s="117">
        <f t="shared" si="11"/>
        <v>0.10397019717565191</v>
      </c>
      <c r="AI16" s="117">
        <f t="shared" si="12"/>
        <v>0.10091743119266043</v>
      </c>
      <c r="AJ16" s="118">
        <f t="shared" si="13"/>
        <v>3.9324791955380176E-2</v>
      </c>
      <c r="AK16" s="118">
        <f t="shared" si="14"/>
        <v>4.0202180956571319E-2</v>
      </c>
      <c r="AL16" s="119">
        <f t="shared" si="15"/>
        <v>0.32337082016612134</v>
      </c>
      <c r="AM16" s="119">
        <f t="shared" si="16"/>
        <v>0.33333333333333326</v>
      </c>
      <c r="AN16" s="120">
        <f t="shared" si="17"/>
        <v>4.0089347065575424E-2</v>
      </c>
      <c r="AO16" s="204">
        <f t="shared" si="18"/>
        <v>4.0285295720903648E-2</v>
      </c>
      <c r="AP16" s="124"/>
      <c r="AQ16" s="122"/>
      <c r="AR16" s="122"/>
      <c r="AS16" s="123"/>
      <c r="AT16" s="123"/>
    </row>
    <row r="17" spans="1:46" s="280" customFormat="1" ht="12.75" customHeight="1">
      <c r="A17" s="199" t="s">
        <v>166</v>
      </c>
      <c r="B17" s="166">
        <v>196264221</v>
      </c>
      <c r="C17" s="166">
        <v>1.079907</v>
      </c>
      <c r="D17" s="166">
        <v>205298365.62</v>
      </c>
      <c r="E17" s="166">
        <v>1.1264099999999999</v>
      </c>
      <c r="F17" s="117">
        <f t="shared" si="0"/>
        <v>4.6030522394603979E-2</v>
      </c>
      <c r="G17" s="117">
        <f t="shared" si="1"/>
        <v>4.306204145356958E-2</v>
      </c>
      <c r="H17" s="166">
        <v>198174493.91999999</v>
      </c>
      <c r="I17" s="166">
        <v>1.088025</v>
      </c>
      <c r="J17" s="117">
        <f t="shared" si="2"/>
        <v>-3.4700089688906983E-2</v>
      </c>
      <c r="K17" s="117">
        <f t="shared" si="3"/>
        <v>-3.4077289796787931E-2</v>
      </c>
      <c r="L17" s="166">
        <v>217635690.71000001</v>
      </c>
      <c r="M17" s="166">
        <v>1.194137</v>
      </c>
      <c r="N17" s="117">
        <f t="shared" si="4"/>
        <v>9.8202328690473198E-2</v>
      </c>
      <c r="O17" s="117">
        <f t="shared" si="5"/>
        <v>9.7527170791112325E-2</v>
      </c>
      <c r="P17" s="166">
        <v>223170522.02000001</v>
      </c>
      <c r="Q17" s="166">
        <v>1.2245680000000001</v>
      </c>
      <c r="R17" s="117">
        <f t="shared" si="6"/>
        <v>2.5431634360814359E-2</v>
      </c>
      <c r="S17" s="117">
        <f t="shared" si="7"/>
        <v>2.5483675658655662E-2</v>
      </c>
      <c r="T17" s="166">
        <v>238542012.91999999</v>
      </c>
      <c r="U17" s="166">
        <v>1.3084789999999999</v>
      </c>
      <c r="V17" s="117">
        <f t="shared" si="19"/>
        <v>6.8877783503246096E-2</v>
      </c>
      <c r="W17" s="117">
        <f t="shared" si="20"/>
        <v>6.8522940334877144E-2</v>
      </c>
      <c r="X17" s="166">
        <v>242497564.31</v>
      </c>
      <c r="Y17" s="166">
        <v>1.3301400000000001</v>
      </c>
      <c r="Z17" s="117">
        <f t="shared" si="21"/>
        <v>1.6582200097919823E-2</v>
      </c>
      <c r="AA17" s="117">
        <f t="shared" si="22"/>
        <v>1.6554335224333101E-2</v>
      </c>
      <c r="AB17" s="166">
        <v>259667395.59999999</v>
      </c>
      <c r="AC17" s="166">
        <v>1.4240660000000001</v>
      </c>
      <c r="AD17" s="117">
        <f t="shared" si="23"/>
        <v>7.080413916261323E-2</v>
      </c>
      <c r="AE17" s="117">
        <f t="shared" si="24"/>
        <v>7.0613619618987433E-2</v>
      </c>
      <c r="AF17" s="166">
        <v>288893576.61000001</v>
      </c>
      <c r="AG17" s="166">
        <v>1.5831569999999999</v>
      </c>
      <c r="AH17" s="117">
        <f t="shared" si="11"/>
        <v>0.11255237086068738</v>
      </c>
      <c r="AI17" s="117">
        <f t="shared" si="12"/>
        <v>0.11171603001546267</v>
      </c>
      <c r="AJ17" s="118">
        <f t="shared" si="13"/>
        <v>5.0472611172681384E-2</v>
      </c>
      <c r="AK17" s="118">
        <f t="shared" si="14"/>
        <v>4.9925315412526254E-2</v>
      </c>
      <c r="AL17" s="119">
        <f t="shared" si="15"/>
        <v>0.40718887721070213</v>
      </c>
      <c r="AM17" s="119">
        <f t="shared" si="16"/>
        <v>0.40548912030255418</v>
      </c>
      <c r="AN17" s="120">
        <f t="shared" si="17"/>
        <v>4.7710249727541572E-2</v>
      </c>
      <c r="AO17" s="204">
        <f t="shared" si="18"/>
        <v>4.7317264916553671E-2</v>
      </c>
      <c r="AP17" s="124"/>
      <c r="AQ17" s="122"/>
      <c r="AR17" s="122"/>
      <c r="AS17" s="123"/>
      <c r="AT17" s="123"/>
    </row>
    <row r="18" spans="1:46">
      <c r="A18" s="199" t="s">
        <v>179</v>
      </c>
      <c r="B18" s="166">
        <v>292643164.94</v>
      </c>
      <c r="C18" s="166">
        <v>100.66</v>
      </c>
      <c r="D18" s="166">
        <v>304828099.25999999</v>
      </c>
      <c r="E18" s="166">
        <v>104.79</v>
      </c>
      <c r="F18" s="117">
        <f t="shared" si="0"/>
        <v>4.1637515513127547E-2</v>
      </c>
      <c r="G18" s="117">
        <f t="shared" si="1"/>
        <v>4.1029207232267134E-2</v>
      </c>
      <c r="H18" s="166">
        <v>313780176.67000002</v>
      </c>
      <c r="I18" s="166">
        <v>107.87</v>
      </c>
      <c r="J18" s="117">
        <f t="shared" si="2"/>
        <v>2.9367625332874722E-2</v>
      </c>
      <c r="K18" s="117">
        <f t="shared" si="3"/>
        <v>2.9392117568470256E-2</v>
      </c>
      <c r="L18" s="166">
        <v>327867176.91000003</v>
      </c>
      <c r="M18" s="166">
        <v>112.73</v>
      </c>
      <c r="N18" s="117">
        <f t="shared" si="4"/>
        <v>4.4894487566100101E-2</v>
      </c>
      <c r="O18" s="117">
        <f t="shared" si="5"/>
        <v>4.5054231945860751E-2</v>
      </c>
      <c r="P18" s="166">
        <v>333586960.86000001</v>
      </c>
      <c r="Q18" s="166">
        <v>114.71</v>
      </c>
      <c r="R18" s="117">
        <f t="shared" si="6"/>
        <v>1.7445430201053876E-2</v>
      </c>
      <c r="S18" s="117">
        <f t="shared" si="7"/>
        <v>1.7564091191342054E-2</v>
      </c>
      <c r="T18" s="166">
        <v>332343358.87</v>
      </c>
      <c r="U18" s="166">
        <v>114.29</v>
      </c>
      <c r="V18" s="117">
        <f t="shared" si="19"/>
        <v>-3.7279694230072896E-3</v>
      </c>
      <c r="W18" s="117">
        <f t="shared" si="20"/>
        <v>-3.6614070264143275E-3</v>
      </c>
      <c r="X18" s="166">
        <v>351178476.56</v>
      </c>
      <c r="Y18" s="166">
        <v>120.69</v>
      </c>
      <c r="Z18" s="117">
        <f t="shared" si="21"/>
        <v>5.6673669526724542E-2</v>
      </c>
      <c r="AA18" s="117">
        <f t="shared" si="22"/>
        <v>5.5997900078746971E-2</v>
      </c>
      <c r="AB18" s="166">
        <v>357906841.5</v>
      </c>
      <c r="AC18" s="166">
        <v>123</v>
      </c>
      <c r="AD18" s="117">
        <f t="shared" si="23"/>
        <v>1.9159388712851354E-2</v>
      </c>
      <c r="AE18" s="117">
        <f t="shared" si="24"/>
        <v>1.9139945314441978E-2</v>
      </c>
      <c r="AF18" s="166">
        <v>393472753.16000003</v>
      </c>
      <c r="AG18" s="166">
        <v>135.22999999999999</v>
      </c>
      <c r="AH18" s="117">
        <f t="shared" si="11"/>
        <v>9.9371980459893011E-2</v>
      </c>
      <c r="AI18" s="117">
        <f t="shared" si="12"/>
        <v>9.9430894308943002E-2</v>
      </c>
      <c r="AJ18" s="118">
        <f t="shared" si="13"/>
        <v>3.8102765986202228E-2</v>
      </c>
      <c r="AK18" s="118">
        <f t="shared" si="14"/>
        <v>3.7993372576707221E-2</v>
      </c>
      <c r="AL18" s="119">
        <f t="shared" si="15"/>
        <v>0.29080210818882379</v>
      </c>
      <c r="AM18" s="119">
        <f t="shared" si="16"/>
        <v>0.29048573337150474</v>
      </c>
      <c r="AN18" s="120">
        <f t="shared" si="17"/>
        <v>3.1096869865771391E-2</v>
      </c>
      <c r="AO18" s="204">
        <f t="shared" si="18"/>
        <v>3.1029280234769085E-2</v>
      </c>
      <c r="AP18" s="124"/>
      <c r="AQ18" s="133">
        <v>100020653.31</v>
      </c>
      <c r="AR18" s="122">
        <v>100</v>
      </c>
      <c r="AS18" s="123" t="e">
        <f>(#REF!/AQ18)-1</f>
        <v>#REF!</v>
      </c>
      <c r="AT18" s="123" t="e">
        <f>(#REF!/AR18)-1</f>
        <v>#REF!</v>
      </c>
    </row>
    <row r="19" spans="1:46">
      <c r="A19" s="201" t="s">
        <v>57</v>
      </c>
      <c r="B19" s="171">
        <f>SUM(B5:B18)</f>
        <v>11296148591.480001</v>
      </c>
      <c r="C19" s="172"/>
      <c r="D19" s="171">
        <f>SUM(D5:D18)</f>
        <v>11509772282.050001</v>
      </c>
      <c r="E19" s="172"/>
      <c r="F19" s="117">
        <f>((D19-B19)/B19)</f>
        <v>1.8911196930529318E-2</v>
      </c>
      <c r="G19" s="117"/>
      <c r="H19" s="171">
        <f>SUM(H5:H18)</f>
        <v>11693457593.609999</v>
      </c>
      <c r="I19" s="172"/>
      <c r="J19" s="117">
        <f>((H19-D19)/D19)</f>
        <v>1.5959074346454528E-2</v>
      </c>
      <c r="K19" s="117"/>
      <c r="L19" s="171">
        <f>SUM(L5:L18)</f>
        <v>12206124897.699999</v>
      </c>
      <c r="M19" s="172"/>
      <c r="N19" s="117">
        <f>((L19-H19)/H19)</f>
        <v>4.3842234000160234E-2</v>
      </c>
      <c r="O19" s="117"/>
      <c r="P19" s="171">
        <f>SUM(P5:P18)</f>
        <v>12349802315.18</v>
      </c>
      <c r="Q19" s="172"/>
      <c r="R19" s="117">
        <f>((P19-L19)/L19)</f>
        <v>1.1770928012302626E-2</v>
      </c>
      <c r="S19" s="117"/>
      <c r="T19" s="171">
        <f>SUM(T5:T18)</f>
        <v>12548085588.360003</v>
      </c>
      <c r="U19" s="172"/>
      <c r="V19" s="117">
        <f>((T19-P19)/P19)</f>
        <v>1.6055582763157144E-2</v>
      </c>
      <c r="W19" s="117"/>
      <c r="X19" s="171">
        <f>SUM(X5:X18)</f>
        <v>13001401417.809999</v>
      </c>
      <c r="Y19" s="172"/>
      <c r="Z19" s="117">
        <f>((X19-T19)/T19)</f>
        <v>3.6126294027712634E-2</v>
      </c>
      <c r="AA19" s="117"/>
      <c r="AB19" s="171">
        <f>SUM(AB5:AB18)</f>
        <v>13181858080.250002</v>
      </c>
      <c r="AC19" s="172"/>
      <c r="AD19" s="117">
        <f>((AB19-X19)/X19)</f>
        <v>1.3879785466265466E-2</v>
      </c>
      <c r="AE19" s="117"/>
      <c r="AF19" s="171">
        <f>SUM(AF5:AF18)</f>
        <v>15493832478.309999</v>
      </c>
      <c r="AG19" s="172"/>
      <c r="AH19" s="117">
        <f>((AF19-AB19)/AB19)</f>
        <v>0.17539063036370892</v>
      </c>
      <c r="AI19" s="117"/>
      <c r="AJ19" s="118">
        <f t="shared" si="13"/>
        <v>4.1491965738786357E-2</v>
      </c>
      <c r="AK19" s="118"/>
      <c r="AL19" s="119">
        <f t="shared" si="15"/>
        <v>0.34614587488175735</v>
      </c>
      <c r="AM19" s="119"/>
      <c r="AN19" s="120">
        <f t="shared" si="17"/>
        <v>5.5314385117897595E-2</v>
      </c>
      <c r="AO19" s="204"/>
      <c r="AP19" s="124"/>
      <c r="AQ19" s="134">
        <f>SUM(AQ5:AQ18)</f>
        <v>13501614037.429998</v>
      </c>
      <c r="AR19" s="135"/>
      <c r="AS19" s="123" t="e">
        <f>(#REF!/AQ19)-1</f>
        <v>#REF!</v>
      </c>
      <c r="AT19" s="123" t="e">
        <f>(#REF!/AR19)-1</f>
        <v>#REF!</v>
      </c>
    </row>
    <row r="20" spans="1:46">
      <c r="A20" s="202" t="s">
        <v>60</v>
      </c>
      <c r="B20" s="171"/>
      <c r="C20" s="173"/>
      <c r="D20" s="171"/>
      <c r="E20" s="173"/>
      <c r="F20" s="117"/>
      <c r="G20" s="117"/>
      <c r="H20" s="171"/>
      <c r="I20" s="173"/>
      <c r="J20" s="117"/>
      <c r="K20" s="117"/>
      <c r="L20" s="171"/>
      <c r="M20" s="173"/>
      <c r="N20" s="117"/>
      <c r="O20" s="117"/>
      <c r="P20" s="171"/>
      <c r="Q20" s="173"/>
      <c r="R20" s="117"/>
      <c r="S20" s="117"/>
      <c r="T20" s="171"/>
      <c r="U20" s="173"/>
      <c r="V20" s="117"/>
      <c r="W20" s="117"/>
      <c r="X20" s="171"/>
      <c r="Y20" s="173"/>
      <c r="Z20" s="117"/>
      <c r="AA20" s="117"/>
      <c r="AB20" s="171"/>
      <c r="AC20" s="173"/>
      <c r="AD20" s="117"/>
      <c r="AE20" s="117"/>
      <c r="AF20" s="171"/>
      <c r="AG20" s="173"/>
      <c r="AH20" s="117"/>
      <c r="AI20" s="117"/>
      <c r="AJ20" s="118"/>
      <c r="AK20" s="118"/>
      <c r="AL20" s="119"/>
      <c r="AM20" s="119"/>
      <c r="AN20" s="120"/>
      <c r="AO20" s="204"/>
      <c r="AP20" s="124"/>
      <c r="AQ20" s="134"/>
      <c r="AR20" s="100"/>
      <c r="AS20" s="123" t="e">
        <f>(#REF!/AQ20)-1</f>
        <v>#REF!</v>
      </c>
      <c r="AT20" s="123" t="e">
        <f>(#REF!/AR20)-1</f>
        <v>#REF!</v>
      </c>
    </row>
    <row r="21" spans="1:46">
      <c r="A21" s="199" t="s">
        <v>49</v>
      </c>
      <c r="B21" s="174">
        <v>342701853353.12</v>
      </c>
      <c r="C21" s="174">
        <v>100</v>
      </c>
      <c r="D21" s="174">
        <v>324672921363.41998</v>
      </c>
      <c r="E21" s="174">
        <v>100</v>
      </c>
      <c r="F21" s="117">
        <f t="shared" ref="F21:F44" si="25">((D21-B21)/B21)</f>
        <v>-5.2608212687787835E-2</v>
      </c>
      <c r="G21" s="117">
        <f t="shared" ref="G21:G44" si="26">((E21-C21)/C21)</f>
        <v>0</v>
      </c>
      <c r="H21" s="174">
        <v>324259170598.91998</v>
      </c>
      <c r="I21" s="174">
        <v>100</v>
      </c>
      <c r="J21" s="117">
        <f t="shared" ref="J21:J44" si="27">((H21-D21)/D21)</f>
        <v>-1.2743617877416745E-3</v>
      </c>
      <c r="K21" s="117">
        <f t="shared" ref="K21:K44" si="28">((I21-E21)/E21)</f>
        <v>0</v>
      </c>
      <c r="L21" s="174">
        <v>320882473375.63</v>
      </c>
      <c r="M21" s="174">
        <v>100</v>
      </c>
      <c r="N21" s="117">
        <f t="shared" ref="N21:N44" si="29">((L21-H21)/H21)</f>
        <v>-1.0413575095048444E-2</v>
      </c>
      <c r="O21" s="117">
        <f t="shared" ref="O21:O44" si="30">((M21-I21)/I21)</f>
        <v>0</v>
      </c>
      <c r="P21" s="174">
        <v>325400610026.15997</v>
      </c>
      <c r="Q21" s="174">
        <v>100</v>
      </c>
      <c r="R21" s="117">
        <f t="shared" ref="R21:R44" si="31">((P21-L21)/L21)</f>
        <v>1.4080347246765851E-2</v>
      </c>
      <c r="S21" s="117">
        <f t="shared" ref="S21:S44" si="32">((Q21-M21)/M21)</f>
        <v>0</v>
      </c>
      <c r="T21" s="174">
        <v>327970733051.38</v>
      </c>
      <c r="U21" s="174">
        <v>100</v>
      </c>
      <c r="V21" s="117">
        <f t="shared" ref="V21:V44" si="33">((T21-P21)/P21)</f>
        <v>7.8983349939430406E-3</v>
      </c>
      <c r="W21" s="117">
        <f t="shared" ref="W21:W44" si="34">((U21-Q21)/Q21)</f>
        <v>0</v>
      </c>
      <c r="X21" s="174">
        <v>330802284452.28003</v>
      </c>
      <c r="Y21" s="174">
        <v>100</v>
      </c>
      <c r="Z21" s="117">
        <f t="shared" ref="Z21:Z44" si="35">((X21-T21)/T21)</f>
        <v>8.6335490199256053E-3</v>
      </c>
      <c r="AA21" s="117">
        <f t="shared" ref="AA21:AA44" si="36">((Y21-U21)/U21)</f>
        <v>0</v>
      </c>
      <c r="AB21" s="174">
        <v>327980388724.34998</v>
      </c>
      <c r="AC21" s="174">
        <v>100</v>
      </c>
      <c r="AD21" s="117">
        <f t="shared" ref="AD21:AD44" si="37">((AB21-X21)/X21)</f>
        <v>-8.5304602191679461E-3</v>
      </c>
      <c r="AE21" s="117">
        <f t="shared" ref="AE21:AE44" si="38">((AC21-Y21)/Y21)</f>
        <v>0</v>
      </c>
      <c r="AF21" s="174">
        <v>324805112171.67999</v>
      </c>
      <c r="AG21" s="174">
        <v>100</v>
      </c>
      <c r="AH21" s="117">
        <f t="shared" ref="AH21:AH44" si="39">((AF21-AB21)/AB21)</f>
        <v>-9.6813000466885648E-3</v>
      </c>
      <c r="AI21" s="117">
        <f t="shared" ref="AI21:AI44" si="40">((AG21-AC21)/AC21)</f>
        <v>0</v>
      </c>
      <c r="AJ21" s="118">
        <f t="shared" si="13"/>
        <v>-6.4869598219749964E-3</v>
      </c>
      <c r="AK21" s="118">
        <f t="shared" si="14"/>
        <v>0</v>
      </c>
      <c r="AL21" s="119">
        <f t="shared" si="15"/>
        <v>4.0715070325203701E-4</v>
      </c>
      <c r="AM21" s="119">
        <f t="shared" si="16"/>
        <v>0</v>
      </c>
      <c r="AN21" s="120">
        <f t="shared" si="17"/>
        <v>2.0848842960923607E-2</v>
      </c>
      <c r="AO21" s="204">
        <f t="shared" si="18"/>
        <v>0</v>
      </c>
      <c r="AP21" s="124"/>
      <c r="AQ21" s="122">
        <v>58847545464.410004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199" t="s">
        <v>23</v>
      </c>
      <c r="B22" s="174">
        <v>224174759456.92001</v>
      </c>
      <c r="C22" s="174">
        <v>100</v>
      </c>
      <c r="D22" s="174">
        <v>223592900417.91</v>
      </c>
      <c r="E22" s="174">
        <v>100</v>
      </c>
      <c r="F22" s="117">
        <f t="shared" si="25"/>
        <v>-2.5955600015791541E-3</v>
      </c>
      <c r="G22" s="117">
        <f t="shared" si="26"/>
        <v>0</v>
      </c>
      <c r="H22" s="174">
        <v>225152602675.82999</v>
      </c>
      <c r="I22" s="174">
        <v>100</v>
      </c>
      <c r="J22" s="117">
        <f t="shared" si="27"/>
        <v>6.9756340876870222E-3</v>
      </c>
      <c r="K22" s="117">
        <f t="shared" si="28"/>
        <v>0</v>
      </c>
      <c r="L22" s="174">
        <v>232979248040.82001</v>
      </c>
      <c r="M22" s="174">
        <v>100</v>
      </c>
      <c r="N22" s="117">
        <f t="shared" si="29"/>
        <v>3.4761514066344867E-2</v>
      </c>
      <c r="O22" s="117">
        <f t="shared" si="30"/>
        <v>0</v>
      </c>
      <c r="P22" s="174">
        <v>242347373051.51999</v>
      </c>
      <c r="Q22" s="174">
        <v>100</v>
      </c>
      <c r="R22" s="117">
        <f t="shared" si="31"/>
        <v>4.0210126393139548E-2</v>
      </c>
      <c r="S22" s="117">
        <f t="shared" si="32"/>
        <v>0</v>
      </c>
      <c r="T22" s="379">
        <v>240103706066.37</v>
      </c>
      <c r="U22" s="174">
        <v>100</v>
      </c>
      <c r="V22" s="117">
        <f t="shared" si="33"/>
        <v>-9.2580619170690107E-3</v>
      </c>
      <c r="W22" s="117">
        <f t="shared" si="34"/>
        <v>0</v>
      </c>
      <c r="X22" s="174">
        <v>241913862019.26999</v>
      </c>
      <c r="Y22" s="174">
        <v>100</v>
      </c>
      <c r="Z22" s="117">
        <f t="shared" si="35"/>
        <v>7.5390587782082239E-3</v>
      </c>
      <c r="AA22" s="117">
        <f t="shared" si="36"/>
        <v>0</v>
      </c>
      <c r="AB22" s="174">
        <v>236850818610.14001</v>
      </c>
      <c r="AC22" s="174">
        <v>100</v>
      </c>
      <c r="AD22" s="117">
        <f t="shared" si="37"/>
        <v>-2.0929116532919765E-2</v>
      </c>
      <c r="AE22" s="117">
        <f t="shared" si="38"/>
        <v>0</v>
      </c>
      <c r="AF22" s="174">
        <v>230912981028.98001</v>
      </c>
      <c r="AG22" s="174">
        <v>100</v>
      </c>
      <c r="AH22" s="117">
        <f t="shared" si="39"/>
        <v>-2.5069947471592965E-2</v>
      </c>
      <c r="AI22" s="117">
        <f t="shared" si="40"/>
        <v>0</v>
      </c>
      <c r="AJ22" s="118">
        <f t="shared" si="13"/>
        <v>3.9542059252773449E-3</v>
      </c>
      <c r="AK22" s="118">
        <f t="shared" si="14"/>
        <v>0</v>
      </c>
      <c r="AL22" s="119">
        <f t="shared" si="15"/>
        <v>3.2738430412541229E-2</v>
      </c>
      <c r="AM22" s="119">
        <f t="shared" si="16"/>
        <v>0</v>
      </c>
      <c r="AN22" s="120">
        <f t="shared" si="17"/>
        <v>2.3798580012220984E-2</v>
      </c>
      <c r="AO22" s="204">
        <f t="shared" si="18"/>
        <v>0</v>
      </c>
      <c r="AP22" s="124"/>
      <c r="AQ22" s="122">
        <v>56630718400</v>
      </c>
      <c r="AR22" s="136">
        <v>100</v>
      </c>
      <c r="AS22" s="123" t="e">
        <f>(#REF!/AQ22)-1</f>
        <v>#REF!</v>
      </c>
      <c r="AT22" s="123" t="e">
        <f>(#REF!/AR22)-1</f>
        <v>#REF!</v>
      </c>
    </row>
    <row r="23" spans="1:46">
      <c r="A23" s="199" t="s">
        <v>103</v>
      </c>
      <c r="B23" s="174">
        <v>17718718454.59</v>
      </c>
      <c r="C23" s="174">
        <v>1</v>
      </c>
      <c r="D23" s="174">
        <v>17354722861.82</v>
      </c>
      <c r="E23" s="174">
        <v>1</v>
      </c>
      <c r="F23" s="117">
        <f t="shared" si="25"/>
        <v>-2.0542997717518791E-2</v>
      </c>
      <c r="G23" s="117">
        <f t="shared" si="26"/>
        <v>0</v>
      </c>
      <c r="H23" s="174">
        <v>16359157962.049999</v>
      </c>
      <c r="I23" s="174">
        <v>1</v>
      </c>
      <c r="J23" s="117">
        <f t="shared" si="27"/>
        <v>-5.7365646671328922E-2</v>
      </c>
      <c r="K23" s="117">
        <f t="shared" si="28"/>
        <v>0</v>
      </c>
      <c r="L23" s="174">
        <v>16405461708.540001</v>
      </c>
      <c r="M23" s="174">
        <v>1</v>
      </c>
      <c r="N23" s="117">
        <f t="shared" si="29"/>
        <v>2.8304480339035286E-3</v>
      </c>
      <c r="O23" s="117">
        <f t="shared" si="30"/>
        <v>0</v>
      </c>
      <c r="P23" s="174">
        <v>16616603789.24</v>
      </c>
      <c r="Q23" s="174">
        <v>1</v>
      </c>
      <c r="R23" s="117">
        <f t="shared" si="31"/>
        <v>1.2870230929866916E-2</v>
      </c>
      <c r="S23" s="117">
        <f t="shared" si="32"/>
        <v>0</v>
      </c>
      <c r="T23" s="174">
        <v>16472761844.07</v>
      </c>
      <c r="U23" s="174">
        <v>1</v>
      </c>
      <c r="V23" s="117">
        <f t="shared" si="33"/>
        <v>-8.6565189249528975E-3</v>
      </c>
      <c r="W23" s="117">
        <f t="shared" si="34"/>
        <v>0</v>
      </c>
      <c r="X23" s="174">
        <v>17342613834.959999</v>
      </c>
      <c r="Y23" s="174">
        <v>1</v>
      </c>
      <c r="Z23" s="117">
        <f t="shared" si="35"/>
        <v>5.2805473612983475E-2</v>
      </c>
      <c r="AA23" s="117">
        <f t="shared" si="36"/>
        <v>0</v>
      </c>
      <c r="AB23" s="174">
        <v>17066237419.35</v>
      </c>
      <c r="AC23" s="174">
        <v>1</v>
      </c>
      <c r="AD23" s="117">
        <f t="shared" si="37"/>
        <v>-1.5936260718258457E-2</v>
      </c>
      <c r="AE23" s="117">
        <f t="shared" si="38"/>
        <v>0</v>
      </c>
      <c r="AF23" s="174">
        <v>15653603228.16</v>
      </c>
      <c r="AG23" s="174">
        <v>1</v>
      </c>
      <c r="AH23" s="117">
        <f t="shared" si="39"/>
        <v>-8.2773616496646829E-2</v>
      </c>
      <c r="AI23" s="117">
        <f t="shared" si="40"/>
        <v>0</v>
      </c>
      <c r="AJ23" s="118">
        <f t="shared" si="13"/>
        <v>-1.4596110993993997E-2</v>
      </c>
      <c r="AK23" s="118">
        <f t="shared" si="14"/>
        <v>0</v>
      </c>
      <c r="AL23" s="119">
        <f t="shared" si="15"/>
        <v>-9.8020558853315065E-2</v>
      </c>
      <c r="AM23" s="119">
        <f t="shared" si="16"/>
        <v>0</v>
      </c>
      <c r="AN23" s="120">
        <f t="shared" si="17"/>
        <v>4.1663454628923138E-2</v>
      </c>
      <c r="AO23" s="204">
        <f t="shared" si="18"/>
        <v>0</v>
      </c>
      <c r="AP23" s="124"/>
      <c r="AQ23" s="122">
        <v>366113097.69999999</v>
      </c>
      <c r="AR23" s="126">
        <v>1.1357999999999999</v>
      </c>
      <c r="AS23" s="123" t="e">
        <f>(#REF!/AQ23)-1</f>
        <v>#REF!</v>
      </c>
      <c r="AT23" s="123" t="e">
        <f>(#REF!/AR23)-1</f>
        <v>#REF!</v>
      </c>
    </row>
    <row r="24" spans="1:46">
      <c r="A24" s="199" t="s">
        <v>52</v>
      </c>
      <c r="B24" s="174">
        <v>866865293.75999999</v>
      </c>
      <c r="C24" s="174">
        <v>100</v>
      </c>
      <c r="D24" s="174">
        <v>866865293.75999999</v>
      </c>
      <c r="E24" s="174">
        <v>100</v>
      </c>
      <c r="F24" s="117">
        <f t="shared" si="25"/>
        <v>0</v>
      </c>
      <c r="G24" s="117">
        <f t="shared" si="26"/>
        <v>0</v>
      </c>
      <c r="H24" s="174">
        <v>866865293.75999999</v>
      </c>
      <c r="I24" s="174">
        <v>100</v>
      </c>
      <c r="J24" s="117">
        <f t="shared" si="27"/>
        <v>0</v>
      </c>
      <c r="K24" s="117">
        <f t="shared" si="28"/>
        <v>0</v>
      </c>
      <c r="L24" s="174">
        <v>854126283.5</v>
      </c>
      <c r="M24" s="174">
        <v>100</v>
      </c>
      <c r="N24" s="117">
        <f t="shared" si="29"/>
        <v>-1.4695490004848329E-2</v>
      </c>
      <c r="O24" s="117">
        <f t="shared" si="30"/>
        <v>0</v>
      </c>
      <c r="P24" s="174">
        <v>852244076.5</v>
      </c>
      <c r="Q24" s="174">
        <v>100</v>
      </c>
      <c r="R24" s="117">
        <f t="shared" si="31"/>
        <v>-2.2036635991192982E-3</v>
      </c>
      <c r="S24" s="117">
        <f t="shared" si="32"/>
        <v>0</v>
      </c>
      <c r="T24" s="174">
        <v>850979076.5</v>
      </c>
      <c r="U24" s="174">
        <v>100</v>
      </c>
      <c r="V24" s="117">
        <f t="shared" si="33"/>
        <v>-1.4843165647980892E-3</v>
      </c>
      <c r="W24" s="117">
        <f t="shared" si="34"/>
        <v>0</v>
      </c>
      <c r="X24" s="174">
        <v>897544355.37</v>
      </c>
      <c r="Y24" s="174">
        <v>100</v>
      </c>
      <c r="Z24" s="117">
        <f t="shared" si="35"/>
        <v>5.4719651934943908E-2</v>
      </c>
      <c r="AA24" s="117">
        <f t="shared" si="36"/>
        <v>0</v>
      </c>
      <c r="AB24" s="174">
        <v>894722845.53999996</v>
      </c>
      <c r="AC24" s="174">
        <v>100</v>
      </c>
      <c r="AD24" s="117">
        <f t="shared" si="37"/>
        <v>-3.1435881838250937E-3</v>
      </c>
      <c r="AE24" s="117">
        <f t="shared" si="38"/>
        <v>0</v>
      </c>
      <c r="AF24" s="174">
        <v>869925957.53999996</v>
      </c>
      <c r="AG24" s="174">
        <v>100</v>
      </c>
      <c r="AH24" s="117">
        <f t="shared" si="39"/>
        <v>-2.7714602486800386E-2</v>
      </c>
      <c r="AI24" s="117">
        <f t="shared" si="40"/>
        <v>0</v>
      </c>
      <c r="AJ24" s="118">
        <f t="shared" si="13"/>
        <v>6.847488869440887E-4</v>
      </c>
      <c r="AK24" s="118">
        <f t="shared" si="14"/>
        <v>0</v>
      </c>
      <c r="AL24" s="119">
        <f t="shared" si="15"/>
        <v>3.5307259409641861E-3</v>
      </c>
      <c r="AM24" s="119">
        <f t="shared" si="16"/>
        <v>0</v>
      </c>
      <c r="AN24" s="120">
        <f t="shared" si="17"/>
        <v>2.387912223994635E-2</v>
      </c>
      <c r="AO24" s="204">
        <f t="shared" si="18"/>
        <v>0</v>
      </c>
      <c r="AP24" s="124"/>
      <c r="AQ24" s="122">
        <v>691810420.35000002</v>
      </c>
      <c r="AR24" s="136">
        <v>100</v>
      </c>
      <c r="AS24" s="123" t="e">
        <f>(#REF!/AQ24)-1</f>
        <v>#REF!</v>
      </c>
      <c r="AT24" s="123" t="e">
        <f>(#REF!/AR24)-1</f>
        <v>#REF!</v>
      </c>
    </row>
    <row r="25" spans="1:46">
      <c r="A25" s="199" t="s">
        <v>24</v>
      </c>
      <c r="B25" s="174">
        <v>93033630236.550003</v>
      </c>
      <c r="C25" s="170">
        <v>1</v>
      </c>
      <c r="D25" s="174">
        <v>93033630236.550003</v>
      </c>
      <c r="E25" s="170">
        <v>1</v>
      </c>
      <c r="F25" s="117">
        <f t="shared" si="25"/>
        <v>0</v>
      </c>
      <c r="G25" s="117">
        <f t="shared" si="26"/>
        <v>0</v>
      </c>
      <c r="H25" s="174">
        <v>93033630236.550003</v>
      </c>
      <c r="I25" s="170">
        <v>1</v>
      </c>
      <c r="J25" s="117">
        <f t="shared" si="27"/>
        <v>0</v>
      </c>
      <c r="K25" s="117">
        <f t="shared" si="28"/>
        <v>0</v>
      </c>
      <c r="L25" s="174">
        <v>93033630236.550003</v>
      </c>
      <c r="M25" s="170">
        <v>1</v>
      </c>
      <c r="N25" s="117">
        <f t="shared" si="29"/>
        <v>0</v>
      </c>
      <c r="O25" s="117">
        <f t="shared" si="30"/>
        <v>0</v>
      </c>
      <c r="P25" s="174">
        <v>93033630236.550003</v>
      </c>
      <c r="Q25" s="170">
        <v>1</v>
      </c>
      <c r="R25" s="117">
        <f t="shared" si="31"/>
        <v>0</v>
      </c>
      <c r="S25" s="117">
        <f t="shared" si="32"/>
        <v>0</v>
      </c>
      <c r="T25" s="174">
        <v>93033630236.550003</v>
      </c>
      <c r="U25" s="170">
        <v>1</v>
      </c>
      <c r="V25" s="117">
        <f t="shared" si="33"/>
        <v>0</v>
      </c>
      <c r="W25" s="117">
        <f t="shared" si="34"/>
        <v>0</v>
      </c>
      <c r="X25" s="174">
        <v>93033630236.550003</v>
      </c>
      <c r="Y25" s="170">
        <v>1</v>
      </c>
      <c r="Z25" s="117">
        <f t="shared" si="35"/>
        <v>0</v>
      </c>
      <c r="AA25" s="117">
        <f t="shared" si="36"/>
        <v>0</v>
      </c>
      <c r="AB25" s="174">
        <v>93033630236.550003</v>
      </c>
      <c r="AC25" s="170">
        <v>1</v>
      </c>
      <c r="AD25" s="117">
        <f t="shared" si="37"/>
        <v>0</v>
      </c>
      <c r="AE25" s="117">
        <f t="shared" si="38"/>
        <v>0</v>
      </c>
      <c r="AF25" s="174">
        <v>89546420072.960007</v>
      </c>
      <c r="AG25" s="170">
        <v>1</v>
      </c>
      <c r="AH25" s="117">
        <f t="shared" si="39"/>
        <v>-3.7483328928725183E-2</v>
      </c>
      <c r="AI25" s="117">
        <f t="shared" si="40"/>
        <v>0</v>
      </c>
      <c r="AJ25" s="118">
        <f t="shared" si="13"/>
        <v>-4.6854161160906479E-3</v>
      </c>
      <c r="AK25" s="118">
        <f t="shared" si="14"/>
        <v>0</v>
      </c>
      <c r="AL25" s="119">
        <f t="shared" si="15"/>
        <v>-3.7483328928725183E-2</v>
      </c>
      <c r="AM25" s="119">
        <f t="shared" si="16"/>
        <v>0</v>
      </c>
      <c r="AN25" s="120">
        <f t="shared" si="17"/>
        <v>1.3252358033473733E-2</v>
      </c>
      <c r="AO25" s="204">
        <f t="shared" si="18"/>
        <v>0</v>
      </c>
      <c r="AP25" s="124"/>
      <c r="AQ25" s="122">
        <v>13880602273.7041</v>
      </c>
      <c r="AR25" s="129">
        <v>1</v>
      </c>
      <c r="AS25" s="123" t="e">
        <f>(#REF!/AQ25)-1</f>
        <v>#REF!</v>
      </c>
      <c r="AT25" s="123" t="e">
        <f>(#REF!/AR25)-1</f>
        <v>#REF!</v>
      </c>
    </row>
    <row r="26" spans="1:46">
      <c r="A26" s="199" t="s">
        <v>76</v>
      </c>
      <c r="B26" s="174">
        <v>1282053775.3299999</v>
      </c>
      <c r="C26" s="170">
        <v>10</v>
      </c>
      <c r="D26" s="174">
        <v>1272222187.9400001</v>
      </c>
      <c r="E26" s="170">
        <v>10</v>
      </c>
      <c r="F26" s="117">
        <f t="shared" si="25"/>
        <v>-7.6686232505880818E-3</v>
      </c>
      <c r="G26" s="117">
        <f t="shared" si="26"/>
        <v>0</v>
      </c>
      <c r="H26" s="174">
        <v>1272140335.3599999</v>
      </c>
      <c r="I26" s="170">
        <v>10</v>
      </c>
      <c r="J26" s="117">
        <f t="shared" si="27"/>
        <v>-6.4338274222916177E-5</v>
      </c>
      <c r="K26" s="117">
        <f t="shared" si="28"/>
        <v>0</v>
      </c>
      <c r="L26" s="174">
        <v>1234697852.8099999</v>
      </c>
      <c r="M26" s="170">
        <v>10</v>
      </c>
      <c r="N26" s="117">
        <f t="shared" si="29"/>
        <v>-2.9432666750091055E-2</v>
      </c>
      <c r="O26" s="117">
        <f t="shared" si="30"/>
        <v>0</v>
      </c>
      <c r="P26" s="174">
        <v>1218984728.48</v>
      </c>
      <c r="Q26" s="170">
        <v>10</v>
      </c>
      <c r="R26" s="117">
        <f t="shared" si="31"/>
        <v>-1.2726291128018929E-2</v>
      </c>
      <c r="S26" s="117">
        <f t="shared" si="32"/>
        <v>0</v>
      </c>
      <c r="T26" s="174">
        <v>1230156915.3399999</v>
      </c>
      <c r="U26" s="170">
        <v>10</v>
      </c>
      <c r="V26" s="117">
        <f t="shared" si="33"/>
        <v>9.1651573633173677E-3</v>
      </c>
      <c r="W26" s="117">
        <f t="shared" si="34"/>
        <v>0</v>
      </c>
      <c r="X26" s="174">
        <v>1234830653.4000001</v>
      </c>
      <c r="Y26" s="170">
        <v>10</v>
      </c>
      <c r="Z26" s="117">
        <f t="shared" si="35"/>
        <v>3.7993023505529118E-3</v>
      </c>
      <c r="AA26" s="117">
        <f t="shared" si="36"/>
        <v>0</v>
      </c>
      <c r="AB26" s="174">
        <v>1255665681.0899999</v>
      </c>
      <c r="AC26" s="170">
        <v>10</v>
      </c>
      <c r="AD26" s="117">
        <f t="shared" si="37"/>
        <v>1.6872781407420007E-2</v>
      </c>
      <c r="AE26" s="117">
        <f t="shared" si="38"/>
        <v>0</v>
      </c>
      <c r="AF26" s="174">
        <v>1470663543.3499999</v>
      </c>
      <c r="AG26" s="170">
        <v>10</v>
      </c>
      <c r="AH26" s="117">
        <f t="shared" si="39"/>
        <v>0.17122221742444038</v>
      </c>
      <c r="AI26" s="117">
        <f t="shared" si="40"/>
        <v>0</v>
      </c>
      <c r="AJ26" s="118">
        <f t="shared" si="13"/>
        <v>1.8895942392851212E-2</v>
      </c>
      <c r="AK26" s="118">
        <f t="shared" si="14"/>
        <v>0</v>
      </c>
      <c r="AL26" s="119">
        <f t="shared" si="15"/>
        <v>0.15598010889223593</v>
      </c>
      <c r="AM26" s="119">
        <f t="shared" si="16"/>
        <v>0</v>
      </c>
      <c r="AN26" s="120">
        <f t="shared" si="17"/>
        <v>6.3167320290262868E-2</v>
      </c>
      <c r="AO26" s="204">
        <f t="shared" si="18"/>
        <v>0</v>
      </c>
      <c r="AP26" s="124"/>
      <c r="AQ26" s="132">
        <v>246915130.99000001</v>
      </c>
      <c r="AR26" s="129">
        <v>10</v>
      </c>
      <c r="AS26" s="123" t="e">
        <f>(#REF!/AQ26)-1</f>
        <v>#REF!</v>
      </c>
      <c r="AT26" s="123" t="e">
        <f>(#REF!/AR26)-1</f>
        <v>#REF!</v>
      </c>
    </row>
    <row r="27" spans="1:46">
      <c r="A27" s="199" t="s">
        <v>109</v>
      </c>
      <c r="B27" s="174">
        <v>34922701363.110001</v>
      </c>
      <c r="C27" s="170">
        <v>1</v>
      </c>
      <c r="D27" s="174">
        <v>33792914587.740002</v>
      </c>
      <c r="E27" s="170">
        <v>1</v>
      </c>
      <c r="F27" s="117">
        <f t="shared" si="25"/>
        <v>-3.2351070543569976E-2</v>
      </c>
      <c r="G27" s="117">
        <f t="shared" si="26"/>
        <v>0</v>
      </c>
      <c r="H27" s="174">
        <v>35206639550.660004</v>
      </c>
      <c r="I27" s="170">
        <v>1</v>
      </c>
      <c r="J27" s="117">
        <f t="shared" si="27"/>
        <v>4.1834952094747649E-2</v>
      </c>
      <c r="K27" s="117">
        <f t="shared" si="28"/>
        <v>0</v>
      </c>
      <c r="L27" s="174">
        <v>34722082142.599998</v>
      </c>
      <c r="M27" s="170">
        <v>1</v>
      </c>
      <c r="N27" s="117">
        <f t="shared" si="29"/>
        <v>-1.3763239384513237E-2</v>
      </c>
      <c r="O27" s="117">
        <f t="shared" si="30"/>
        <v>0</v>
      </c>
      <c r="P27" s="174">
        <v>33965466581.68</v>
      </c>
      <c r="Q27" s="170">
        <v>1</v>
      </c>
      <c r="R27" s="117">
        <f t="shared" si="31"/>
        <v>-2.1790616064228416E-2</v>
      </c>
      <c r="S27" s="117">
        <f t="shared" si="32"/>
        <v>0</v>
      </c>
      <c r="T27" s="174">
        <v>33504776381.689999</v>
      </c>
      <c r="U27" s="170">
        <v>1</v>
      </c>
      <c r="V27" s="117">
        <f t="shared" si="33"/>
        <v>-1.3563488046958989E-2</v>
      </c>
      <c r="W27" s="117">
        <f t="shared" si="34"/>
        <v>0</v>
      </c>
      <c r="X27" s="174">
        <v>32892148094.630001</v>
      </c>
      <c r="Y27" s="170">
        <v>1</v>
      </c>
      <c r="Z27" s="117">
        <f t="shared" si="35"/>
        <v>-1.8284804532967793E-2</v>
      </c>
      <c r="AA27" s="117">
        <f t="shared" si="36"/>
        <v>0</v>
      </c>
      <c r="AB27" s="174">
        <v>32086507454.099998</v>
      </c>
      <c r="AC27" s="170">
        <v>1</v>
      </c>
      <c r="AD27" s="117">
        <f t="shared" si="37"/>
        <v>-2.449340305206555E-2</v>
      </c>
      <c r="AE27" s="117">
        <f t="shared" si="38"/>
        <v>0</v>
      </c>
      <c r="AF27" s="174">
        <v>31599377915.169998</v>
      </c>
      <c r="AG27" s="170">
        <v>1</v>
      </c>
      <c r="AH27" s="117">
        <f t="shared" si="39"/>
        <v>-1.5181756369927234E-2</v>
      </c>
      <c r="AI27" s="117">
        <f t="shared" si="40"/>
        <v>0</v>
      </c>
      <c r="AJ27" s="118">
        <f t="shared" si="13"/>
        <v>-1.2199178237435443E-2</v>
      </c>
      <c r="AK27" s="118">
        <f t="shared" si="14"/>
        <v>0</v>
      </c>
      <c r="AL27" s="119">
        <f t="shared" si="15"/>
        <v>-6.4911141857110305E-2</v>
      </c>
      <c r="AM27" s="119">
        <f t="shared" si="16"/>
        <v>0</v>
      </c>
      <c r="AN27" s="120">
        <f t="shared" si="17"/>
        <v>2.2738161428076144E-2</v>
      </c>
      <c r="AO27" s="204">
        <f t="shared" si="18"/>
        <v>0</v>
      </c>
      <c r="AP27" s="124"/>
      <c r="AQ27" s="132"/>
      <c r="AR27" s="129"/>
      <c r="AS27" s="123"/>
      <c r="AT27" s="123"/>
    </row>
    <row r="28" spans="1:46">
      <c r="A28" s="199" t="s">
        <v>113</v>
      </c>
      <c r="B28" s="174">
        <v>6698821141.5854425</v>
      </c>
      <c r="C28" s="170">
        <v>100</v>
      </c>
      <c r="D28" s="174">
        <v>6696407938.4950171</v>
      </c>
      <c r="E28" s="170">
        <v>100</v>
      </c>
      <c r="F28" s="117">
        <f t="shared" si="25"/>
        <v>-3.6024295012813956E-4</v>
      </c>
      <c r="G28" s="117">
        <f t="shared" si="26"/>
        <v>0</v>
      </c>
      <c r="H28" s="174">
        <v>6632596379.8964796</v>
      </c>
      <c r="I28" s="170">
        <v>100</v>
      </c>
      <c r="J28" s="117">
        <f t="shared" si="27"/>
        <v>-9.5292221120087204E-3</v>
      </c>
      <c r="K28" s="117">
        <f t="shared" si="28"/>
        <v>0</v>
      </c>
      <c r="L28" s="174">
        <v>6636700989.3476887</v>
      </c>
      <c r="M28" s="170">
        <v>100</v>
      </c>
      <c r="N28" s="117">
        <f t="shared" si="29"/>
        <v>6.1885409817039592E-4</v>
      </c>
      <c r="O28" s="117">
        <f t="shared" si="30"/>
        <v>0</v>
      </c>
      <c r="P28" s="174">
        <v>6940996850.5329208</v>
      </c>
      <c r="Q28" s="170">
        <v>100</v>
      </c>
      <c r="R28" s="117">
        <f t="shared" si="31"/>
        <v>4.5850470237192492E-2</v>
      </c>
      <c r="S28" s="117">
        <f t="shared" si="32"/>
        <v>0</v>
      </c>
      <c r="T28" s="174">
        <v>6758551653.8173504</v>
      </c>
      <c r="U28" s="170">
        <v>100</v>
      </c>
      <c r="V28" s="117">
        <f t="shared" si="33"/>
        <v>-2.628515768618488E-2</v>
      </c>
      <c r="W28" s="117">
        <f t="shared" si="34"/>
        <v>0</v>
      </c>
      <c r="X28" s="174">
        <v>7028227376.9097967</v>
      </c>
      <c r="Y28" s="170">
        <v>100</v>
      </c>
      <c r="Z28" s="117">
        <f t="shared" si="35"/>
        <v>3.9901407417686698E-2</v>
      </c>
      <c r="AA28" s="117">
        <f t="shared" si="36"/>
        <v>0</v>
      </c>
      <c r="AB28" s="174">
        <v>6920355545.4490776</v>
      </c>
      <c r="AC28" s="170">
        <v>100</v>
      </c>
      <c r="AD28" s="117">
        <f t="shared" si="37"/>
        <v>-1.5348369606697143E-2</v>
      </c>
      <c r="AE28" s="117">
        <f t="shared" si="38"/>
        <v>0</v>
      </c>
      <c r="AF28" s="174">
        <v>6914997575.8900003</v>
      </c>
      <c r="AG28" s="170">
        <v>100</v>
      </c>
      <c r="AH28" s="117">
        <f t="shared" si="39"/>
        <v>-7.7423327802871901E-4</v>
      </c>
      <c r="AI28" s="117">
        <f t="shared" si="40"/>
        <v>0</v>
      </c>
      <c r="AJ28" s="118">
        <f t="shared" si="13"/>
        <v>4.259188265000248E-3</v>
      </c>
      <c r="AK28" s="118">
        <f t="shared" si="14"/>
        <v>0</v>
      </c>
      <c r="AL28" s="119">
        <f t="shared" si="15"/>
        <v>3.2642819762875766E-2</v>
      </c>
      <c r="AM28" s="119">
        <f t="shared" si="16"/>
        <v>0</v>
      </c>
      <c r="AN28" s="120">
        <f t="shared" si="17"/>
        <v>2.5544534467833405E-2</v>
      </c>
      <c r="AO28" s="204">
        <f t="shared" si="18"/>
        <v>0</v>
      </c>
      <c r="AP28" s="124"/>
      <c r="AQ28" s="132"/>
      <c r="AR28" s="129"/>
      <c r="AS28" s="123"/>
      <c r="AT28" s="123"/>
    </row>
    <row r="29" spans="1:46">
      <c r="A29" s="199" t="s">
        <v>116</v>
      </c>
      <c r="B29" s="174">
        <v>9071742086.2199993</v>
      </c>
      <c r="C29" s="170">
        <v>100</v>
      </c>
      <c r="D29" s="174">
        <v>8945443573.5400009</v>
      </c>
      <c r="E29" s="170">
        <v>100</v>
      </c>
      <c r="F29" s="117">
        <f t="shared" si="25"/>
        <v>-1.3922189528717552E-2</v>
      </c>
      <c r="G29" s="117">
        <f t="shared" si="26"/>
        <v>0</v>
      </c>
      <c r="H29" s="174">
        <v>9358406808.2900009</v>
      </c>
      <c r="I29" s="170">
        <v>100</v>
      </c>
      <c r="J29" s="117">
        <f t="shared" si="27"/>
        <v>4.6164645873069558E-2</v>
      </c>
      <c r="K29" s="117">
        <f t="shared" si="28"/>
        <v>0</v>
      </c>
      <c r="L29" s="174">
        <v>9274818890.5300007</v>
      </c>
      <c r="M29" s="170">
        <v>100</v>
      </c>
      <c r="N29" s="117">
        <f t="shared" si="29"/>
        <v>-8.9318534097016546E-3</v>
      </c>
      <c r="O29" s="117">
        <f t="shared" si="30"/>
        <v>0</v>
      </c>
      <c r="P29" s="174">
        <v>9498737832.8700008</v>
      </c>
      <c r="Q29" s="170">
        <v>100</v>
      </c>
      <c r="R29" s="117">
        <f t="shared" si="31"/>
        <v>2.4142675450906245E-2</v>
      </c>
      <c r="S29" s="117">
        <f t="shared" si="32"/>
        <v>0</v>
      </c>
      <c r="T29" s="174">
        <v>9823491685.2700005</v>
      </c>
      <c r="U29" s="170">
        <v>100</v>
      </c>
      <c r="V29" s="117">
        <f t="shared" si="33"/>
        <v>3.4189158403361966E-2</v>
      </c>
      <c r="W29" s="117">
        <f t="shared" si="34"/>
        <v>0</v>
      </c>
      <c r="X29" s="174">
        <v>9638423044.2399998</v>
      </c>
      <c r="Y29" s="170">
        <v>100</v>
      </c>
      <c r="Z29" s="117">
        <f t="shared" si="35"/>
        <v>-1.8839395090801059E-2</v>
      </c>
      <c r="AA29" s="117">
        <f t="shared" si="36"/>
        <v>0</v>
      </c>
      <c r="AB29" s="174">
        <v>9621768110.1100006</v>
      </c>
      <c r="AC29" s="170">
        <v>100</v>
      </c>
      <c r="AD29" s="117">
        <f t="shared" si="37"/>
        <v>-1.7279729322476965E-3</v>
      </c>
      <c r="AE29" s="117">
        <f t="shared" si="38"/>
        <v>0</v>
      </c>
      <c r="AF29" s="174">
        <v>9312221800.1200008</v>
      </c>
      <c r="AG29" s="170">
        <v>100</v>
      </c>
      <c r="AH29" s="117">
        <f t="shared" si="39"/>
        <v>-3.2171458140291938E-2</v>
      </c>
      <c r="AI29" s="117">
        <f t="shared" si="40"/>
        <v>0</v>
      </c>
      <c r="AJ29" s="118">
        <f t="shared" si="13"/>
        <v>3.6129513281972347E-3</v>
      </c>
      <c r="AK29" s="118">
        <f t="shared" si="14"/>
        <v>0</v>
      </c>
      <c r="AL29" s="119">
        <f t="shared" si="15"/>
        <v>4.1001681310125791E-2</v>
      </c>
      <c r="AM29" s="119">
        <f t="shared" si="16"/>
        <v>0</v>
      </c>
      <c r="AN29" s="120">
        <f t="shared" si="17"/>
        <v>2.7890170577168468E-2</v>
      </c>
      <c r="AO29" s="204">
        <f t="shared" si="18"/>
        <v>0</v>
      </c>
      <c r="AP29" s="124"/>
      <c r="AQ29" s="132"/>
      <c r="AR29" s="129"/>
      <c r="AS29" s="123"/>
      <c r="AT29" s="123"/>
    </row>
    <row r="30" spans="1:46">
      <c r="A30" s="199" t="s">
        <v>122</v>
      </c>
      <c r="B30" s="174">
        <v>1090910228.04</v>
      </c>
      <c r="C30" s="170">
        <v>10</v>
      </c>
      <c r="D30" s="174">
        <v>1079036269.3299999</v>
      </c>
      <c r="E30" s="170">
        <v>10</v>
      </c>
      <c r="F30" s="117">
        <f t="shared" si="25"/>
        <v>-1.0884450805208383E-2</v>
      </c>
      <c r="G30" s="117">
        <f t="shared" si="26"/>
        <v>0</v>
      </c>
      <c r="H30" s="174">
        <v>1081409049.1700001</v>
      </c>
      <c r="I30" s="170">
        <v>10</v>
      </c>
      <c r="J30" s="117">
        <f t="shared" si="27"/>
        <v>2.1989806157984566E-3</v>
      </c>
      <c r="K30" s="117">
        <f t="shared" si="28"/>
        <v>0</v>
      </c>
      <c r="L30" s="174">
        <v>1191065416.6700001</v>
      </c>
      <c r="M30" s="170">
        <v>10</v>
      </c>
      <c r="N30" s="117">
        <f t="shared" si="29"/>
        <v>0.10140137775263036</v>
      </c>
      <c r="O30" s="117">
        <f t="shared" si="30"/>
        <v>0</v>
      </c>
      <c r="P30" s="174">
        <v>1190596022.4200001</v>
      </c>
      <c r="Q30" s="170">
        <v>10</v>
      </c>
      <c r="R30" s="117">
        <f t="shared" si="31"/>
        <v>-3.9409611212819863E-4</v>
      </c>
      <c r="S30" s="117">
        <f t="shared" si="32"/>
        <v>0</v>
      </c>
      <c r="T30" s="174">
        <v>1190679378.5</v>
      </c>
      <c r="U30" s="170">
        <v>10</v>
      </c>
      <c r="V30" s="117">
        <f t="shared" si="33"/>
        <v>7.0012059867707708E-5</v>
      </c>
      <c r="W30" s="117">
        <f t="shared" si="34"/>
        <v>0</v>
      </c>
      <c r="X30" s="174">
        <v>1138439507.1600001</v>
      </c>
      <c r="Y30" s="170">
        <v>10</v>
      </c>
      <c r="Z30" s="117">
        <f t="shared" si="35"/>
        <v>-4.387400360104575E-2</v>
      </c>
      <c r="AA30" s="117">
        <f t="shared" si="36"/>
        <v>0</v>
      </c>
      <c r="AB30" s="174">
        <v>1138441136.51</v>
      </c>
      <c r="AC30" s="170">
        <v>10</v>
      </c>
      <c r="AD30" s="117">
        <f t="shared" si="37"/>
        <v>1.4312135073116697E-6</v>
      </c>
      <c r="AE30" s="117">
        <f t="shared" si="38"/>
        <v>0</v>
      </c>
      <c r="AF30" s="174">
        <v>1101856842.1300001</v>
      </c>
      <c r="AG30" s="170">
        <v>10</v>
      </c>
      <c r="AH30" s="117">
        <f t="shared" si="39"/>
        <v>-3.2135429058855448E-2</v>
      </c>
      <c r="AI30" s="117">
        <f t="shared" si="40"/>
        <v>0</v>
      </c>
      <c r="AJ30" s="118">
        <f t="shared" si="13"/>
        <v>2.0479777580707566E-3</v>
      </c>
      <c r="AK30" s="118">
        <f t="shared" si="14"/>
        <v>0</v>
      </c>
      <c r="AL30" s="119">
        <f t="shared" si="15"/>
        <v>2.1149032195340426E-2</v>
      </c>
      <c r="AM30" s="119">
        <f t="shared" si="16"/>
        <v>0</v>
      </c>
      <c r="AN30" s="120">
        <f t="shared" si="17"/>
        <v>4.3637740383255207E-2</v>
      </c>
      <c r="AO30" s="204">
        <f t="shared" si="18"/>
        <v>0</v>
      </c>
      <c r="AP30" s="124"/>
      <c r="AQ30" s="132"/>
      <c r="AR30" s="129"/>
      <c r="AS30" s="123"/>
      <c r="AT30" s="123"/>
    </row>
    <row r="31" spans="1:46">
      <c r="A31" s="199" t="s">
        <v>124</v>
      </c>
      <c r="B31" s="169">
        <v>3096946970</v>
      </c>
      <c r="C31" s="170">
        <v>100</v>
      </c>
      <c r="D31" s="169">
        <v>3037413760</v>
      </c>
      <c r="E31" s="170">
        <v>100</v>
      </c>
      <c r="F31" s="117">
        <f t="shared" si="25"/>
        <v>-1.922319322116129E-2</v>
      </c>
      <c r="G31" s="117">
        <f t="shared" si="26"/>
        <v>0</v>
      </c>
      <c r="H31" s="169">
        <v>2991838636</v>
      </c>
      <c r="I31" s="170">
        <v>100</v>
      </c>
      <c r="J31" s="117">
        <f t="shared" si="27"/>
        <v>-1.5004582056018604E-2</v>
      </c>
      <c r="K31" s="117">
        <f t="shared" si="28"/>
        <v>0</v>
      </c>
      <c r="L31" s="169">
        <v>3013826367</v>
      </c>
      <c r="M31" s="170">
        <v>100</v>
      </c>
      <c r="N31" s="117">
        <f t="shared" si="29"/>
        <v>7.3492369325763333E-3</v>
      </c>
      <c r="O31" s="117">
        <f t="shared" si="30"/>
        <v>0</v>
      </c>
      <c r="P31" s="169">
        <v>3017883910</v>
      </c>
      <c r="Q31" s="170">
        <v>100</v>
      </c>
      <c r="R31" s="117">
        <f t="shared" si="31"/>
        <v>1.3463094770250247E-3</v>
      </c>
      <c r="S31" s="117">
        <f t="shared" si="32"/>
        <v>0</v>
      </c>
      <c r="T31" s="169">
        <v>2597267112</v>
      </c>
      <c r="U31" s="170">
        <v>100</v>
      </c>
      <c r="V31" s="117">
        <f t="shared" si="33"/>
        <v>-0.13937474420611495</v>
      </c>
      <c r="W31" s="117">
        <f t="shared" si="34"/>
        <v>0</v>
      </c>
      <c r="X31" s="169">
        <v>2592560828</v>
      </c>
      <c r="Y31" s="170">
        <v>100</v>
      </c>
      <c r="Z31" s="117">
        <f t="shared" si="35"/>
        <v>-1.812013858049422E-3</v>
      </c>
      <c r="AA31" s="117">
        <f t="shared" si="36"/>
        <v>0</v>
      </c>
      <c r="AB31" s="169">
        <v>2599152193</v>
      </c>
      <c r="AC31" s="170">
        <v>100</v>
      </c>
      <c r="AD31" s="117">
        <f t="shared" si="37"/>
        <v>2.5424147926684636E-3</v>
      </c>
      <c r="AE31" s="117">
        <f t="shared" si="38"/>
        <v>0</v>
      </c>
      <c r="AF31" s="169">
        <v>2613600604</v>
      </c>
      <c r="AG31" s="170">
        <v>100</v>
      </c>
      <c r="AH31" s="117">
        <f t="shared" si="39"/>
        <v>5.5588937957970512E-3</v>
      </c>
      <c r="AI31" s="117">
        <f t="shared" si="40"/>
        <v>0</v>
      </c>
      <c r="AJ31" s="118">
        <f t="shared" si="13"/>
        <v>-1.9827209792909674E-2</v>
      </c>
      <c r="AK31" s="118">
        <f t="shared" si="14"/>
        <v>0</v>
      </c>
      <c r="AL31" s="119">
        <f t="shared" si="15"/>
        <v>-0.1395309264681806</v>
      </c>
      <c r="AM31" s="119">
        <f t="shared" si="16"/>
        <v>0</v>
      </c>
      <c r="AN31" s="120">
        <f t="shared" si="17"/>
        <v>4.9239232873171952E-2</v>
      </c>
      <c r="AO31" s="204">
        <f t="shared" si="18"/>
        <v>0</v>
      </c>
      <c r="AP31" s="124"/>
      <c r="AQ31" s="132"/>
      <c r="AR31" s="129"/>
      <c r="AS31" s="123"/>
      <c r="AT31" s="123"/>
    </row>
    <row r="32" spans="1:46">
      <c r="A32" s="199" t="s">
        <v>125</v>
      </c>
      <c r="B32" s="169">
        <v>11124173146.24</v>
      </c>
      <c r="C32" s="170">
        <v>100</v>
      </c>
      <c r="D32" s="169">
        <v>11988664163</v>
      </c>
      <c r="E32" s="170">
        <v>100</v>
      </c>
      <c r="F32" s="117">
        <f t="shared" si="25"/>
        <v>7.7712833609768162E-2</v>
      </c>
      <c r="G32" s="117">
        <f t="shared" si="26"/>
        <v>0</v>
      </c>
      <c r="H32" s="169">
        <v>11357585746.01</v>
      </c>
      <c r="I32" s="170">
        <v>100</v>
      </c>
      <c r="J32" s="117">
        <f t="shared" si="27"/>
        <v>-5.2639594237501849E-2</v>
      </c>
      <c r="K32" s="117">
        <f t="shared" si="28"/>
        <v>0</v>
      </c>
      <c r="L32" s="169">
        <v>11207163196.049999</v>
      </c>
      <c r="M32" s="170">
        <v>100</v>
      </c>
      <c r="N32" s="117">
        <f t="shared" si="29"/>
        <v>-1.3244236347750708E-2</v>
      </c>
      <c r="O32" s="117">
        <f t="shared" si="30"/>
        <v>0</v>
      </c>
      <c r="P32" s="169">
        <v>11375470726.24</v>
      </c>
      <c r="Q32" s="170">
        <v>100</v>
      </c>
      <c r="R32" s="117">
        <f t="shared" si="31"/>
        <v>1.5017853068234169E-2</v>
      </c>
      <c r="S32" s="117">
        <f t="shared" si="32"/>
        <v>0</v>
      </c>
      <c r="T32" s="169">
        <v>11284442692.65</v>
      </c>
      <c r="U32" s="170">
        <v>100</v>
      </c>
      <c r="V32" s="117">
        <f t="shared" si="33"/>
        <v>-8.0021333429327168E-3</v>
      </c>
      <c r="W32" s="117">
        <f t="shared" si="34"/>
        <v>0</v>
      </c>
      <c r="X32" s="169">
        <v>11337503952.379999</v>
      </c>
      <c r="Y32" s="170">
        <v>100</v>
      </c>
      <c r="Z32" s="117">
        <f t="shared" si="35"/>
        <v>4.7021604145821416E-3</v>
      </c>
      <c r="AA32" s="117">
        <f t="shared" si="36"/>
        <v>0</v>
      </c>
      <c r="AB32" s="169">
        <v>11023073376.09</v>
      </c>
      <c r="AC32" s="170">
        <v>100</v>
      </c>
      <c r="AD32" s="117">
        <f t="shared" si="37"/>
        <v>-2.7733668505049817E-2</v>
      </c>
      <c r="AE32" s="117">
        <f t="shared" si="38"/>
        <v>0</v>
      </c>
      <c r="AF32" s="169">
        <v>10810824405.09</v>
      </c>
      <c r="AG32" s="170">
        <v>100</v>
      </c>
      <c r="AH32" s="117">
        <f t="shared" si="39"/>
        <v>-1.9254972162335994E-2</v>
      </c>
      <c r="AI32" s="117">
        <f t="shared" si="40"/>
        <v>0</v>
      </c>
      <c r="AJ32" s="118">
        <f t="shared" si="13"/>
        <v>-2.9302196878733264E-3</v>
      </c>
      <c r="AK32" s="118">
        <f t="shared" si="14"/>
        <v>0</v>
      </c>
      <c r="AL32" s="119">
        <f t="shared" si="15"/>
        <v>-9.8246121660919186E-2</v>
      </c>
      <c r="AM32" s="119">
        <f t="shared" si="16"/>
        <v>0</v>
      </c>
      <c r="AN32" s="120">
        <f t="shared" si="17"/>
        <v>3.8486588330652396E-2</v>
      </c>
      <c r="AO32" s="204">
        <f t="shared" si="18"/>
        <v>0</v>
      </c>
      <c r="AP32" s="124"/>
      <c r="AQ32" s="132"/>
      <c r="AR32" s="129"/>
      <c r="AS32" s="123"/>
      <c r="AT32" s="123"/>
    </row>
    <row r="33" spans="1:47">
      <c r="A33" s="199" t="s">
        <v>130</v>
      </c>
      <c r="B33" s="169">
        <v>14437414576.67</v>
      </c>
      <c r="C33" s="170">
        <v>100</v>
      </c>
      <c r="D33" s="169">
        <v>14398549140.610001</v>
      </c>
      <c r="E33" s="170">
        <v>100</v>
      </c>
      <c r="F33" s="117">
        <f t="shared" si="25"/>
        <v>-2.6919941831416057E-3</v>
      </c>
      <c r="G33" s="117">
        <f t="shared" si="26"/>
        <v>0</v>
      </c>
      <c r="H33" s="169">
        <v>14416206525.17</v>
      </c>
      <c r="I33" s="170">
        <v>100</v>
      </c>
      <c r="J33" s="117">
        <f t="shared" si="27"/>
        <v>1.226330818998851E-3</v>
      </c>
      <c r="K33" s="117">
        <f t="shared" si="28"/>
        <v>0</v>
      </c>
      <c r="L33" s="169">
        <v>14626976928.360001</v>
      </c>
      <c r="M33" s="170">
        <v>100</v>
      </c>
      <c r="N33" s="117">
        <f t="shared" si="29"/>
        <v>1.4620379003450428E-2</v>
      </c>
      <c r="O33" s="117">
        <f t="shared" si="30"/>
        <v>0</v>
      </c>
      <c r="P33" s="169">
        <v>15236957466.58</v>
      </c>
      <c r="Q33" s="170">
        <v>100</v>
      </c>
      <c r="R33" s="117">
        <f t="shared" si="31"/>
        <v>4.1702433880053388E-2</v>
      </c>
      <c r="S33" s="117">
        <f t="shared" si="32"/>
        <v>0</v>
      </c>
      <c r="T33" s="169">
        <v>15258665456.110001</v>
      </c>
      <c r="U33" s="170">
        <v>100</v>
      </c>
      <c r="V33" s="117">
        <f t="shared" si="33"/>
        <v>1.424693189412252E-3</v>
      </c>
      <c r="W33" s="117">
        <f t="shared" si="34"/>
        <v>0</v>
      </c>
      <c r="X33" s="169">
        <v>15201564857.93</v>
      </c>
      <c r="Y33" s="170">
        <v>100</v>
      </c>
      <c r="Z33" s="117">
        <f t="shared" si="35"/>
        <v>-3.7421751164441195E-3</v>
      </c>
      <c r="AA33" s="117">
        <f t="shared" si="36"/>
        <v>0</v>
      </c>
      <c r="AB33" s="169">
        <v>15435750179.959999</v>
      </c>
      <c r="AC33" s="170">
        <v>100</v>
      </c>
      <c r="AD33" s="117">
        <f t="shared" si="37"/>
        <v>1.5405343082678387E-2</v>
      </c>
      <c r="AE33" s="117">
        <f t="shared" si="38"/>
        <v>0</v>
      </c>
      <c r="AF33" s="169">
        <v>15256515880.1</v>
      </c>
      <c r="AG33" s="170">
        <v>100</v>
      </c>
      <c r="AH33" s="117">
        <f t="shared" si="39"/>
        <v>-1.161163518263569E-2</v>
      </c>
      <c r="AI33" s="117">
        <f t="shared" si="40"/>
        <v>0</v>
      </c>
      <c r="AJ33" s="118">
        <f t="shared" si="13"/>
        <v>7.0416719365464855E-3</v>
      </c>
      <c r="AK33" s="118">
        <f t="shared" si="14"/>
        <v>0</v>
      </c>
      <c r="AL33" s="119">
        <f t="shared" si="15"/>
        <v>5.9587027214441389E-2</v>
      </c>
      <c r="AM33" s="119">
        <f t="shared" si="16"/>
        <v>0</v>
      </c>
      <c r="AN33" s="120">
        <f t="shared" si="17"/>
        <v>1.6703747812069958E-2</v>
      </c>
      <c r="AO33" s="204">
        <f t="shared" si="18"/>
        <v>0</v>
      </c>
      <c r="AP33" s="124"/>
      <c r="AQ33" s="132"/>
      <c r="AR33" s="129"/>
      <c r="AS33" s="123"/>
      <c r="AT33" s="123"/>
    </row>
    <row r="34" spans="1:47">
      <c r="A34" s="199" t="s">
        <v>129</v>
      </c>
      <c r="B34" s="169">
        <v>608214130.46000004</v>
      </c>
      <c r="C34" s="170">
        <v>1000000</v>
      </c>
      <c r="D34" s="169">
        <v>608500203.37</v>
      </c>
      <c r="E34" s="170">
        <v>1000000</v>
      </c>
      <c r="F34" s="117">
        <f t="shared" si="25"/>
        <v>4.7034900320978412E-4</v>
      </c>
      <c r="G34" s="117">
        <f t="shared" si="26"/>
        <v>0</v>
      </c>
      <c r="H34" s="169">
        <v>608842808.90999997</v>
      </c>
      <c r="I34" s="170">
        <v>1000000</v>
      </c>
      <c r="J34" s="117">
        <f t="shared" si="27"/>
        <v>5.6303274526868106E-4</v>
      </c>
      <c r="K34" s="117">
        <f t="shared" si="28"/>
        <v>0</v>
      </c>
      <c r="L34" s="169">
        <v>624630973.09000003</v>
      </c>
      <c r="M34" s="170">
        <v>1000000</v>
      </c>
      <c r="N34" s="117">
        <f t="shared" si="29"/>
        <v>2.5931429178354469E-2</v>
      </c>
      <c r="O34" s="117">
        <f t="shared" si="30"/>
        <v>0</v>
      </c>
      <c r="P34" s="169">
        <v>624745122.63</v>
      </c>
      <c r="Q34" s="170">
        <v>1000000</v>
      </c>
      <c r="R34" s="117">
        <f t="shared" si="31"/>
        <v>1.8274716579498628E-4</v>
      </c>
      <c r="S34" s="117">
        <f t="shared" si="32"/>
        <v>0</v>
      </c>
      <c r="T34" s="169">
        <v>625034316.75</v>
      </c>
      <c r="U34" s="170">
        <v>1000000</v>
      </c>
      <c r="V34" s="117">
        <f t="shared" si="33"/>
        <v>4.6289936411600852E-4</v>
      </c>
      <c r="W34" s="117">
        <f t="shared" si="34"/>
        <v>0</v>
      </c>
      <c r="X34" s="169">
        <v>625198196.11000001</v>
      </c>
      <c r="Y34" s="170">
        <v>1000000</v>
      </c>
      <c r="Z34" s="117">
        <f t="shared" si="35"/>
        <v>2.621925798444799E-4</v>
      </c>
      <c r="AA34" s="117">
        <f t="shared" si="36"/>
        <v>0</v>
      </c>
      <c r="AB34" s="169">
        <v>615304072.55999994</v>
      </c>
      <c r="AC34" s="170">
        <v>1000000</v>
      </c>
      <c r="AD34" s="117">
        <f t="shared" si="37"/>
        <v>-1.5825579170831865E-2</v>
      </c>
      <c r="AE34" s="117">
        <f t="shared" si="38"/>
        <v>0</v>
      </c>
      <c r="AF34" s="169">
        <v>615464565.74000001</v>
      </c>
      <c r="AG34" s="170">
        <v>1000000</v>
      </c>
      <c r="AH34" s="117">
        <f t="shared" si="39"/>
        <v>2.6083555620285066E-4</v>
      </c>
      <c r="AI34" s="117">
        <f t="shared" si="40"/>
        <v>0</v>
      </c>
      <c r="AJ34" s="118">
        <f t="shared" si="13"/>
        <v>1.5384883027449241E-3</v>
      </c>
      <c r="AK34" s="118">
        <f t="shared" si="14"/>
        <v>0</v>
      </c>
      <c r="AL34" s="119">
        <f t="shared" si="15"/>
        <v>1.1445127432053309E-2</v>
      </c>
      <c r="AM34" s="119">
        <f t="shared" si="16"/>
        <v>0</v>
      </c>
      <c r="AN34" s="120">
        <f t="shared" si="17"/>
        <v>1.1369602906774166E-2</v>
      </c>
      <c r="AO34" s="204">
        <f t="shared" si="18"/>
        <v>0</v>
      </c>
      <c r="AP34" s="124"/>
      <c r="AQ34" s="132"/>
      <c r="AR34" s="129"/>
      <c r="AS34" s="123"/>
      <c r="AT34" s="123"/>
      <c r="AU34" s="310"/>
    </row>
    <row r="35" spans="1:47">
      <c r="A35" s="199" t="s">
        <v>141</v>
      </c>
      <c r="B35" s="169">
        <v>9191263903.5699997</v>
      </c>
      <c r="C35" s="170">
        <v>1</v>
      </c>
      <c r="D35" s="169">
        <v>9184676664.3199997</v>
      </c>
      <c r="E35" s="170">
        <v>1</v>
      </c>
      <c r="F35" s="117">
        <f t="shared" si="25"/>
        <v>-7.1668481278634982E-4</v>
      </c>
      <c r="G35" s="117">
        <f t="shared" si="26"/>
        <v>0</v>
      </c>
      <c r="H35" s="169">
        <v>9190114966.6599998</v>
      </c>
      <c r="I35" s="170">
        <v>1</v>
      </c>
      <c r="J35" s="117">
        <f t="shared" si="27"/>
        <v>5.9210601948857884E-4</v>
      </c>
      <c r="K35" s="117">
        <f t="shared" si="28"/>
        <v>0</v>
      </c>
      <c r="L35" s="169">
        <v>9673395322.8299999</v>
      </c>
      <c r="M35" s="170">
        <v>1</v>
      </c>
      <c r="N35" s="117">
        <f t="shared" si="29"/>
        <v>5.2586976106746203E-2</v>
      </c>
      <c r="O35" s="117">
        <f t="shared" si="30"/>
        <v>0</v>
      </c>
      <c r="P35" s="169">
        <v>10247128299.059999</v>
      </c>
      <c r="Q35" s="170">
        <v>1</v>
      </c>
      <c r="R35" s="117">
        <f t="shared" si="31"/>
        <v>5.9310403129699769E-2</v>
      </c>
      <c r="S35" s="117">
        <f t="shared" si="32"/>
        <v>0</v>
      </c>
      <c r="T35" s="169">
        <v>10424380086.1</v>
      </c>
      <c r="U35" s="170">
        <v>1</v>
      </c>
      <c r="V35" s="117">
        <f t="shared" si="33"/>
        <v>1.7297703499648851E-2</v>
      </c>
      <c r="W35" s="117">
        <f t="shared" si="34"/>
        <v>0</v>
      </c>
      <c r="X35" s="169">
        <v>10061569099.49</v>
      </c>
      <c r="Y35" s="170">
        <v>1</v>
      </c>
      <c r="Z35" s="117">
        <f t="shared" si="35"/>
        <v>-3.4804082699725937E-2</v>
      </c>
      <c r="AA35" s="117">
        <f t="shared" si="36"/>
        <v>0</v>
      </c>
      <c r="AB35" s="169">
        <v>10628390121.84</v>
      </c>
      <c r="AC35" s="170">
        <v>1</v>
      </c>
      <c r="AD35" s="117">
        <f t="shared" si="37"/>
        <v>5.6335251166612907E-2</v>
      </c>
      <c r="AE35" s="117">
        <f t="shared" si="38"/>
        <v>0</v>
      </c>
      <c r="AF35" s="169">
        <v>10626585611.049999</v>
      </c>
      <c r="AG35" s="170">
        <v>1</v>
      </c>
      <c r="AH35" s="117">
        <f t="shared" si="39"/>
        <v>-1.6978213721124835E-4</v>
      </c>
      <c r="AI35" s="117">
        <f t="shared" si="40"/>
        <v>0</v>
      </c>
      <c r="AJ35" s="118">
        <f t="shared" si="13"/>
        <v>1.8803986284059097E-2</v>
      </c>
      <c r="AK35" s="118">
        <f t="shared" si="14"/>
        <v>0</v>
      </c>
      <c r="AL35" s="119">
        <f t="shared" si="15"/>
        <v>0.1569907139280611</v>
      </c>
      <c r="AM35" s="119">
        <f t="shared" si="16"/>
        <v>0</v>
      </c>
      <c r="AN35" s="120">
        <f t="shared" si="17"/>
        <v>3.4099608438598425E-2</v>
      </c>
      <c r="AO35" s="204">
        <f t="shared" si="18"/>
        <v>0</v>
      </c>
      <c r="AP35" s="124"/>
      <c r="AQ35" s="132"/>
      <c r="AR35" s="129"/>
      <c r="AS35" s="123"/>
      <c r="AT35" s="123"/>
    </row>
    <row r="36" spans="1:47" s="263" customFormat="1">
      <c r="A36" s="199" t="s">
        <v>146</v>
      </c>
      <c r="B36" s="169">
        <v>15804796426.940001</v>
      </c>
      <c r="C36" s="170">
        <v>1</v>
      </c>
      <c r="D36" s="169">
        <v>15170684885.15</v>
      </c>
      <c r="E36" s="170">
        <v>1</v>
      </c>
      <c r="F36" s="117">
        <f t="shared" si="25"/>
        <v>-4.012146216000155E-2</v>
      </c>
      <c r="G36" s="117">
        <f t="shared" si="26"/>
        <v>0</v>
      </c>
      <c r="H36" s="169">
        <v>15231550347.950001</v>
      </c>
      <c r="I36" s="170">
        <v>1</v>
      </c>
      <c r="J36" s="117">
        <f t="shared" si="27"/>
        <v>4.0120444963944908E-3</v>
      </c>
      <c r="K36" s="117">
        <f t="shared" si="28"/>
        <v>0</v>
      </c>
      <c r="L36" s="169">
        <v>15219332608.17</v>
      </c>
      <c r="M36" s="170">
        <v>1</v>
      </c>
      <c r="N36" s="117">
        <f t="shared" si="29"/>
        <v>-8.0213369623565996E-4</v>
      </c>
      <c r="O36" s="117">
        <f t="shared" si="30"/>
        <v>0</v>
      </c>
      <c r="P36" s="169">
        <v>14727164699.26</v>
      </c>
      <c r="Q36" s="170">
        <v>1</v>
      </c>
      <c r="R36" s="117">
        <f t="shared" si="31"/>
        <v>-3.2338337138764918E-2</v>
      </c>
      <c r="S36" s="117">
        <f t="shared" si="32"/>
        <v>0</v>
      </c>
      <c r="T36" s="169">
        <v>14717610460.120001</v>
      </c>
      <c r="U36" s="170">
        <v>1</v>
      </c>
      <c r="V36" s="117">
        <f t="shared" si="33"/>
        <v>-6.4874939169244595E-4</v>
      </c>
      <c r="W36" s="117">
        <f t="shared" si="34"/>
        <v>0</v>
      </c>
      <c r="X36" s="169">
        <v>15097764714.25</v>
      </c>
      <c r="Y36" s="170">
        <v>1</v>
      </c>
      <c r="Z36" s="117">
        <f t="shared" si="35"/>
        <v>2.582988965227033E-2</v>
      </c>
      <c r="AA36" s="117">
        <f t="shared" si="36"/>
        <v>0</v>
      </c>
      <c r="AB36" s="169">
        <v>15017218002.459999</v>
      </c>
      <c r="AC36" s="170">
        <v>1</v>
      </c>
      <c r="AD36" s="117">
        <f t="shared" si="37"/>
        <v>-5.3350090768057232E-3</v>
      </c>
      <c r="AE36" s="117">
        <f t="shared" si="38"/>
        <v>0</v>
      </c>
      <c r="AF36" s="169">
        <v>15118593184.809999</v>
      </c>
      <c r="AG36" s="170">
        <v>1</v>
      </c>
      <c r="AH36" s="117">
        <f t="shared" si="39"/>
        <v>6.7505967039563465E-3</v>
      </c>
      <c r="AI36" s="117">
        <f t="shared" si="40"/>
        <v>0</v>
      </c>
      <c r="AJ36" s="118">
        <f t="shared" si="13"/>
        <v>-5.3316450763598909E-3</v>
      </c>
      <c r="AK36" s="118">
        <f t="shared" si="14"/>
        <v>0</v>
      </c>
      <c r="AL36" s="119">
        <f t="shared" si="15"/>
        <v>-3.4337078869122592E-3</v>
      </c>
      <c r="AM36" s="119">
        <f t="shared" si="16"/>
        <v>0</v>
      </c>
      <c r="AN36" s="120">
        <f t="shared" si="17"/>
        <v>2.1335634623234408E-2</v>
      </c>
      <c r="AO36" s="204">
        <f t="shared" si="18"/>
        <v>0</v>
      </c>
      <c r="AP36" s="124"/>
      <c r="AQ36" s="132"/>
      <c r="AR36" s="129"/>
      <c r="AS36" s="123"/>
      <c r="AT36" s="123"/>
    </row>
    <row r="37" spans="1:47" s="280" customFormat="1">
      <c r="A37" s="199" t="s">
        <v>149</v>
      </c>
      <c r="B37" s="169">
        <v>640340748.15999997</v>
      </c>
      <c r="C37" s="170">
        <v>100</v>
      </c>
      <c r="D37" s="169">
        <v>632453323.95000005</v>
      </c>
      <c r="E37" s="170">
        <v>100</v>
      </c>
      <c r="F37" s="117">
        <f t="shared" si="25"/>
        <v>-1.2317542234605867E-2</v>
      </c>
      <c r="G37" s="117">
        <f t="shared" si="26"/>
        <v>0</v>
      </c>
      <c r="H37" s="169">
        <v>634654690.09000003</v>
      </c>
      <c r="I37" s="170">
        <v>100</v>
      </c>
      <c r="J37" s="117">
        <f t="shared" si="27"/>
        <v>3.4806776352305476E-3</v>
      </c>
      <c r="K37" s="117">
        <f t="shared" si="28"/>
        <v>0</v>
      </c>
      <c r="L37" s="169">
        <v>631824842.49000001</v>
      </c>
      <c r="M37" s="170">
        <v>100</v>
      </c>
      <c r="N37" s="117">
        <f t="shared" si="29"/>
        <v>-4.4588776293431704E-3</v>
      </c>
      <c r="O37" s="117">
        <f t="shared" si="30"/>
        <v>0</v>
      </c>
      <c r="P37" s="169">
        <v>632062187.75</v>
      </c>
      <c r="Q37" s="170">
        <v>100</v>
      </c>
      <c r="R37" s="117">
        <f t="shared" si="31"/>
        <v>3.7565040821222059E-4</v>
      </c>
      <c r="S37" s="117">
        <f t="shared" si="32"/>
        <v>0</v>
      </c>
      <c r="T37" s="169">
        <v>631977387.33000004</v>
      </c>
      <c r="U37" s="170">
        <v>100</v>
      </c>
      <c r="V37" s="117">
        <f t="shared" si="33"/>
        <v>-1.3416467816533624E-4</v>
      </c>
      <c r="W37" s="117">
        <f t="shared" si="34"/>
        <v>0</v>
      </c>
      <c r="X37" s="169">
        <v>632639726.87</v>
      </c>
      <c r="Y37" s="170">
        <v>100</v>
      </c>
      <c r="Z37" s="117">
        <f t="shared" si="35"/>
        <v>1.0480430997669662E-3</v>
      </c>
      <c r="AA37" s="117">
        <f t="shared" si="36"/>
        <v>0</v>
      </c>
      <c r="AB37" s="169">
        <v>614695365.20000005</v>
      </c>
      <c r="AC37" s="170">
        <v>100</v>
      </c>
      <c r="AD37" s="117">
        <f t="shared" si="37"/>
        <v>-2.8364266276447909E-2</v>
      </c>
      <c r="AE37" s="117">
        <f t="shared" si="38"/>
        <v>0</v>
      </c>
      <c r="AF37" s="169">
        <v>608735167.01999998</v>
      </c>
      <c r="AG37" s="170">
        <v>100</v>
      </c>
      <c r="AH37" s="117">
        <f t="shared" si="39"/>
        <v>-9.6961820723356681E-3</v>
      </c>
      <c r="AI37" s="117">
        <f t="shared" si="40"/>
        <v>0</v>
      </c>
      <c r="AJ37" s="118">
        <f t="shared" si="13"/>
        <v>-6.2583327184610278E-3</v>
      </c>
      <c r="AK37" s="118">
        <f t="shared" si="14"/>
        <v>0</v>
      </c>
      <c r="AL37" s="119">
        <f t="shared" si="15"/>
        <v>-3.7501829829698477E-2</v>
      </c>
      <c r="AM37" s="119">
        <f t="shared" si="16"/>
        <v>0</v>
      </c>
      <c r="AN37" s="120">
        <f t="shared" si="17"/>
        <v>1.0489380901012103E-2</v>
      </c>
      <c r="AO37" s="204">
        <f t="shared" si="18"/>
        <v>0</v>
      </c>
      <c r="AP37" s="124"/>
      <c r="AQ37" s="132"/>
      <c r="AR37" s="129"/>
      <c r="AS37" s="123"/>
      <c r="AT37" s="123"/>
    </row>
    <row r="38" spans="1:47" s="280" customFormat="1">
      <c r="A38" s="199" t="s">
        <v>161</v>
      </c>
      <c r="B38" s="167">
        <v>17424727650.380001</v>
      </c>
      <c r="C38" s="170">
        <v>1</v>
      </c>
      <c r="D38" s="167">
        <v>17048465638.41</v>
      </c>
      <c r="E38" s="170">
        <v>1</v>
      </c>
      <c r="F38" s="117">
        <f t="shared" si="25"/>
        <v>-2.1593566311023268E-2</v>
      </c>
      <c r="G38" s="117">
        <f t="shared" si="26"/>
        <v>0</v>
      </c>
      <c r="H38" s="167">
        <v>17041420377.67</v>
      </c>
      <c r="I38" s="170">
        <v>1</v>
      </c>
      <c r="J38" s="117">
        <f t="shared" si="27"/>
        <v>-4.13248962658955E-4</v>
      </c>
      <c r="K38" s="117">
        <f t="shared" si="28"/>
        <v>0</v>
      </c>
      <c r="L38" s="167">
        <v>17293503779.459999</v>
      </c>
      <c r="M38" s="170">
        <v>1</v>
      </c>
      <c r="N38" s="117">
        <f t="shared" si="29"/>
        <v>1.4792393838269089E-2</v>
      </c>
      <c r="O38" s="117">
        <f t="shared" si="30"/>
        <v>0</v>
      </c>
      <c r="P38" s="167">
        <v>16858800695.559999</v>
      </c>
      <c r="Q38" s="170">
        <v>1</v>
      </c>
      <c r="R38" s="117">
        <f t="shared" si="31"/>
        <v>-2.5136784855380737E-2</v>
      </c>
      <c r="S38" s="117">
        <f t="shared" si="32"/>
        <v>0</v>
      </c>
      <c r="T38" s="167">
        <v>16105046950.780001</v>
      </c>
      <c r="U38" s="170">
        <v>1</v>
      </c>
      <c r="V38" s="117">
        <f t="shared" si="33"/>
        <v>-4.4709808152516468E-2</v>
      </c>
      <c r="W38" s="117">
        <f t="shared" si="34"/>
        <v>0</v>
      </c>
      <c r="X38" s="167">
        <v>16064502928.379999</v>
      </c>
      <c r="Y38" s="170">
        <v>1</v>
      </c>
      <c r="Z38" s="117">
        <f t="shared" si="35"/>
        <v>-2.5174730954781784E-3</v>
      </c>
      <c r="AA38" s="117">
        <f t="shared" si="36"/>
        <v>0</v>
      </c>
      <c r="AB38" s="167">
        <v>15962110974.77</v>
      </c>
      <c r="AC38" s="170">
        <v>1</v>
      </c>
      <c r="AD38" s="117">
        <f t="shared" si="37"/>
        <v>-6.3738015465831946E-3</v>
      </c>
      <c r="AE38" s="117">
        <f t="shared" si="38"/>
        <v>0</v>
      </c>
      <c r="AF38" s="167">
        <v>15560045833.190001</v>
      </c>
      <c r="AG38" s="170">
        <v>1</v>
      </c>
      <c r="AH38" s="117">
        <f t="shared" si="39"/>
        <v>-2.5188719851372499E-2</v>
      </c>
      <c r="AI38" s="117">
        <f t="shared" si="40"/>
        <v>0</v>
      </c>
      <c r="AJ38" s="118">
        <f t="shared" si="13"/>
        <v>-1.3892626117093026E-2</v>
      </c>
      <c r="AK38" s="118">
        <f t="shared" si="14"/>
        <v>0</v>
      </c>
      <c r="AL38" s="119">
        <f t="shared" si="15"/>
        <v>-8.7305206039574978E-2</v>
      </c>
      <c r="AM38" s="119">
        <f t="shared" si="16"/>
        <v>0</v>
      </c>
      <c r="AN38" s="120">
        <f t="shared" si="17"/>
        <v>1.8721594999810909E-2</v>
      </c>
      <c r="AO38" s="204">
        <f t="shared" si="18"/>
        <v>0</v>
      </c>
      <c r="AP38" s="124"/>
      <c r="AQ38" s="132"/>
      <c r="AR38" s="129"/>
      <c r="AS38" s="123"/>
      <c r="AT38" s="123"/>
    </row>
    <row r="39" spans="1:47" s="280" customFormat="1">
      <c r="A39" s="199" t="s">
        <v>162</v>
      </c>
      <c r="B39" s="167">
        <v>827772280.88999999</v>
      </c>
      <c r="C39" s="170">
        <v>10</v>
      </c>
      <c r="D39" s="167">
        <v>811053280.88999999</v>
      </c>
      <c r="E39" s="170">
        <v>10</v>
      </c>
      <c r="F39" s="117">
        <f t="shared" si="25"/>
        <v>-2.0197583787203106E-2</v>
      </c>
      <c r="G39" s="117">
        <f t="shared" si="26"/>
        <v>0</v>
      </c>
      <c r="H39" s="167">
        <v>814450276.33000004</v>
      </c>
      <c r="I39" s="170">
        <v>10</v>
      </c>
      <c r="J39" s="117">
        <f t="shared" si="27"/>
        <v>4.1883751906809418E-3</v>
      </c>
      <c r="K39" s="117">
        <f t="shared" si="28"/>
        <v>0</v>
      </c>
      <c r="L39" s="167">
        <v>810297144.57000005</v>
      </c>
      <c r="M39" s="170">
        <v>10</v>
      </c>
      <c r="N39" s="117">
        <f t="shared" si="29"/>
        <v>-5.0993067111652851E-3</v>
      </c>
      <c r="O39" s="117">
        <f t="shared" si="30"/>
        <v>0</v>
      </c>
      <c r="P39" s="167">
        <v>801357992.13</v>
      </c>
      <c r="Q39" s="170">
        <v>10</v>
      </c>
      <c r="R39" s="117">
        <f t="shared" si="31"/>
        <v>-1.1031943651663481E-2</v>
      </c>
      <c r="S39" s="117">
        <f t="shared" si="32"/>
        <v>0</v>
      </c>
      <c r="T39" s="167">
        <v>801357992.13</v>
      </c>
      <c r="U39" s="170">
        <v>10</v>
      </c>
      <c r="V39" s="117">
        <f t="shared" si="33"/>
        <v>0</v>
      </c>
      <c r="W39" s="117">
        <f t="shared" si="34"/>
        <v>0</v>
      </c>
      <c r="X39" s="167">
        <v>815878275.42999995</v>
      </c>
      <c r="Y39" s="170">
        <v>10</v>
      </c>
      <c r="Z39" s="117">
        <f t="shared" si="35"/>
        <v>1.8119596288551653E-2</v>
      </c>
      <c r="AA39" s="117">
        <f t="shared" si="36"/>
        <v>0</v>
      </c>
      <c r="AB39" s="167">
        <v>797460338.50999999</v>
      </c>
      <c r="AC39" s="170">
        <v>10</v>
      </c>
      <c r="AD39" s="117">
        <f t="shared" si="37"/>
        <v>-2.2574368597194208E-2</v>
      </c>
      <c r="AE39" s="117">
        <f t="shared" si="38"/>
        <v>0</v>
      </c>
      <c r="AF39" s="167">
        <v>818413987.67999995</v>
      </c>
      <c r="AG39" s="170">
        <v>10</v>
      </c>
      <c r="AH39" s="117">
        <f t="shared" si="39"/>
        <v>2.6275474977414445E-2</v>
      </c>
      <c r="AI39" s="117">
        <f t="shared" si="40"/>
        <v>0</v>
      </c>
      <c r="AJ39" s="118">
        <f t="shared" si="13"/>
        <v>-1.2899695363223795E-3</v>
      </c>
      <c r="AK39" s="118">
        <f t="shared" si="14"/>
        <v>0</v>
      </c>
      <c r="AL39" s="119">
        <f t="shared" si="15"/>
        <v>9.0754910477925388E-3</v>
      </c>
      <c r="AM39" s="119">
        <f t="shared" si="16"/>
        <v>0</v>
      </c>
      <c r="AN39" s="120">
        <f t="shared" si="17"/>
        <v>1.7271784954166109E-2</v>
      </c>
      <c r="AO39" s="204">
        <f t="shared" si="18"/>
        <v>0</v>
      </c>
      <c r="AP39" s="124"/>
      <c r="AQ39" s="132"/>
      <c r="AR39" s="129"/>
      <c r="AS39" s="123"/>
      <c r="AT39" s="123"/>
    </row>
    <row r="40" spans="1:47" s="280" customFormat="1">
      <c r="A40" s="199" t="s">
        <v>173</v>
      </c>
      <c r="B40" s="167">
        <v>1266257343.24</v>
      </c>
      <c r="C40" s="170">
        <v>1</v>
      </c>
      <c r="D40" s="167">
        <v>1267102686.7</v>
      </c>
      <c r="E40" s="170">
        <v>1</v>
      </c>
      <c r="F40" s="117">
        <f t="shared" si="25"/>
        <v>6.6759214824139903E-4</v>
      </c>
      <c r="G40" s="117">
        <f t="shared" si="26"/>
        <v>0</v>
      </c>
      <c r="H40" s="167">
        <v>1267747453.6900001</v>
      </c>
      <c r="I40" s="170">
        <v>1</v>
      </c>
      <c r="J40" s="117">
        <f t="shared" si="27"/>
        <v>5.08851410992758E-4</v>
      </c>
      <c r="K40" s="117">
        <f t="shared" si="28"/>
        <v>0</v>
      </c>
      <c r="L40" s="167">
        <v>1259859269.47</v>
      </c>
      <c r="M40" s="170">
        <v>1</v>
      </c>
      <c r="N40" s="117">
        <f t="shared" si="29"/>
        <v>-6.2222047435710427E-3</v>
      </c>
      <c r="O40" s="117">
        <f t="shared" si="30"/>
        <v>0</v>
      </c>
      <c r="P40" s="167">
        <v>1260226859.3099999</v>
      </c>
      <c r="Q40" s="170">
        <v>1</v>
      </c>
      <c r="R40" s="117">
        <f t="shared" si="31"/>
        <v>2.9177055636900822E-4</v>
      </c>
      <c r="S40" s="117">
        <f t="shared" si="32"/>
        <v>0</v>
      </c>
      <c r="T40" s="167">
        <v>1261688767.03</v>
      </c>
      <c r="U40" s="170">
        <v>1</v>
      </c>
      <c r="V40" s="117">
        <f t="shared" si="33"/>
        <v>1.1600353612526979E-3</v>
      </c>
      <c r="W40" s="117">
        <f t="shared" si="34"/>
        <v>0</v>
      </c>
      <c r="X40" s="167">
        <v>1248190308.03</v>
      </c>
      <c r="Y40" s="170">
        <v>1</v>
      </c>
      <c r="Z40" s="117">
        <f t="shared" si="35"/>
        <v>-1.0698723292730273E-2</v>
      </c>
      <c r="AA40" s="117">
        <f t="shared" si="36"/>
        <v>0</v>
      </c>
      <c r="AB40" s="167">
        <v>1238297710.5899999</v>
      </c>
      <c r="AC40" s="170">
        <v>1</v>
      </c>
      <c r="AD40" s="117">
        <f t="shared" si="37"/>
        <v>-7.9255521985372532E-3</v>
      </c>
      <c r="AE40" s="117">
        <f t="shared" si="38"/>
        <v>0</v>
      </c>
      <c r="AF40" s="167">
        <v>1235691834.8</v>
      </c>
      <c r="AG40" s="170">
        <v>1</v>
      </c>
      <c r="AH40" s="117">
        <f t="shared" si="39"/>
        <v>-2.1044016860520278E-3</v>
      </c>
      <c r="AI40" s="117">
        <f t="shared" si="40"/>
        <v>0</v>
      </c>
      <c r="AJ40" s="118">
        <f t="shared" si="13"/>
        <v>-3.0403290555043412E-3</v>
      </c>
      <c r="AK40" s="118">
        <f t="shared" si="14"/>
        <v>0</v>
      </c>
      <c r="AL40" s="119">
        <f t="shared" si="15"/>
        <v>-2.4789507772101305E-2</v>
      </c>
      <c r="AM40" s="119">
        <f t="shared" si="16"/>
        <v>0</v>
      </c>
      <c r="AN40" s="120">
        <f t="shared" si="17"/>
        <v>4.6075715803936181E-3</v>
      </c>
      <c r="AO40" s="204">
        <f t="shared" si="18"/>
        <v>0</v>
      </c>
      <c r="AP40" s="124"/>
      <c r="AQ40" s="132"/>
      <c r="AR40" s="129"/>
      <c r="AS40" s="123"/>
      <c r="AT40" s="123"/>
    </row>
    <row r="41" spans="1:47" s="280" customFormat="1">
      <c r="A41" s="199" t="s">
        <v>175</v>
      </c>
      <c r="B41" s="167">
        <v>10490763024.49</v>
      </c>
      <c r="C41" s="170">
        <v>100</v>
      </c>
      <c r="D41" s="167">
        <v>10329573750.120001</v>
      </c>
      <c r="E41" s="170">
        <v>100</v>
      </c>
      <c r="F41" s="117">
        <f t="shared" si="25"/>
        <v>-1.5364876129001592E-2</v>
      </c>
      <c r="G41" s="117">
        <f t="shared" si="26"/>
        <v>0</v>
      </c>
      <c r="H41" s="167">
        <v>9878946211.8099995</v>
      </c>
      <c r="I41" s="170">
        <v>100</v>
      </c>
      <c r="J41" s="117">
        <f t="shared" si="27"/>
        <v>-4.3624988717929074E-2</v>
      </c>
      <c r="K41" s="117">
        <f t="shared" si="28"/>
        <v>0</v>
      </c>
      <c r="L41" s="167">
        <v>9811400194.1800003</v>
      </c>
      <c r="M41" s="170">
        <v>100</v>
      </c>
      <c r="N41" s="117">
        <f t="shared" si="29"/>
        <v>-6.8373707257611965E-3</v>
      </c>
      <c r="O41" s="117">
        <f t="shared" si="30"/>
        <v>0</v>
      </c>
      <c r="P41" s="167">
        <v>9756585795.3199997</v>
      </c>
      <c r="Q41" s="170">
        <v>100</v>
      </c>
      <c r="R41" s="117">
        <f t="shared" si="31"/>
        <v>-5.5868069567191671E-3</v>
      </c>
      <c r="S41" s="117">
        <f t="shared" si="32"/>
        <v>0</v>
      </c>
      <c r="T41" s="167">
        <v>9400342704.3299999</v>
      </c>
      <c r="U41" s="170">
        <v>100</v>
      </c>
      <c r="V41" s="117">
        <f t="shared" si="33"/>
        <v>-3.6513089564679586E-2</v>
      </c>
      <c r="W41" s="117">
        <f t="shared" si="34"/>
        <v>0</v>
      </c>
      <c r="X41" s="167">
        <v>9201160050.7399998</v>
      </c>
      <c r="Y41" s="170">
        <v>100</v>
      </c>
      <c r="Z41" s="117">
        <f t="shared" si="35"/>
        <v>-2.1188871497020246E-2</v>
      </c>
      <c r="AA41" s="117">
        <f t="shared" si="36"/>
        <v>0</v>
      </c>
      <c r="AB41" s="167">
        <v>9261218856.7199993</v>
      </c>
      <c r="AC41" s="170">
        <v>100</v>
      </c>
      <c r="AD41" s="117">
        <f t="shared" si="37"/>
        <v>6.5273080403779448E-3</v>
      </c>
      <c r="AE41" s="117">
        <f t="shared" si="38"/>
        <v>0</v>
      </c>
      <c r="AF41" s="167">
        <v>9167773443.3899994</v>
      </c>
      <c r="AG41" s="170">
        <v>100</v>
      </c>
      <c r="AH41" s="117">
        <f t="shared" si="39"/>
        <v>-1.0089969233606368E-2</v>
      </c>
      <c r="AI41" s="117">
        <f t="shared" si="40"/>
        <v>0</v>
      </c>
      <c r="AJ41" s="118">
        <f t="shared" si="13"/>
        <v>-1.6584833098042411E-2</v>
      </c>
      <c r="AK41" s="118">
        <f t="shared" si="14"/>
        <v>0</v>
      </c>
      <c r="AL41" s="119">
        <f t="shared" si="15"/>
        <v>-0.11247320894693302</v>
      </c>
      <c r="AM41" s="119">
        <f t="shared" si="16"/>
        <v>0</v>
      </c>
      <c r="AN41" s="120">
        <f t="shared" si="17"/>
        <v>1.6661824684235584E-2</v>
      </c>
      <c r="AO41" s="204">
        <f t="shared" si="18"/>
        <v>0</v>
      </c>
      <c r="AP41" s="124"/>
      <c r="AQ41" s="132"/>
      <c r="AR41" s="129"/>
      <c r="AS41" s="123"/>
      <c r="AT41" s="123"/>
    </row>
    <row r="42" spans="1:47" s="280" customFormat="1">
      <c r="A42" s="199" t="s">
        <v>177</v>
      </c>
      <c r="B42" s="167">
        <v>717184942.80999994</v>
      </c>
      <c r="C42" s="170">
        <v>1</v>
      </c>
      <c r="D42" s="167">
        <v>716902705.99000001</v>
      </c>
      <c r="E42" s="170">
        <v>1</v>
      </c>
      <c r="F42" s="117">
        <f t="shared" si="25"/>
        <v>-3.9353422409302416E-4</v>
      </c>
      <c r="G42" s="117">
        <f t="shared" si="26"/>
        <v>0</v>
      </c>
      <c r="H42" s="167">
        <v>716976748.38999999</v>
      </c>
      <c r="I42" s="170">
        <v>1</v>
      </c>
      <c r="J42" s="117">
        <f t="shared" si="27"/>
        <v>1.03280960416697E-4</v>
      </c>
      <c r="K42" s="117">
        <f t="shared" si="28"/>
        <v>0</v>
      </c>
      <c r="L42" s="167">
        <v>717744923.09000003</v>
      </c>
      <c r="M42" s="170">
        <v>1</v>
      </c>
      <c r="N42" s="117">
        <f t="shared" si="29"/>
        <v>1.0714081059462733E-3</v>
      </c>
      <c r="O42" s="117">
        <f t="shared" si="30"/>
        <v>0</v>
      </c>
      <c r="P42" s="167">
        <v>717943979.70000005</v>
      </c>
      <c r="Q42" s="170">
        <v>1</v>
      </c>
      <c r="R42" s="117">
        <f t="shared" si="31"/>
        <v>2.7733614491210276E-4</v>
      </c>
      <c r="S42" s="117">
        <f t="shared" si="32"/>
        <v>0</v>
      </c>
      <c r="T42" s="167">
        <v>717815129</v>
      </c>
      <c r="U42" s="170">
        <v>1</v>
      </c>
      <c r="V42" s="117">
        <f t="shared" si="33"/>
        <v>-1.7947180231790398E-4</v>
      </c>
      <c r="W42" s="117">
        <f t="shared" si="34"/>
        <v>0</v>
      </c>
      <c r="X42" s="167">
        <v>708691576.25999999</v>
      </c>
      <c r="Y42" s="170">
        <v>1</v>
      </c>
      <c r="Z42" s="117">
        <f t="shared" si="35"/>
        <v>-1.2710170587669531E-2</v>
      </c>
      <c r="AA42" s="117">
        <f t="shared" si="36"/>
        <v>0</v>
      </c>
      <c r="AB42" s="167">
        <v>708720791.27999997</v>
      </c>
      <c r="AC42" s="170">
        <v>1</v>
      </c>
      <c r="AD42" s="117">
        <f t="shared" si="37"/>
        <v>4.1223884943233352E-5</v>
      </c>
      <c r="AE42" s="117">
        <f t="shared" si="38"/>
        <v>0</v>
      </c>
      <c r="AF42" s="167">
        <v>708845416.75</v>
      </c>
      <c r="AG42" s="170">
        <v>1</v>
      </c>
      <c r="AH42" s="117">
        <f t="shared" si="39"/>
        <v>1.7584565252410075E-4</v>
      </c>
      <c r="AI42" s="117">
        <f t="shared" si="40"/>
        <v>0</v>
      </c>
      <c r="AJ42" s="118">
        <f t="shared" si="13"/>
        <v>-1.4517602331672564E-3</v>
      </c>
      <c r="AK42" s="118">
        <f t="shared" si="14"/>
        <v>0</v>
      </c>
      <c r="AL42" s="119">
        <f t="shared" si="15"/>
        <v>-1.1239027517511421E-2</v>
      </c>
      <c r="AM42" s="119">
        <f t="shared" si="16"/>
        <v>0</v>
      </c>
      <c r="AN42" s="120">
        <f t="shared" si="17"/>
        <v>4.5691945556226351E-3</v>
      </c>
      <c r="AO42" s="204">
        <f t="shared" si="18"/>
        <v>0</v>
      </c>
      <c r="AP42" s="124"/>
      <c r="AQ42" s="132"/>
      <c r="AR42" s="129"/>
      <c r="AS42" s="123"/>
      <c r="AT42" s="123"/>
    </row>
    <row r="43" spans="1:47" s="280" customFormat="1">
      <c r="A43" s="199" t="s">
        <v>182</v>
      </c>
      <c r="B43" s="167">
        <v>300195591.30000001</v>
      </c>
      <c r="C43" s="170">
        <v>100</v>
      </c>
      <c r="D43" s="167">
        <v>301238201.69999999</v>
      </c>
      <c r="E43" s="170">
        <v>100</v>
      </c>
      <c r="F43" s="117">
        <f t="shared" si="25"/>
        <v>3.4731036371485049E-3</v>
      </c>
      <c r="G43" s="117">
        <f t="shared" si="26"/>
        <v>0</v>
      </c>
      <c r="H43" s="167">
        <v>302965227.29000002</v>
      </c>
      <c r="I43" s="170">
        <v>100</v>
      </c>
      <c r="J43" s="117">
        <f t="shared" si="27"/>
        <v>5.7330895625248759E-3</v>
      </c>
      <c r="K43" s="117">
        <f t="shared" si="28"/>
        <v>0</v>
      </c>
      <c r="L43" s="167">
        <v>303068462.57999998</v>
      </c>
      <c r="M43" s="170">
        <v>100</v>
      </c>
      <c r="N43" s="117">
        <f t="shared" si="29"/>
        <v>3.4074963296413038E-4</v>
      </c>
      <c r="O43" s="117">
        <f t="shared" si="30"/>
        <v>0</v>
      </c>
      <c r="P43" s="167">
        <v>302350423.44</v>
      </c>
      <c r="Q43" s="170">
        <v>100</v>
      </c>
      <c r="R43" s="117">
        <f t="shared" si="31"/>
        <v>-2.3692308130228074E-3</v>
      </c>
      <c r="S43" s="117">
        <f t="shared" si="32"/>
        <v>0</v>
      </c>
      <c r="T43" s="167">
        <v>302036905.01999998</v>
      </c>
      <c r="U43" s="170">
        <v>100</v>
      </c>
      <c r="V43" s="117">
        <f t="shared" si="33"/>
        <v>-1.0369372611850598E-3</v>
      </c>
      <c r="W43" s="117">
        <f t="shared" si="34"/>
        <v>0</v>
      </c>
      <c r="X43" s="167">
        <v>302706767.60000002</v>
      </c>
      <c r="Y43" s="170">
        <v>100</v>
      </c>
      <c r="Z43" s="117">
        <f t="shared" si="35"/>
        <v>2.2178169914556854E-3</v>
      </c>
      <c r="AA43" s="117">
        <f t="shared" si="36"/>
        <v>0</v>
      </c>
      <c r="AB43" s="167">
        <v>283885307.36000001</v>
      </c>
      <c r="AC43" s="170">
        <v>100</v>
      </c>
      <c r="AD43" s="117">
        <f t="shared" si="37"/>
        <v>-6.2177203335179114E-2</v>
      </c>
      <c r="AE43" s="117">
        <f t="shared" si="38"/>
        <v>0</v>
      </c>
      <c r="AF43" s="167">
        <v>283167400.50999999</v>
      </c>
      <c r="AG43" s="170">
        <v>100</v>
      </c>
      <c r="AH43" s="117">
        <f t="shared" si="39"/>
        <v>-2.5288622953974628E-3</v>
      </c>
      <c r="AI43" s="117">
        <f t="shared" si="40"/>
        <v>0</v>
      </c>
      <c r="AJ43" s="118">
        <f t="shared" si="13"/>
        <v>-7.0434342350864064E-3</v>
      </c>
      <c r="AK43" s="118">
        <f t="shared" si="14"/>
        <v>0</v>
      </c>
      <c r="AL43" s="119">
        <f t="shared" si="15"/>
        <v>-5.9988411456514144E-2</v>
      </c>
      <c r="AM43" s="119">
        <f t="shared" si="16"/>
        <v>0</v>
      </c>
      <c r="AN43" s="120">
        <f t="shared" si="17"/>
        <v>2.2463221093781165E-2</v>
      </c>
      <c r="AO43" s="204">
        <f t="shared" si="18"/>
        <v>0</v>
      </c>
      <c r="AP43" s="124"/>
      <c r="AQ43" s="132"/>
      <c r="AR43" s="129"/>
      <c r="AS43" s="123"/>
      <c r="AT43" s="123"/>
    </row>
    <row r="44" spans="1:47">
      <c r="A44" s="199" t="s">
        <v>202</v>
      </c>
      <c r="B44" s="167">
        <v>0</v>
      </c>
      <c r="C44" s="170">
        <v>0</v>
      </c>
      <c r="D44" s="167">
        <v>0</v>
      </c>
      <c r="E44" s="170">
        <v>0</v>
      </c>
      <c r="F44" s="117" t="e">
        <f t="shared" si="25"/>
        <v>#DIV/0!</v>
      </c>
      <c r="G44" s="117" t="e">
        <f t="shared" si="26"/>
        <v>#DIV/0!</v>
      </c>
      <c r="H44" s="167">
        <v>98945834.174207643</v>
      </c>
      <c r="I44" s="170">
        <v>1</v>
      </c>
      <c r="J44" s="117" t="e">
        <f t="shared" si="27"/>
        <v>#DIV/0!</v>
      </c>
      <c r="K44" s="117" t="e">
        <f t="shared" si="28"/>
        <v>#DIV/0!</v>
      </c>
      <c r="L44" s="167">
        <v>98087910.320765033</v>
      </c>
      <c r="M44" s="170">
        <v>1</v>
      </c>
      <c r="N44" s="117">
        <f t="shared" si="29"/>
        <v>-8.6706414737190186E-3</v>
      </c>
      <c r="O44" s="117">
        <f t="shared" si="30"/>
        <v>0</v>
      </c>
      <c r="P44" s="167">
        <v>98113166.631857917</v>
      </c>
      <c r="Q44" s="170">
        <v>1</v>
      </c>
      <c r="R44" s="117">
        <f t="shared" si="31"/>
        <v>2.5748648340341525E-4</v>
      </c>
      <c r="S44" s="117">
        <f t="shared" si="32"/>
        <v>0</v>
      </c>
      <c r="T44" s="167">
        <v>98194471.665683061</v>
      </c>
      <c r="U44" s="170">
        <v>1</v>
      </c>
      <c r="V44" s="117">
        <f t="shared" si="33"/>
        <v>8.2868626725930131E-4</v>
      </c>
      <c r="W44" s="117">
        <f t="shared" si="34"/>
        <v>0</v>
      </c>
      <c r="X44" s="167">
        <v>98265503.248961747</v>
      </c>
      <c r="Y44" s="170">
        <v>1</v>
      </c>
      <c r="Z44" s="117">
        <f t="shared" si="35"/>
        <v>7.2337660230529946E-4</v>
      </c>
      <c r="AA44" s="117">
        <f t="shared" si="36"/>
        <v>0</v>
      </c>
      <c r="AB44" s="167">
        <v>98360196.963333338</v>
      </c>
      <c r="AC44" s="170">
        <v>1</v>
      </c>
      <c r="AD44" s="117">
        <f t="shared" si="37"/>
        <v>9.6365165028137502E-4</v>
      </c>
      <c r="AE44" s="117">
        <f t="shared" si="38"/>
        <v>0</v>
      </c>
      <c r="AF44" s="167">
        <v>98443044.17715846</v>
      </c>
      <c r="AG44" s="170">
        <v>1</v>
      </c>
      <c r="AH44" s="117">
        <f t="shared" si="39"/>
        <v>8.4228393580794945E-4</v>
      </c>
      <c r="AI44" s="117">
        <f t="shared" si="40"/>
        <v>0</v>
      </c>
      <c r="AJ44" s="118" t="e">
        <f t="shared" si="13"/>
        <v>#DIV/0!</v>
      </c>
      <c r="AK44" s="118" t="e">
        <f t="shared" si="14"/>
        <v>#DIV/0!</v>
      </c>
      <c r="AL44" s="119" t="e">
        <f t="shared" si="15"/>
        <v>#DIV/0!</v>
      </c>
      <c r="AM44" s="119" t="e">
        <f t="shared" si="16"/>
        <v>#DIV/0!</v>
      </c>
      <c r="AN44" s="120" t="e">
        <f t="shared" si="17"/>
        <v>#DIV/0!</v>
      </c>
      <c r="AO44" s="204" t="e">
        <f t="shared" si="18"/>
        <v>#DIV/0!</v>
      </c>
      <c r="AP44" s="124"/>
      <c r="AQ44" s="133">
        <v>2266908745.4000001</v>
      </c>
      <c r="AR44" s="129">
        <v>1</v>
      </c>
      <c r="AS44" s="123" t="e">
        <f>(#REF!/AQ44)-1</f>
        <v>#REF!</v>
      </c>
      <c r="AT44" s="123" t="e">
        <f>(#REF!/AR44)-1</f>
        <v>#REF!</v>
      </c>
    </row>
    <row r="45" spans="1:47">
      <c r="A45" s="201" t="s">
        <v>57</v>
      </c>
      <c r="B45" s="175">
        <f>SUM(B21:B44)</f>
        <v>817492106124.37549</v>
      </c>
      <c r="C45" s="176"/>
      <c r="D45" s="175">
        <f>SUM(D21:D44)</f>
        <v>796802343134.71472</v>
      </c>
      <c r="E45" s="176"/>
      <c r="F45" s="117">
        <f>((D45-B45)/B45)</f>
        <v>-2.5308822965579767E-2</v>
      </c>
      <c r="G45" s="117"/>
      <c r="H45" s="175">
        <f>SUM(H21:H44)</f>
        <v>797774864740.63098</v>
      </c>
      <c r="I45" s="176"/>
      <c r="J45" s="117">
        <f>((H45-D45)/D45)</f>
        <v>1.2205305547800533E-3</v>
      </c>
      <c r="K45" s="117"/>
      <c r="L45" s="175">
        <f>SUM(L21:L44)</f>
        <v>802505416858.65845</v>
      </c>
      <c r="M45" s="176"/>
      <c r="N45" s="117">
        <f>((L45-H45)/H45)</f>
        <v>5.9296830811602997E-3</v>
      </c>
      <c r="O45" s="117"/>
      <c r="P45" s="175">
        <f>SUM(P21:P44)</f>
        <v>816722034519.56482</v>
      </c>
      <c r="Q45" s="176"/>
      <c r="R45" s="117">
        <f>((P45-L45)/L45)</f>
        <v>1.7715291837600494E-2</v>
      </c>
      <c r="S45" s="117"/>
      <c r="T45" s="175">
        <f>SUM(T21:T44)</f>
        <v>815165326720.50293</v>
      </c>
      <c r="U45" s="176"/>
      <c r="V45" s="117">
        <f>((T45-P45)/P45)</f>
        <v>-1.9060435904335801E-3</v>
      </c>
      <c r="W45" s="117"/>
      <c r="X45" s="175">
        <f>SUM(X21:X44)</f>
        <v>819910200359.48889</v>
      </c>
      <c r="Y45" s="176"/>
      <c r="Z45" s="117">
        <f>((X45-T45)/T45)</f>
        <v>5.8207500778708222E-3</v>
      </c>
      <c r="AA45" s="117"/>
      <c r="AB45" s="175">
        <f>SUM(AB21:AB44)</f>
        <v>811132173250.49231</v>
      </c>
      <c r="AC45" s="176"/>
      <c r="AD45" s="117">
        <f>((AB45-X45)/X45)</f>
        <v>-1.0706083550549639E-2</v>
      </c>
      <c r="AE45" s="117"/>
      <c r="AF45" s="175">
        <f>SUM(AF21:AF44)</f>
        <v>795709860514.28735</v>
      </c>
      <c r="AG45" s="176"/>
      <c r="AH45" s="117">
        <f>((AF45-AB45)/AB45)</f>
        <v>-1.9013316503526567E-2</v>
      </c>
      <c r="AI45" s="117"/>
      <c r="AJ45" s="118">
        <f t="shared" si="13"/>
        <v>-3.2810013823347355E-3</v>
      </c>
      <c r="AK45" s="118"/>
      <c r="AL45" s="119">
        <f t="shared" si="15"/>
        <v>-1.3710835941187275E-3</v>
      </c>
      <c r="AM45" s="119"/>
      <c r="AN45" s="120">
        <f t="shared" si="17"/>
        <v>1.423546739459376E-2</v>
      </c>
      <c r="AO45" s="204"/>
      <c r="AP45" s="124"/>
      <c r="AQ45" s="137">
        <f>SUM(AQ21:AQ44)</f>
        <v>132930613532.55411</v>
      </c>
      <c r="AR45" s="138"/>
      <c r="AS45" s="123" t="e">
        <f>(#REF!/AQ45)-1</f>
        <v>#REF!</v>
      </c>
      <c r="AT45" s="123" t="e">
        <f>(#REF!/AR45)-1</f>
        <v>#REF!</v>
      </c>
    </row>
    <row r="46" spans="1:47">
      <c r="A46" s="202" t="s">
        <v>82</v>
      </c>
      <c r="B46" s="171"/>
      <c r="C46" s="173"/>
      <c r="D46" s="171"/>
      <c r="E46" s="173"/>
      <c r="F46" s="117"/>
      <c r="G46" s="117"/>
      <c r="H46" s="171"/>
      <c r="I46" s="173"/>
      <c r="J46" s="117"/>
      <c r="K46" s="117"/>
      <c r="L46" s="171"/>
      <c r="M46" s="173"/>
      <c r="N46" s="117"/>
      <c r="O46" s="117"/>
      <c r="P46" s="171"/>
      <c r="Q46" s="173"/>
      <c r="R46" s="117"/>
      <c r="S46" s="117"/>
      <c r="T46" s="171"/>
      <c r="U46" s="173"/>
      <c r="V46" s="117"/>
      <c r="W46" s="117"/>
      <c r="X46" s="171"/>
      <c r="Y46" s="173"/>
      <c r="Z46" s="117"/>
      <c r="AA46" s="117"/>
      <c r="AB46" s="171"/>
      <c r="AC46" s="173"/>
      <c r="AD46" s="117"/>
      <c r="AE46" s="117"/>
      <c r="AF46" s="171"/>
      <c r="AG46" s="173"/>
      <c r="AH46" s="117"/>
      <c r="AI46" s="117"/>
      <c r="AJ46" s="118"/>
      <c r="AK46" s="118"/>
      <c r="AL46" s="119"/>
      <c r="AM46" s="119"/>
      <c r="AN46" s="120"/>
      <c r="AO46" s="204"/>
      <c r="AP46" s="124"/>
      <c r="AQ46" s="134"/>
      <c r="AR46" s="100"/>
      <c r="AS46" s="123" t="e">
        <f>(#REF!/AQ46)-1</f>
        <v>#REF!</v>
      </c>
      <c r="AT46" s="123" t="e">
        <f>(#REF!/AR46)-1</f>
        <v>#REF!</v>
      </c>
    </row>
    <row r="47" spans="1:47">
      <c r="A47" s="199" t="s">
        <v>25</v>
      </c>
      <c r="B47" s="166">
        <v>106442908916.64999</v>
      </c>
      <c r="C47" s="178">
        <v>221.83</v>
      </c>
      <c r="D47" s="166">
        <v>107386321892.39</v>
      </c>
      <c r="E47" s="178">
        <v>222.1</v>
      </c>
      <c r="F47" s="117">
        <f t="shared" ref="F47:F57" si="41">((D47-B47)/B47)</f>
        <v>8.8630890055695875E-3</v>
      </c>
      <c r="G47" s="117">
        <f t="shared" ref="G47:G57" si="42">((E47-C47)/C47)</f>
        <v>1.217148266690627E-3</v>
      </c>
      <c r="H47" s="166">
        <v>109089447805.59</v>
      </c>
      <c r="I47" s="178">
        <v>222.37</v>
      </c>
      <c r="J47" s="117">
        <f t="shared" ref="J47:J57" si="43">((H47-D47)/D47)</f>
        <v>1.5859803028794209E-2</v>
      </c>
      <c r="K47" s="117">
        <f t="shared" ref="K47:K57" si="44">((I47-E47)/E47)</f>
        <v>1.2156686177398029E-3</v>
      </c>
      <c r="L47" s="166">
        <v>119074442492.14</v>
      </c>
      <c r="M47" s="178">
        <v>222.62</v>
      </c>
      <c r="N47" s="117">
        <f t="shared" ref="N47:N57" si="45">((L47-H47)/H47)</f>
        <v>9.1530344019564724E-2</v>
      </c>
      <c r="O47" s="117">
        <f t="shared" ref="O47:O57" si="46">((M47-I47)/I47)</f>
        <v>1.1242523721725053E-3</v>
      </c>
      <c r="P47" s="166">
        <v>127000277362.94</v>
      </c>
      <c r="Q47" s="178">
        <v>222.84</v>
      </c>
      <c r="R47" s="117">
        <f t="shared" ref="R47:R57" si="47">((P47-L47)/L47)</f>
        <v>6.6562015365498606E-2</v>
      </c>
      <c r="S47" s="117">
        <f t="shared" ref="S47:S57" si="48">((Q47-M47)/M47)</f>
        <v>9.8823106639115473E-4</v>
      </c>
      <c r="T47" s="166">
        <v>127897960859.28999</v>
      </c>
      <c r="U47" s="178">
        <v>223.05</v>
      </c>
      <c r="V47" s="117">
        <f t="shared" ref="V47:V57" si="49">((T47-P47)/P47)</f>
        <v>7.0683585499943498E-3</v>
      </c>
      <c r="W47" s="117">
        <f t="shared" ref="W47:W57" si="50">((U47-Q47)/Q47)</f>
        <v>9.4238018309104269E-4</v>
      </c>
      <c r="X47" s="166">
        <v>129637358234.98</v>
      </c>
      <c r="Y47" s="178">
        <v>223.29</v>
      </c>
      <c r="Z47" s="117">
        <f t="shared" ref="Z47:Z57" si="51">((X47-T47)/T47)</f>
        <v>1.3599883563457607E-2</v>
      </c>
      <c r="AA47" s="117">
        <f t="shared" ref="AA47:AA57" si="52">((Y47-U47)/U47)</f>
        <v>1.0759919300604378E-3</v>
      </c>
      <c r="AB47" s="166">
        <v>133459370506.53</v>
      </c>
      <c r="AC47" s="178">
        <v>223.46</v>
      </c>
      <c r="AD47" s="117">
        <f t="shared" ref="AD47:AD57" si="53">((AB47-X47)/X47)</f>
        <v>2.9482336909567718E-2</v>
      </c>
      <c r="AE47" s="117">
        <f t="shared" ref="AE47:AE57" si="54">((AC47-Y47)/Y47)</f>
        <v>7.6134175287749528E-4</v>
      </c>
      <c r="AF47" s="166">
        <v>137563846776.94</v>
      </c>
      <c r="AG47" s="178">
        <v>223.65</v>
      </c>
      <c r="AH47" s="117">
        <f t="shared" ref="AH47:AH57" si="55">((AF47-AB47)/AB47)</f>
        <v>3.0754500450825794E-2</v>
      </c>
      <c r="AI47" s="117">
        <f t="shared" ref="AI47:AI57" si="56">((AG47-AC47)/AC47)</f>
        <v>8.5026402935647416E-4</v>
      </c>
      <c r="AJ47" s="118">
        <f t="shared" si="13"/>
        <v>3.2965041361659078E-2</v>
      </c>
      <c r="AK47" s="118">
        <f t="shared" si="14"/>
        <v>1.0219097772974424E-3</v>
      </c>
      <c r="AL47" s="119">
        <f t="shared" si="15"/>
        <v>0.28101833038653085</v>
      </c>
      <c r="AM47" s="119">
        <f t="shared" si="16"/>
        <v>6.9788383610986555E-3</v>
      </c>
      <c r="AN47" s="120">
        <f t="shared" si="17"/>
        <v>3.0460297020506583E-2</v>
      </c>
      <c r="AO47" s="204">
        <f t="shared" si="18"/>
        <v>1.6642313198703327E-4</v>
      </c>
      <c r="AP47" s="124"/>
      <c r="AQ47" s="122">
        <v>1092437778.4100001</v>
      </c>
      <c r="AR47" s="126">
        <v>143.21</v>
      </c>
      <c r="AS47" s="123" t="e">
        <f>(#REF!/AQ47)-1</f>
        <v>#REF!</v>
      </c>
      <c r="AT47" s="123" t="e">
        <f>(#REF!/AR47)-1</f>
        <v>#REF!</v>
      </c>
    </row>
    <row r="48" spans="1:47">
      <c r="A48" s="199" t="s">
        <v>101</v>
      </c>
      <c r="B48" s="166">
        <v>59698313069.400002</v>
      </c>
      <c r="C48" s="178">
        <v>1.8541000000000001</v>
      </c>
      <c r="D48" s="166">
        <v>64923249719.620003</v>
      </c>
      <c r="E48" s="178">
        <v>1.8568</v>
      </c>
      <c r="F48" s="117">
        <f t="shared" si="41"/>
        <v>8.752234998911862E-2</v>
      </c>
      <c r="G48" s="117">
        <f t="shared" si="42"/>
        <v>1.4562321341890538E-3</v>
      </c>
      <c r="H48" s="166">
        <v>67194350147.629997</v>
      </c>
      <c r="I48" s="178">
        <v>1.8591</v>
      </c>
      <c r="J48" s="117">
        <f t="shared" si="43"/>
        <v>3.4981311592042215E-2</v>
      </c>
      <c r="K48" s="117">
        <f t="shared" si="44"/>
        <v>1.2386902197328569E-3</v>
      </c>
      <c r="L48" s="166">
        <v>77050319145.690002</v>
      </c>
      <c r="M48" s="178">
        <v>1.8615999999999999</v>
      </c>
      <c r="N48" s="117">
        <f t="shared" si="45"/>
        <v>0.14667853735330208</v>
      </c>
      <c r="O48" s="117">
        <f t="shared" si="46"/>
        <v>1.3447367005540029E-3</v>
      </c>
      <c r="P48" s="166">
        <v>86652627373.800003</v>
      </c>
      <c r="Q48" s="178">
        <v>1.8637999999999999</v>
      </c>
      <c r="R48" s="117">
        <f t="shared" si="47"/>
        <v>0.12462386054434831</v>
      </c>
      <c r="S48" s="117">
        <f t="shared" si="48"/>
        <v>1.1817791147399979E-3</v>
      </c>
      <c r="T48" s="166">
        <v>91364881443.910004</v>
      </c>
      <c r="U48" s="178">
        <v>1.8660000000000001</v>
      </c>
      <c r="V48" s="117">
        <f t="shared" si="49"/>
        <v>5.4380971621118809E-2</v>
      </c>
      <c r="W48" s="117">
        <f t="shared" si="50"/>
        <v>1.1803841613908155E-3</v>
      </c>
      <c r="X48" s="166">
        <v>106748323973.81</v>
      </c>
      <c r="Y48" s="178">
        <v>1.8683000000000001</v>
      </c>
      <c r="Z48" s="117">
        <f t="shared" si="51"/>
        <v>0.16837369333581495</v>
      </c>
      <c r="AA48" s="117">
        <f t="shared" si="52"/>
        <v>1.2325830653804762E-3</v>
      </c>
      <c r="AB48" s="166">
        <v>111261503224.14</v>
      </c>
      <c r="AC48" s="178">
        <v>1.8708</v>
      </c>
      <c r="AD48" s="117">
        <f t="shared" si="53"/>
        <v>4.2278689559915532E-2</v>
      </c>
      <c r="AE48" s="117">
        <f t="shared" si="54"/>
        <v>1.3381148637798782E-3</v>
      </c>
      <c r="AF48" s="166">
        <v>115775326589.72</v>
      </c>
      <c r="AG48" s="178">
        <v>1.8732</v>
      </c>
      <c r="AH48" s="117">
        <f t="shared" si="55"/>
        <v>4.0569498297059269E-2</v>
      </c>
      <c r="AI48" s="117">
        <f t="shared" si="56"/>
        <v>1.2828736369467381E-3</v>
      </c>
      <c r="AJ48" s="118">
        <f t="shared" si="13"/>
        <v>8.742611403658998E-2</v>
      </c>
      <c r="AK48" s="118">
        <f t="shared" si="14"/>
        <v>1.2819242370892274E-3</v>
      </c>
      <c r="AL48" s="119">
        <f t="shared" si="15"/>
        <v>0.78326450215772769</v>
      </c>
      <c r="AM48" s="119">
        <f t="shared" si="16"/>
        <v>8.8323998276604743E-3</v>
      </c>
      <c r="AN48" s="120">
        <f t="shared" si="17"/>
        <v>5.2811407028171775E-2</v>
      </c>
      <c r="AO48" s="204">
        <f t="shared" si="18"/>
        <v>9.4211085510448829E-5</v>
      </c>
      <c r="AP48" s="124"/>
      <c r="AQ48" s="122">
        <v>609639394.97000003</v>
      </c>
      <c r="AR48" s="126">
        <v>1.1629</v>
      </c>
      <c r="AS48" s="123" t="e">
        <f>(#REF!/AQ48)-1</f>
        <v>#REF!</v>
      </c>
      <c r="AT48" s="123" t="e">
        <f>(#REF!/AR48)-1</f>
        <v>#REF!</v>
      </c>
    </row>
    <row r="49" spans="1:49">
      <c r="A49" s="199" t="s">
        <v>26</v>
      </c>
      <c r="B49" s="166">
        <v>1866033207.79</v>
      </c>
      <c r="C49" s="178">
        <v>356.3306</v>
      </c>
      <c r="D49" s="166">
        <v>1914490495.26</v>
      </c>
      <c r="E49" s="178">
        <v>365.5838</v>
      </c>
      <c r="F49" s="117">
        <f t="shared" si="41"/>
        <v>2.5968073487496759E-2</v>
      </c>
      <c r="G49" s="117">
        <f t="shared" si="42"/>
        <v>2.5968019586305506E-2</v>
      </c>
      <c r="H49" s="166">
        <v>1897225418.24</v>
      </c>
      <c r="I49" s="178">
        <v>367.91460000000001</v>
      </c>
      <c r="J49" s="117">
        <f t="shared" si="43"/>
        <v>-9.0181053720275964E-3</v>
      </c>
      <c r="K49" s="117">
        <f t="shared" si="44"/>
        <v>6.3755560284673735E-3</v>
      </c>
      <c r="L49" s="166">
        <v>1915130760.72</v>
      </c>
      <c r="M49" s="178">
        <v>371.44889999999998</v>
      </c>
      <c r="N49" s="117">
        <f t="shared" si="45"/>
        <v>9.4376463164879357E-3</v>
      </c>
      <c r="O49" s="117">
        <f t="shared" si="46"/>
        <v>9.6063053763019279E-3</v>
      </c>
      <c r="P49" s="166">
        <v>1976508875.6600001</v>
      </c>
      <c r="Q49" s="178">
        <v>383.32420000000002</v>
      </c>
      <c r="R49" s="117">
        <f t="shared" si="47"/>
        <v>3.2049046571067941E-2</v>
      </c>
      <c r="S49" s="117">
        <f t="shared" si="48"/>
        <v>3.1970211784178228E-2</v>
      </c>
      <c r="T49" s="166">
        <v>2163764362.4499998</v>
      </c>
      <c r="U49" s="178">
        <v>419.32339999999999</v>
      </c>
      <c r="V49" s="117">
        <f t="shared" si="49"/>
        <v>9.4740524110963564E-2</v>
      </c>
      <c r="W49" s="117">
        <f t="shared" si="50"/>
        <v>9.3913194105668188E-2</v>
      </c>
      <c r="X49" s="166">
        <v>2340827668.5100002</v>
      </c>
      <c r="Y49" s="178">
        <v>449.35140000000001</v>
      </c>
      <c r="Z49" s="117">
        <f t="shared" si="51"/>
        <v>8.1831140734527186E-2</v>
      </c>
      <c r="AA49" s="117">
        <f t="shared" si="52"/>
        <v>7.161059936077982E-2</v>
      </c>
      <c r="AB49" s="166">
        <v>2297303056.25</v>
      </c>
      <c r="AC49" s="178">
        <v>441.29399999999998</v>
      </c>
      <c r="AD49" s="117">
        <f t="shared" si="53"/>
        <v>-1.8593684979682768E-2</v>
      </c>
      <c r="AE49" s="117">
        <f t="shared" si="54"/>
        <v>-1.7931178138089764E-2</v>
      </c>
      <c r="AF49" s="166">
        <v>2300339650.5</v>
      </c>
      <c r="AG49" s="178">
        <v>441.87729999999999</v>
      </c>
      <c r="AH49" s="117">
        <f t="shared" si="55"/>
        <v>1.3218083011462933E-3</v>
      </c>
      <c r="AI49" s="117">
        <f t="shared" si="56"/>
        <v>1.3217945406010696E-3</v>
      </c>
      <c r="AJ49" s="118">
        <f t="shared" si="13"/>
        <v>2.721705614624741E-2</v>
      </c>
      <c r="AK49" s="118">
        <f t="shared" si="14"/>
        <v>2.7854312830526546E-2</v>
      </c>
      <c r="AL49" s="119">
        <f t="shared" si="15"/>
        <v>0.20154143162126237</v>
      </c>
      <c r="AM49" s="119">
        <f t="shared" si="16"/>
        <v>0.20868949882352553</v>
      </c>
      <c r="AN49" s="120">
        <f t="shared" si="17"/>
        <v>4.1344039574148804E-2</v>
      </c>
      <c r="AO49" s="204">
        <f t="shared" si="18"/>
        <v>3.7594641739205834E-2</v>
      </c>
      <c r="AP49" s="124"/>
      <c r="AQ49" s="125">
        <v>1186217562.8099999</v>
      </c>
      <c r="AR49" s="129">
        <v>212.98</v>
      </c>
      <c r="AS49" s="123" t="e">
        <f>(#REF!/AQ49)-1</f>
        <v>#REF!</v>
      </c>
      <c r="AT49" s="123" t="e">
        <f>(#REF!/AR49)-1</f>
        <v>#REF!</v>
      </c>
      <c r="AU49" s="230"/>
      <c r="AV49" s="230"/>
    </row>
    <row r="50" spans="1:49">
      <c r="A50" s="199" t="s">
        <v>29</v>
      </c>
      <c r="B50" s="166">
        <v>15369237935.75</v>
      </c>
      <c r="C50" s="178">
        <v>1411.6</v>
      </c>
      <c r="D50" s="166">
        <v>15369237935.75</v>
      </c>
      <c r="E50" s="177">
        <v>1430.67</v>
      </c>
      <c r="F50" s="117">
        <f t="shared" si="41"/>
        <v>0</v>
      </c>
      <c r="G50" s="117">
        <f t="shared" si="42"/>
        <v>1.3509492774157103E-2</v>
      </c>
      <c r="H50" s="166">
        <v>16867058638.59</v>
      </c>
      <c r="I50" s="177">
        <v>1434.54</v>
      </c>
      <c r="J50" s="117">
        <f t="shared" si="43"/>
        <v>9.7455756043437702E-2</v>
      </c>
      <c r="K50" s="117">
        <f t="shared" si="44"/>
        <v>2.7050263163412181E-3</v>
      </c>
      <c r="L50" s="166">
        <v>17550135073.57</v>
      </c>
      <c r="M50" s="178">
        <v>1468.29</v>
      </c>
      <c r="N50" s="117">
        <f t="shared" si="45"/>
        <v>4.0497661721362301E-2</v>
      </c>
      <c r="O50" s="117">
        <f t="shared" si="46"/>
        <v>2.3526705424735457E-2</v>
      </c>
      <c r="P50" s="166">
        <v>18251687571.630001</v>
      </c>
      <c r="Q50" s="178">
        <v>1497.92</v>
      </c>
      <c r="R50" s="117">
        <f t="shared" si="47"/>
        <v>3.9974193652590133E-2</v>
      </c>
      <c r="S50" s="117">
        <f t="shared" si="48"/>
        <v>2.01799372058654E-2</v>
      </c>
      <c r="T50" s="166">
        <v>20128243810.290001</v>
      </c>
      <c r="U50" s="178">
        <v>1527.26</v>
      </c>
      <c r="V50" s="117">
        <f t="shared" si="49"/>
        <v>0.10281549206314901</v>
      </c>
      <c r="W50" s="117">
        <f t="shared" si="50"/>
        <v>1.9587160863063391E-2</v>
      </c>
      <c r="X50" s="166">
        <v>20705508789.400002</v>
      </c>
      <c r="Y50" s="178">
        <v>1534.7</v>
      </c>
      <c r="Z50" s="117">
        <f t="shared" si="51"/>
        <v>2.8679351489914389E-2</v>
      </c>
      <c r="AA50" s="117">
        <f t="shared" si="52"/>
        <v>4.871469167004999E-3</v>
      </c>
      <c r="AB50" s="166">
        <v>20909367051.91</v>
      </c>
      <c r="AC50" s="177">
        <v>1489.58</v>
      </c>
      <c r="AD50" s="117">
        <f t="shared" si="53"/>
        <v>9.8456050794734264E-3</v>
      </c>
      <c r="AE50" s="117">
        <f t="shared" si="54"/>
        <v>-2.9399882713233932E-2</v>
      </c>
      <c r="AF50" s="166">
        <v>21142592154.330002</v>
      </c>
      <c r="AG50" s="178">
        <v>1481.65</v>
      </c>
      <c r="AH50" s="117">
        <f t="shared" si="55"/>
        <v>1.1154096718518204E-2</v>
      </c>
      <c r="AI50" s="117">
        <f t="shared" si="56"/>
        <v>-5.3236482766953344E-3</v>
      </c>
      <c r="AJ50" s="118">
        <f t="shared" si="13"/>
        <v>4.1302769596055645E-2</v>
      </c>
      <c r="AK50" s="118">
        <f t="shared" si="14"/>
        <v>6.2070325951547878E-3</v>
      </c>
      <c r="AL50" s="119">
        <f t="shared" si="15"/>
        <v>0.37564349271675646</v>
      </c>
      <c r="AM50" s="119">
        <f t="shared" si="16"/>
        <v>3.5633654162035983E-2</v>
      </c>
      <c r="AN50" s="120">
        <f t="shared" si="17"/>
        <v>3.9102706084085004E-2</v>
      </c>
      <c r="AO50" s="204">
        <f t="shared" si="18"/>
        <v>1.7494585628171657E-2</v>
      </c>
      <c r="AP50" s="124"/>
      <c r="AQ50" s="125">
        <v>4662655514.79</v>
      </c>
      <c r="AR50" s="129">
        <v>1067.58</v>
      </c>
      <c r="AS50" s="123" t="e">
        <f>(#REF!/AQ50)-1</f>
        <v>#REF!</v>
      </c>
      <c r="AT50" s="123" t="e">
        <f>(#REF!/AR50)-1</f>
        <v>#REF!</v>
      </c>
    </row>
    <row r="51" spans="1:49">
      <c r="A51" s="199" t="s">
        <v>87</v>
      </c>
      <c r="B51" s="166">
        <v>4213864949.8600001</v>
      </c>
      <c r="C51" s="177">
        <v>48475.73</v>
      </c>
      <c r="D51" s="166">
        <v>4235839476.4000001</v>
      </c>
      <c r="E51" s="177">
        <v>48153.5</v>
      </c>
      <c r="F51" s="117">
        <f t="shared" si="41"/>
        <v>5.2148150929065811E-3</v>
      </c>
      <c r="G51" s="117">
        <f t="shared" si="42"/>
        <v>-6.6472438888491867E-3</v>
      </c>
      <c r="H51" s="166">
        <v>4214778741.2600002</v>
      </c>
      <c r="I51" s="177">
        <v>47848.56</v>
      </c>
      <c r="J51" s="117">
        <f t="shared" si="43"/>
        <v>-4.9720333495496824E-3</v>
      </c>
      <c r="K51" s="117">
        <f t="shared" si="44"/>
        <v>-6.332665330661371E-3</v>
      </c>
      <c r="L51" s="166">
        <v>4262071916.0500002</v>
      </c>
      <c r="M51" s="177">
        <v>48190.8</v>
      </c>
      <c r="N51" s="117">
        <f t="shared" si="45"/>
        <v>1.1220796557368455E-2</v>
      </c>
      <c r="O51" s="117">
        <f t="shared" si="46"/>
        <v>7.15256634682434E-3</v>
      </c>
      <c r="P51" s="166">
        <v>4272147628.4200001</v>
      </c>
      <c r="Q51" s="166">
        <v>48087.88</v>
      </c>
      <c r="R51" s="117">
        <f t="shared" si="47"/>
        <v>2.3640409097878028E-3</v>
      </c>
      <c r="S51" s="117">
        <f t="shared" si="48"/>
        <v>-2.1356773492036971E-3</v>
      </c>
      <c r="T51" s="166">
        <v>4232911723.1500001</v>
      </c>
      <c r="U51" s="177">
        <v>46597.919999999998</v>
      </c>
      <c r="V51" s="117">
        <f t="shared" si="49"/>
        <v>-9.1841173767000378E-3</v>
      </c>
      <c r="W51" s="117">
        <f t="shared" si="50"/>
        <v>-3.0984106598169834E-2</v>
      </c>
      <c r="X51" s="166">
        <v>4240707774.02</v>
      </c>
      <c r="Y51" s="177">
        <v>46489.84</v>
      </c>
      <c r="Z51" s="117">
        <f t="shared" si="51"/>
        <v>1.841770247029463E-3</v>
      </c>
      <c r="AA51" s="117">
        <f t="shared" si="52"/>
        <v>-2.319416832339335E-3</v>
      </c>
      <c r="AB51" s="166">
        <v>4286161771.4400001</v>
      </c>
      <c r="AC51" s="177">
        <v>46763.9</v>
      </c>
      <c r="AD51" s="117">
        <f t="shared" si="53"/>
        <v>1.0718493195514798E-2</v>
      </c>
      <c r="AE51" s="117">
        <f t="shared" si="54"/>
        <v>5.8950514779144208E-3</v>
      </c>
      <c r="AF51" s="166">
        <v>4272976463.0599999</v>
      </c>
      <c r="AG51" s="177">
        <v>47053.4</v>
      </c>
      <c r="AH51" s="117">
        <f t="shared" si="55"/>
        <v>-3.0762507537297904E-3</v>
      </c>
      <c r="AI51" s="117">
        <f t="shared" si="56"/>
        <v>6.1906727197688811E-3</v>
      </c>
      <c r="AJ51" s="118">
        <f t="shared" si="13"/>
        <v>1.7659393153284485E-3</v>
      </c>
      <c r="AK51" s="118">
        <f t="shared" si="14"/>
        <v>-3.6476024318394724E-3</v>
      </c>
      <c r="AL51" s="119">
        <f t="shared" si="15"/>
        <v>8.7673262565564035E-3</v>
      </c>
      <c r="AM51" s="119">
        <f t="shared" si="16"/>
        <v>-2.2845691382765501E-2</v>
      </c>
      <c r="AN51" s="120">
        <f t="shared" si="17"/>
        <v>7.2757089814358853E-3</v>
      </c>
      <c r="AO51" s="204">
        <f t="shared" si="18"/>
        <v>1.2375317677694359E-2</v>
      </c>
      <c r="AP51" s="124"/>
      <c r="AQ51" s="125">
        <v>136891964.13</v>
      </c>
      <c r="AR51" s="125">
        <v>33401.089999999997</v>
      </c>
      <c r="AS51" s="123" t="e">
        <f>(#REF!/AQ51)-1</f>
        <v>#REF!</v>
      </c>
      <c r="AT51" s="123" t="e">
        <f>(#REF!/AR51)-1</f>
        <v>#REF!</v>
      </c>
    </row>
    <row r="52" spans="1:49">
      <c r="A52" s="199" t="s">
        <v>86</v>
      </c>
      <c r="B52" s="166">
        <v>543847048.73000002</v>
      </c>
      <c r="C52" s="177">
        <v>48460.28</v>
      </c>
      <c r="D52" s="166">
        <v>540301002.58000004</v>
      </c>
      <c r="E52" s="177">
        <v>48138.06</v>
      </c>
      <c r="F52" s="117">
        <f t="shared" si="41"/>
        <v>-6.5203004379278283E-3</v>
      </c>
      <c r="G52" s="117">
        <f t="shared" si="42"/>
        <v>-6.6491567939764521E-3</v>
      </c>
      <c r="H52" s="166">
        <v>536928821.65999997</v>
      </c>
      <c r="I52" s="177">
        <v>47836.98</v>
      </c>
      <c r="J52" s="117">
        <f t="shared" si="43"/>
        <v>-6.2413005045289949E-3</v>
      </c>
      <c r="K52" s="117">
        <f t="shared" si="44"/>
        <v>-6.2545104642770088E-3</v>
      </c>
      <c r="L52" s="166">
        <v>540666428.15999997</v>
      </c>
      <c r="M52" s="177">
        <v>48183.08</v>
      </c>
      <c r="N52" s="117">
        <f t="shared" si="45"/>
        <v>6.9610837586341545E-3</v>
      </c>
      <c r="O52" s="117">
        <f t="shared" si="46"/>
        <v>7.2349884963473559E-3</v>
      </c>
      <c r="P52" s="166">
        <v>539771144.24000001</v>
      </c>
      <c r="Q52" s="166">
        <v>48084.02</v>
      </c>
      <c r="R52" s="117">
        <f t="shared" si="47"/>
        <v>-1.6558896083982762E-3</v>
      </c>
      <c r="S52" s="117">
        <f t="shared" si="48"/>
        <v>-2.0559084226248084E-3</v>
      </c>
      <c r="T52" s="166">
        <v>533027151.82999998</v>
      </c>
      <c r="U52" s="177">
        <v>46594.06</v>
      </c>
      <c r="V52" s="117">
        <f t="shared" si="49"/>
        <v>-1.2494169949554445E-2</v>
      </c>
      <c r="W52" s="117">
        <f t="shared" si="50"/>
        <v>-3.0986593882957356E-2</v>
      </c>
      <c r="X52" s="166">
        <v>532319298.44</v>
      </c>
      <c r="Y52" s="177">
        <v>46485.98</v>
      </c>
      <c r="Z52" s="117">
        <f t="shared" si="51"/>
        <v>-1.3279874910119842E-3</v>
      </c>
      <c r="AA52" s="117">
        <f t="shared" si="52"/>
        <v>-2.3196089802003618E-3</v>
      </c>
      <c r="AB52" s="166">
        <v>535644966.36000001</v>
      </c>
      <c r="AC52" s="177">
        <v>46763.9</v>
      </c>
      <c r="AD52" s="117">
        <f t="shared" si="53"/>
        <v>6.2475058292008681E-3</v>
      </c>
      <c r="AE52" s="117">
        <f t="shared" si="54"/>
        <v>5.9785767665863606E-3</v>
      </c>
      <c r="AF52" s="166">
        <v>538911603.29999995</v>
      </c>
      <c r="AG52" s="177">
        <v>47061.120000000003</v>
      </c>
      <c r="AH52" s="117">
        <f t="shared" si="55"/>
        <v>6.0985114117631297E-3</v>
      </c>
      <c r="AI52" s="117">
        <f t="shared" si="56"/>
        <v>6.3557573256294098E-3</v>
      </c>
      <c r="AJ52" s="118">
        <f t="shared" si="13"/>
        <v>-1.1165683739779218E-3</v>
      </c>
      <c r="AK52" s="118">
        <f t="shared" si="14"/>
        <v>-3.587056994434107E-3</v>
      </c>
      <c r="AL52" s="119">
        <f t="shared" si="15"/>
        <v>-2.5715282284607057E-3</v>
      </c>
      <c r="AM52" s="119">
        <f t="shared" si="16"/>
        <v>-2.2371902814529606E-2</v>
      </c>
      <c r="AN52" s="120">
        <f t="shared" si="17"/>
        <v>7.1392677879697081E-3</v>
      </c>
      <c r="AO52" s="204">
        <f t="shared" si="18"/>
        <v>1.2413442021668041E-2</v>
      </c>
      <c r="AP52" s="124"/>
      <c r="AQ52" s="125"/>
      <c r="AR52" s="125"/>
      <c r="AS52" s="123"/>
      <c r="AT52" s="123"/>
    </row>
    <row r="53" spans="1:49" s="266" customFormat="1">
      <c r="A53" s="199" t="s">
        <v>134</v>
      </c>
      <c r="B53" s="166">
        <v>22525101062.599998</v>
      </c>
      <c r="C53" s="177">
        <v>44305.43</v>
      </c>
      <c r="D53" s="166">
        <v>22790802560.700001</v>
      </c>
      <c r="E53" s="177">
        <v>44353.99</v>
      </c>
      <c r="F53" s="117">
        <f t="shared" si="41"/>
        <v>1.1795796048221292E-2</v>
      </c>
      <c r="G53" s="117">
        <f t="shared" si="42"/>
        <v>1.09602818435568E-3</v>
      </c>
      <c r="H53" s="166">
        <v>23003394879.950001</v>
      </c>
      <c r="I53" s="177">
        <v>44378.92</v>
      </c>
      <c r="J53" s="117">
        <f t="shared" si="43"/>
        <v>9.3279874056120295E-3</v>
      </c>
      <c r="K53" s="117">
        <f t="shared" si="44"/>
        <v>5.6206893675180729E-4</v>
      </c>
      <c r="L53" s="166">
        <v>23272660116.98</v>
      </c>
      <c r="M53" s="177">
        <v>44431.14</v>
      </c>
      <c r="N53" s="117">
        <f t="shared" si="45"/>
        <v>1.1705456452634006E-2</v>
      </c>
      <c r="O53" s="117">
        <f t="shared" si="46"/>
        <v>1.1766847863805871E-3</v>
      </c>
      <c r="P53" s="166">
        <v>23394184648.689999</v>
      </c>
      <c r="Q53" s="177">
        <v>44479.99</v>
      </c>
      <c r="R53" s="117">
        <f t="shared" si="47"/>
        <v>5.2217722898523916E-3</v>
      </c>
      <c r="S53" s="117">
        <f t="shared" si="48"/>
        <v>1.0994541215912656E-3</v>
      </c>
      <c r="T53" s="166">
        <v>23356700103.360001</v>
      </c>
      <c r="U53" s="177">
        <v>44547.8</v>
      </c>
      <c r="V53" s="117">
        <f t="shared" si="49"/>
        <v>-1.6023018494939097E-3</v>
      </c>
      <c r="W53" s="117">
        <f t="shared" si="50"/>
        <v>1.524505738423164E-3</v>
      </c>
      <c r="X53" s="166">
        <v>23348396953.860001</v>
      </c>
      <c r="Y53" s="177">
        <v>44595.89</v>
      </c>
      <c r="Z53" s="117">
        <f t="shared" si="51"/>
        <v>-3.5549326160186226E-4</v>
      </c>
      <c r="AA53" s="117">
        <f t="shared" si="52"/>
        <v>1.079514588823612E-3</v>
      </c>
      <c r="AB53" s="166">
        <v>23477942236.299999</v>
      </c>
      <c r="AC53" s="177">
        <v>44639.66</v>
      </c>
      <c r="AD53" s="117">
        <f t="shared" si="53"/>
        <v>5.5483587458273857E-3</v>
      </c>
      <c r="AE53" s="117">
        <f t="shared" si="54"/>
        <v>9.8148058038541384E-4</v>
      </c>
      <c r="AF53" s="166">
        <v>23505458597.560001</v>
      </c>
      <c r="AG53" s="177">
        <v>44745.7</v>
      </c>
      <c r="AH53" s="117">
        <f t="shared" si="55"/>
        <v>1.1720090706015202E-3</v>
      </c>
      <c r="AI53" s="117">
        <f t="shared" si="56"/>
        <v>2.3754661213816054E-3</v>
      </c>
      <c r="AJ53" s="118">
        <f t="shared" si="13"/>
        <v>5.3516981127066073E-3</v>
      </c>
      <c r="AK53" s="118">
        <f t="shared" si="14"/>
        <v>1.2369003822616418E-3</v>
      </c>
      <c r="AL53" s="119">
        <f t="shared" si="15"/>
        <v>3.1357212408673098E-2</v>
      </c>
      <c r="AM53" s="119">
        <f t="shared" si="16"/>
        <v>8.831448985762028E-3</v>
      </c>
      <c r="AN53" s="120">
        <f t="shared" si="17"/>
        <v>5.2937027988194047E-3</v>
      </c>
      <c r="AO53" s="204">
        <f t="shared" si="18"/>
        <v>5.3006983298814014E-4</v>
      </c>
      <c r="AP53" s="124"/>
      <c r="AQ53" s="125"/>
      <c r="AR53" s="125"/>
      <c r="AS53" s="123"/>
      <c r="AT53" s="123"/>
    </row>
    <row r="54" spans="1:49" s="280" customFormat="1">
      <c r="A54" s="199" t="s">
        <v>158</v>
      </c>
      <c r="B54" s="166">
        <v>3507981182.3099999</v>
      </c>
      <c r="C54" s="177">
        <v>379.5</v>
      </c>
      <c r="D54" s="166">
        <v>3522619962.1799998</v>
      </c>
      <c r="E54" s="177">
        <v>379.5</v>
      </c>
      <c r="F54" s="117">
        <f t="shared" si="41"/>
        <v>4.1729927012779111E-3</v>
      </c>
      <c r="G54" s="117">
        <f t="shared" si="42"/>
        <v>0</v>
      </c>
      <c r="H54" s="166">
        <v>3547327762.9000001</v>
      </c>
      <c r="I54" s="177">
        <v>380.5</v>
      </c>
      <c r="J54" s="117">
        <f t="shared" si="43"/>
        <v>7.014040965324474E-3</v>
      </c>
      <c r="K54" s="117">
        <f t="shared" si="44"/>
        <v>2.635046113306983E-3</v>
      </c>
      <c r="L54" s="166">
        <v>3546914789.3800001</v>
      </c>
      <c r="M54" s="177">
        <v>379.5</v>
      </c>
      <c r="N54" s="117">
        <f t="shared" si="45"/>
        <v>-1.1641820198265754E-4</v>
      </c>
      <c r="O54" s="117">
        <f t="shared" si="46"/>
        <v>-2.6281208935611039E-3</v>
      </c>
      <c r="P54" s="166">
        <v>3552838735.0500002</v>
      </c>
      <c r="Q54" s="177">
        <v>379.5</v>
      </c>
      <c r="R54" s="117">
        <f t="shared" si="47"/>
        <v>1.6701685892588304E-3</v>
      </c>
      <c r="S54" s="117">
        <f t="shared" si="48"/>
        <v>0</v>
      </c>
      <c r="T54" s="166">
        <v>3786085298.3200002</v>
      </c>
      <c r="U54" s="177">
        <v>379.5</v>
      </c>
      <c r="V54" s="117">
        <f t="shared" si="49"/>
        <v>6.5650760044057399E-2</v>
      </c>
      <c r="W54" s="117">
        <f t="shared" si="50"/>
        <v>0</v>
      </c>
      <c r="X54" s="166">
        <v>3792810243.25</v>
      </c>
      <c r="Y54" s="177">
        <v>379.5</v>
      </c>
      <c r="Z54" s="117">
        <f t="shared" si="51"/>
        <v>1.7762264714384244E-3</v>
      </c>
      <c r="AA54" s="117">
        <f t="shared" si="52"/>
        <v>0</v>
      </c>
      <c r="AB54" s="166">
        <v>3803966378.1900001</v>
      </c>
      <c r="AC54" s="177">
        <v>379.5</v>
      </c>
      <c r="AD54" s="117">
        <f t="shared" si="53"/>
        <v>2.9413902158312404E-3</v>
      </c>
      <c r="AE54" s="117">
        <f t="shared" si="54"/>
        <v>0</v>
      </c>
      <c r="AF54" s="166">
        <v>3824718910.6300001</v>
      </c>
      <c r="AG54" s="177">
        <v>379.5</v>
      </c>
      <c r="AH54" s="117">
        <f t="shared" si="55"/>
        <v>5.4554983868901879E-3</v>
      </c>
      <c r="AI54" s="117">
        <f t="shared" si="56"/>
        <v>0</v>
      </c>
      <c r="AJ54" s="118">
        <f t="shared" si="13"/>
        <v>1.1070582396511977E-2</v>
      </c>
      <c r="AK54" s="118">
        <f t="shared" si="14"/>
        <v>8.6565246823488984E-7</v>
      </c>
      <c r="AL54" s="119">
        <f t="shared" si="15"/>
        <v>8.575973329324009E-2</v>
      </c>
      <c r="AM54" s="119">
        <f t="shared" si="16"/>
        <v>0</v>
      </c>
      <c r="AN54" s="120">
        <f t="shared" si="17"/>
        <v>2.2169937212908622E-2</v>
      </c>
      <c r="AO54" s="204">
        <f t="shared" si="18"/>
        <v>1.4066414638925833E-3</v>
      </c>
      <c r="AP54" s="124"/>
      <c r="AQ54" s="125"/>
      <c r="AR54" s="125"/>
      <c r="AS54" s="123"/>
      <c r="AT54" s="123"/>
    </row>
    <row r="55" spans="1:49" s="280" customFormat="1">
      <c r="A55" s="199" t="s">
        <v>168</v>
      </c>
      <c r="B55" s="166">
        <v>552970946</v>
      </c>
      <c r="C55" s="177">
        <v>42081.408000000003</v>
      </c>
      <c r="D55" s="166">
        <v>553611572.79999995</v>
      </c>
      <c r="E55" s="177">
        <v>42139.47</v>
      </c>
      <c r="F55" s="117">
        <f t="shared" si="41"/>
        <v>1.158518010094426E-3</v>
      </c>
      <c r="G55" s="117">
        <f t="shared" si="42"/>
        <v>1.3797542135471816E-3</v>
      </c>
      <c r="H55" s="166">
        <v>554918199</v>
      </c>
      <c r="I55" s="177">
        <v>42197.52</v>
      </c>
      <c r="J55" s="117">
        <f t="shared" si="43"/>
        <v>2.3601858490629583E-3</v>
      </c>
      <c r="K55" s="117">
        <f t="shared" si="44"/>
        <v>1.3775683462557938E-3</v>
      </c>
      <c r="L55" s="166">
        <v>559358191.20000005</v>
      </c>
      <c r="M55" s="177">
        <v>42255.42</v>
      </c>
      <c r="N55" s="117">
        <f t="shared" si="45"/>
        <v>8.0011652312020273E-3</v>
      </c>
      <c r="O55" s="117">
        <f t="shared" si="46"/>
        <v>1.3721185510428447E-3</v>
      </c>
      <c r="P55" s="166">
        <v>559997256.20000005</v>
      </c>
      <c r="Q55" s="177">
        <v>42312.99</v>
      </c>
      <c r="R55" s="117">
        <f t="shared" si="47"/>
        <v>1.1424969010090005E-3</v>
      </c>
      <c r="S55" s="117">
        <f t="shared" si="48"/>
        <v>1.3624287724509593E-3</v>
      </c>
      <c r="T55" s="166">
        <v>562637545.60000002</v>
      </c>
      <c r="U55" s="177">
        <v>42372.945</v>
      </c>
      <c r="V55" s="117">
        <f t="shared" si="49"/>
        <v>4.7148256009615355E-3</v>
      </c>
      <c r="W55" s="117">
        <f t="shared" si="50"/>
        <v>1.4169407550731288E-3</v>
      </c>
      <c r="X55" s="166">
        <v>560902712.60000002</v>
      </c>
      <c r="Y55" s="177">
        <v>42249.46</v>
      </c>
      <c r="Z55" s="117">
        <f t="shared" si="51"/>
        <v>-3.0833935871626976E-3</v>
      </c>
      <c r="AA55" s="117">
        <f t="shared" si="52"/>
        <v>-2.9142416228090961E-3</v>
      </c>
      <c r="AB55" s="166">
        <v>561453883.60000002</v>
      </c>
      <c r="AC55" s="177">
        <v>42299.046399999999</v>
      </c>
      <c r="AD55" s="117">
        <f t="shared" si="53"/>
        <v>9.8264990990168367E-4</v>
      </c>
      <c r="AE55" s="117">
        <f t="shared" si="54"/>
        <v>1.1736576041445296E-3</v>
      </c>
      <c r="AF55" s="166">
        <v>562473484.39999998</v>
      </c>
      <c r="AG55" s="177">
        <v>42356.61</v>
      </c>
      <c r="AH55" s="117">
        <f t="shared" si="55"/>
        <v>1.8160009749373337E-3</v>
      </c>
      <c r="AI55" s="117">
        <f t="shared" si="56"/>
        <v>1.3608722867095491E-3</v>
      </c>
      <c r="AJ55" s="118">
        <f t="shared" si="13"/>
        <v>2.1365561112507833E-3</v>
      </c>
      <c r="AK55" s="118">
        <f t="shared" si="14"/>
        <v>8.1613736330186145E-4</v>
      </c>
      <c r="AL55" s="119">
        <f t="shared" si="15"/>
        <v>1.6007453664993228E-2</v>
      </c>
      <c r="AM55" s="119">
        <f t="shared" si="16"/>
        <v>5.1528887287856113E-3</v>
      </c>
      <c r="AN55" s="120">
        <f t="shared" si="17"/>
        <v>3.2008473468018357E-3</v>
      </c>
      <c r="AO55" s="204">
        <f t="shared" si="18"/>
        <v>1.5090994023071842E-3</v>
      </c>
      <c r="AP55" s="124"/>
      <c r="AQ55" s="125"/>
      <c r="AR55" s="125"/>
      <c r="AS55" s="123"/>
      <c r="AT55" s="123"/>
    </row>
    <row r="56" spans="1:49" s="280" customFormat="1">
      <c r="A56" s="199" t="s">
        <v>192</v>
      </c>
      <c r="B56" s="166">
        <v>579666359.51999998</v>
      </c>
      <c r="C56" s="177">
        <v>39555.504399999998</v>
      </c>
      <c r="D56" s="166">
        <v>553612243.46000004</v>
      </c>
      <c r="E56" s="177">
        <v>37777.472600000001</v>
      </c>
      <c r="F56" s="117">
        <f t="shared" si="41"/>
        <v>-4.4946745023420678E-2</v>
      </c>
      <c r="G56" s="117">
        <f t="shared" si="42"/>
        <v>-4.4950300267186001E-2</v>
      </c>
      <c r="H56" s="166">
        <v>559178970.35000002</v>
      </c>
      <c r="I56" s="177">
        <v>38053.938999999998</v>
      </c>
      <c r="J56" s="117">
        <f t="shared" si="43"/>
        <v>1.0055281391915596E-2</v>
      </c>
      <c r="K56" s="117">
        <f t="shared" si="44"/>
        <v>7.3182873541412482E-3</v>
      </c>
      <c r="L56" s="166">
        <v>578473310.09000003</v>
      </c>
      <c r="M56" s="177">
        <v>39363.881336999999</v>
      </c>
      <c r="N56" s="117">
        <f t="shared" si="45"/>
        <v>3.4504766386195353E-2</v>
      </c>
      <c r="O56" s="117">
        <f t="shared" si="46"/>
        <v>3.4423304693897795E-2</v>
      </c>
      <c r="P56" s="166">
        <v>580373943.38999999</v>
      </c>
      <c r="Q56" s="177">
        <v>39328.577892000001</v>
      </c>
      <c r="R56" s="117">
        <f t="shared" si="47"/>
        <v>3.2856024069705964E-3</v>
      </c>
      <c r="S56" s="117">
        <f t="shared" si="48"/>
        <v>-8.9684867957404233E-4</v>
      </c>
      <c r="T56" s="166">
        <v>579034634.63999999</v>
      </c>
      <c r="U56" s="177">
        <v>39291.078179999997</v>
      </c>
      <c r="V56" s="117">
        <f t="shared" si="49"/>
        <v>-2.3076651962991566E-3</v>
      </c>
      <c r="W56" s="117">
        <f t="shared" si="50"/>
        <v>-9.5349778735915962E-4</v>
      </c>
      <c r="X56" s="166">
        <v>707066699.20000005</v>
      </c>
      <c r="Y56" s="177">
        <v>44932.264000000003</v>
      </c>
      <c r="Z56" s="117">
        <f t="shared" si="51"/>
        <v>0.22111296440773484</v>
      </c>
      <c r="AA56" s="117">
        <f t="shared" si="52"/>
        <v>0.14357421789640507</v>
      </c>
      <c r="AB56" s="166">
        <v>627161876.20000005</v>
      </c>
      <c r="AC56" s="177">
        <v>40003.777999999998</v>
      </c>
      <c r="AD56" s="117">
        <f t="shared" si="53"/>
        <v>-0.11300889023681515</v>
      </c>
      <c r="AE56" s="117">
        <f t="shared" si="54"/>
        <v>-0.10968701688390338</v>
      </c>
      <c r="AF56" s="166">
        <v>629866084.40999997</v>
      </c>
      <c r="AG56" s="177">
        <v>39921.623899999999</v>
      </c>
      <c r="AH56" s="117">
        <f t="shared" si="55"/>
        <v>4.3118185473658395E-3</v>
      </c>
      <c r="AI56" s="117">
        <f t="shared" si="56"/>
        <v>-2.053658531951651E-3</v>
      </c>
      <c r="AJ56" s="118">
        <f t="shared" si="13"/>
        <v>1.4125891585455904E-2</v>
      </c>
      <c r="AK56" s="118">
        <f t="shared" si="14"/>
        <v>3.3468109743087365E-3</v>
      </c>
      <c r="AL56" s="119">
        <f t="shared" si="15"/>
        <v>0.13773871848177338</v>
      </c>
      <c r="AM56" s="119">
        <f t="shared" si="16"/>
        <v>5.6757404676140183E-2</v>
      </c>
      <c r="AN56" s="120">
        <f t="shared" si="17"/>
        <v>9.5178205453557735E-2</v>
      </c>
      <c r="AO56" s="204">
        <f t="shared" si="18"/>
        <v>7.1534377656360212E-2</v>
      </c>
      <c r="AP56" s="124"/>
      <c r="AQ56" s="125"/>
      <c r="AR56" s="125"/>
      <c r="AS56" s="123"/>
      <c r="AT56" s="123"/>
    </row>
    <row r="57" spans="1:49">
      <c r="A57" s="199" t="s">
        <v>193</v>
      </c>
      <c r="B57" s="166">
        <v>4217852342</v>
      </c>
      <c r="C57" s="177">
        <v>440.32220000000001</v>
      </c>
      <c r="D57" s="166">
        <v>4148288536.8600001</v>
      </c>
      <c r="E57" s="177">
        <v>428.30790000000002</v>
      </c>
      <c r="F57" s="117">
        <f t="shared" si="41"/>
        <v>-1.6492707543909527E-2</v>
      </c>
      <c r="G57" s="117">
        <f t="shared" si="42"/>
        <v>-2.7285247030469941E-2</v>
      </c>
      <c r="H57" s="166">
        <v>4208133660.1599998</v>
      </c>
      <c r="I57" s="177">
        <v>429.71019999999999</v>
      </c>
      <c r="J57" s="117">
        <f t="shared" si="43"/>
        <v>1.4426461122036318E-2</v>
      </c>
      <c r="K57" s="117">
        <f t="shared" si="44"/>
        <v>3.2740465445535052E-3</v>
      </c>
      <c r="L57" s="166">
        <v>4345378265.79</v>
      </c>
      <c r="M57" s="177">
        <v>438.88200000000001</v>
      </c>
      <c r="N57" s="117">
        <f t="shared" si="45"/>
        <v>3.2614127001085291E-2</v>
      </c>
      <c r="O57" s="117">
        <f t="shared" si="46"/>
        <v>2.1344152407832113E-2</v>
      </c>
      <c r="P57" s="166">
        <v>4430971974.4700003</v>
      </c>
      <c r="Q57" s="177">
        <v>441.42129999999997</v>
      </c>
      <c r="R57" s="117">
        <f t="shared" si="47"/>
        <v>1.9697642746974796E-2</v>
      </c>
      <c r="S57" s="117">
        <f t="shared" si="48"/>
        <v>5.7858376511225537E-3</v>
      </c>
      <c r="T57" s="166">
        <v>4561374383.1899996</v>
      </c>
      <c r="U57" s="177">
        <v>442.06560000000002</v>
      </c>
      <c r="V57" s="117">
        <f t="shared" si="49"/>
        <v>2.9429752539925979E-2</v>
      </c>
      <c r="W57" s="117">
        <f t="shared" si="50"/>
        <v>1.4596033313300557E-3</v>
      </c>
      <c r="X57" s="166">
        <v>4659936857.8900003</v>
      </c>
      <c r="Y57" s="177">
        <v>441.72449999999998</v>
      </c>
      <c r="Z57" s="117">
        <f t="shared" si="51"/>
        <v>2.1608065118099568E-2</v>
      </c>
      <c r="AA57" s="117">
        <f t="shared" si="52"/>
        <v>-7.7160493827169521E-4</v>
      </c>
      <c r="AB57" s="166">
        <v>4794990392.5100002</v>
      </c>
      <c r="AC57" s="177">
        <v>445.17340000000002</v>
      </c>
      <c r="AD57" s="117">
        <f t="shared" si="53"/>
        <v>2.8981837895793196E-2</v>
      </c>
      <c r="AE57" s="117">
        <f t="shared" si="54"/>
        <v>7.8078078078078926E-3</v>
      </c>
      <c r="AF57" s="166">
        <v>4923278640.6899996</v>
      </c>
      <c r="AG57" s="177">
        <v>449.49400000000003</v>
      </c>
      <c r="AH57" s="117">
        <f t="shared" si="55"/>
        <v>2.675464133992669E-2</v>
      </c>
      <c r="AI57" s="117">
        <f t="shared" si="56"/>
        <v>9.7054316363017496E-3</v>
      </c>
      <c r="AJ57" s="118">
        <f t="shared" si="13"/>
        <v>1.9627477527491537E-2</v>
      </c>
      <c r="AK57" s="118">
        <f t="shared" si="14"/>
        <v>2.6650034262757794E-3</v>
      </c>
      <c r="AL57" s="119">
        <f t="shared" si="15"/>
        <v>0.18682164872181706</v>
      </c>
      <c r="AM57" s="119">
        <f t="shared" si="16"/>
        <v>4.946464914609329E-2</v>
      </c>
      <c r="AN57" s="120">
        <f t="shared" si="17"/>
        <v>1.5760185701783475E-2</v>
      </c>
      <c r="AO57" s="204">
        <f t="shared" si="18"/>
        <v>1.3863198876384292E-2</v>
      </c>
      <c r="AP57" s="124"/>
      <c r="AQ57" s="125">
        <v>165890525.49000001</v>
      </c>
      <c r="AR57" s="125">
        <v>33407.480000000003</v>
      </c>
      <c r="AS57" s="123" t="e">
        <f>(#REF!/AQ57)-1</f>
        <v>#REF!</v>
      </c>
      <c r="AT57" s="123" t="e">
        <f>(#REF!/AR57)-1</f>
        <v>#REF!</v>
      </c>
      <c r="AV57" s="229"/>
      <c r="AW57" s="230"/>
    </row>
    <row r="58" spans="1:49">
      <c r="A58" s="201" t="s">
        <v>57</v>
      </c>
      <c r="B58" s="182">
        <f>SUM(B47:B57)</f>
        <v>219517777020.60999</v>
      </c>
      <c r="C58" s="176"/>
      <c r="D58" s="182">
        <f>SUM(D47:D57)</f>
        <v>225938375397.99997</v>
      </c>
      <c r="E58" s="176"/>
      <c r="F58" s="117">
        <f>((D58-B58)/B58)</f>
        <v>2.9248648854471454E-2</v>
      </c>
      <c r="G58" s="117"/>
      <c r="H58" s="182">
        <f>SUM(H47:H57)</f>
        <v>231672743045.33002</v>
      </c>
      <c r="I58" s="176"/>
      <c r="J58" s="117">
        <f>((H58-D58)/D58)</f>
        <v>2.5380228733736434E-2</v>
      </c>
      <c r="K58" s="117"/>
      <c r="L58" s="182">
        <f>SUM(L47:L57)</f>
        <v>252695550489.77005</v>
      </c>
      <c r="M58" s="176"/>
      <c r="N58" s="117">
        <f>((L58-H58)/H58)</f>
        <v>9.0743551304723946E-2</v>
      </c>
      <c r="O58" s="117"/>
      <c r="P58" s="182">
        <f>SUM(P47:P57)</f>
        <v>271211386514.49002</v>
      </c>
      <c r="Q58" s="176"/>
      <c r="R58" s="117">
        <f>((P58-L58)/L58)</f>
        <v>7.327329661655263E-2</v>
      </c>
      <c r="S58" s="117"/>
      <c r="T58" s="182">
        <f>SUM(T47:T57)</f>
        <v>279166621316.03003</v>
      </c>
      <c r="U58" s="176"/>
      <c r="V58" s="117">
        <f>((T58-P58)/P58)</f>
        <v>2.9332230124176531E-2</v>
      </c>
      <c r="W58" s="117"/>
      <c r="X58" s="182">
        <f>SUM(X47:X57)</f>
        <v>297274159205.95996</v>
      </c>
      <c r="Y58" s="176"/>
      <c r="Z58" s="117">
        <f>((X58-T58)/T58)</f>
        <v>6.4862832829256215E-2</v>
      </c>
      <c r="AA58" s="117"/>
      <c r="AB58" s="182">
        <f>SUM(AB47:AB57)</f>
        <v>306014865343.42999</v>
      </c>
      <c r="AC58" s="176"/>
      <c r="AD58" s="117">
        <f>((AB58-X58)/X58)</f>
        <v>2.9402845376191016E-2</v>
      </c>
      <c r="AE58" s="117"/>
      <c r="AF58" s="182">
        <f>SUM(AF47:AF57)</f>
        <v>315039788955.53998</v>
      </c>
      <c r="AG58" s="176"/>
      <c r="AH58" s="117">
        <f>((AF58-AB58)/AB58)</f>
        <v>2.9491781721066469E-2</v>
      </c>
      <c r="AI58" s="117"/>
      <c r="AJ58" s="118">
        <f t="shared" si="13"/>
        <v>4.6466926945021837E-2</v>
      </c>
      <c r="AK58" s="118"/>
      <c r="AL58" s="119">
        <f t="shared" si="15"/>
        <v>0.39436157492318036</v>
      </c>
      <c r="AM58" s="119"/>
      <c r="AN58" s="120">
        <f t="shared" si="17"/>
        <v>2.5722320727115774E-2</v>
      </c>
      <c r="AO58" s="204"/>
      <c r="AP58" s="124"/>
      <c r="AQ58" s="137">
        <f>SUM(AQ47:AQ57)</f>
        <v>7853732740.5999994</v>
      </c>
      <c r="AR58" s="138"/>
      <c r="AS58" s="123" t="e">
        <f>(#REF!/AQ58)-1</f>
        <v>#REF!</v>
      </c>
      <c r="AT58" s="123" t="e">
        <f>(#REF!/AR58)-1</f>
        <v>#REF!</v>
      </c>
    </row>
    <row r="59" spans="1:49">
      <c r="A59" s="202" t="s">
        <v>63</v>
      </c>
      <c r="B59" s="176"/>
      <c r="C59" s="176"/>
      <c r="D59" s="176"/>
      <c r="E59" s="176"/>
      <c r="F59" s="117"/>
      <c r="G59" s="117"/>
      <c r="H59" s="176"/>
      <c r="I59" s="176"/>
      <c r="J59" s="117"/>
      <c r="K59" s="117"/>
      <c r="L59" s="176"/>
      <c r="M59" s="176"/>
      <c r="N59" s="117"/>
      <c r="O59" s="117"/>
      <c r="P59" s="176"/>
      <c r="Q59" s="176"/>
      <c r="R59" s="117"/>
      <c r="S59" s="117"/>
      <c r="T59" s="176"/>
      <c r="U59" s="176"/>
      <c r="V59" s="117"/>
      <c r="W59" s="117"/>
      <c r="X59" s="176"/>
      <c r="Y59" s="176"/>
      <c r="Z59" s="117"/>
      <c r="AA59" s="117"/>
      <c r="AB59" s="176"/>
      <c r="AC59" s="176"/>
      <c r="AD59" s="117"/>
      <c r="AE59" s="117"/>
      <c r="AF59" s="176"/>
      <c r="AG59" s="176"/>
      <c r="AH59" s="117"/>
      <c r="AI59" s="117"/>
      <c r="AJ59" s="118"/>
      <c r="AK59" s="118"/>
      <c r="AL59" s="119"/>
      <c r="AM59" s="119"/>
      <c r="AN59" s="120"/>
      <c r="AO59" s="204"/>
      <c r="AP59" s="124"/>
      <c r="AQ59" s="134"/>
      <c r="AR59" s="138"/>
      <c r="AS59" s="123" t="e">
        <f>(#REF!/AQ59)-1</f>
        <v>#REF!</v>
      </c>
      <c r="AT59" s="123" t="e">
        <f>(#REF!/AR59)-1</f>
        <v>#REF!</v>
      </c>
    </row>
    <row r="60" spans="1:49">
      <c r="A60" s="200" t="s">
        <v>27</v>
      </c>
      <c r="B60" s="170">
        <v>9319012693.8199997</v>
      </c>
      <c r="C60" s="170">
        <v>3197.0900015357606</v>
      </c>
      <c r="D60" s="170">
        <v>9360194235.2700005</v>
      </c>
      <c r="E60" s="170">
        <v>3199.22</v>
      </c>
      <c r="F60" s="117">
        <f t="shared" ref="F60:F82" si="57">((D60-B60)/B60)</f>
        <v>4.4190884595865752E-3</v>
      </c>
      <c r="G60" s="117">
        <f t="shared" ref="G60:G82" si="58">((E60-C60)/C60)</f>
        <v>6.6623037300045005E-4</v>
      </c>
      <c r="H60" s="170">
        <v>9461144299.4200001</v>
      </c>
      <c r="I60" s="170">
        <v>3205.5300005418926</v>
      </c>
      <c r="J60" s="117">
        <f t="shared" ref="J60:J82" si="59">((H60-D60)/D60)</f>
        <v>1.0785039456725296E-2</v>
      </c>
      <c r="K60" s="117">
        <f t="shared" ref="K60:K82" si="60">((I60-E60)/E60)</f>
        <v>1.9723559310997072E-3</v>
      </c>
      <c r="L60" s="170">
        <v>9703627229.1700001</v>
      </c>
      <c r="M60" s="170">
        <v>3207.7699977746402</v>
      </c>
      <c r="N60" s="117">
        <f t="shared" ref="N60:N82" si="61">((L60-H60)/H60)</f>
        <v>2.5629344831456066E-2</v>
      </c>
      <c r="O60" s="117">
        <f t="shared" ref="O60:O82" si="62">((M60-I60)/I60)</f>
        <v>6.9879153599214025E-4</v>
      </c>
      <c r="P60" s="170">
        <v>10150831977.35</v>
      </c>
      <c r="Q60" s="170">
        <v>3209.5599970584499</v>
      </c>
      <c r="R60" s="117">
        <f t="shared" ref="R60:R82" si="63">((P60-L60)/L60)</f>
        <v>4.6086348704292915E-2</v>
      </c>
      <c r="S60" s="117">
        <f t="shared" ref="S60:S82" si="64">((Q60-M60)/M60)</f>
        <v>5.5801983466754643E-4</v>
      </c>
      <c r="T60" s="170">
        <v>10142745462.42</v>
      </c>
      <c r="U60" s="170">
        <v>3211.39</v>
      </c>
      <c r="V60" s="117">
        <f t="shared" ref="V60:V82" si="65">((T60-P60)/P60)</f>
        <v>-7.9663567952302852E-4</v>
      </c>
      <c r="W60" s="117">
        <f t="shared" ref="W60:W82" si="66">((U60-Q60)/Q60)</f>
        <v>5.7017252932712995E-4</v>
      </c>
      <c r="X60" s="170">
        <v>11265582956.27</v>
      </c>
      <c r="Y60" s="170">
        <v>3212.95</v>
      </c>
      <c r="Z60" s="117">
        <f t="shared" ref="Z60:Z82" si="67">((X60-T60)/T60)</f>
        <v>0.11070350705440042</v>
      </c>
      <c r="AA60" s="117">
        <f t="shared" ref="AA60:AA82" si="68">((Y60-U60)/U60)</f>
        <v>4.8577095899281789E-4</v>
      </c>
      <c r="AB60" s="170">
        <v>11545809505.16</v>
      </c>
      <c r="AC60" s="170">
        <v>3215.4100008949326</v>
      </c>
      <c r="AD60" s="117">
        <f t="shared" ref="AD60:AD82" si="69">((AB60-X60)/X60)</f>
        <v>2.4874571513765813E-2</v>
      </c>
      <c r="AE60" s="117">
        <f t="shared" ref="AE60:AE82" si="70">((AC60-Y60)/Y60)</f>
        <v>7.65651782608761E-4</v>
      </c>
      <c r="AF60" s="170">
        <v>12702203114.43</v>
      </c>
      <c r="AG60" s="170">
        <v>3222.67</v>
      </c>
      <c r="AH60" s="117">
        <f t="shared" ref="AH60:AH82" si="71">((AF60-AB60)/AB60)</f>
        <v>0.10015699711251864</v>
      </c>
      <c r="AI60" s="117">
        <f t="shared" ref="AI60:AI82" si="72">((AG60-AC60)/AC60)</f>
        <v>2.2578766325435291E-3</v>
      </c>
      <c r="AJ60" s="118">
        <f t="shared" si="13"/>
        <v>4.0232282681652839E-2</v>
      </c>
      <c r="AK60" s="118">
        <f t="shared" si="14"/>
        <v>9.9685869727901034E-4</v>
      </c>
      <c r="AL60" s="119">
        <f t="shared" si="15"/>
        <v>0.35704482141695615</v>
      </c>
      <c r="AM60" s="119">
        <f t="shared" si="16"/>
        <v>7.3299116659686653E-3</v>
      </c>
      <c r="AN60" s="120">
        <f t="shared" si="17"/>
        <v>4.2884624609374609E-2</v>
      </c>
      <c r="AO60" s="204">
        <f t="shared" si="18"/>
        <v>6.9992123583207549E-4</v>
      </c>
      <c r="AP60" s="124"/>
      <c r="AQ60" s="139">
        <v>1198249163.9190199</v>
      </c>
      <c r="AR60" s="139">
        <v>1987.7461478934799</v>
      </c>
      <c r="AS60" s="123" t="e">
        <f>(#REF!/AQ60)-1</f>
        <v>#REF!</v>
      </c>
      <c r="AT60" s="123" t="e">
        <f>(#REF!/AR60)-1</f>
        <v>#REF!</v>
      </c>
    </row>
    <row r="61" spans="1:49">
      <c r="A61" s="199" t="s">
        <v>69</v>
      </c>
      <c r="B61" s="170">
        <v>7369932786.5200005</v>
      </c>
      <c r="C61" s="170">
        <v>1</v>
      </c>
      <c r="D61" s="170">
        <v>7662538236.9200001</v>
      </c>
      <c r="E61" s="170">
        <v>1</v>
      </c>
      <c r="F61" s="117">
        <f t="shared" si="57"/>
        <v>3.9702594158686301E-2</v>
      </c>
      <c r="G61" s="117">
        <f t="shared" si="58"/>
        <v>0</v>
      </c>
      <c r="H61" s="170">
        <v>11267553683.07</v>
      </c>
      <c r="I61" s="170">
        <v>1</v>
      </c>
      <c r="J61" s="117">
        <f t="shared" si="59"/>
        <v>0.4704727512849653</v>
      </c>
      <c r="K61" s="117">
        <f t="shared" si="60"/>
        <v>0</v>
      </c>
      <c r="L61" s="170">
        <v>11186097723.41</v>
      </c>
      <c r="M61" s="170">
        <v>1</v>
      </c>
      <c r="N61" s="117">
        <f t="shared" si="61"/>
        <v>-7.2292497512029654E-3</v>
      </c>
      <c r="O61" s="117">
        <f t="shared" si="62"/>
        <v>0</v>
      </c>
      <c r="P61" s="170">
        <v>11406482578.200001</v>
      </c>
      <c r="Q61" s="170">
        <v>1</v>
      </c>
      <c r="R61" s="117">
        <f t="shared" si="63"/>
        <v>1.9701674367530755E-2</v>
      </c>
      <c r="S61" s="117">
        <f t="shared" si="64"/>
        <v>0</v>
      </c>
      <c r="T61" s="170">
        <v>11467301046.6</v>
      </c>
      <c r="U61" s="170">
        <v>1</v>
      </c>
      <c r="V61" s="117">
        <f t="shared" si="65"/>
        <v>5.3319213861980118E-3</v>
      </c>
      <c r="W61" s="117">
        <f t="shared" si="66"/>
        <v>0</v>
      </c>
      <c r="X61" s="170">
        <v>11477783090.889999</v>
      </c>
      <c r="Y61" s="170">
        <v>1</v>
      </c>
      <c r="Z61" s="117">
        <f t="shared" si="67"/>
        <v>9.1408119900252243E-4</v>
      </c>
      <c r="AA61" s="117">
        <f t="shared" si="68"/>
        <v>0</v>
      </c>
      <c r="AB61" s="170">
        <v>11749682813.459999</v>
      </c>
      <c r="AC61" s="170">
        <v>1</v>
      </c>
      <c r="AD61" s="117">
        <f t="shared" si="69"/>
        <v>2.3689219461361707E-2</v>
      </c>
      <c r="AE61" s="117">
        <f t="shared" si="70"/>
        <v>0</v>
      </c>
      <c r="AF61" s="170">
        <v>12083490806.950001</v>
      </c>
      <c r="AG61" s="170">
        <v>1</v>
      </c>
      <c r="AH61" s="117">
        <f t="shared" si="71"/>
        <v>2.8409957850743312E-2</v>
      </c>
      <c r="AI61" s="117">
        <f t="shared" si="72"/>
        <v>0</v>
      </c>
      <c r="AJ61" s="118">
        <f t="shared" si="13"/>
        <v>7.2624118744660612E-2</v>
      </c>
      <c r="AK61" s="118">
        <f t="shared" si="14"/>
        <v>0</v>
      </c>
      <c r="AL61" s="119">
        <f t="shared" si="15"/>
        <v>0.57695667327684708</v>
      </c>
      <c r="AM61" s="119">
        <f t="shared" si="16"/>
        <v>0</v>
      </c>
      <c r="AN61" s="120">
        <f t="shared" si="17"/>
        <v>0.16149515360963254</v>
      </c>
      <c r="AO61" s="204">
        <f t="shared" si="18"/>
        <v>0</v>
      </c>
      <c r="AP61" s="124"/>
      <c r="AQ61" s="122">
        <v>4056683843.0900002</v>
      </c>
      <c r="AR61" s="129">
        <v>1</v>
      </c>
      <c r="AS61" s="123" t="e">
        <f>(#REF!/AQ61)-1</f>
        <v>#REF!</v>
      </c>
      <c r="AT61" s="123" t="e">
        <f>(#REF!/AR61)-1</f>
        <v>#REF!</v>
      </c>
    </row>
    <row r="62" spans="1:49" ht="15" customHeight="1">
      <c r="A62" s="199" t="s">
        <v>28</v>
      </c>
      <c r="B62" s="170">
        <v>16434579541.950001</v>
      </c>
      <c r="C62" s="170">
        <v>24.4026</v>
      </c>
      <c r="D62" s="170">
        <v>17949917538.27</v>
      </c>
      <c r="E62" s="170">
        <v>24.4192</v>
      </c>
      <c r="F62" s="117">
        <f t="shared" si="57"/>
        <v>9.2204244863827001E-2</v>
      </c>
      <c r="G62" s="117">
        <f t="shared" si="58"/>
        <v>6.8025538262317918E-4</v>
      </c>
      <c r="H62" s="170">
        <v>17949917538.27</v>
      </c>
      <c r="I62" s="170">
        <v>24.4192</v>
      </c>
      <c r="J62" s="117">
        <f t="shared" si="59"/>
        <v>0</v>
      </c>
      <c r="K62" s="117">
        <f t="shared" si="60"/>
        <v>0</v>
      </c>
      <c r="L62" s="170">
        <v>18656995756.32</v>
      </c>
      <c r="M62" s="170">
        <v>24.507899999999999</v>
      </c>
      <c r="N62" s="117">
        <f t="shared" si="61"/>
        <v>3.9391725145392888E-2</v>
      </c>
      <c r="O62" s="117">
        <f t="shared" si="62"/>
        <v>3.6323876294063417E-3</v>
      </c>
      <c r="P62" s="166">
        <v>21025046355.610001</v>
      </c>
      <c r="Q62" s="178">
        <v>24.524799999999999</v>
      </c>
      <c r="R62" s="117">
        <f t="shared" si="63"/>
        <v>0.12692561172330391</v>
      </c>
      <c r="S62" s="117">
        <f t="shared" si="64"/>
        <v>6.8957356607460014E-4</v>
      </c>
      <c r="T62" s="166">
        <v>21129716683.630001</v>
      </c>
      <c r="U62" s="178">
        <v>24.5824</v>
      </c>
      <c r="V62" s="117">
        <f t="shared" si="65"/>
        <v>4.9783637215178762E-3</v>
      </c>
      <c r="W62" s="117">
        <f t="shared" si="66"/>
        <v>2.3486430062630791E-3</v>
      </c>
      <c r="X62" s="170">
        <v>21777996180.93</v>
      </c>
      <c r="Y62" s="170">
        <v>24.597799999999999</v>
      </c>
      <c r="Z62" s="117">
        <f t="shared" si="67"/>
        <v>3.0680936569407301E-2</v>
      </c>
      <c r="AA62" s="117">
        <f t="shared" si="68"/>
        <v>6.2646446237957384E-4</v>
      </c>
      <c r="AB62" s="170">
        <v>22392356007.360001</v>
      </c>
      <c r="AC62" s="178">
        <v>24.8187</v>
      </c>
      <c r="AD62" s="117">
        <f t="shared" si="69"/>
        <v>2.8210117281954859E-2</v>
      </c>
      <c r="AE62" s="117">
        <f t="shared" si="70"/>
        <v>8.9804779289204863E-3</v>
      </c>
      <c r="AF62" s="170">
        <v>24135906043.130001</v>
      </c>
      <c r="AG62" s="170">
        <v>24.8306</v>
      </c>
      <c r="AH62" s="117">
        <f t="shared" si="71"/>
        <v>7.7863626105128203E-2</v>
      </c>
      <c r="AI62" s="117">
        <f t="shared" si="72"/>
        <v>4.794771684254489E-4</v>
      </c>
      <c r="AJ62" s="118">
        <f t="shared" si="13"/>
        <v>5.003182817631651E-2</v>
      </c>
      <c r="AK62" s="118">
        <f t="shared" si="14"/>
        <v>2.1796598930115887E-3</v>
      </c>
      <c r="AL62" s="119">
        <f t="shared" si="15"/>
        <v>0.34462489822982229</v>
      </c>
      <c r="AM62" s="119">
        <f t="shared" si="16"/>
        <v>1.684739876818243E-2</v>
      </c>
      <c r="AN62" s="120">
        <f t="shared" si="17"/>
        <v>4.4661632636459662E-2</v>
      </c>
      <c r="AO62" s="204">
        <f t="shared" si="18"/>
        <v>2.997918917840384E-3</v>
      </c>
      <c r="AP62" s="124"/>
      <c r="AQ62" s="122">
        <v>739078842.02999997</v>
      </c>
      <c r="AR62" s="126">
        <v>16.871500000000001</v>
      </c>
      <c r="AS62" s="123" t="e">
        <f>(#REF!/AQ62)-1</f>
        <v>#REF!</v>
      </c>
      <c r="AT62" s="123" t="e">
        <f>(#REF!/AR62)-1</f>
        <v>#REF!</v>
      </c>
    </row>
    <row r="63" spans="1:49">
      <c r="A63" s="199" t="s">
        <v>138</v>
      </c>
      <c r="B63" s="170">
        <v>500086621.13999999</v>
      </c>
      <c r="C63" s="170">
        <v>2.1869000000000001</v>
      </c>
      <c r="D63" s="170">
        <v>497700414.98000002</v>
      </c>
      <c r="E63" s="170">
        <v>2.1943999999999999</v>
      </c>
      <c r="F63" s="117">
        <f t="shared" si="57"/>
        <v>-4.771585679617581E-3</v>
      </c>
      <c r="G63" s="117">
        <f t="shared" si="58"/>
        <v>3.4295120947459143E-3</v>
      </c>
      <c r="H63" s="170">
        <v>501524416.68000001</v>
      </c>
      <c r="I63" s="170">
        <v>2.2119</v>
      </c>
      <c r="J63" s="117">
        <f t="shared" si="59"/>
        <v>7.6833403889238362E-3</v>
      </c>
      <c r="K63" s="117">
        <f t="shared" si="60"/>
        <v>7.9748450601531493E-3</v>
      </c>
      <c r="L63" s="166">
        <v>506391049.56</v>
      </c>
      <c r="M63" s="178">
        <v>2.2334000000000001</v>
      </c>
      <c r="N63" s="117">
        <f t="shared" si="61"/>
        <v>9.7036808540972262E-3</v>
      </c>
      <c r="O63" s="117">
        <f t="shared" si="62"/>
        <v>9.7201500972015353E-3</v>
      </c>
      <c r="P63" s="166">
        <v>518252199.60000002</v>
      </c>
      <c r="Q63" s="178">
        <v>2.2412999999999998</v>
      </c>
      <c r="R63" s="117">
        <f t="shared" si="63"/>
        <v>2.3422906171635734E-2</v>
      </c>
      <c r="S63" s="117">
        <f t="shared" si="64"/>
        <v>3.5372078445418628E-3</v>
      </c>
      <c r="T63" s="166">
        <v>527936211.41000003</v>
      </c>
      <c r="U63" s="178">
        <v>2.2831999999999999</v>
      </c>
      <c r="V63" s="117">
        <f t="shared" si="65"/>
        <v>1.8685905853316906E-2</v>
      </c>
      <c r="W63" s="117">
        <f t="shared" si="66"/>
        <v>1.8694507651809241E-2</v>
      </c>
      <c r="X63" s="166">
        <v>530692342.88999999</v>
      </c>
      <c r="Y63" s="178">
        <v>2.2951000000000001</v>
      </c>
      <c r="Z63" s="117">
        <f t="shared" si="67"/>
        <v>5.2205766917161186E-3</v>
      </c>
      <c r="AA63" s="117">
        <f t="shared" si="68"/>
        <v>5.211983181499757E-3</v>
      </c>
      <c r="AB63" s="170">
        <v>534007913.13</v>
      </c>
      <c r="AC63" s="178">
        <v>2.3094000000000001</v>
      </c>
      <c r="AD63" s="117">
        <f t="shared" si="69"/>
        <v>6.2476315786739152E-3</v>
      </c>
      <c r="AE63" s="117">
        <f t="shared" si="70"/>
        <v>6.2306653304866795E-3</v>
      </c>
      <c r="AF63" s="170">
        <v>1344780375.47</v>
      </c>
      <c r="AG63" s="170">
        <v>2.3866000000000001</v>
      </c>
      <c r="AH63" s="117">
        <f t="shared" si="71"/>
        <v>1.518277992525972</v>
      </c>
      <c r="AI63" s="117">
        <f t="shared" si="72"/>
        <v>3.3428596172165898E-2</v>
      </c>
      <c r="AJ63" s="118">
        <f t="shared" si="13"/>
        <v>0.19805880604808976</v>
      </c>
      <c r="AK63" s="118">
        <f t="shared" si="14"/>
        <v>1.1028433429075505E-2</v>
      </c>
      <c r="AL63" s="119">
        <f t="shared" si="15"/>
        <v>1.7019876515956687</v>
      </c>
      <c r="AM63" s="119">
        <f t="shared" si="16"/>
        <v>8.7586584032081735E-2</v>
      </c>
      <c r="AN63" s="120">
        <f t="shared" si="17"/>
        <v>0.53351794500106364</v>
      </c>
      <c r="AO63" s="204">
        <f t="shared" si="18"/>
        <v>1.0297598406027468E-2</v>
      </c>
      <c r="AP63" s="124"/>
      <c r="AQ63" s="130">
        <v>0</v>
      </c>
      <c r="AR63" s="131">
        <v>0</v>
      </c>
      <c r="AS63" s="123" t="e">
        <f>(#REF!/AQ63)-1</f>
        <v>#REF!</v>
      </c>
      <c r="AT63" s="123" t="e">
        <f>(#REF!/AR63)-1</f>
        <v>#REF!</v>
      </c>
    </row>
    <row r="64" spans="1:49">
      <c r="A64" s="199" t="s">
        <v>88</v>
      </c>
      <c r="B64" s="166">
        <v>24738702710.139999</v>
      </c>
      <c r="C64" s="178">
        <v>290.26</v>
      </c>
      <c r="D64" s="166">
        <v>24932642874.490002</v>
      </c>
      <c r="E64" s="178">
        <v>290.60000000000002</v>
      </c>
      <c r="F64" s="117">
        <f t="shared" si="57"/>
        <v>7.8395446447767567E-3</v>
      </c>
      <c r="G64" s="117">
        <f t="shared" si="58"/>
        <v>1.1713636050438637E-3</v>
      </c>
      <c r="H64" s="166">
        <v>24695280636.689999</v>
      </c>
      <c r="I64" s="178">
        <v>291.02</v>
      </c>
      <c r="J64" s="117">
        <f t="shared" si="59"/>
        <v>-9.5201394811964268E-3</v>
      </c>
      <c r="K64" s="117">
        <f t="shared" si="60"/>
        <v>1.4452856159668239E-3</v>
      </c>
      <c r="L64" s="166">
        <v>25307822764.849998</v>
      </c>
      <c r="M64" s="178">
        <v>291.39999999999998</v>
      </c>
      <c r="N64" s="117">
        <f t="shared" si="61"/>
        <v>2.4804015681034235E-2</v>
      </c>
      <c r="O64" s="117">
        <f t="shared" si="62"/>
        <v>1.3057521819806043E-3</v>
      </c>
      <c r="P64" s="166">
        <v>25943721484.299999</v>
      </c>
      <c r="Q64" s="178">
        <v>291.77</v>
      </c>
      <c r="R64" s="117">
        <f t="shared" si="63"/>
        <v>2.5126567597636238E-2</v>
      </c>
      <c r="S64" s="117">
        <f t="shared" si="64"/>
        <v>1.2697323266987117E-3</v>
      </c>
      <c r="T64" s="166">
        <v>26190993451.970001</v>
      </c>
      <c r="U64" s="178">
        <v>292.39</v>
      </c>
      <c r="V64" s="117">
        <f t="shared" si="65"/>
        <v>9.5310908968722977E-3</v>
      </c>
      <c r="W64" s="117">
        <f t="shared" si="66"/>
        <v>2.1249614422319107E-3</v>
      </c>
      <c r="X64" s="166">
        <v>26332210307</v>
      </c>
      <c r="Y64" s="178">
        <v>292.81</v>
      </c>
      <c r="Z64" s="117">
        <f t="shared" si="67"/>
        <v>5.3918097948047446E-3</v>
      </c>
      <c r="AA64" s="117">
        <f t="shared" si="68"/>
        <v>1.4364376346660828E-3</v>
      </c>
      <c r="AB64" s="166">
        <v>27424915137.189999</v>
      </c>
      <c r="AC64" s="178">
        <v>293.14999999999998</v>
      </c>
      <c r="AD64" s="117">
        <f t="shared" si="69"/>
        <v>4.149688983379874E-2</v>
      </c>
      <c r="AE64" s="117">
        <f t="shared" si="70"/>
        <v>1.1611625286020797E-3</v>
      </c>
      <c r="AF64" s="166">
        <v>28685663360.169998</v>
      </c>
      <c r="AG64" s="178">
        <v>293.56</v>
      </c>
      <c r="AH64" s="117">
        <f t="shared" si="71"/>
        <v>4.5970906989985232E-2</v>
      </c>
      <c r="AI64" s="117">
        <f t="shared" si="72"/>
        <v>1.398601398601484E-3</v>
      </c>
      <c r="AJ64" s="118">
        <f t="shared" si="13"/>
        <v>1.8830085744713978E-2</v>
      </c>
      <c r="AK64" s="118">
        <f t="shared" si="14"/>
        <v>1.4141620917239451E-3</v>
      </c>
      <c r="AL64" s="119">
        <f t="shared" si="15"/>
        <v>0.15052638039908414</v>
      </c>
      <c r="AM64" s="119">
        <f t="shared" si="16"/>
        <v>1.0185822436338539E-2</v>
      </c>
      <c r="AN64" s="120">
        <f t="shared" si="17"/>
        <v>1.8963602497582839E-2</v>
      </c>
      <c r="AO64" s="204">
        <f t="shared" si="18"/>
        <v>3.0764433895965395E-4</v>
      </c>
      <c r="AP64" s="124"/>
      <c r="AQ64" s="122">
        <v>3320655667.8400002</v>
      </c>
      <c r="AR64" s="126">
        <v>177.09</v>
      </c>
      <c r="AS64" s="123" t="e">
        <f>(#REF!/AQ64)-1</f>
        <v>#REF!</v>
      </c>
      <c r="AT64" s="123" t="e">
        <f>(#REF!/AR64)-1</f>
        <v>#REF!</v>
      </c>
    </row>
    <row r="65" spans="1:46">
      <c r="A65" s="199" t="s">
        <v>50</v>
      </c>
      <c r="B65" s="166">
        <v>4963479566.6099997</v>
      </c>
      <c r="C65" s="178">
        <v>1.02</v>
      </c>
      <c r="D65" s="166">
        <v>5821757542.6999998</v>
      </c>
      <c r="E65" s="178">
        <v>1.02</v>
      </c>
      <c r="F65" s="117">
        <f t="shared" si="57"/>
        <v>0.17291860771700412</v>
      </c>
      <c r="G65" s="117">
        <f t="shared" si="58"/>
        <v>0</v>
      </c>
      <c r="H65" s="166">
        <v>5127718350.1400003</v>
      </c>
      <c r="I65" s="178">
        <v>1</v>
      </c>
      <c r="J65" s="117">
        <f t="shared" si="59"/>
        <v>-0.11921471951889631</v>
      </c>
      <c r="K65" s="117">
        <f t="shared" si="60"/>
        <v>-1.9607843137254919E-2</v>
      </c>
      <c r="L65" s="166">
        <v>5275350566.0900002</v>
      </c>
      <c r="M65" s="178">
        <v>1</v>
      </c>
      <c r="N65" s="117">
        <f t="shared" si="61"/>
        <v>2.8791015002992325E-2</v>
      </c>
      <c r="O65" s="117">
        <f t="shared" si="62"/>
        <v>0</v>
      </c>
      <c r="P65" s="166">
        <v>5321275302.4499998</v>
      </c>
      <c r="Q65" s="178">
        <v>1</v>
      </c>
      <c r="R65" s="117">
        <f t="shared" si="63"/>
        <v>8.7055326057768109E-3</v>
      </c>
      <c r="S65" s="117">
        <f t="shared" si="64"/>
        <v>0</v>
      </c>
      <c r="T65" s="166">
        <v>5126211584.5500002</v>
      </c>
      <c r="U65" s="178">
        <v>1</v>
      </c>
      <c r="V65" s="117">
        <f t="shared" si="65"/>
        <v>-3.6657324948060697E-2</v>
      </c>
      <c r="W65" s="117">
        <f t="shared" si="66"/>
        <v>0</v>
      </c>
      <c r="X65" s="166">
        <v>5267488065.1199999</v>
      </c>
      <c r="Y65" s="178">
        <v>1.01</v>
      </c>
      <c r="Z65" s="117">
        <f t="shared" si="67"/>
        <v>2.7559627268565333E-2</v>
      </c>
      <c r="AA65" s="117">
        <f t="shared" si="68"/>
        <v>1.0000000000000009E-2</v>
      </c>
      <c r="AB65" s="167">
        <v>5054021064.4200001</v>
      </c>
      <c r="AC65" s="178">
        <v>1.01</v>
      </c>
      <c r="AD65" s="117">
        <f t="shared" si="69"/>
        <v>-4.0525388583891694E-2</v>
      </c>
      <c r="AE65" s="117">
        <f t="shared" si="70"/>
        <v>0</v>
      </c>
      <c r="AF65" s="166">
        <v>4989067264.2200003</v>
      </c>
      <c r="AG65" s="178">
        <v>1.01</v>
      </c>
      <c r="AH65" s="117">
        <f t="shared" si="71"/>
        <v>-1.285190531896881E-2</v>
      </c>
      <c r="AI65" s="117">
        <f t="shared" si="72"/>
        <v>0</v>
      </c>
      <c r="AJ65" s="118">
        <f t="shared" si="13"/>
        <v>3.5906805280651352E-3</v>
      </c>
      <c r="AK65" s="118">
        <f t="shared" si="14"/>
        <v>-1.2009803921568638E-3</v>
      </c>
      <c r="AL65" s="119">
        <f t="shared" si="15"/>
        <v>-0.14303073811861575</v>
      </c>
      <c r="AM65" s="119">
        <f t="shared" si="16"/>
        <v>-9.8039215686274595E-3</v>
      </c>
      <c r="AN65" s="120">
        <f t="shared" si="17"/>
        <v>8.3516747945807809E-2</v>
      </c>
      <c r="AO65" s="204">
        <f t="shared" si="18"/>
        <v>8.2195644764395861E-3</v>
      </c>
      <c r="AP65" s="124"/>
      <c r="AQ65" s="140">
        <v>1300500308</v>
      </c>
      <c r="AR65" s="126">
        <v>1.19</v>
      </c>
      <c r="AS65" s="123" t="e">
        <f>(#REF!/AQ65)-1</f>
        <v>#REF!</v>
      </c>
      <c r="AT65" s="123" t="e">
        <f>(#REF!/AR65)-1</f>
        <v>#REF!</v>
      </c>
    </row>
    <row r="66" spans="1:46">
      <c r="A66" s="199" t="s">
        <v>67</v>
      </c>
      <c r="B66" s="167">
        <v>21973087097.77</v>
      </c>
      <c r="C66" s="178">
        <v>3.82</v>
      </c>
      <c r="D66" s="167">
        <v>22257338598.98</v>
      </c>
      <c r="E66" s="178">
        <v>3.83</v>
      </c>
      <c r="F66" s="117">
        <f t="shared" si="57"/>
        <v>1.2936347994490366E-2</v>
      </c>
      <c r="G66" s="117">
        <f t="shared" si="58"/>
        <v>2.6178010471204793E-3</v>
      </c>
      <c r="H66" s="167">
        <v>22015320785.669998</v>
      </c>
      <c r="I66" s="178">
        <v>3.83</v>
      </c>
      <c r="J66" s="117">
        <f t="shared" si="59"/>
        <v>-1.0873618704847869E-2</v>
      </c>
      <c r="K66" s="117">
        <f t="shared" si="60"/>
        <v>0</v>
      </c>
      <c r="L66" s="167">
        <v>22596927178.369999</v>
      </c>
      <c r="M66" s="178">
        <v>3.83</v>
      </c>
      <c r="N66" s="117">
        <f t="shared" si="61"/>
        <v>2.6418256556978013E-2</v>
      </c>
      <c r="O66" s="117">
        <f t="shared" si="62"/>
        <v>0</v>
      </c>
      <c r="P66" s="167">
        <v>22999424565.41</v>
      </c>
      <c r="Q66" s="178">
        <v>3.84</v>
      </c>
      <c r="R66" s="117">
        <f t="shared" si="63"/>
        <v>1.7812040719645959E-2</v>
      </c>
      <c r="S66" s="117">
        <f t="shared" si="64"/>
        <v>2.6109660574411974E-3</v>
      </c>
      <c r="T66" s="167">
        <v>23597234128.040001</v>
      </c>
      <c r="U66" s="178">
        <v>3.84</v>
      </c>
      <c r="V66" s="117">
        <f t="shared" si="65"/>
        <v>2.5992370414739729E-2</v>
      </c>
      <c r="W66" s="117">
        <f t="shared" si="66"/>
        <v>0</v>
      </c>
      <c r="X66" s="167">
        <v>23964917125.23</v>
      </c>
      <c r="Y66" s="178">
        <v>3.84</v>
      </c>
      <c r="Z66" s="117">
        <f t="shared" si="67"/>
        <v>1.5581614149985915E-2</v>
      </c>
      <c r="AA66" s="117">
        <f t="shared" si="68"/>
        <v>0</v>
      </c>
      <c r="AB66" s="167">
        <v>24557716134.080002</v>
      </c>
      <c r="AC66" s="178">
        <v>3.85</v>
      </c>
      <c r="AD66" s="117">
        <f t="shared" si="69"/>
        <v>2.4736117623620324E-2</v>
      </c>
      <c r="AE66" s="117">
        <f t="shared" si="70"/>
        <v>2.6041666666667268E-3</v>
      </c>
      <c r="AF66" s="167">
        <v>24662972970.189999</v>
      </c>
      <c r="AG66" s="178">
        <v>3.85</v>
      </c>
      <c r="AH66" s="117">
        <f t="shared" si="71"/>
        <v>4.2861003659834017E-3</v>
      </c>
      <c r="AI66" s="117">
        <f t="shared" si="72"/>
        <v>0</v>
      </c>
      <c r="AJ66" s="118">
        <f t="shared" si="13"/>
        <v>1.461115364007448E-2</v>
      </c>
      <c r="AK66" s="118">
        <f t="shared" si="14"/>
        <v>9.7911672140355054E-4</v>
      </c>
      <c r="AL66" s="119">
        <f t="shared" si="15"/>
        <v>0.10808275034824889</v>
      </c>
      <c r="AM66" s="119">
        <f t="shared" si="16"/>
        <v>5.2219321148825109E-3</v>
      </c>
      <c r="AN66" s="120">
        <f t="shared" si="17"/>
        <v>1.2770095997310375E-2</v>
      </c>
      <c r="AO66" s="204">
        <f t="shared" si="18"/>
        <v>1.3513143691625833E-3</v>
      </c>
      <c r="AP66" s="124"/>
      <c r="AQ66" s="125">
        <v>776682398.99000001</v>
      </c>
      <c r="AR66" s="129">
        <v>2.4700000000000002</v>
      </c>
      <c r="AS66" s="123" t="e">
        <f>(#REF!/AQ66)-1</f>
        <v>#REF!</v>
      </c>
      <c r="AT66" s="123" t="e">
        <f>(#REF!/AR66)-1</f>
        <v>#REF!</v>
      </c>
    </row>
    <row r="67" spans="1:46">
      <c r="A67" s="200" t="s">
        <v>93</v>
      </c>
      <c r="B67" s="166">
        <v>35598289267.540001</v>
      </c>
      <c r="C67" s="166">
        <v>3889.92</v>
      </c>
      <c r="D67" s="166">
        <v>38460086152.790001</v>
      </c>
      <c r="E67" s="166">
        <v>3894.18</v>
      </c>
      <c r="F67" s="117">
        <f t="shared" si="57"/>
        <v>8.0391416108287692E-2</v>
      </c>
      <c r="G67" s="117">
        <f t="shared" si="58"/>
        <v>1.0951382033563065E-3</v>
      </c>
      <c r="H67" s="166">
        <v>35556403002.839996</v>
      </c>
      <c r="I67" s="166">
        <v>3898.61</v>
      </c>
      <c r="J67" s="117">
        <f t="shared" si="59"/>
        <v>-7.5498612728389938E-2</v>
      </c>
      <c r="K67" s="117">
        <f t="shared" si="60"/>
        <v>1.1375950777828172E-3</v>
      </c>
      <c r="L67" s="166">
        <v>35517571335.5</v>
      </c>
      <c r="M67" s="166">
        <v>3902.74</v>
      </c>
      <c r="N67" s="117">
        <f t="shared" si="61"/>
        <v>-1.0921146139809118E-3</v>
      </c>
      <c r="O67" s="117">
        <f t="shared" si="62"/>
        <v>1.0593519228647272E-3</v>
      </c>
      <c r="P67" s="166">
        <v>35714610712.449997</v>
      </c>
      <c r="Q67" s="166">
        <v>3906.65</v>
      </c>
      <c r="R67" s="117">
        <f t="shared" si="63"/>
        <v>5.5476590752435552E-3</v>
      </c>
      <c r="S67" s="117">
        <f t="shared" si="64"/>
        <v>1.0018602315297225E-3</v>
      </c>
      <c r="T67" s="166">
        <v>35697415725.300003</v>
      </c>
      <c r="U67" s="166">
        <v>3910.55</v>
      </c>
      <c r="V67" s="117">
        <f t="shared" si="65"/>
        <v>-4.814552589817192E-4</v>
      </c>
      <c r="W67" s="117">
        <f t="shared" si="66"/>
        <v>9.9829777430793416E-4</v>
      </c>
      <c r="X67" s="166">
        <v>35658270322.690002</v>
      </c>
      <c r="Y67" s="166">
        <v>3914.97</v>
      </c>
      <c r="Z67" s="117">
        <f t="shared" si="67"/>
        <v>-1.0965892576435695E-3</v>
      </c>
      <c r="AA67" s="117">
        <f t="shared" si="68"/>
        <v>1.1302757924076198E-3</v>
      </c>
      <c r="AB67" s="166">
        <v>35787176560.75</v>
      </c>
      <c r="AC67" s="166">
        <v>3918.06</v>
      </c>
      <c r="AD67" s="117">
        <f t="shared" si="69"/>
        <v>3.6150446135905863E-3</v>
      </c>
      <c r="AE67" s="117">
        <f t="shared" si="70"/>
        <v>7.892780787592614E-4</v>
      </c>
      <c r="AF67" s="166">
        <v>34119469989.700001</v>
      </c>
      <c r="AG67" s="166">
        <v>3921.56</v>
      </c>
      <c r="AH67" s="117">
        <f t="shared" si="71"/>
        <v>-4.6600674636039202E-2</v>
      </c>
      <c r="AI67" s="117">
        <f t="shared" si="72"/>
        <v>8.9329923482539834E-4</v>
      </c>
      <c r="AJ67" s="118">
        <f t="shared" si="13"/>
        <v>-4.4019158372391887E-3</v>
      </c>
      <c r="AK67" s="118">
        <f t="shared" si="14"/>
        <v>1.0131370394792234E-3</v>
      </c>
      <c r="AL67" s="119">
        <f t="shared" si="15"/>
        <v>-0.11286028184768171</v>
      </c>
      <c r="AM67" s="119">
        <f t="shared" si="16"/>
        <v>7.031005243722712E-3</v>
      </c>
      <c r="AN67" s="120">
        <f t="shared" si="17"/>
        <v>4.5080721838412073E-2</v>
      </c>
      <c r="AO67" s="204">
        <f t="shared" si="18"/>
        <v>1.2123919743734123E-4</v>
      </c>
      <c r="AP67" s="124"/>
      <c r="AQ67" s="122">
        <v>8144502990.9799995</v>
      </c>
      <c r="AR67" s="122">
        <v>2263.5700000000002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94</v>
      </c>
      <c r="B68" s="166">
        <v>402396973.37</v>
      </c>
      <c r="C68" s="166">
        <v>3169.46</v>
      </c>
      <c r="D68" s="166">
        <v>405053320.73000002</v>
      </c>
      <c r="E68" s="166">
        <v>3190.5</v>
      </c>
      <c r="F68" s="117">
        <f t="shared" si="57"/>
        <v>6.6013104863925738E-3</v>
      </c>
      <c r="G68" s="117">
        <f t="shared" si="58"/>
        <v>6.6383547986092152E-3</v>
      </c>
      <c r="H68" s="166">
        <v>408373105.19</v>
      </c>
      <c r="I68" s="166">
        <v>3216.75</v>
      </c>
      <c r="J68" s="117">
        <f t="shared" si="59"/>
        <v>8.1959196236607995E-3</v>
      </c>
      <c r="K68" s="117">
        <f t="shared" si="60"/>
        <v>8.2275505406676063E-3</v>
      </c>
      <c r="L68" s="166">
        <v>413344991.91000003</v>
      </c>
      <c r="M68" s="166">
        <v>3256.15</v>
      </c>
      <c r="N68" s="117">
        <f t="shared" si="61"/>
        <v>1.2174863272856338E-2</v>
      </c>
      <c r="O68" s="117">
        <f t="shared" si="62"/>
        <v>1.2248387347478074E-2</v>
      </c>
      <c r="P68" s="166">
        <v>364851896.66000003</v>
      </c>
      <c r="Q68" s="166">
        <v>3271.76</v>
      </c>
      <c r="R68" s="117">
        <f t="shared" si="63"/>
        <v>-0.11731869551853354</v>
      </c>
      <c r="S68" s="117">
        <f t="shared" si="64"/>
        <v>4.7940051901786242E-3</v>
      </c>
      <c r="T68" s="166">
        <v>364938681.77999997</v>
      </c>
      <c r="U68" s="166">
        <v>3272.53</v>
      </c>
      <c r="V68" s="117">
        <f t="shared" si="65"/>
        <v>2.3786396835102355E-4</v>
      </c>
      <c r="W68" s="117">
        <f t="shared" si="66"/>
        <v>2.3534733599040936E-4</v>
      </c>
      <c r="X68" s="166">
        <v>375182386.44</v>
      </c>
      <c r="Y68" s="166">
        <v>3364.87</v>
      </c>
      <c r="Z68" s="117">
        <f t="shared" si="67"/>
        <v>2.806965983993813E-2</v>
      </c>
      <c r="AA68" s="117">
        <f t="shared" si="68"/>
        <v>2.821670084002276E-2</v>
      </c>
      <c r="AB68" s="166">
        <v>376233397.13</v>
      </c>
      <c r="AC68" s="166">
        <v>3374.63</v>
      </c>
      <c r="AD68" s="117">
        <f t="shared" si="69"/>
        <v>2.8013327064011244E-3</v>
      </c>
      <c r="AE68" s="117">
        <f t="shared" si="70"/>
        <v>2.9005578224419425E-3</v>
      </c>
      <c r="AF68" s="166">
        <v>390529213.44999999</v>
      </c>
      <c r="AG68" s="166">
        <v>3503.66</v>
      </c>
      <c r="AH68" s="117">
        <f t="shared" si="71"/>
        <v>3.7997201814224793E-2</v>
      </c>
      <c r="AI68" s="117">
        <f t="shared" si="72"/>
        <v>3.8235302833199418E-2</v>
      </c>
      <c r="AJ68" s="118">
        <f t="shared" si="13"/>
        <v>-2.6550679758385928E-3</v>
      </c>
      <c r="AK68" s="118">
        <f t="shared" si="14"/>
        <v>1.2687025838573507E-2</v>
      </c>
      <c r="AL68" s="119">
        <f t="shared" si="15"/>
        <v>-3.5857272454461603E-2</v>
      </c>
      <c r="AM68" s="119">
        <f t="shared" si="16"/>
        <v>9.8153894373922537E-2</v>
      </c>
      <c r="AN68" s="120">
        <f t="shared" si="17"/>
        <v>4.8115717833287754E-2</v>
      </c>
      <c r="AO68" s="204">
        <f t="shared" si="18"/>
        <v>1.3435932828328131E-2</v>
      </c>
      <c r="AP68" s="124"/>
      <c r="AQ68" s="122"/>
      <c r="AR68" s="122"/>
      <c r="AS68" s="123"/>
      <c r="AT68" s="123"/>
    </row>
    <row r="69" spans="1:46">
      <c r="A69" s="200" t="s">
        <v>118</v>
      </c>
      <c r="B69" s="166">
        <v>55942478.509999998</v>
      </c>
      <c r="C69" s="166">
        <v>11.976262999999999</v>
      </c>
      <c r="D69" s="166">
        <v>56087637.75</v>
      </c>
      <c r="E69" s="166">
        <v>11.880749</v>
      </c>
      <c r="F69" s="117">
        <f t="shared" si="57"/>
        <v>2.5947945794724515E-3</v>
      </c>
      <c r="G69" s="117">
        <f t="shared" si="58"/>
        <v>-7.9752757600596823E-3</v>
      </c>
      <c r="H69" s="166">
        <v>55656295.560000002</v>
      </c>
      <c r="I69" s="166">
        <v>11.81995</v>
      </c>
      <c r="J69" s="117">
        <f t="shared" si="59"/>
        <v>-7.6905037777241321E-3</v>
      </c>
      <c r="K69" s="117">
        <f t="shared" si="60"/>
        <v>-5.1174383029217591E-3</v>
      </c>
      <c r="L69" s="166">
        <v>55326892.93</v>
      </c>
      <c r="M69" s="166">
        <v>11.814254999999999</v>
      </c>
      <c r="N69" s="117">
        <f t="shared" si="61"/>
        <v>-5.918515177584749E-3</v>
      </c>
      <c r="O69" s="117">
        <f t="shared" si="62"/>
        <v>-4.8181252881789819E-4</v>
      </c>
      <c r="P69" s="166">
        <v>55215949.920000002</v>
      </c>
      <c r="Q69" s="166">
        <v>11.83367</v>
      </c>
      <c r="R69" s="117">
        <f t="shared" si="63"/>
        <v>-2.0052275507385503E-3</v>
      </c>
      <c r="S69" s="117">
        <f t="shared" si="64"/>
        <v>1.643353728186873E-3</v>
      </c>
      <c r="T69" s="166">
        <v>55293247.140000001</v>
      </c>
      <c r="U69" s="166">
        <v>11.852827</v>
      </c>
      <c r="V69" s="117">
        <f t="shared" si="65"/>
        <v>1.3999074563054951E-3</v>
      </c>
      <c r="W69" s="117">
        <f t="shared" si="66"/>
        <v>1.6188553508759218E-3</v>
      </c>
      <c r="X69" s="166">
        <v>55326369.079999998</v>
      </c>
      <c r="Y69" s="166">
        <v>11.861037</v>
      </c>
      <c r="Z69" s="117">
        <f t="shared" si="67"/>
        <v>5.9902323906089951E-4</v>
      </c>
      <c r="AA69" s="117">
        <f t="shared" si="68"/>
        <v>6.926617590892072E-4</v>
      </c>
      <c r="AB69" s="166">
        <v>56495959.140000001</v>
      </c>
      <c r="AC69" s="166">
        <v>12.127506</v>
      </c>
      <c r="AD69" s="117">
        <f t="shared" si="69"/>
        <v>2.1139830418092611E-2</v>
      </c>
      <c r="AE69" s="117">
        <f t="shared" si="70"/>
        <v>2.2465910864286211E-2</v>
      </c>
      <c r="AF69" s="166">
        <v>56571910.549999997</v>
      </c>
      <c r="AG69" s="166">
        <v>12.141792000000001</v>
      </c>
      <c r="AH69" s="117">
        <f t="shared" si="71"/>
        <v>1.3443688921500523E-3</v>
      </c>
      <c r="AI69" s="117">
        <f t="shared" si="72"/>
        <v>1.1779833380416585E-3</v>
      </c>
      <c r="AJ69" s="118">
        <f t="shared" si="13"/>
        <v>1.4329597598792597E-3</v>
      </c>
      <c r="AK69" s="118">
        <f t="shared" si="14"/>
        <v>1.7530298060850664E-3</v>
      </c>
      <c r="AL69" s="119">
        <f t="shared" si="15"/>
        <v>8.6342163697203846E-3</v>
      </c>
      <c r="AM69" s="119">
        <f t="shared" si="16"/>
        <v>2.1971931230935087E-2</v>
      </c>
      <c r="AN69" s="120">
        <f t="shared" si="17"/>
        <v>8.7791791421194306E-3</v>
      </c>
      <c r="AO69" s="204">
        <f t="shared" si="18"/>
        <v>9.0817423885210316E-3</v>
      </c>
      <c r="AP69" s="124"/>
      <c r="AQ69" s="122">
        <v>421796041.39999998</v>
      </c>
      <c r="AR69" s="122">
        <v>2004.5</v>
      </c>
      <c r="AS69" s="123" t="e">
        <f>(#REF!/AQ69)-1</f>
        <v>#REF!</v>
      </c>
      <c r="AT69" s="123" t="e">
        <f>(#REF!/AR69)-1</f>
        <v>#REF!</v>
      </c>
    </row>
    <row r="70" spans="1:46">
      <c r="A70" s="199" t="s">
        <v>112</v>
      </c>
      <c r="B70" s="166">
        <v>10778342712.08</v>
      </c>
      <c r="C70" s="166">
        <v>1139.79</v>
      </c>
      <c r="D70" s="166">
        <v>10668995054.889999</v>
      </c>
      <c r="E70" s="166">
        <v>1141.6300000000001</v>
      </c>
      <c r="F70" s="117">
        <f t="shared" si="57"/>
        <v>-1.0145127141619593E-2</v>
      </c>
      <c r="G70" s="117">
        <f t="shared" si="58"/>
        <v>1.6143324647524067E-3</v>
      </c>
      <c r="H70" s="166">
        <v>10646964898.620001</v>
      </c>
      <c r="I70" s="166">
        <v>1143.98</v>
      </c>
      <c r="J70" s="117">
        <f t="shared" si="59"/>
        <v>-2.0648764158814853E-3</v>
      </c>
      <c r="K70" s="117">
        <f t="shared" si="60"/>
        <v>2.0584602717166759E-3</v>
      </c>
      <c r="L70" s="166">
        <v>10683041538.85</v>
      </c>
      <c r="M70" s="166">
        <v>1146.7</v>
      </c>
      <c r="N70" s="117">
        <f t="shared" si="61"/>
        <v>3.3884436150132882E-3</v>
      </c>
      <c r="O70" s="117">
        <f t="shared" si="62"/>
        <v>2.3776639451738905E-3</v>
      </c>
      <c r="P70" s="166">
        <v>10506779573.5</v>
      </c>
      <c r="Q70" s="166">
        <v>1125.68</v>
      </c>
      <c r="R70" s="117">
        <f t="shared" si="63"/>
        <v>-1.6499230552367065E-2</v>
      </c>
      <c r="S70" s="117">
        <f t="shared" si="64"/>
        <v>-1.8330862474928038E-2</v>
      </c>
      <c r="T70" s="166">
        <v>10578433416.67</v>
      </c>
      <c r="U70" s="166">
        <v>1127.3699999999999</v>
      </c>
      <c r="V70" s="117">
        <f t="shared" si="65"/>
        <v>6.8197721926825262E-3</v>
      </c>
      <c r="W70" s="117">
        <f t="shared" si="66"/>
        <v>1.501314760855507E-3</v>
      </c>
      <c r="X70" s="166">
        <v>11099169176.17</v>
      </c>
      <c r="Y70" s="166">
        <v>1128.94</v>
      </c>
      <c r="Z70" s="117">
        <f t="shared" si="67"/>
        <v>4.922616979177652E-2</v>
      </c>
      <c r="AA70" s="117">
        <f t="shared" si="68"/>
        <v>1.392621765702621E-3</v>
      </c>
      <c r="AB70" s="166">
        <v>11229694736.67</v>
      </c>
      <c r="AC70" s="166">
        <v>1131.6300000000001</v>
      </c>
      <c r="AD70" s="117">
        <f t="shared" si="69"/>
        <v>1.1759939724158756E-2</v>
      </c>
      <c r="AE70" s="117">
        <f t="shared" si="70"/>
        <v>2.3827661346041903E-3</v>
      </c>
      <c r="AF70" s="166">
        <v>11267360562.799999</v>
      </c>
      <c r="AG70" s="166">
        <v>1142.08</v>
      </c>
      <c r="AH70" s="117">
        <f t="shared" si="71"/>
        <v>3.3541273394550354E-3</v>
      </c>
      <c r="AI70" s="117">
        <f t="shared" si="72"/>
        <v>9.2344670961355003E-3</v>
      </c>
      <c r="AJ70" s="118">
        <f t="shared" ref="AJ70:AJ119" si="73">AVERAGE(F70,J70,N70,R70,V70,Z70,AD70,AH70)</f>
        <v>5.7299023191522483E-3</v>
      </c>
      <c r="AK70" s="118">
        <f t="shared" ref="AK70:AK117" si="74">AVERAGE(G70,K70,O70,S70,W70,AA70,AE70,AI70)</f>
        <v>2.788454955015944E-4</v>
      </c>
      <c r="AL70" s="119">
        <f t="shared" ref="AL70:AL119" si="75">((AF70-D70)/D70)</f>
        <v>5.6084523877977292E-2</v>
      </c>
      <c r="AM70" s="119">
        <f t="shared" ref="AM70:AM117" si="76">((AG70-E70)/E70)</f>
        <v>3.9417324352007048E-4</v>
      </c>
      <c r="AN70" s="120">
        <f t="shared" ref="AN70:AN119" si="77">STDEV(F70,J70,N70,R70,V70,Z70,AD70,AH70)</f>
        <v>1.9811651230102634E-2</v>
      </c>
      <c r="AO70" s="204">
        <f t="shared" ref="AO70:AO117" si="78">STDEV(G70,K70,O70,S70,W70,AA70,AE70,AI70)</f>
        <v>7.955603531207233E-3</v>
      </c>
      <c r="AP70" s="124"/>
      <c r="AQ70" s="122"/>
      <c r="AR70" s="122"/>
      <c r="AS70" s="123"/>
      <c r="AT70" s="123"/>
    </row>
    <row r="71" spans="1:46">
      <c r="A71" s="199" t="s">
        <v>120</v>
      </c>
      <c r="B71" s="166">
        <v>105291640432.3</v>
      </c>
      <c r="C71" s="166">
        <v>465.67</v>
      </c>
      <c r="D71" s="166">
        <v>106746579239.02</v>
      </c>
      <c r="E71" s="166">
        <v>466.21</v>
      </c>
      <c r="F71" s="117">
        <f t="shared" si="57"/>
        <v>1.3818179684031914E-2</v>
      </c>
      <c r="G71" s="117">
        <f t="shared" si="58"/>
        <v>1.1596194730172946E-3</v>
      </c>
      <c r="H71" s="166">
        <v>107243497622.00999</v>
      </c>
      <c r="I71" s="166">
        <v>466.43</v>
      </c>
      <c r="J71" s="117">
        <f t="shared" si="59"/>
        <v>4.6551223142928342E-3</v>
      </c>
      <c r="K71" s="117">
        <f t="shared" si="60"/>
        <v>4.7189034984240427E-4</v>
      </c>
      <c r="L71" s="166">
        <v>108332232212.39999</v>
      </c>
      <c r="M71" s="166">
        <v>466.97</v>
      </c>
      <c r="N71" s="117">
        <f t="shared" si="61"/>
        <v>1.015198696919928E-2</v>
      </c>
      <c r="O71" s="117">
        <f t="shared" si="62"/>
        <v>1.1577299916386606E-3</v>
      </c>
      <c r="P71" s="166">
        <v>108346827617.28</v>
      </c>
      <c r="Q71" s="166">
        <v>467.47</v>
      </c>
      <c r="R71" s="117">
        <f t="shared" si="63"/>
        <v>1.347281836802607E-4</v>
      </c>
      <c r="S71" s="117">
        <f t="shared" si="64"/>
        <v>1.0707325952416644E-3</v>
      </c>
      <c r="T71" s="166">
        <v>107977853094.06</v>
      </c>
      <c r="U71" s="166">
        <v>468.18</v>
      </c>
      <c r="V71" s="117">
        <f t="shared" si="65"/>
        <v>-3.4054944785587267E-3</v>
      </c>
      <c r="W71" s="117">
        <f t="shared" si="66"/>
        <v>1.518814041542729E-3</v>
      </c>
      <c r="X71" s="166">
        <v>108200564587.14</v>
      </c>
      <c r="Y71" s="166">
        <v>468.76</v>
      </c>
      <c r="Z71" s="117">
        <f t="shared" si="67"/>
        <v>2.0625664124475306E-3</v>
      </c>
      <c r="AA71" s="117">
        <f t="shared" si="68"/>
        <v>1.2388397624844805E-3</v>
      </c>
      <c r="AB71" s="166">
        <v>108563665515.42</v>
      </c>
      <c r="AC71" s="166">
        <v>469.18</v>
      </c>
      <c r="AD71" s="117">
        <f t="shared" si="69"/>
        <v>3.3558136195081792E-3</v>
      </c>
      <c r="AE71" s="117">
        <f t="shared" si="70"/>
        <v>8.959808857411382E-4</v>
      </c>
      <c r="AF71" s="166">
        <v>108426853956.67999</v>
      </c>
      <c r="AG71" s="166">
        <v>469.68</v>
      </c>
      <c r="AH71" s="117">
        <f t="shared" si="71"/>
        <v>-1.2601965684418907E-3</v>
      </c>
      <c r="AI71" s="117">
        <f t="shared" si="72"/>
        <v>1.0656890745556077E-3</v>
      </c>
      <c r="AJ71" s="118">
        <f t="shared" si="73"/>
        <v>3.6890882670199219E-3</v>
      </c>
      <c r="AK71" s="118">
        <f t="shared" si="74"/>
        <v>1.0724120217579973E-3</v>
      </c>
      <c r="AL71" s="119">
        <f t="shared" si="75"/>
        <v>1.5740782792651616E-2</v>
      </c>
      <c r="AM71" s="119">
        <f t="shared" si="76"/>
        <v>7.4429977906952391E-3</v>
      </c>
      <c r="AN71" s="120">
        <f t="shared" si="77"/>
        <v>5.8004854476871983E-3</v>
      </c>
      <c r="AO71" s="204">
        <f t="shared" si="78"/>
        <v>3.0087004655069425E-4</v>
      </c>
      <c r="AP71" s="124"/>
      <c r="AQ71" s="122"/>
      <c r="AR71" s="122"/>
      <c r="AS71" s="123"/>
      <c r="AT71" s="123"/>
    </row>
    <row r="72" spans="1:46">
      <c r="A72" s="199" t="s">
        <v>127</v>
      </c>
      <c r="B72" s="166">
        <v>178908506.62</v>
      </c>
      <c r="C72" s="166">
        <v>0.78520000000000001</v>
      </c>
      <c r="D72" s="166">
        <v>179035468.28</v>
      </c>
      <c r="E72" s="166">
        <v>0.78559999999999997</v>
      </c>
      <c r="F72" s="117">
        <f t="shared" si="57"/>
        <v>7.0964574238866016E-4</v>
      </c>
      <c r="G72" s="117">
        <f t="shared" si="58"/>
        <v>5.0942435048389697E-4</v>
      </c>
      <c r="H72" s="166">
        <v>178973173.56</v>
      </c>
      <c r="I72" s="166">
        <v>0.78190000000000004</v>
      </c>
      <c r="J72" s="117">
        <f t="shared" si="59"/>
        <v>-3.4794625108905159E-4</v>
      </c>
      <c r="K72" s="117">
        <f t="shared" si="60"/>
        <v>-4.7097759674133476E-3</v>
      </c>
      <c r="L72" s="166">
        <v>196997864.61000001</v>
      </c>
      <c r="M72" s="166">
        <v>0.85240000000000005</v>
      </c>
      <c r="N72" s="117">
        <f t="shared" si="61"/>
        <v>0.10071169154274012</v>
      </c>
      <c r="O72" s="117">
        <f t="shared" si="62"/>
        <v>9.0164982734365018E-2</v>
      </c>
      <c r="P72" s="166">
        <v>198538284.80000001</v>
      </c>
      <c r="Q72" s="166">
        <v>0.85240000000000005</v>
      </c>
      <c r="R72" s="117">
        <f t="shared" si="63"/>
        <v>7.8194765869650084E-3</v>
      </c>
      <c r="S72" s="117">
        <f t="shared" si="64"/>
        <v>0</v>
      </c>
      <c r="T72" s="166">
        <v>198608484.62</v>
      </c>
      <c r="U72" s="166">
        <v>0.85299999999999998</v>
      </c>
      <c r="V72" s="117">
        <f t="shared" si="65"/>
        <v>3.5358329034981589E-4</v>
      </c>
      <c r="W72" s="117">
        <f t="shared" si="66"/>
        <v>7.0389488503042454E-4</v>
      </c>
      <c r="X72" s="166">
        <v>199383687.38999999</v>
      </c>
      <c r="Y72" s="166">
        <v>0.85350000000000004</v>
      </c>
      <c r="Z72" s="117">
        <f t="shared" si="67"/>
        <v>3.9031704586195582E-3</v>
      </c>
      <c r="AA72" s="117">
        <f t="shared" si="68"/>
        <v>5.8616647127790857E-4</v>
      </c>
      <c r="AB72" s="166">
        <v>182948146.68000001</v>
      </c>
      <c r="AC72" s="166">
        <v>0.85389999999999999</v>
      </c>
      <c r="AD72" s="117">
        <f t="shared" si="69"/>
        <v>-8.2431722098967944E-2</v>
      </c>
      <c r="AE72" s="117">
        <f t="shared" si="70"/>
        <v>4.68658465143475E-4</v>
      </c>
      <c r="AF72" s="166">
        <v>183989867.86000001</v>
      </c>
      <c r="AG72" s="166">
        <v>0.85429999999999995</v>
      </c>
      <c r="AH72" s="117">
        <f t="shared" si="71"/>
        <v>5.694078890135533E-3</v>
      </c>
      <c r="AI72" s="117">
        <f t="shared" si="72"/>
        <v>4.6843892727480496E-4</v>
      </c>
      <c r="AJ72" s="118">
        <f t="shared" si="73"/>
        <v>4.5514972701427127E-3</v>
      </c>
      <c r="AK72" s="118">
        <f t="shared" si="74"/>
        <v>1.102397373327027E-2</v>
      </c>
      <c r="AL72" s="119">
        <f t="shared" si="75"/>
        <v>2.7672726681462076E-2</v>
      </c>
      <c r="AM72" s="119">
        <f t="shared" si="76"/>
        <v>8.744908350305497E-2</v>
      </c>
      <c r="AN72" s="120">
        <f t="shared" si="77"/>
        <v>4.9108707076891245E-2</v>
      </c>
      <c r="AO72" s="204">
        <f t="shared" si="78"/>
        <v>3.2029494831823213E-2</v>
      </c>
      <c r="AP72" s="124"/>
      <c r="AQ72" s="122"/>
      <c r="AR72" s="122"/>
      <c r="AS72" s="123"/>
      <c r="AT72" s="123"/>
    </row>
    <row r="73" spans="1:46">
      <c r="A73" s="199" t="s">
        <v>131</v>
      </c>
      <c r="B73" s="166">
        <v>716578176.45000005</v>
      </c>
      <c r="C73" s="166">
        <v>1187.4100000000001</v>
      </c>
      <c r="D73" s="166">
        <v>725802315.72000003</v>
      </c>
      <c r="E73" s="166">
        <v>1202.4100000000001</v>
      </c>
      <c r="F73" s="117">
        <f t="shared" si="57"/>
        <v>1.2872481430703471E-2</v>
      </c>
      <c r="G73" s="117">
        <f t="shared" si="58"/>
        <v>1.263253636065049E-2</v>
      </c>
      <c r="H73" s="166">
        <v>734574296.20000005</v>
      </c>
      <c r="I73" s="166">
        <v>1206.4100000000001</v>
      </c>
      <c r="J73" s="117">
        <f t="shared" si="59"/>
        <v>1.2085908642077236E-2</v>
      </c>
      <c r="K73" s="117">
        <f t="shared" si="60"/>
        <v>3.3266523066175428E-3</v>
      </c>
      <c r="L73" s="166">
        <v>735165849.30999994</v>
      </c>
      <c r="M73" s="166">
        <v>1208.79</v>
      </c>
      <c r="N73" s="117">
        <f t="shared" si="61"/>
        <v>8.0530058437932998E-4</v>
      </c>
      <c r="O73" s="117">
        <f t="shared" si="62"/>
        <v>1.9727953183410959E-3</v>
      </c>
      <c r="P73" s="166">
        <v>727968920.82000005</v>
      </c>
      <c r="Q73" s="166">
        <v>1196.8599999999999</v>
      </c>
      <c r="R73" s="117">
        <f t="shared" si="63"/>
        <v>-9.7895304804414777E-3</v>
      </c>
      <c r="S73" s="117">
        <f t="shared" si="64"/>
        <v>-9.8693735057371959E-3</v>
      </c>
      <c r="T73" s="166">
        <v>729948687.44000006</v>
      </c>
      <c r="U73" s="166">
        <v>1200.08</v>
      </c>
      <c r="V73" s="117">
        <f t="shared" si="65"/>
        <v>2.7195757447583788E-3</v>
      </c>
      <c r="W73" s="117">
        <f t="shared" si="66"/>
        <v>2.6903731430576905E-3</v>
      </c>
      <c r="X73" s="166">
        <v>732653932.83000004</v>
      </c>
      <c r="Y73" s="166">
        <v>1202.3399999999999</v>
      </c>
      <c r="Z73" s="117">
        <f t="shared" si="67"/>
        <v>3.7060761071953433E-3</v>
      </c>
      <c r="AA73" s="117">
        <f t="shared" si="68"/>
        <v>1.8832077861475826E-3</v>
      </c>
      <c r="AB73" s="166">
        <v>734535497.53999996</v>
      </c>
      <c r="AC73" s="166">
        <v>1204.46</v>
      </c>
      <c r="AD73" s="117">
        <f t="shared" si="69"/>
        <v>2.5681493344778157E-3</v>
      </c>
      <c r="AE73" s="117">
        <f t="shared" si="70"/>
        <v>1.7632283713426471E-3</v>
      </c>
      <c r="AF73" s="166">
        <v>735771900.38999999</v>
      </c>
      <c r="AG73" s="166">
        <v>1206.68</v>
      </c>
      <c r="AH73" s="117">
        <f t="shared" si="71"/>
        <v>1.6832445186662937E-3</v>
      </c>
      <c r="AI73" s="117">
        <f t="shared" si="72"/>
        <v>1.8431496272188592E-3</v>
      </c>
      <c r="AJ73" s="118">
        <f t="shared" si="73"/>
        <v>3.3314007352270494E-3</v>
      </c>
      <c r="AK73" s="118">
        <f t="shared" si="74"/>
        <v>2.0303211759548387E-3</v>
      </c>
      <c r="AL73" s="119">
        <f t="shared" si="75"/>
        <v>1.3735950484134337E-2</v>
      </c>
      <c r="AM73" s="119">
        <f t="shared" si="76"/>
        <v>3.5512013373142121E-3</v>
      </c>
      <c r="AN73" s="120">
        <f t="shared" si="77"/>
        <v>7.0713438865745619E-3</v>
      </c>
      <c r="AO73" s="204">
        <f t="shared" si="78"/>
        <v>6.0504683014548427E-3</v>
      </c>
      <c r="AP73" s="124"/>
      <c r="AQ73" s="122"/>
      <c r="AR73" s="122"/>
      <c r="AS73" s="123"/>
      <c r="AT73" s="123"/>
    </row>
    <row r="74" spans="1:46" s="280" customFormat="1">
      <c r="A74" s="199" t="s">
        <v>132</v>
      </c>
      <c r="B74" s="166">
        <v>279659185.23000002</v>
      </c>
      <c r="C74" s="166">
        <v>151.38</v>
      </c>
      <c r="D74" s="166">
        <v>280680331.73000002</v>
      </c>
      <c r="E74" s="166">
        <v>151.77000000000001</v>
      </c>
      <c r="F74" s="117">
        <f t="shared" si="57"/>
        <v>3.6513962491887359E-3</v>
      </c>
      <c r="G74" s="117">
        <f t="shared" si="58"/>
        <v>2.5762980578677157E-3</v>
      </c>
      <c r="H74" s="166">
        <v>281830800.64999998</v>
      </c>
      <c r="I74" s="166">
        <v>152.58000000000001</v>
      </c>
      <c r="J74" s="117">
        <f t="shared" si="59"/>
        <v>4.0988583450394696E-3</v>
      </c>
      <c r="K74" s="117">
        <f t="shared" si="60"/>
        <v>5.337023127100232E-3</v>
      </c>
      <c r="L74" s="166">
        <v>282641941.07999998</v>
      </c>
      <c r="M74" s="166">
        <v>153.02000000000001</v>
      </c>
      <c r="N74" s="117">
        <f t="shared" si="61"/>
        <v>2.8781113637304187E-3</v>
      </c>
      <c r="O74" s="117">
        <f t="shared" si="62"/>
        <v>2.8837331236072727E-3</v>
      </c>
      <c r="P74" s="166">
        <v>283588696.74000001</v>
      </c>
      <c r="Q74" s="166">
        <v>153.52000000000001</v>
      </c>
      <c r="R74" s="117">
        <f t="shared" si="63"/>
        <v>3.3496644425182924E-3</v>
      </c>
      <c r="S74" s="117">
        <f t="shared" si="64"/>
        <v>3.2675467259181802E-3</v>
      </c>
      <c r="T74" s="166">
        <v>283588696.74000001</v>
      </c>
      <c r="U74" s="166">
        <v>153.5</v>
      </c>
      <c r="V74" s="117">
        <f t="shared" si="65"/>
        <v>0</v>
      </c>
      <c r="W74" s="117">
        <f t="shared" si="66"/>
        <v>-1.3027618551335481E-4</v>
      </c>
      <c r="X74" s="166">
        <v>285893864.58999997</v>
      </c>
      <c r="Y74" s="166">
        <v>154.80000000000001</v>
      </c>
      <c r="Z74" s="117">
        <f t="shared" si="67"/>
        <v>8.1285603992651018E-3</v>
      </c>
      <c r="AA74" s="117">
        <f t="shared" si="68"/>
        <v>8.4690553745929084E-3</v>
      </c>
      <c r="AB74" s="166">
        <v>286921914.16000003</v>
      </c>
      <c r="AC74" s="166">
        <v>155.36000000000001</v>
      </c>
      <c r="AD74" s="117">
        <f t="shared" si="69"/>
        <v>3.5959133697198329E-3</v>
      </c>
      <c r="AE74" s="117">
        <f t="shared" si="70"/>
        <v>3.6175710594315391E-3</v>
      </c>
      <c r="AF74" s="166">
        <v>290826020.31</v>
      </c>
      <c r="AG74" s="166">
        <v>157.51</v>
      </c>
      <c r="AH74" s="117">
        <f t="shared" si="71"/>
        <v>1.3606859418283674E-2</v>
      </c>
      <c r="AI74" s="117">
        <f t="shared" si="72"/>
        <v>1.3838825952626012E-2</v>
      </c>
      <c r="AJ74" s="118">
        <f t="shared" si="73"/>
        <v>4.9136704484681907E-3</v>
      </c>
      <c r="AK74" s="118">
        <f t="shared" si="74"/>
        <v>4.9824721544538125E-3</v>
      </c>
      <c r="AL74" s="119">
        <f t="shared" si="75"/>
        <v>3.6146774223423717E-2</v>
      </c>
      <c r="AM74" s="119">
        <f t="shared" si="76"/>
        <v>3.7820386110561904E-2</v>
      </c>
      <c r="AN74" s="120">
        <f t="shared" si="77"/>
        <v>4.1513261796264555E-3</v>
      </c>
      <c r="AO74" s="204">
        <f t="shared" si="78"/>
        <v>4.3401032024712426E-3</v>
      </c>
      <c r="AP74" s="124"/>
      <c r="AQ74" s="122"/>
      <c r="AR74" s="122"/>
      <c r="AS74" s="123"/>
      <c r="AT74" s="123"/>
    </row>
    <row r="75" spans="1:46">
      <c r="A75" s="199" t="s">
        <v>137</v>
      </c>
      <c r="B75" s="166">
        <v>520358977.12</v>
      </c>
      <c r="C75" s="166">
        <v>157.690473</v>
      </c>
      <c r="D75" s="166">
        <v>521481510.85000002</v>
      </c>
      <c r="E75" s="166">
        <v>157.96835300000001</v>
      </c>
      <c r="F75" s="117">
        <f t="shared" si="57"/>
        <v>2.157229488405946E-3</v>
      </c>
      <c r="G75" s="117">
        <f t="shared" si="58"/>
        <v>1.7621863560521526E-3</v>
      </c>
      <c r="H75" s="166">
        <v>543352736.26999998</v>
      </c>
      <c r="I75" s="166">
        <v>158.43038300000001</v>
      </c>
      <c r="J75" s="117">
        <f t="shared" si="59"/>
        <v>4.1940557747388744E-2</v>
      </c>
      <c r="K75" s="117">
        <f t="shared" si="60"/>
        <v>2.924826341640712E-3</v>
      </c>
      <c r="L75" s="166">
        <v>517443427.00999999</v>
      </c>
      <c r="M75" s="166">
        <v>158.76522900000001</v>
      </c>
      <c r="N75" s="117">
        <f t="shared" si="61"/>
        <v>-4.768414241890423E-2</v>
      </c>
      <c r="O75" s="117">
        <f t="shared" si="62"/>
        <v>2.113521369193426E-3</v>
      </c>
      <c r="P75" s="166">
        <v>503328762.62</v>
      </c>
      <c r="Q75" s="166">
        <v>159.84402800000001</v>
      </c>
      <c r="R75" s="117">
        <f t="shared" si="63"/>
        <v>-2.727769578900692E-2</v>
      </c>
      <c r="S75" s="117">
        <f t="shared" si="64"/>
        <v>6.7949324092871971E-3</v>
      </c>
      <c r="T75" s="166">
        <v>503773116.75999999</v>
      </c>
      <c r="U75" s="166">
        <v>160.28812600000001</v>
      </c>
      <c r="V75" s="117">
        <f t="shared" si="65"/>
        <v>8.8283081158916678E-4</v>
      </c>
      <c r="W75" s="117">
        <f t="shared" si="66"/>
        <v>2.7783208766485588E-3</v>
      </c>
      <c r="X75" s="166">
        <v>551954474.75999999</v>
      </c>
      <c r="Y75" s="166">
        <v>170.98478299999999</v>
      </c>
      <c r="Z75" s="117">
        <f t="shared" si="67"/>
        <v>9.564098677967732E-2</v>
      </c>
      <c r="AA75" s="117">
        <f t="shared" si="68"/>
        <v>6.673393261831502E-2</v>
      </c>
      <c r="AB75" s="166">
        <v>691098549.21000004</v>
      </c>
      <c r="AC75" s="166">
        <v>169.606381</v>
      </c>
      <c r="AD75" s="117">
        <f t="shared" si="69"/>
        <v>0.25209338960518884</v>
      </c>
      <c r="AE75" s="117">
        <f t="shared" si="70"/>
        <v>-8.0615477928231444E-3</v>
      </c>
      <c r="AF75" s="166">
        <v>591391929.57000005</v>
      </c>
      <c r="AG75" s="166">
        <v>170.005729</v>
      </c>
      <c r="AH75" s="117">
        <f t="shared" si="71"/>
        <v>-0.1442726507731428</v>
      </c>
      <c r="AI75" s="117">
        <f t="shared" si="72"/>
        <v>2.3545576389605491E-3</v>
      </c>
      <c r="AJ75" s="118">
        <f t="shared" si="73"/>
        <v>2.1685063181399507E-2</v>
      </c>
      <c r="AK75" s="118">
        <f t="shared" si="74"/>
        <v>9.675091227159309E-3</v>
      </c>
      <c r="AL75" s="119">
        <f t="shared" si="75"/>
        <v>0.13406116471137786</v>
      </c>
      <c r="AM75" s="119">
        <f t="shared" si="76"/>
        <v>7.6201186955465655E-2</v>
      </c>
      <c r="AN75" s="120">
        <f t="shared" si="77"/>
        <v>0.11620992766401943</v>
      </c>
      <c r="AO75" s="204">
        <f t="shared" si="78"/>
        <v>2.3437174960692499E-2</v>
      </c>
      <c r="AP75" s="124"/>
      <c r="AQ75" s="122"/>
      <c r="AR75" s="122"/>
      <c r="AS75" s="123"/>
      <c r="AT75" s="123"/>
    </row>
    <row r="76" spans="1:46" s="280" customFormat="1">
      <c r="A76" s="199" t="s">
        <v>143</v>
      </c>
      <c r="B76" s="166">
        <v>2585326353.6199999</v>
      </c>
      <c r="C76" s="166">
        <v>1.577</v>
      </c>
      <c r="D76" s="166">
        <v>2623625937.6199999</v>
      </c>
      <c r="E76" s="166">
        <v>1.6003000000000001</v>
      </c>
      <c r="F76" s="117">
        <f t="shared" si="57"/>
        <v>1.4814216374026645E-2</v>
      </c>
      <c r="G76" s="117">
        <f t="shared" si="58"/>
        <v>1.4774889029803487E-2</v>
      </c>
      <c r="H76" s="166">
        <v>2651596233.0700002</v>
      </c>
      <c r="I76" s="166">
        <v>1.6071</v>
      </c>
      <c r="J76" s="117">
        <f t="shared" si="59"/>
        <v>1.066093113691859E-2</v>
      </c>
      <c r="K76" s="117">
        <f t="shared" si="60"/>
        <v>4.2492032743860009E-3</v>
      </c>
      <c r="L76" s="166">
        <v>2888325376.6900001</v>
      </c>
      <c r="M76" s="166">
        <v>1.6532</v>
      </c>
      <c r="N76" s="117">
        <f t="shared" si="61"/>
        <v>8.9277975533219284E-2</v>
      </c>
      <c r="O76" s="117">
        <f t="shared" si="62"/>
        <v>2.8685209383361353E-2</v>
      </c>
      <c r="P76" s="166">
        <v>3684563682.8699999</v>
      </c>
      <c r="Q76" s="166">
        <v>1.6959</v>
      </c>
      <c r="R76" s="117">
        <f t="shared" si="63"/>
        <v>0.2756747257791583</v>
      </c>
      <c r="S76" s="117">
        <f t="shared" si="64"/>
        <v>2.5828695862569539E-2</v>
      </c>
      <c r="T76" s="166">
        <v>3791164580.8299999</v>
      </c>
      <c r="U76" s="166">
        <v>1.7433000000000001</v>
      </c>
      <c r="V76" s="117">
        <f t="shared" si="65"/>
        <v>2.8931756141331203E-2</v>
      </c>
      <c r="W76" s="117">
        <f t="shared" si="66"/>
        <v>2.7949761188749402E-2</v>
      </c>
      <c r="X76" s="166">
        <v>3797440523.8899999</v>
      </c>
      <c r="Y76" s="166">
        <v>1.7444999999999999</v>
      </c>
      <c r="Z76" s="117">
        <f t="shared" si="67"/>
        <v>1.6554129809436947E-3</v>
      </c>
      <c r="AA76" s="117">
        <f t="shared" si="68"/>
        <v>6.883496816381964E-4</v>
      </c>
      <c r="AB76" s="166">
        <v>3701556387.54</v>
      </c>
      <c r="AC76" s="166">
        <v>1.7502</v>
      </c>
      <c r="AD76" s="117">
        <f t="shared" si="69"/>
        <v>-2.5249674286347657E-2</v>
      </c>
      <c r="AE76" s="117">
        <f t="shared" si="70"/>
        <v>3.2674118658641664E-3</v>
      </c>
      <c r="AF76" s="166">
        <v>3819001515.2600002</v>
      </c>
      <c r="AG76" s="166">
        <v>1.746</v>
      </c>
      <c r="AH76" s="117">
        <f t="shared" si="71"/>
        <v>3.17285799333865E-2</v>
      </c>
      <c r="AI76" s="117">
        <f t="shared" si="72"/>
        <v>-2.3997257456290604E-3</v>
      </c>
      <c r="AJ76" s="118">
        <f t="shared" si="73"/>
        <v>5.3436740449079569E-2</v>
      </c>
      <c r="AK76" s="118">
        <f t="shared" si="74"/>
        <v>1.2880474317592885E-2</v>
      </c>
      <c r="AL76" s="119">
        <f t="shared" si="75"/>
        <v>0.45561966761327843</v>
      </c>
      <c r="AM76" s="119">
        <f t="shared" si="76"/>
        <v>9.1045428982065829E-2</v>
      </c>
      <c r="AN76" s="120">
        <f t="shared" si="77"/>
        <v>9.5573742442564308E-2</v>
      </c>
      <c r="AO76" s="204">
        <f t="shared" si="78"/>
        <v>1.3077573673041838E-2</v>
      </c>
      <c r="AP76" s="124"/>
      <c r="AQ76" s="122"/>
      <c r="AR76" s="122"/>
      <c r="AS76" s="123"/>
      <c r="AT76" s="123"/>
    </row>
    <row r="77" spans="1:46" s="280" customFormat="1">
      <c r="A77" s="199" t="s">
        <v>164</v>
      </c>
      <c r="B77" s="166">
        <v>1894474095.0799999</v>
      </c>
      <c r="C77" s="166">
        <v>478.95</v>
      </c>
      <c r="D77" s="166">
        <v>1863604921.5899999</v>
      </c>
      <c r="E77" s="166">
        <v>476.34</v>
      </c>
      <c r="F77" s="117">
        <f t="shared" si="57"/>
        <v>-1.6294323353466846E-2</v>
      </c>
      <c r="G77" s="117">
        <f t="shared" si="58"/>
        <v>-5.4494206075791076E-3</v>
      </c>
      <c r="H77" s="166">
        <v>1553809529.8900001</v>
      </c>
      <c r="I77" s="166">
        <v>397.37</v>
      </c>
      <c r="J77" s="117">
        <f t="shared" si="59"/>
        <v>-0.16623447819384754</v>
      </c>
      <c r="K77" s="117">
        <f t="shared" si="60"/>
        <v>-0.16578494352773224</v>
      </c>
      <c r="L77" s="166">
        <v>1833091562.4000001</v>
      </c>
      <c r="M77" s="166">
        <v>475.28</v>
      </c>
      <c r="N77" s="117">
        <f t="shared" si="61"/>
        <v>0.17974019796993482</v>
      </c>
      <c r="O77" s="117">
        <f t="shared" si="62"/>
        <v>0.19606412159951675</v>
      </c>
      <c r="P77" s="166">
        <v>1810836563.79</v>
      </c>
      <c r="Q77" s="166">
        <v>475.86</v>
      </c>
      <c r="R77" s="117">
        <f t="shared" si="63"/>
        <v>-1.2140691205224071E-2</v>
      </c>
      <c r="S77" s="117">
        <f t="shared" si="64"/>
        <v>1.2203332772261423E-3</v>
      </c>
      <c r="T77" s="166">
        <v>1736289028.3900001</v>
      </c>
      <c r="U77" s="166">
        <v>472.26</v>
      </c>
      <c r="V77" s="117">
        <f t="shared" si="65"/>
        <v>-4.1167456462208381E-2</v>
      </c>
      <c r="W77" s="117">
        <f t="shared" si="66"/>
        <v>-7.5652502836969331E-3</v>
      </c>
      <c r="X77" s="166">
        <v>1732662427.8299999</v>
      </c>
      <c r="Y77" s="166">
        <v>471.24</v>
      </c>
      <c r="Z77" s="117">
        <f t="shared" si="67"/>
        <v>-2.0887078710409182E-3</v>
      </c>
      <c r="AA77" s="117">
        <f t="shared" si="68"/>
        <v>-2.1598272138228557E-3</v>
      </c>
      <c r="AB77" s="166">
        <v>1782991689.8499999</v>
      </c>
      <c r="AC77" s="166">
        <v>482.56</v>
      </c>
      <c r="AD77" s="117">
        <f t="shared" si="69"/>
        <v>2.9047355798574537E-2</v>
      </c>
      <c r="AE77" s="117">
        <f t="shared" si="70"/>
        <v>2.4021729904082832E-2</v>
      </c>
      <c r="AF77" s="166">
        <v>1829090786.9849999</v>
      </c>
      <c r="AG77" s="166">
        <v>493.5</v>
      </c>
      <c r="AH77" s="117">
        <f t="shared" si="71"/>
        <v>2.5854914185762821E-2</v>
      </c>
      <c r="AI77" s="117">
        <f t="shared" si="72"/>
        <v>2.2670755968169757E-2</v>
      </c>
      <c r="AJ77" s="118">
        <f t="shared" si="73"/>
        <v>-4.1039864143944602E-4</v>
      </c>
      <c r="AK77" s="118">
        <f t="shared" si="74"/>
        <v>7.8771873895205433E-3</v>
      </c>
      <c r="AL77" s="119">
        <f t="shared" si="75"/>
        <v>-1.8520092002951502E-2</v>
      </c>
      <c r="AM77" s="119">
        <f t="shared" si="76"/>
        <v>3.6024688247890214E-2</v>
      </c>
      <c r="AN77" s="120">
        <f t="shared" si="77"/>
        <v>9.5291539187725982E-2</v>
      </c>
      <c r="AO77" s="204">
        <f t="shared" si="78"/>
        <v>9.7551068367287108E-2</v>
      </c>
      <c r="AP77" s="124"/>
      <c r="AQ77" s="122"/>
      <c r="AR77" s="122"/>
      <c r="AS77" s="123"/>
      <c r="AT77" s="123"/>
    </row>
    <row r="78" spans="1:46" s="280" customFormat="1">
      <c r="A78" s="199" t="s">
        <v>172</v>
      </c>
      <c r="B78" s="166">
        <v>5601368718.3699999</v>
      </c>
      <c r="C78" s="178">
        <v>109.46</v>
      </c>
      <c r="D78" s="166">
        <v>6189670577.7700005</v>
      </c>
      <c r="E78" s="178">
        <v>109.6</v>
      </c>
      <c r="F78" s="117">
        <f t="shared" si="57"/>
        <v>0.10502823309428497</v>
      </c>
      <c r="G78" s="117">
        <f t="shared" si="58"/>
        <v>1.2790060295998591E-3</v>
      </c>
      <c r="H78" s="166">
        <v>6517697220.8299999</v>
      </c>
      <c r="I78" s="178">
        <v>109.74</v>
      </c>
      <c r="J78" s="117">
        <f t="shared" si="59"/>
        <v>5.2995816003212903E-2</v>
      </c>
      <c r="K78" s="117">
        <f t="shared" si="60"/>
        <v>1.2773722627737278E-3</v>
      </c>
      <c r="L78" s="166">
        <v>6840884407.21</v>
      </c>
      <c r="M78" s="178">
        <v>109.74</v>
      </c>
      <c r="N78" s="117">
        <f t="shared" si="61"/>
        <v>4.9586100033478332E-2</v>
      </c>
      <c r="O78" s="117">
        <f t="shared" si="62"/>
        <v>0</v>
      </c>
      <c r="P78" s="166">
        <v>7282251036.9499998</v>
      </c>
      <c r="Q78" s="178">
        <v>109.98</v>
      </c>
      <c r="R78" s="117">
        <f t="shared" si="63"/>
        <v>6.4518942795586218E-2</v>
      </c>
      <c r="S78" s="117">
        <f t="shared" si="64"/>
        <v>2.1869874248223904E-3</v>
      </c>
      <c r="T78" s="166">
        <v>7638878398.1599998</v>
      </c>
      <c r="U78" s="178">
        <v>110.09</v>
      </c>
      <c r="V78" s="117">
        <f t="shared" si="65"/>
        <v>4.8972132298169858E-2</v>
      </c>
      <c r="W78" s="117">
        <f t="shared" si="66"/>
        <v>1.0001818512456759E-3</v>
      </c>
      <c r="X78" s="166">
        <v>7656030459.4799995</v>
      </c>
      <c r="Y78" s="178">
        <v>110.24</v>
      </c>
      <c r="Z78" s="117">
        <f t="shared" si="67"/>
        <v>2.2453638382476629E-3</v>
      </c>
      <c r="AA78" s="117">
        <f t="shared" si="68"/>
        <v>1.3625215732581658E-3</v>
      </c>
      <c r="AB78" s="166">
        <v>8010297222.0100002</v>
      </c>
      <c r="AC78" s="178">
        <v>110.33</v>
      </c>
      <c r="AD78" s="117">
        <f t="shared" si="69"/>
        <v>4.6272904007498242E-2</v>
      </c>
      <c r="AE78" s="117">
        <f t="shared" si="70"/>
        <v>8.1640058055155497E-4</v>
      </c>
      <c r="AF78" s="166">
        <v>8434593134.8000002</v>
      </c>
      <c r="AG78" s="178">
        <v>110.43</v>
      </c>
      <c r="AH78" s="117">
        <f t="shared" si="71"/>
        <v>5.2968810149036226E-2</v>
      </c>
      <c r="AI78" s="117">
        <f t="shared" si="72"/>
        <v>9.0637179370985706E-4</v>
      </c>
      <c r="AJ78" s="118">
        <f t="shared" si="73"/>
        <v>5.2823537777439297E-2</v>
      </c>
      <c r="AK78" s="118">
        <f t="shared" si="74"/>
        <v>1.1036051894951541E-3</v>
      </c>
      <c r="AL78" s="119">
        <f t="shared" si="75"/>
        <v>0.36268853549210933</v>
      </c>
      <c r="AM78" s="119">
        <f t="shared" si="76"/>
        <v>7.5729927007300414E-3</v>
      </c>
      <c r="AN78" s="120">
        <f t="shared" si="77"/>
        <v>2.8001378294227372E-2</v>
      </c>
      <c r="AO78" s="204">
        <f t="shared" si="78"/>
        <v>6.1548395743924714E-4</v>
      </c>
      <c r="AP78" s="124"/>
      <c r="AQ78" s="122"/>
      <c r="AR78" s="122"/>
      <c r="AS78" s="123"/>
      <c r="AT78" s="123"/>
    </row>
    <row r="79" spans="1:46" s="280" customFormat="1">
      <c r="A79" s="199" t="s">
        <v>181</v>
      </c>
      <c r="B79" s="166">
        <v>477066032.08999997</v>
      </c>
      <c r="C79" s="178">
        <v>1.29</v>
      </c>
      <c r="D79" s="166">
        <v>486033692.04000002</v>
      </c>
      <c r="E79" s="178">
        <v>1.32</v>
      </c>
      <c r="F79" s="117">
        <f t="shared" si="57"/>
        <v>1.8797523501543852E-2</v>
      </c>
      <c r="G79" s="117">
        <f t="shared" si="58"/>
        <v>2.3255813953488393E-2</v>
      </c>
      <c r="H79" s="166">
        <v>489576067.30000001</v>
      </c>
      <c r="I79" s="178">
        <v>1.33</v>
      </c>
      <c r="J79" s="117">
        <f t="shared" si="59"/>
        <v>7.2883327185236718E-3</v>
      </c>
      <c r="K79" s="117">
        <f t="shared" si="60"/>
        <v>7.575757575757582E-3</v>
      </c>
      <c r="L79" s="166">
        <v>507078159.13</v>
      </c>
      <c r="M79" s="178">
        <v>1.37</v>
      </c>
      <c r="N79" s="117">
        <f t="shared" si="61"/>
        <v>3.5749484092479418E-2</v>
      </c>
      <c r="O79" s="117">
        <f t="shared" si="62"/>
        <v>3.0075187969924838E-2</v>
      </c>
      <c r="P79" s="166">
        <v>520955733.08999997</v>
      </c>
      <c r="Q79" s="178">
        <v>1.41</v>
      </c>
      <c r="R79" s="117">
        <f t="shared" si="63"/>
        <v>2.7367721740983474E-2</v>
      </c>
      <c r="S79" s="117">
        <f t="shared" si="64"/>
        <v>2.9197080291970663E-2</v>
      </c>
      <c r="T79" s="166">
        <v>541088768.29999995</v>
      </c>
      <c r="U79" s="178">
        <v>1.46</v>
      </c>
      <c r="V79" s="117">
        <f t="shared" si="65"/>
        <v>3.8646345420910853E-2</v>
      </c>
      <c r="W79" s="117">
        <f t="shared" si="66"/>
        <v>3.5460992907801449E-2</v>
      </c>
      <c r="X79" s="166">
        <v>539316468.47000003</v>
      </c>
      <c r="Y79" s="178">
        <v>1.46</v>
      </c>
      <c r="Z79" s="117">
        <f t="shared" si="67"/>
        <v>-3.2754326717373185E-3</v>
      </c>
      <c r="AA79" s="117">
        <f t="shared" si="68"/>
        <v>0</v>
      </c>
      <c r="AB79" s="166">
        <v>536658325.31</v>
      </c>
      <c r="AC79" s="178">
        <v>1.46</v>
      </c>
      <c r="AD79" s="117">
        <f t="shared" si="69"/>
        <v>-4.928726110554304E-3</v>
      </c>
      <c r="AE79" s="117">
        <f t="shared" si="70"/>
        <v>0</v>
      </c>
      <c r="AF79" s="166">
        <v>536309977.75</v>
      </c>
      <c r="AG79" s="178">
        <v>1.46</v>
      </c>
      <c r="AH79" s="117">
        <f t="shared" si="71"/>
        <v>-6.491049212714251E-4</v>
      </c>
      <c r="AI79" s="117">
        <f t="shared" si="72"/>
        <v>0</v>
      </c>
      <c r="AJ79" s="118">
        <f t="shared" si="73"/>
        <v>1.4874517971359776E-2</v>
      </c>
      <c r="AK79" s="118">
        <f t="shared" si="74"/>
        <v>1.5695604087367865E-2</v>
      </c>
      <c r="AL79" s="119">
        <f t="shared" si="75"/>
        <v>0.10344197641726924</v>
      </c>
      <c r="AM79" s="119">
        <f t="shared" si="76"/>
        <v>0.10606060606060598</v>
      </c>
      <c r="AN79" s="120">
        <f t="shared" si="77"/>
        <v>1.7697684927639606E-2</v>
      </c>
      <c r="AO79" s="204">
        <f t="shared" si="78"/>
        <v>1.5315153705473547E-2</v>
      </c>
      <c r="AP79" s="124"/>
      <c r="AQ79" s="122"/>
      <c r="AR79" s="122"/>
      <c r="AS79" s="123"/>
      <c r="AT79" s="123"/>
    </row>
    <row r="80" spans="1:46" s="280" customFormat="1">
      <c r="A80" s="199" t="s">
        <v>185</v>
      </c>
      <c r="B80" s="166">
        <v>1293061131.95</v>
      </c>
      <c r="C80" s="177">
        <v>39338.97</v>
      </c>
      <c r="D80" s="166">
        <v>1300370912.9400001</v>
      </c>
      <c r="E80" s="177">
        <v>39046.76</v>
      </c>
      <c r="F80" s="117">
        <f t="shared" si="57"/>
        <v>5.6530822939333883E-3</v>
      </c>
      <c r="G80" s="117">
        <f t="shared" si="58"/>
        <v>-7.4280033259640282E-3</v>
      </c>
      <c r="H80" s="166">
        <v>1296971921.1900001</v>
      </c>
      <c r="I80" s="177">
        <v>39088.5</v>
      </c>
      <c r="J80" s="117">
        <f t="shared" si="59"/>
        <v>-2.6138632571496402E-3</v>
      </c>
      <c r="K80" s="117">
        <f t="shared" si="60"/>
        <v>1.0689747369563558E-3</v>
      </c>
      <c r="L80" s="166">
        <v>1324704851.4200001</v>
      </c>
      <c r="M80" s="177">
        <v>39134.04</v>
      </c>
      <c r="N80" s="117">
        <f t="shared" si="61"/>
        <v>2.1382830095931799E-2</v>
      </c>
      <c r="O80" s="117">
        <f t="shared" si="62"/>
        <v>1.1650485436893428E-3</v>
      </c>
      <c r="P80" s="166">
        <v>1311782906.78</v>
      </c>
      <c r="Q80" s="177">
        <v>39175.79</v>
      </c>
      <c r="R80" s="117">
        <f t="shared" si="63"/>
        <v>-9.7545839181826764E-3</v>
      </c>
      <c r="S80" s="117">
        <f t="shared" si="64"/>
        <v>1.0668461523522744E-3</v>
      </c>
      <c r="T80" s="166">
        <v>1306531659.02</v>
      </c>
      <c r="U80" s="177">
        <v>39225.120000000003</v>
      </c>
      <c r="V80" s="117">
        <f t="shared" si="65"/>
        <v>-4.003137815608601E-3</v>
      </c>
      <c r="W80" s="117">
        <f t="shared" si="66"/>
        <v>1.2591960493968787E-3</v>
      </c>
      <c r="X80" s="166">
        <v>1338579819.23</v>
      </c>
      <c r="Y80" s="177">
        <v>39289.64</v>
      </c>
      <c r="Z80" s="117">
        <f t="shared" si="67"/>
        <v>2.452918763104343E-2</v>
      </c>
      <c r="AA80" s="117">
        <f t="shared" si="68"/>
        <v>1.644864311441158E-3</v>
      </c>
      <c r="AB80" s="166">
        <v>1393169622.9000001</v>
      </c>
      <c r="AC80" s="177">
        <v>40606.5</v>
      </c>
      <c r="AD80" s="117">
        <f t="shared" si="69"/>
        <v>4.078188157759776E-2</v>
      </c>
      <c r="AE80" s="117">
        <f t="shared" si="70"/>
        <v>3.3516723492503384E-2</v>
      </c>
      <c r="AF80" s="166">
        <v>1397825678.04</v>
      </c>
      <c r="AG80" s="177">
        <v>40652.04</v>
      </c>
      <c r="AH80" s="117">
        <f t="shared" si="71"/>
        <v>3.3420590454074752E-3</v>
      </c>
      <c r="AI80" s="117">
        <f t="shared" si="72"/>
        <v>1.1214953271028252E-3</v>
      </c>
      <c r="AJ80" s="118">
        <f t="shared" si="73"/>
        <v>9.9146819566216186E-3</v>
      </c>
      <c r="AK80" s="118">
        <f t="shared" si="74"/>
        <v>4.1768931609347734E-3</v>
      </c>
      <c r="AL80" s="119">
        <f t="shared" si="75"/>
        <v>7.4943821128438712E-2</v>
      </c>
      <c r="AM80" s="119">
        <f t="shared" si="76"/>
        <v>4.1111733726434632E-2</v>
      </c>
      <c r="AN80" s="120">
        <f t="shared" si="77"/>
        <v>1.7307294029444992E-2</v>
      </c>
      <c r="AO80" s="204">
        <f t="shared" si="78"/>
        <v>1.2236722286002937E-2</v>
      </c>
      <c r="AP80" s="124"/>
      <c r="AQ80" s="122"/>
      <c r="AR80" s="122"/>
      <c r="AS80" s="123"/>
      <c r="AT80" s="123"/>
    </row>
    <row r="81" spans="1:46" s="280" customFormat="1">
      <c r="A81" s="199" t="s">
        <v>191</v>
      </c>
      <c r="B81" s="166">
        <v>2707857335.5999999</v>
      </c>
      <c r="C81" s="177">
        <v>1.0887</v>
      </c>
      <c r="D81" s="166">
        <v>2707857335.5999999</v>
      </c>
      <c r="E81" s="177">
        <v>1.0887</v>
      </c>
      <c r="F81" s="117">
        <f t="shared" si="57"/>
        <v>0</v>
      </c>
      <c r="G81" s="117">
        <f t="shared" si="58"/>
        <v>0</v>
      </c>
      <c r="H81" s="166">
        <v>2707857335.5999999</v>
      </c>
      <c r="I81" s="177">
        <v>1.0887</v>
      </c>
      <c r="J81" s="117">
        <f t="shared" si="59"/>
        <v>0</v>
      </c>
      <c r="K81" s="117">
        <f t="shared" si="60"/>
        <v>0</v>
      </c>
      <c r="L81" s="166">
        <v>2707857335.5999999</v>
      </c>
      <c r="M81" s="177">
        <v>1.0887</v>
      </c>
      <c r="N81" s="117">
        <f t="shared" si="61"/>
        <v>0</v>
      </c>
      <c r="O81" s="117">
        <f t="shared" si="62"/>
        <v>0</v>
      </c>
      <c r="P81" s="166">
        <v>2707857335.5999999</v>
      </c>
      <c r="Q81" s="177">
        <v>1.0887</v>
      </c>
      <c r="R81" s="117">
        <f t="shared" si="63"/>
        <v>0</v>
      </c>
      <c r="S81" s="117">
        <f t="shared" si="64"/>
        <v>0</v>
      </c>
      <c r="T81" s="166">
        <v>2419863868.5599999</v>
      </c>
      <c r="U81" s="177">
        <v>1.1309</v>
      </c>
      <c r="V81" s="117">
        <f t="shared" si="65"/>
        <v>-0.10635474153448603</v>
      </c>
      <c r="W81" s="117">
        <f t="shared" si="66"/>
        <v>3.8761826031046213E-2</v>
      </c>
      <c r="X81" s="166">
        <v>2707857335.5999999</v>
      </c>
      <c r="Y81" s="177">
        <v>1.0887</v>
      </c>
      <c r="Z81" s="117">
        <f t="shared" si="67"/>
        <v>0.11901225964887753</v>
      </c>
      <c r="AA81" s="117">
        <f t="shared" si="68"/>
        <v>-3.7315412503315958E-2</v>
      </c>
      <c r="AB81" s="166">
        <v>2707857335.5999999</v>
      </c>
      <c r="AC81" s="177">
        <v>1.0887</v>
      </c>
      <c r="AD81" s="117">
        <f t="shared" si="69"/>
        <v>0</v>
      </c>
      <c r="AE81" s="117">
        <f t="shared" si="70"/>
        <v>0</v>
      </c>
      <c r="AF81" s="166">
        <v>2440104104.79</v>
      </c>
      <c r="AG81" s="177">
        <v>1.1187</v>
      </c>
      <c r="AH81" s="117">
        <f t="shared" si="71"/>
        <v>-9.8880109852859693E-2</v>
      </c>
      <c r="AI81" s="117">
        <f t="shared" si="72"/>
        <v>2.7555800496004434E-2</v>
      </c>
      <c r="AJ81" s="118">
        <f t="shared" si="73"/>
        <v>-1.0777823967308524E-2</v>
      </c>
      <c r="AK81" s="118">
        <f t="shared" si="74"/>
        <v>3.6252767529668362E-3</v>
      </c>
      <c r="AL81" s="119">
        <f t="shared" si="75"/>
        <v>-9.8880109852859693E-2</v>
      </c>
      <c r="AM81" s="119">
        <f t="shared" si="76"/>
        <v>2.7555800496004434E-2</v>
      </c>
      <c r="AN81" s="120">
        <f t="shared" si="77"/>
        <v>7.0023703336136167E-2</v>
      </c>
      <c r="AO81" s="204">
        <f t="shared" si="78"/>
        <v>2.2516978534444704E-2</v>
      </c>
      <c r="AP81" s="124"/>
      <c r="AQ81" s="122"/>
      <c r="AR81" s="122"/>
      <c r="AS81" s="123"/>
      <c r="AT81" s="123"/>
    </row>
    <row r="82" spans="1:46">
      <c r="A82" s="199" t="s">
        <v>197</v>
      </c>
      <c r="B82" s="166">
        <v>0</v>
      </c>
      <c r="C82" s="177">
        <v>0</v>
      </c>
      <c r="D82" s="166">
        <v>522054346.80000001</v>
      </c>
      <c r="E82" s="177">
        <v>46383.75</v>
      </c>
      <c r="F82" s="117" t="e">
        <f t="shared" si="57"/>
        <v>#DIV/0!</v>
      </c>
      <c r="G82" s="117" t="e">
        <f t="shared" si="58"/>
        <v>#DIV/0!</v>
      </c>
      <c r="H82" s="166">
        <v>522681702</v>
      </c>
      <c r="I82" s="177">
        <v>46439.55</v>
      </c>
      <c r="J82" s="117">
        <f t="shared" si="59"/>
        <v>1.2017047723966736E-3</v>
      </c>
      <c r="K82" s="117">
        <f t="shared" si="60"/>
        <v>1.2030075187970553E-3</v>
      </c>
      <c r="L82" s="166">
        <v>523230475.94999999</v>
      </c>
      <c r="M82" s="177">
        <v>46490.7</v>
      </c>
      <c r="N82" s="117">
        <f t="shared" si="61"/>
        <v>1.0499199568306068E-3</v>
      </c>
      <c r="O82" s="117">
        <f t="shared" si="62"/>
        <v>1.1014318614197204E-3</v>
      </c>
      <c r="P82" s="166">
        <v>523779041.10000002</v>
      </c>
      <c r="Q82" s="177">
        <v>46537.2</v>
      </c>
      <c r="R82" s="117">
        <f t="shared" si="63"/>
        <v>1.048419721737418E-3</v>
      </c>
      <c r="S82" s="117">
        <f t="shared" si="64"/>
        <v>1.0002000400080016E-3</v>
      </c>
      <c r="T82" s="166">
        <v>524299543.5</v>
      </c>
      <c r="U82" s="177">
        <v>46583.7</v>
      </c>
      <c r="V82" s="117">
        <f t="shared" si="65"/>
        <v>9.9374423021367469E-4</v>
      </c>
      <c r="W82" s="117">
        <f t="shared" si="66"/>
        <v>9.9920063948840928E-4</v>
      </c>
      <c r="X82" s="166">
        <v>524875236.75</v>
      </c>
      <c r="Y82" s="177">
        <v>46634.85</v>
      </c>
      <c r="Z82" s="117">
        <f t="shared" si="67"/>
        <v>1.0980235575963266E-3</v>
      </c>
      <c r="AA82" s="117">
        <f t="shared" si="68"/>
        <v>1.0980235575963578E-3</v>
      </c>
      <c r="AB82" s="166">
        <v>525420370.19999999</v>
      </c>
      <c r="AC82" s="177">
        <v>46681.35</v>
      </c>
      <c r="AD82" s="117">
        <f t="shared" si="69"/>
        <v>1.0385962450342025E-3</v>
      </c>
      <c r="AE82" s="117">
        <f t="shared" si="70"/>
        <v>9.9710838568152363E-4</v>
      </c>
      <c r="AF82" s="166">
        <v>525337358.39999998</v>
      </c>
      <c r="AG82" s="177">
        <v>46676.7</v>
      </c>
      <c r="AH82" s="117">
        <f t="shared" si="71"/>
        <v>-1.5799120991143468E-4</v>
      </c>
      <c r="AI82" s="117">
        <f t="shared" si="72"/>
        <v>-9.9611515091175718E-5</v>
      </c>
      <c r="AJ82" s="118" t="e">
        <f t="shared" si="73"/>
        <v>#DIV/0!</v>
      </c>
      <c r="AK82" s="118" t="e">
        <f t="shared" si="74"/>
        <v>#DIV/0!</v>
      </c>
      <c r="AL82" s="119">
        <f t="shared" si="75"/>
        <v>6.2886395259873053E-3</v>
      </c>
      <c r="AM82" s="119">
        <f t="shared" si="76"/>
        <v>6.3157894736841479E-3</v>
      </c>
      <c r="AN82" s="120" t="e">
        <f t="shared" si="77"/>
        <v>#DIV/0!</v>
      </c>
      <c r="AO82" s="204" t="e">
        <f t="shared" si="78"/>
        <v>#DIV/0!</v>
      </c>
      <c r="AP82" s="124"/>
      <c r="AQ82" s="134">
        <f>SUM(AQ60:AQ69)</f>
        <v>19958149256.249023</v>
      </c>
      <c r="AR82" s="100"/>
      <c r="AS82" s="123" t="e">
        <f>(#REF!/AQ82)-1</f>
        <v>#REF!</v>
      </c>
      <c r="AT82" s="123" t="e">
        <f>(#REF!/AR82)-1</f>
        <v>#REF!</v>
      </c>
    </row>
    <row r="83" spans="1:46">
      <c r="A83" s="201" t="s">
        <v>57</v>
      </c>
      <c r="B83" s="171">
        <f>SUM(B60:B82)</f>
        <v>253680151393.88</v>
      </c>
      <c r="C83" s="173"/>
      <c r="D83" s="171">
        <f>SUM(D60:D82)</f>
        <v>262219108197.72998</v>
      </c>
      <c r="E83" s="173"/>
      <c r="F83" s="117">
        <f>((D83-B83)/B83)</f>
        <v>3.3660326820728857E-2</v>
      </c>
      <c r="G83" s="117"/>
      <c r="H83" s="171">
        <f>SUM(H60:H82)</f>
        <v>262408275650.71997</v>
      </c>
      <c r="I83" s="173"/>
      <c r="J83" s="117">
        <f>((H83-D83)/D83)</f>
        <v>7.2140987089066699E-4</v>
      </c>
      <c r="K83" s="117"/>
      <c r="L83" s="171">
        <f>SUM(L60:L82)</f>
        <v>266592150489.76999</v>
      </c>
      <c r="M83" s="173"/>
      <c r="N83" s="117">
        <f>((L83-H83)/H83)</f>
        <v>1.5944142114705972E-2</v>
      </c>
      <c r="O83" s="117"/>
      <c r="P83" s="171">
        <f>SUM(P60:P82)</f>
        <v>271908771177.89001</v>
      </c>
      <c r="Q83" s="173"/>
      <c r="R83" s="117">
        <f>((P83-L83)/L83)</f>
        <v>1.9942900338035429E-2</v>
      </c>
      <c r="S83" s="117"/>
      <c r="T83" s="171">
        <f>SUM(T60:T82)</f>
        <v>272530107565.88998</v>
      </c>
      <c r="U83" s="173"/>
      <c r="V83" s="117">
        <f>((T83-P83)/P83)</f>
        <v>2.2850913757154032E-3</v>
      </c>
      <c r="W83" s="117"/>
      <c r="X83" s="171">
        <f>SUM(X60:X82)</f>
        <v>276071831140.66998</v>
      </c>
      <c r="Y83" s="173"/>
      <c r="Z83" s="117">
        <f>((X83-T83)/T83)</f>
        <v>1.2995714882340885E-2</v>
      </c>
      <c r="AA83" s="117"/>
      <c r="AB83" s="171">
        <f>SUM(AB60:AB82)</f>
        <v>279825229804.9101</v>
      </c>
      <c r="AC83" s="173"/>
      <c r="AD83" s="117">
        <f>((AB83-X83)/X83)</f>
        <v>1.3595732127873636E-2</v>
      </c>
      <c r="AE83" s="117"/>
      <c r="AF83" s="171">
        <f>SUM(AF60:AF82)</f>
        <v>283649111841.89496</v>
      </c>
      <c r="AG83" s="173"/>
      <c r="AH83" s="117">
        <f>((AF83-AB83)/AB83)</f>
        <v>1.3665251127108216E-2</v>
      </c>
      <c r="AI83" s="117"/>
      <c r="AJ83" s="118">
        <f t="shared" si="73"/>
        <v>1.4101321082174885E-2</v>
      </c>
      <c r="AK83" s="118"/>
      <c r="AL83" s="119">
        <f t="shared" si="75"/>
        <v>8.1725560701721947E-2</v>
      </c>
      <c r="AM83" s="119"/>
      <c r="AN83" s="120">
        <f t="shared" si="77"/>
        <v>1.0284441743335456E-2</v>
      </c>
      <c r="AO83" s="204"/>
      <c r="AP83" s="124"/>
      <c r="AQ83" s="134"/>
      <c r="AR83" s="100"/>
      <c r="AS83" s="123" t="e">
        <f>(#REF!/AQ83)-1</f>
        <v>#REF!</v>
      </c>
      <c r="AT83" s="123" t="e">
        <f>(#REF!/AR83)-1</f>
        <v>#REF!</v>
      </c>
    </row>
    <row r="84" spans="1:46">
      <c r="A84" s="202" t="s">
        <v>59</v>
      </c>
      <c r="B84" s="171"/>
      <c r="C84" s="173"/>
      <c r="D84" s="171"/>
      <c r="E84" s="173"/>
      <c r="F84" s="117"/>
      <c r="G84" s="117"/>
      <c r="H84" s="171"/>
      <c r="I84" s="173"/>
      <c r="J84" s="117"/>
      <c r="K84" s="117"/>
      <c r="L84" s="171"/>
      <c r="M84" s="173"/>
      <c r="N84" s="117"/>
      <c r="O84" s="117"/>
      <c r="P84" s="171"/>
      <c r="Q84" s="173"/>
      <c r="R84" s="117"/>
      <c r="S84" s="117"/>
      <c r="T84" s="171"/>
      <c r="U84" s="173"/>
      <c r="V84" s="117"/>
      <c r="W84" s="117"/>
      <c r="X84" s="171"/>
      <c r="Y84" s="173"/>
      <c r="Z84" s="117"/>
      <c r="AA84" s="117"/>
      <c r="AB84" s="171"/>
      <c r="AC84" s="173"/>
      <c r="AD84" s="117"/>
      <c r="AE84" s="117"/>
      <c r="AF84" s="171"/>
      <c r="AG84" s="173"/>
      <c r="AH84" s="117"/>
      <c r="AI84" s="117"/>
      <c r="AJ84" s="118"/>
      <c r="AK84" s="118"/>
      <c r="AL84" s="119"/>
      <c r="AM84" s="119"/>
      <c r="AN84" s="120"/>
      <c r="AO84" s="204"/>
      <c r="AP84" s="124"/>
      <c r="AQ84" s="140">
        <v>2412598749</v>
      </c>
      <c r="AR84" s="141">
        <v>100</v>
      </c>
      <c r="AS84" s="123" t="e">
        <f>(#REF!/AQ84)-1</f>
        <v>#REF!</v>
      </c>
      <c r="AT84" s="123" t="e">
        <f>(#REF!/AR84)-1</f>
        <v>#REF!</v>
      </c>
    </row>
    <row r="85" spans="1:46">
      <c r="A85" s="199" t="s">
        <v>31</v>
      </c>
      <c r="B85" s="166">
        <v>2366189569.48</v>
      </c>
      <c r="C85" s="178">
        <v>69.3</v>
      </c>
      <c r="D85" s="166">
        <v>2369304557.7600002</v>
      </c>
      <c r="E85" s="178">
        <v>69.3</v>
      </c>
      <c r="F85" s="117">
        <f t="shared" ref="F85:G87" si="79">((D85-B85)/B85)</f>
        <v>1.3164576161515105E-3</v>
      </c>
      <c r="G85" s="117">
        <f t="shared" si="79"/>
        <v>0</v>
      </c>
      <c r="H85" s="166">
        <v>2245592348.8400002</v>
      </c>
      <c r="I85" s="178">
        <v>69.3</v>
      </c>
      <c r="J85" s="117">
        <f t="shared" ref="J85:K87" si="80">((H85-D85)/D85)</f>
        <v>-5.2214565879601688E-2</v>
      </c>
      <c r="K85" s="117">
        <f t="shared" si="80"/>
        <v>0</v>
      </c>
      <c r="L85" s="166">
        <v>2248938351.6700001</v>
      </c>
      <c r="M85" s="178">
        <v>69.3</v>
      </c>
      <c r="N85" s="117">
        <f t="shared" ref="N85:O87" si="81">((L85-H85)/H85)</f>
        <v>1.490031274700575E-3</v>
      </c>
      <c r="O85" s="117">
        <f t="shared" si="81"/>
        <v>0</v>
      </c>
      <c r="P85" s="166">
        <v>2252743018.6399999</v>
      </c>
      <c r="Q85" s="178">
        <v>69.3</v>
      </c>
      <c r="R85" s="117">
        <f t="shared" ref="R85:S87" si="82">((P85-L85)/L85)</f>
        <v>1.6917613447138507E-3</v>
      </c>
      <c r="S85" s="117">
        <f t="shared" si="82"/>
        <v>0</v>
      </c>
      <c r="T85" s="166">
        <v>2255299670.4499998</v>
      </c>
      <c r="U85" s="178">
        <v>69.3</v>
      </c>
      <c r="V85" s="117">
        <f t="shared" ref="V85:W87" si="83">((T85-P85)/P85)</f>
        <v>1.1349061072857814E-3</v>
      </c>
      <c r="W85" s="117">
        <f t="shared" si="83"/>
        <v>0</v>
      </c>
      <c r="X85" s="166">
        <v>2387107052</v>
      </c>
      <c r="Y85" s="178">
        <v>69.3</v>
      </c>
      <c r="Z85" s="117">
        <f t="shared" ref="Z85:AA87" si="84">((X85-T85)/T85)</f>
        <v>5.8443400350296097E-2</v>
      </c>
      <c r="AA85" s="117">
        <f t="shared" si="84"/>
        <v>0</v>
      </c>
      <c r="AB85" s="166">
        <v>2263507765.1799998</v>
      </c>
      <c r="AC85" s="178">
        <v>69.3</v>
      </c>
      <c r="AD85" s="117">
        <f t="shared" ref="AD85:AE87" si="85">((AB85-X85)/X85)</f>
        <v>-5.1777856680723412E-2</v>
      </c>
      <c r="AE85" s="117">
        <f t="shared" si="85"/>
        <v>0</v>
      </c>
      <c r="AF85" s="166">
        <v>2265914378.3600001</v>
      </c>
      <c r="AG85" s="178">
        <v>69.3</v>
      </c>
      <c r="AH85" s="117">
        <f t="shared" ref="AH85:AH87" si="86">((AF85-AB85)/AB85)</f>
        <v>1.0632228512849503E-3</v>
      </c>
      <c r="AI85" s="117">
        <f t="shared" ref="AI85:AI87" si="87">((AG85-AC85)/AC85)</f>
        <v>0</v>
      </c>
      <c r="AJ85" s="118">
        <f t="shared" si="73"/>
        <v>-4.8565803769865419E-3</v>
      </c>
      <c r="AK85" s="118">
        <f t="shared" si="74"/>
        <v>0</v>
      </c>
      <c r="AL85" s="119">
        <f t="shared" si="75"/>
        <v>-4.3637353020477769E-2</v>
      </c>
      <c r="AM85" s="119">
        <f t="shared" si="76"/>
        <v>0</v>
      </c>
      <c r="AN85" s="120">
        <f t="shared" si="77"/>
        <v>3.5139479543854477E-2</v>
      </c>
      <c r="AO85" s="204">
        <f t="shared" si="78"/>
        <v>0</v>
      </c>
      <c r="AP85" s="124"/>
      <c r="AQ85" s="140">
        <v>12153673145</v>
      </c>
      <c r="AR85" s="142">
        <v>45.22</v>
      </c>
      <c r="AS85" s="123" t="e">
        <f>(#REF!/AQ85)-1</f>
        <v>#REF!</v>
      </c>
      <c r="AT85" s="123" t="e">
        <f>(#REF!/AR85)-1</f>
        <v>#REF!</v>
      </c>
    </row>
    <row r="86" spans="1:46">
      <c r="A86" s="199" t="s">
        <v>201</v>
      </c>
      <c r="B86" s="166">
        <v>10066266965.790001</v>
      </c>
      <c r="C86" s="178">
        <v>40.65</v>
      </c>
      <c r="D86" s="166">
        <v>9738217896.5900002</v>
      </c>
      <c r="E86" s="178">
        <v>40.65</v>
      </c>
      <c r="F86" s="117">
        <f t="shared" si="79"/>
        <v>-3.2588949837598059E-2</v>
      </c>
      <c r="G86" s="117">
        <f t="shared" si="79"/>
        <v>0</v>
      </c>
      <c r="H86" s="166">
        <v>9783907140.8999996</v>
      </c>
      <c r="I86" s="178">
        <v>40.65</v>
      </c>
      <c r="J86" s="117">
        <f t="shared" si="80"/>
        <v>4.6917459431666982E-3</v>
      </c>
      <c r="K86" s="117">
        <f t="shared" si="80"/>
        <v>0</v>
      </c>
      <c r="L86" s="166">
        <v>9783784658.0200005</v>
      </c>
      <c r="M86" s="178">
        <v>40.65</v>
      </c>
      <c r="N86" s="117">
        <f t="shared" si="81"/>
        <v>-1.2518810556484272E-5</v>
      </c>
      <c r="O86" s="117">
        <f t="shared" si="81"/>
        <v>0</v>
      </c>
      <c r="P86" s="166">
        <v>9783709604.2700005</v>
      </c>
      <c r="Q86" s="178">
        <v>40.65</v>
      </c>
      <c r="R86" s="117">
        <f t="shared" si="82"/>
        <v>-7.671238955415547E-6</v>
      </c>
      <c r="S86" s="117">
        <f t="shared" si="82"/>
        <v>0</v>
      </c>
      <c r="T86" s="166">
        <v>9782775503.5699997</v>
      </c>
      <c r="U86" s="178">
        <v>40.65</v>
      </c>
      <c r="V86" s="117">
        <f t="shared" si="83"/>
        <v>-9.5475104820474664E-5</v>
      </c>
      <c r="W86" s="117">
        <f t="shared" si="83"/>
        <v>0</v>
      </c>
      <c r="X86" s="166">
        <v>9783148743.7199993</v>
      </c>
      <c r="Y86" s="178">
        <v>40.65</v>
      </c>
      <c r="Z86" s="117">
        <f t="shared" si="84"/>
        <v>3.8152786994183102E-5</v>
      </c>
      <c r="AA86" s="117">
        <f t="shared" si="84"/>
        <v>0</v>
      </c>
      <c r="AB86" s="166">
        <v>9789216523.8299999</v>
      </c>
      <c r="AC86" s="178">
        <v>40.65</v>
      </c>
      <c r="AD86" s="117">
        <f t="shared" si="85"/>
        <v>6.2022772718197099E-4</v>
      </c>
      <c r="AE86" s="117">
        <f t="shared" si="85"/>
        <v>0</v>
      </c>
      <c r="AF86" s="166">
        <v>9798700462.2000008</v>
      </c>
      <c r="AG86" s="178">
        <v>40.65</v>
      </c>
      <c r="AH86" s="117">
        <f t="shared" si="86"/>
        <v>9.6881485325347344E-4</v>
      </c>
      <c r="AI86" s="117">
        <f t="shared" si="87"/>
        <v>0</v>
      </c>
      <c r="AJ86" s="118">
        <f t="shared" si="73"/>
        <v>-3.2982092101667632E-3</v>
      </c>
      <c r="AK86" s="118">
        <f t="shared" si="74"/>
        <v>0</v>
      </c>
      <c r="AL86" s="119">
        <f t="shared" si="75"/>
        <v>6.2108453776927291E-3</v>
      </c>
      <c r="AM86" s="119">
        <f t="shared" si="76"/>
        <v>0</v>
      </c>
      <c r="AN86" s="120">
        <f t="shared" si="77"/>
        <v>1.1942485568717878E-2</v>
      </c>
      <c r="AO86" s="204">
        <f t="shared" si="78"/>
        <v>0</v>
      </c>
      <c r="AP86" s="124"/>
      <c r="AQ86" s="143">
        <v>31507613595.857655</v>
      </c>
      <c r="AR86" s="143">
        <v>11.808257597614354</v>
      </c>
      <c r="AS86" s="123" t="e">
        <f>(#REF!/AQ86)-1</f>
        <v>#REF!</v>
      </c>
      <c r="AT86" s="123" t="e">
        <f>(#REF!/AR86)-1</f>
        <v>#REF!</v>
      </c>
    </row>
    <row r="87" spans="1:46">
      <c r="A87" s="199" t="s">
        <v>33</v>
      </c>
      <c r="B87" s="166">
        <v>30161390541.598915</v>
      </c>
      <c r="C87" s="178">
        <v>11.3</v>
      </c>
      <c r="D87" s="166">
        <v>30161390541.5989</v>
      </c>
      <c r="E87" s="178">
        <v>11.3</v>
      </c>
      <c r="F87" s="117">
        <f t="shared" si="79"/>
        <v>-5.0590469432949095E-16</v>
      </c>
      <c r="G87" s="117">
        <f t="shared" si="79"/>
        <v>0</v>
      </c>
      <c r="H87" s="166">
        <v>30161390541.598915</v>
      </c>
      <c r="I87" s="178">
        <v>11.3</v>
      </c>
      <c r="J87" s="117">
        <f t="shared" si="80"/>
        <v>5.0590469432949124E-16</v>
      </c>
      <c r="K87" s="117">
        <f t="shared" si="80"/>
        <v>0</v>
      </c>
      <c r="L87" s="166">
        <v>30161390541.5989</v>
      </c>
      <c r="M87" s="178">
        <v>11.3</v>
      </c>
      <c r="N87" s="117">
        <f t="shared" si="81"/>
        <v>-5.0590469432949095E-16</v>
      </c>
      <c r="O87" s="117">
        <f t="shared" si="81"/>
        <v>0</v>
      </c>
      <c r="P87" s="166">
        <v>30161390541.598915</v>
      </c>
      <c r="Q87" s="178">
        <v>11.3</v>
      </c>
      <c r="R87" s="117">
        <f t="shared" si="82"/>
        <v>5.0590469432949124E-16</v>
      </c>
      <c r="S87" s="117">
        <f t="shared" si="82"/>
        <v>0</v>
      </c>
      <c r="T87" s="166">
        <v>30161390541.5989</v>
      </c>
      <c r="U87" s="178">
        <v>11.3</v>
      </c>
      <c r="V87" s="117">
        <f t="shared" si="83"/>
        <v>-5.0590469432949095E-16</v>
      </c>
      <c r="W87" s="117">
        <f t="shared" si="83"/>
        <v>0</v>
      </c>
      <c r="X87" s="166">
        <v>30161390541.598915</v>
      </c>
      <c r="Y87" s="178">
        <v>11.3</v>
      </c>
      <c r="Z87" s="117">
        <f t="shared" si="84"/>
        <v>5.0590469432949124E-16</v>
      </c>
      <c r="AA87" s="117">
        <f t="shared" si="84"/>
        <v>0</v>
      </c>
      <c r="AB87" s="166">
        <v>30161390541.598915</v>
      </c>
      <c r="AC87" s="178">
        <v>11.3</v>
      </c>
      <c r="AD87" s="117">
        <f t="shared" si="85"/>
        <v>0</v>
      </c>
      <c r="AE87" s="117">
        <f t="shared" si="85"/>
        <v>0</v>
      </c>
      <c r="AF87" s="166">
        <v>30161390541.598915</v>
      </c>
      <c r="AG87" s="178">
        <v>11.3</v>
      </c>
      <c r="AH87" s="117">
        <f t="shared" si="86"/>
        <v>0</v>
      </c>
      <c r="AI87" s="117">
        <f t="shared" si="87"/>
        <v>0</v>
      </c>
      <c r="AJ87" s="118">
        <f t="shared" si="73"/>
        <v>1.1093356479670479E-31</v>
      </c>
      <c r="AK87" s="118">
        <f t="shared" si="74"/>
        <v>0</v>
      </c>
      <c r="AL87" s="119">
        <f t="shared" si="75"/>
        <v>5.0590469432949124E-16</v>
      </c>
      <c r="AM87" s="119">
        <f t="shared" si="76"/>
        <v>0</v>
      </c>
      <c r="AN87" s="120">
        <f t="shared" si="77"/>
        <v>4.6837673457953164E-16</v>
      </c>
      <c r="AO87" s="204">
        <f t="shared" si="78"/>
        <v>0</v>
      </c>
      <c r="AP87" s="124"/>
      <c r="AQ87" s="134">
        <f>SUM(AQ84:AQ86)</f>
        <v>46073885489.857651</v>
      </c>
      <c r="AR87" s="100"/>
      <c r="AS87" s="123" t="e">
        <f>(#REF!/AQ87)-1</f>
        <v>#REF!</v>
      </c>
      <c r="AT87" s="123" t="e">
        <f>(#REF!/AR87)-1</f>
        <v>#REF!</v>
      </c>
    </row>
    <row r="88" spans="1:46">
      <c r="A88" s="201" t="s">
        <v>57</v>
      </c>
      <c r="B88" s="171">
        <f>SUM(B85:B87)</f>
        <v>42593847076.868912</v>
      </c>
      <c r="C88" s="173"/>
      <c r="D88" s="171">
        <f>SUM(D85:D87)</f>
        <v>42268912995.948898</v>
      </c>
      <c r="E88" s="173"/>
      <c r="F88" s="117">
        <f>((D88-B88)/B88)</f>
        <v>-7.6286624294256977E-3</v>
      </c>
      <c r="G88" s="117"/>
      <c r="H88" s="171">
        <f>SUM(H85:H87)</f>
        <v>42190890031.338913</v>
      </c>
      <c r="I88" s="173"/>
      <c r="J88" s="117">
        <f>((H88-D88)/D88)</f>
        <v>-1.8458710924849939E-3</v>
      </c>
      <c r="K88" s="117"/>
      <c r="L88" s="171">
        <f>SUM(L85:L87)</f>
        <v>42194113551.288902</v>
      </c>
      <c r="M88" s="173"/>
      <c r="N88" s="117">
        <f>((L88-H88)/H88)</f>
        <v>7.6403222297394651E-5</v>
      </c>
      <c r="O88" s="117"/>
      <c r="P88" s="171">
        <f>SUM(P85:P87)</f>
        <v>42197843164.508911</v>
      </c>
      <c r="Q88" s="173"/>
      <c r="R88" s="117">
        <f>((P88-L88)/L88)</f>
        <v>8.8391789899207906E-5</v>
      </c>
      <c r="S88" s="117"/>
      <c r="T88" s="171">
        <f>SUM(T85:T87)</f>
        <v>42199465715.618896</v>
      </c>
      <c r="U88" s="173"/>
      <c r="V88" s="117">
        <f>((T88-P88)/P88)</f>
        <v>3.8451043662582761E-5</v>
      </c>
      <c r="W88" s="117"/>
      <c r="X88" s="171">
        <f>SUM(X85:X87)</f>
        <v>42331646337.318916</v>
      </c>
      <c r="Y88" s="173"/>
      <c r="Z88" s="117">
        <f>((X88-T88)/T88)</f>
        <v>3.1322818774716633E-3</v>
      </c>
      <c r="AA88" s="117"/>
      <c r="AB88" s="171">
        <f>SUM(AB85:AB87)</f>
        <v>42214114830.608917</v>
      </c>
      <c r="AC88" s="173"/>
      <c r="AD88" s="117">
        <f>((AB88-X88)/X88)</f>
        <v>-2.7764454463559368E-3</v>
      </c>
      <c r="AE88" s="117"/>
      <c r="AF88" s="171">
        <f>SUM(AF85:AF87)</f>
        <v>42226005382.15892</v>
      </c>
      <c r="AG88" s="173"/>
      <c r="AH88" s="117">
        <f>((AF88-AB88)/AB88)</f>
        <v>2.8167241212366637E-4</v>
      </c>
      <c r="AI88" s="117"/>
      <c r="AJ88" s="118">
        <f t="shared" si="73"/>
        <v>-1.0792223278515141E-3</v>
      </c>
      <c r="AK88" s="118"/>
      <c r="AL88" s="119">
        <f t="shared" si="75"/>
        <v>-1.0151104144573186E-3</v>
      </c>
      <c r="AM88" s="119"/>
      <c r="AN88" s="120">
        <f t="shared" si="77"/>
        <v>3.1600242168302256E-3</v>
      </c>
      <c r="AO88" s="204"/>
      <c r="AP88" s="124"/>
      <c r="AQ88" s="134"/>
      <c r="AR88" s="100"/>
      <c r="AS88" s="123" t="e">
        <f>(#REF!/AQ88)-1</f>
        <v>#REF!</v>
      </c>
      <c r="AT88" s="123" t="e">
        <f>(#REF!/AR88)-1</f>
        <v>#REF!</v>
      </c>
    </row>
    <row r="89" spans="1:46">
      <c r="A89" s="202" t="s">
        <v>83</v>
      </c>
      <c r="B89" s="171"/>
      <c r="C89" s="173"/>
      <c r="D89" s="171"/>
      <c r="E89" s="173"/>
      <c r="F89" s="117"/>
      <c r="G89" s="117"/>
      <c r="H89" s="171"/>
      <c r="I89" s="173"/>
      <c r="J89" s="117"/>
      <c r="K89" s="117"/>
      <c r="L89" s="171"/>
      <c r="M89" s="173"/>
      <c r="N89" s="117"/>
      <c r="O89" s="117"/>
      <c r="P89" s="171"/>
      <c r="Q89" s="173"/>
      <c r="R89" s="117"/>
      <c r="S89" s="117"/>
      <c r="T89" s="171"/>
      <c r="U89" s="173"/>
      <c r="V89" s="117"/>
      <c r="W89" s="117"/>
      <c r="X89" s="171"/>
      <c r="Y89" s="173"/>
      <c r="Z89" s="117"/>
      <c r="AA89" s="117"/>
      <c r="AB89" s="171"/>
      <c r="AC89" s="173"/>
      <c r="AD89" s="117"/>
      <c r="AE89" s="117"/>
      <c r="AF89" s="171"/>
      <c r="AG89" s="173"/>
      <c r="AH89" s="117"/>
      <c r="AI89" s="117"/>
      <c r="AJ89" s="118"/>
      <c r="AK89" s="118"/>
      <c r="AL89" s="119"/>
      <c r="AM89" s="119"/>
      <c r="AN89" s="120"/>
      <c r="AO89" s="204"/>
      <c r="AP89" s="124"/>
      <c r="AQ89" s="122">
        <v>885354617.76999998</v>
      </c>
      <c r="AR89" s="122">
        <v>1763.14</v>
      </c>
      <c r="AS89" s="123" t="e">
        <f>(#REF!/AQ89)-1</f>
        <v>#REF!</v>
      </c>
      <c r="AT89" s="123" t="e">
        <f>(#REF!/AR89)-1</f>
        <v>#REF!</v>
      </c>
    </row>
    <row r="90" spans="1:46">
      <c r="A90" s="199" t="s">
        <v>36</v>
      </c>
      <c r="B90" s="166">
        <v>1247627840.5599999</v>
      </c>
      <c r="C90" s="166">
        <v>2741.79</v>
      </c>
      <c r="D90" s="166">
        <v>1274133538.6500001</v>
      </c>
      <c r="E90" s="166">
        <v>2795.09</v>
      </c>
      <c r="F90" s="117">
        <f t="shared" ref="F90:F109" si="88">((D90-B90)/B90)</f>
        <v>2.1244875457494618E-2</v>
      </c>
      <c r="G90" s="117">
        <f t="shared" ref="G90:G109" si="89">((E90-C90)/C90)</f>
        <v>1.9439854985246932E-2</v>
      </c>
      <c r="H90" s="166">
        <v>1228558443.79</v>
      </c>
      <c r="I90" s="166">
        <v>2840.84</v>
      </c>
      <c r="J90" s="117">
        <f t="shared" ref="J90:J109" si="90">((H90-D90)/D90)</f>
        <v>-3.5769480574452915E-2</v>
      </c>
      <c r="K90" s="117">
        <f t="shared" ref="K90:K109" si="91">((I90-E90)/E90)</f>
        <v>1.6367988150649888E-2</v>
      </c>
      <c r="L90" s="166">
        <v>1286648566.4000001</v>
      </c>
      <c r="M90" s="166">
        <v>2939.59</v>
      </c>
      <c r="N90" s="117">
        <f t="shared" ref="N90:N109" si="92">((L90-H90)/H90)</f>
        <v>4.7283157674450529E-2</v>
      </c>
      <c r="O90" s="117">
        <f t="shared" ref="O90:O109" si="93">((M90-I90)/I90)</f>
        <v>3.4760845383759731E-2</v>
      </c>
      <c r="P90" s="166">
        <v>1314913567.8499999</v>
      </c>
      <c r="Q90" s="166">
        <v>2977.99</v>
      </c>
      <c r="R90" s="117">
        <f t="shared" ref="R90:R109" si="94">((P90-L90)/L90)</f>
        <v>2.1967926742485978E-2</v>
      </c>
      <c r="S90" s="117">
        <f t="shared" ref="S90:S109" si="95">((Q90-M90)/M90)</f>
        <v>1.3063046207123999E-2</v>
      </c>
      <c r="T90" s="166">
        <v>1321422724.76</v>
      </c>
      <c r="U90" s="166">
        <v>2990.44</v>
      </c>
      <c r="V90" s="117">
        <f t="shared" ref="V90:V109" si="96">((T90-P90)/P90)</f>
        <v>4.9502545788185403E-3</v>
      </c>
      <c r="W90" s="117">
        <f t="shared" ref="W90:W109" si="97">((U90-Q90)/Q90)</f>
        <v>4.180672198362074E-3</v>
      </c>
      <c r="X90" s="166">
        <v>1380059522.6700001</v>
      </c>
      <c r="Y90" s="166">
        <v>3099.9</v>
      </c>
      <c r="Z90" s="117">
        <f t="shared" ref="Z90:Z109" si="98">((X90-T90)/T90)</f>
        <v>4.4373989345952748E-2</v>
      </c>
      <c r="AA90" s="117">
        <f t="shared" ref="AA90:AA109" si="99">((Y90-U90)/U90)</f>
        <v>3.6603309212022324E-2</v>
      </c>
      <c r="AB90" s="166">
        <v>1468228978.99</v>
      </c>
      <c r="AC90" s="166">
        <v>3148.89</v>
      </c>
      <c r="AD90" s="117">
        <f t="shared" ref="AD90:AD109" si="100">((AB90-X90)/X90)</f>
        <v>6.388815472931092E-2</v>
      </c>
      <c r="AE90" s="117">
        <f t="shared" ref="AE90:AE109" si="101">((AC90-Y90)/Y90)</f>
        <v>1.5803735604374265E-2</v>
      </c>
      <c r="AF90" s="166">
        <v>1665398142.71</v>
      </c>
      <c r="AG90" s="166">
        <v>3399.1</v>
      </c>
      <c r="AH90" s="117">
        <f t="shared" ref="AH90:AH109" si="102">((AF90-AB90)/AB90)</f>
        <v>0.13429047276783312</v>
      </c>
      <c r="AI90" s="117">
        <f t="shared" ref="AI90:AI109" si="103">((AG90-AC90)/AC90)</f>
        <v>7.9459746132764256E-2</v>
      </c>
      <c r="AJ90" s="118">
        <f t="shared" si="73"/>
        <v>3.7778668840236694E-2</v>
      </c>
      <c r="AK90" s="118">
        <f t="shared" si="74"/>
        <v>2.7459899734287932E-2</v>
      </c>
      <c r="AL90" s="119">
        <f t="shared" si="75"/>
        <v>0.30708288589166394</v>
      </c>
      <c r="AM90" s="119">
        <f t="shared" si="76"/>
        <v>0.21609679831418657</v>
      </c>
      <c r="AN90" s="120">
        <f t="shared" si="77"/>
        <v>4.9483688605255101E-2</v>
      </c>
      <c r="AO90" s="204">
        <f t="shared" si="78"/>
        <v>2.3644085272010021E-2</v>
      </c>
      <c r="AP90" s="124"/>
      <c r="AQ90" s="127">
        <v>113791197</v>
      </c>
      <c r="AR90" s="126">
        <v>81.52</v>
      </c>
      <c r="AS90" s="123" t="e">
        <f>(#REF!/AQ90)-1</f>
        <v>#REF!</v>
      </c>
      <c r="AT90" s="123" t="e">
        <f>(#REF!/AR90)-1</f>
        <v>#REF!</v>
      </c>
    </row>
    <row r="91" spans="1:46">
      <c r="A91" s="199" t="s">
        <v>34</v>
      </c>
      <c r="B91" s="166">
        <v>151055522</v>
      </c>
      <c r="C91" s="166">
        <v>112.18</v>
      </c>
      <c r="D91" s="166">
        <v>154481221</v>
      </c>
      <c r="E91" s="166">
        <v>114.79</v>
      </c>
      <c r="F91" s="117">
        <f t="shared" si="88"/>
        <v>2.2678409598293269E-2</v>
      </c>
      <c r="G91" s="117">
        <f t="shared" si="89"/>
        <v>2.326617935460866E-2</v>
      </c>
      <c r="H91" s="166">
        <v>157303827</v>
      </c>
      <c r="I91" s="166">
        <v>116.86</v>
      </c>
      <c r="J91" s="117">
        <f t="shared" si="90"/>
        <v>1.8271515344897488E-2</v>
      </c>
      <c r="K91" s="117">
        <f t="shared" si="91"/>
        <v>1.80329296977088E-2</v>
      </c>
      <c r="L91" s="166">
        <v>163157161</v>
      </c>
      <c r="M91" s="166">
        <v>121.23</v>
      </c>
      <c r="N91" s="117">
        <f t="shared" si="92"/>
        <v>3.7210372510517495E-2</v>
      </c>
      <c r="O91" s="117">
        <f t="shared" si="93"/>
        <v>3.7395173712134216E-2</v>
      </c>
      <c r="P91" s="166">
        <v>162725379</v>
      </c>
      <c r="Q91" s="166">
        <v>120.91</v>
      </c>
      <c r="R91" s="117">
        <f t="shared" si="94"/>
        <v>-2.6464177076481491E-3</v>
      </c>
      <c r="S91" s="117">
        <f t="shared" si="95"/>
        <v>-2.6396106574280904E-3</v>
      </c>
      <c r="T91" s="166">
        <v>264545763</v>
      </c>
      <c r="U91" s="166">
        <v>122.27</v>
      </c>
      <c r="V91" s="117">
        <f t="shared" si="96"/>
        <v>0.62571913874602192</v>
      </c>
      <c r="W91" s="117">
        <f t="shared" si="97"/>
        <v>1.1248035729054664E-2</v>
      </c>
      <c r="X91" s="166">
        <v>166542182</v>
      </c>
      <c r="Y91" s="166">
        <v>123.76</v>
      </c>
      <c r="Z91" s="117">
        <f t="shared" si="98"/>
        <v>-0.37045983987277092</v>
      </c>
      <c r="AA91" s="117">
        <f t="shared" si="99"/>
        <v>1.2186145415882957E-2</v>
      </c>
      <c r="AB91" s="166">
        <v>171739801</v>
      </c>
      <c r="AC91" s="166">
        <v>127.64</v>
      </c>
      <c r="AD91" s="117">
        <f t="shared" si="100"/>
        <v>3.1209024269899382E-2</v>
      </c>
      <c r="AE91" s="117">
        <f t="shared" si="101"/>
        <v>3.1351001939237198E-2</v>
      </c>
      <c r="AF91" s="166">
        <v>186139625</v>
      </c>
      <c r="AG91" s="166">
        <v>138.35</v>
      </c>
      <c r="AH91" s="117">
        <f t="shared" si="102"/>
        <v>8.3846749071288376E-2</v>
      </c>
      <c r="AI91" s="117">
        <f t="shared" si="103"/>
        <v>8.3907865872767107E-2</v>
      </c>
      <c r="AJ91" s="118">
        <f t="shared" si="73"/>
        <v>5.5728618995062366E-2</v>
      </c>
      <c r="AK91" s="118">
        <f t="shared" si="74"/>
        <v>2.6843465132995691E-2</v>
      </c>
      <c r="AL91" s="119">
        <f t="shared" si="75"/>
        <v>0.20493367281192063</v>
      </c>
      <c r="AM91" s="119">
        <f t="shared" si="76"/>
        <v>0.20524435926474421</v>
      </c>
      <c r="AN91" s="120">
        <f t="shared" si="77"/>
        <v>0.27102017746721169</v>
      </c>
      <c r="AO91" s="204">
        <f t="shared" si="78"/>
        <v>2.6201774693524239E-2</v>
      </c>
      <c r="AP91" s="124"/>
      <c r="AQ91" s="122">
        <v>1066913090.3099999</v>
      </c>
      <c r="AR91" s="126">
        <v>1.1691</v>
      </c>
      <c r="AS91" s="123" t="e">
        <f>(#REF!/AQ91)-1</f>
        <v>#REF!</v>
      </c>
      <c r="AT91" s="123" t="e">
        <f>(#REF!/AR91)-1</f>
        <v>#REF!</v>
      </c>
    </row>
    <row r="92" spans="1:46">
      <c r="A92" s="199" t="s">
        <v>100</v>
      </c>
      <c r="B92" s="166">
        <v>760825881.14999998</v>
      </c>
      <c r="C92" s="166">
        <v>1.177</v>
      </c>
      <c r="D92" s="166">
        <v>770524324.36000001</v>
      </c>
      <c r="E92" s="166">
        <v>1.1958</v>
      </c>
      <c r="F92" s="117">
        <f t="shared" si="88"/>
        <v>1.2747257224400269E-2</v>
      </c>
      <c r="G92" s="117">
        <f t="shared" si="89"/>
        <v>1.5972812234494416E-2</v>
      </c>
      <c r="H92" s="166">
        <v>785793292.10000002</v>
      </c>
      <c r="I92" s="166">
        <v>1.2195</v>
      </c>
      <c r="J92" s="117">
        <f t="shared" si="90"/>
        <v>1.9816334484550457E-2</v>
      </c>
      <c r="K92" s="117">
        <f t="shared" si="91"/>
        <v>1.9819367787255439E-2</v>
      </c>
      <c r="L92" s="166">
        <v>815389936.13</v>
      </c>
      <c r="M92" s="166">
        <v>1.3095000000000001</v>
      </c>
      <c r="N92" s="117">
        <f t="shared" si="92"/>
        <v>3.7664668720833905E-2</v>
      </c>
      <c r="O92" s="117">
        <f t="shared" si="93"/>
        <v>7.3800738007380143E-2</v>
      </c>
      <c r="P92" s="166">
        <v>824088274.32000005</v>
      </c>
      <c r="Q92" s="166">
        <v>1.2794000000000001</v>
      </c>
      <c r="R92" s="117">
        <f t="shared" si="94"/>
        <v>1.0667703640400653E-2</v>
      </c>
      <c r="S92" s="117">
        <f t="shared" si="95"/>
        <v>-2.2985872470408564E-2</v>
      </c>
      <c r="T92" s="166">
        <v>843683093.34000003</v>
      </c>
      <c r="U92" s="166">
        <v>1.3098000000000001</v>
      </c>
      <c r="V92" s="117">
        <f t="shared" si="96"/>
        <v>2.3777572901602963E-2</v>
      </c>
      <c r="W92" s="117">
        <f t="shared" si="97"/>
        <v>2.3761138033453165E-2</v>
      </c>
      <c r="X92" s="166">
        <v>859105389.65999997</v>
      </c>
      <c r="Y92" s="166">
        <v>1.3334999999999999</v>
      </c>
      <c r="Z92" s="117">
        <f t="shared" si="98"/>
        <v>1.827972664350265E-2</v>
      </c>
      <c r="AA92" s="117">
        <f t="shared" si="99"/>
        <v>1.8094365551992543E-2</v>
      </c>
      <c r="AB92" s="166">
        <v>901002059.02999997</v>
      </c>
      <c r="AC92" s="166">
        <v>1.3438000000000001</v>
      </c>
      <c r="AD92" s="117">
        <f t="shared" si="100"/>
        <v>4.876778783401773E-2</v>
      </c>
      <c r="AE92" s="117">
        <f t="shared" si="101"/>
        <v>7.7240344956881878E-3</v>
      </c>
      <c r="AF92" s="166">
        <v>1103416708.6800001</v>
      </c>
      <c r="AG92" s="166">
        <v>1.4545999999999999</v>
      </c>
      <c r="AH92" s="117">
        <f t="shared" si="102"/>
        <v>0.22465503560326541</v>
      </c>
      <c r="AI92" s="117">
        <f t="shared" si="103"/>
        <v>8.2452745944336797E-2</v>
      </c>
      <c r="AJ92" s="118">
        <f t="shared" si="73"/>
        <v>4.9547010881571756E-2</v>
      </c>
      <c r="AK92" s="118">
        <f t="shared" si="74"/>
        <v>2.7329916198024013E-2</v>
      </c>
      <c r="AL92" s="119">
        <f t="shared" si="75"/>
        <v>0.43203358258222613</v>
      </c>
      <c r="AM92" s="119">
        <f t="shared" si="76"/>
        <v>0.21642415119585209</v>
      </c>
      <c r="AN92" s="120">
        <f t="shared" si="77"/>
        <v>7.1908731918562591E-2</v>
      </c>
      <c r="AO92" s="204">
        <f t="shared" si="78"/>
        <v>3.4635977469187638E-2</v>
      </c>
      <c r="AP92" s="124"/>
      <c r="AQ92" s="122">
        <v>4173976375.3699999</v>
      </c>
      <c r="AR92" s="126">
        <v>299.53579999999999</v>
      </c>
      <c r="AS92" s="123" t="e">
        <f>(#REF!/AQ92)-1</f>
        <v>#REF!</v>
      </c>
      <c r="AT92" s="123" t="e">
        <f>(#REF!/AR92)-1</f>
        <v>#REF!</v>
      </c>
    </row>
    <row r="93" spans="1:46">
      <c r="A93" s="199" t="s">
        <v>10</v>
      </c>
      <c r="B93" s="166">
        <v>3483703034</v>
      </c>
      <c r="C93" s="166">
        <v>351.91950000000003</v>
      </c>
      <c r="D93" s="166">
        <v>3483703034</v>
      </c>
      <c r="E93" s="166">
        <v>351.91950000000003</v>
      </c>
      <c r="F93" s="117">
        <f t="shared" si="88"/>
        <v>0</v>
      </c>
      <c r="G93" s="117">
        <f t="shared" si="89"/>
        <v>0</v>
      </c>
      <c r="H93" s="166">
        <v>3483703034</v>
      </c>
      <c r="I93" s="166">
        <v>351.91950000000003</v>
      </c>
      <c r="J93" s="117">
        <f t="shared" si="90"/>
        <v>0</v>
      </c>
      <c r="K93" s="117">
        <f t="shared" si="91"/>
        <v>0</v>
      </c>
      <c r="L93" s="166">
        <v>3483703034</v>
      </c>
      <c r="M93" s="166">
        <v>351.91950000000003</v>
      </c>
      <c r="N93" s="117">
        <f t="shared" si="92"/>
        <v>0</v>
      </c>
      <c r="O93" s="117">
        <f t="shared" si="93"/>
        <v>0</v>
      </c>
      <c r="P93" s="166">
        <v>3483703034</v>
      </c>
      <c r="Q93" s="166">
        <v>351.91950000000003</v>
      </c>
      <c r="R93" s="117">
        <f t="shared" si="94"/>
        <v>0</v>
      </c>
      <c r="S93" s="117">
        <f t="shared" si="95"/>
        <v>0</v>
      </c>
      <c r="T93" s="166">
        <v>3483703034</v>
      </c>
      <c r="U93" s="166">
        <v>367.702</v>
      </c>
      <c r="V93" s="117">
        <f t="shared" si="96"/>
        <v>0</v>
      </c>
      <c r="W93" s="117">
        <f t="shared" si="97"/>
        <v>4.484690390842215E-2</v>
      </c>
      <c r="X93" s="166">
        <v>3483703034</v>
      </c>
      <c r="Y93" s="166">
        <v>351.91950000000003</v>
      </c>
      <c r="Z93" s="117">
        <f t="shared" si="98"/>
        <v>0</v>
      </c>
      <c r="AA93" s="117">
        <f t="shared" si="99"/>
        <v>-4.2921985738451164E-2</v>
      </c>
      <c r="AB93" s="166">
        <v>3483703034</v>
      </c>
      <c r="AC93" s="166">
        <v>351.91950000000003</v>
      </c>
      <c r="AD93" s="117">
        <f t="shared" si="100"/>
        <v>0</v>
      </c>
      <c r="AE93" s="117">
        <f t="shared" si="101"/>
        <v>0</v>
      </c>
      <c r="AF93" s="166">
        <v>4228993693.3299999</v>
      </c>
      <c r="AG93" s="166">
        <v>429.55439999999999</v>
      </c>
      <c r="AH93" s="117">
        <f t="shared" si="102"/>
        <v>0.21393633500219866</v>
      </c>
      <c r="AI93" s="117">
        <f t="shared" si="103"/>
        <v>0.22060414384539634</v>
      </c>
      <c r="AJ93" s="118">
        <f t="shared" si="73"/>
        <v>2.6742041875274833E-2</v>
      </c>
      <c r="AK93" s="118">
        <f t="shared" si="74"/>
        <v>2.7816132751920915E-2</v>
      </c>
      <c r="AL93" s="119">
        <f t="shared" si="75"/>
        <v>0.21393633500219866</v>
      </c>
      <c r="AM93" s="119">
        <f t="shared" si="76"/>
        <v>0.22060414384539634</v>
      </c>
      <c r="AN93" s="120">
        <f t="shared" si="77"/>
        <v>7.5637916611125802E-2</v>
      </c>
      <c r="AO93" s="204">
        <f t="shared" si="78"/>
        <v>8.1354455494357242E-2</v>
      </c>
      <c r="AP93" s="124"/>
      <c r="AQ93" s="122">
        <v>2336951594.8200002</v>
      </c>
      <c r="AR93" s="126">
        <v>9.7842000000000002</v>
      </c>
      <c r="AS93" s="123" t="e">
        <f>(#REF!/AQ93)-1</f>
        <v>#REF!</v>
      </c>
      <c r="AT93" s="123" t="e">
        <f>(#REF!/AR93)-1</f>
        <v>#REF!</v>
      </c>
    </row>
    <row r="94" spans="1:46">
      <c r="A94" s="199" t="s">
        <v>20</v>
      </c>
      <c r="B94" s="166">
        <v>2093283855.01</v>
      </c>
      <c r="C94" s="166">
        <v>10.4788</v>
      </c>
      <c r="D94" s="166">
        <v>2127547195.2</v>
      </c>
      <c r="E94" s="166">
        <v>10.6524</v>
      </c>
      <c r="F94" s="117">
        <f t="shared" si="88"/>
        <v>1.6368224552057407E-2</v>
      </c>
      <c r="G94" s="117">
        <f t="shared" si="89"/>
        <v>1.6566782456006453E-2</v>
      </c>
      <c r="H94" s="166">
        <v>2162159885.3000002</v>
      </c>
      <c r="I94" s="166">
        <v>10.8268</v>
      </c>
      <c r="J94" s="117">
        <f t="shared" si="90"/>
        <v>1.6268823637891793E-2</v>
      </c>
      <c r="K94" s="117">
        <f t="shared" si="91"/>
        <v>1.6371897412789636E-2</v>
      </c>
      <c r="L94" s="166">
        <v>2241881757.0100002</v>
      </c>
      <c r="M94" s="166">
        <v>11.228400000000001</v>
      </c>
      <c r="N94" s="117">
        <f t="shared" si="92"/>
        <v>3.6871404493261428E-2</v>
      </c>
      <c r="O94" s="117">
        <f t="shared" si="93"/>
        <v>3.7093139247053625E-2</v>
      </c>
      <c r="P94" s="166">
        <v>2270898053.73</v>
      </c>
      <c r="Q94" s="166">
        <v>11.376099999999999</v>
      </c>
      <c r="R94" s="117">
        <f t="shared" si="94"/>
        <v>1.2942831007599104E-2</v>
      </c>
      <c r="S94" s="117">
        <f t="shared" si="95"/>
        <v>1.3154144846994995E-2</v>
      </c>
      <c r="T94" s="166">
        <v>2259229439.5100002</v>
      </c>
      <c r="U94" s="166">
        <v>11.3141</v>
      </c>
      <c r="V94" s="117">
        <f t="shared" si="96"/>
        <v>-5.1383258710508096E-3</v>
      </c>
      <c r="W94" s="117">
        <f t="shared" si="97"/>
        <v>-5.4500224154147197E-3</v>
      </c>
      <c r="X94" s="166">
        <v>2301437352.3499999</v>
      </c>
      <c r="Y94" s="166">
        <v>11.523899999999999</v>
      </c>
      <c r="Z94" s="117">
        <f t="shared" si="98"/>
        <v>1.8682437516905792E-2</v>
      </c>
      <c r="AA94" s="117">
        <f t="shared" si="99"/>
        <v>1.8543233664188891E-2</v>
      </c>
      <c r="AB94" s="166">
        <v>2401816376.2399998</v>
      </c>
      <c r="AC94" s="166">
        <v>11.811299999999999</v>
      </c>
      <c r="AD94" s="117">
        <f t="shared" si="100"/>
        <v>4.3615796792166754E-2</v>
      </c>
      <c r="AE94" s="117">
        <f t="shared" si="101"/>
        <v>2.493947361570301E-2</v>
      </c>
      <c r="AF94" s="166">
        <v>2591385050.1500001</v>
      </c>
      <c r="AG94" s="166">
        <v>12.5527</v>
      </c>
      <c r="AH94" s="117">
        <f t="shared" si="102"/>
        <v>7.8927213497797313E-2</v>
      </c>
      <c r="AI94" s="117">
        <f t="shared" si="103"/>
        <v>6.277039783935727E-2</v>
      </c>
      <c r="AJ94" s="118">
        <f t="shared" si="73"/>
        <v>2.7317300703328599E-2</v>
      </c>
      <c r="AK94" s="118">
        <f t="shared" si="74"/>
        <v>2.2998630833334893E-2</v>
      </c>
      <c r="AL94" s="119">
        <f t="shared" si="75"/>
        <v>0.21801530701479785</v>
      </c>
      <c r="AM94" s="119">
        <f t="shared" si="76"/>
        <v>0.17839172393075736</v>
      </c>
      <c r="AN94" s="120">
        <f t="shared" si="77"/>
        <v>2.5626465182609318E-2</v>
      </c>
      <c r="AO94" s="204">
        <f t="shared" si="78"/>
        <v>1.998423699613977E-2</v>
      </c>
      <c r="AP94" s="124"/>
      <c r="AQ94" s="144">
        <v>0</v>
      </c>
      <c r="AR94" s="145">
        <v>0</v>
      </c>
      <c r="AS94" s="123" t="e">
        <f>(#REF!/AQ94)-1</f>
        <v>#REF!</v>
      </c>
      <c r="AT94" s="123" t="e">
        <f>(#REF!/AR94)-1</f>
        <v>#REF!</v>
      </c>
    </row>
    <row r="95" spans="1:46">
      <c r="A95" s="200" t="s">
        <v>167</v>
      </c>
      <c r="B95" s="166">
        <v>3011011862.5999999</v>
      </c>
      <c r="C95" s="166">
        <v>154.56</v>
      </c>
      <c r="D95" s="166">
        <v>3059190740.5700002</v>
      </c>
      <c r="E95" s="166">
        <v>157.08000000000001</v>
      </c>
      <c r="F95" s="117">
        <f t="shared" si="88"/>
        <v>1.6000892779079904E-2</v>
      </c>
      <c r="G95" s="117">
        <f t="shared" si="89"/>
        <v>1.6304347826087022E-2</v>
      </c>
      <c r="H95" s="166">
        <v>3096592118.0599999</v>
      </c>
      <c r="I95" s="166">
        <v>159.03</v>
      </c>
      <c r="J95" s="117">
        <f t="shared" si="90"/>
        <v>1.2225905692637852E-2</v>
      </c>
      <c r="K95" s="117">
        <f t="shared" si="91"/>
        <v>1.2414056531703518E-2</v>
      </c>
      <c r="L95" s="166">
        <v>3187157185.0500002</v>
      </c>
      <c r="M95" s="166">
        <v>163.66999999999999</v>
      </c>
      <c r="N95" s="117">
        <f t="shared" si="92"/>
        <v>2.9246689114076421E-2</v>
      </c>
      <c r="O95" s="117">
        <f t="shared" si="93"/>
        <v>2.9176884864490892E-2</v>
      </c>
      <c r="P95" s="166">
        <v>3225876280.25</v>
      </c>
      <c r="Q95" s="166">
        <v>165.66</v>
      </c>
      <c r="R95" s="117">
        <f t="shared" si="94"/>
        <v>1.2148473687341023E-2</v>
      </c>
      <c r="S95" s="117">
        <f t="shared" si="95"/>
        <v>1.2158611840899428E-2</v>
      </c>
      <c r="T95" s="166">
        <v>3241570078.8400002</v>
      </c>
      <c r="U95" s="166">
        <v>166.46</v>
      </c>
      <c r="V95" s="117">
        <f t="shared" si="96"/>
        <v>4.8649722514416795E-3</v>
      </c>
      <c r="W95" s="117">
        <f t="shared" si="97"/>
        <v>4.8291681757817902E-3</v>
      </c>
      <c r="X95" s="166">
        <v>3373082230.8099999</v>
      </c>
      <c r="Y95" s="166">
        <v>173.22</v>
      </c>
      <c r="Z95" s="117">
        <f t="shared" si="98"/>
        <v>4.0570510206912318E-2</v>
      </c>
      <c r="AA95" s="117">
        <f t="shared" si="99"/>
        <v>4.0610356842484624E-2</v>
      </c>
      <c r="AB95" s="166">
        <v>3397398161.54</v>
      </c>
      <c r="AC95" s="166">
        <v>174.5</v>
      </c>
      <c r="AD95" s="117">
        <f t="shared" si="100"/>
        <v>7.2088164669975681E-3</v>
      </c>
      <c r="AE95" s="117">
        <f t="shared" si="101"/>
        <v>7.3894469460801361E-3</v>
      </c>
      <c r="AF95" s="166">
        <v>3608495361.5599999</v>
      </c>
      <c r="AG95" s="166">
        <v>185.52</v>
      </c>
      <c r="AH95" s="117">
        <f t="shared" si="102"/>
        <v>6.2134960338093591E-2</v>
      </c>
      <c r="AI95" s="117">
        <f t="shared" si="103"/>
        <v>6.3151862464183445E-2</v>
      </c>
      <c r="AJ95" s="118">
        <f t="shared" si="73"/>
        <v>2.3050152567072546E-2</v>
      </c>
      <c r="AK95" s="118">
        <f t="shared" si="74"/>
        <v>2.3254341936463856E-2</v>
      </c>
      <c r="AL95" s="119">
        <f t="shared" si="75"/>
        <v>0.1795588008636726</v>
      </c>
      <c r="AM95" s="119">
        <f t="shared" si="76"/>
        <v>0.18105423987776925</v>
      </c>
      <c r="AN95" s="120">
        <f t="shared" si="77"/>
        <v>1.9785759288674425E-2</v>
      </c>
      <c r="AO95" s="204">
        <f t="shared" si="78"/>
        <v>2.0029375804138713E-2</v>
      </c>
      <c r="AP95" s="124"/>
      <c r="AQ95" s="146">
        <v>4131236617.7600002</v>
      </c>
      <c r="AR95" s="142">
        <v>103.24</v>
      </c>
      <c r="AS95" s="123" t="e">
        <f>(#REF!/AQ95)-1</f>
        <v>#REF!</v>
      </c>
      <c r="AT95" s="123" t="e">
        <f>(#REF!/AR95)-1</f>
        <v>#REF!</v>
      </c>
    </row>
    <row r="96" spans="1:46">
      <c r="A96" s="199" t="s">
        <v>165</v>
      </c>
      <c r="B96" s="166">
        <v>4779282459.7200003</v>
      </c>
      <c r="C96" s="166">
        <v>115.05</v>
      </c>
      <c r="D96" s="166">
        <v>4853552821.4399996</v>
      </c>
      <c r="E96" s="166">
        <v>115.05</v>
      </c>
      <c r="F96" s="117">
        <f t="shared" si="88"/>
        <v>1.5540065343689799E-2</v>
      </c>
      <c r="G96" s="117">
        <f t="shared" si="89"/>
        <v>0</v>
      </c>
      <c r="H96" s="166">
        <v>4916832748.9499998</v>
      </c>
      <c r="I96" s="166">
        <v>115.05</v>
      </c>
      <c r="J96" s="117">
        <f t="shared" si="90"/>
        <v>1.3037856975712426E-2</v>
      </c>
      <c r="K96" s="117">
        <f t="shared" si="91"/>
        <v>0</v>
      </c>
      <c r="L96" s="166">
        <v>5069898808.0200005</v>
      </c>
      <c r="M96" s="166">
        <v>115.05</v>
      </c>
      <c r="N96" s="117">
        <f t="shared" si="92"/>
        <v>3.1131028221915467E-2</v>
      </c>
      <c r="O96" s="117">
        <f t="shared" si="93"/>
        <v>0</v>
      </c>
      <c r="P96" s="166">
        <v>5111861411.6899996</v>
      </c>
      <c r="Q96" s="166">
        <v>115.05</v>
      </c>
      <c r="R96" s="117">
        <f t="shared" si="94"/>
        <v>8.2768128633295551E-3</v>
      </c>
      <c r="S96" s="117">
        <f t="shared" si="95"/>
        <v>0</v>
      </c>
      <c r="T96" s="166">
        <v>5095075696.8699999</v>
      </c>
      <c r="U96" s="166">
        <v>115.05</v>
      </c>
      <c r="V96" s="117">
        <f t="shared" si="96"/>
        <v>-3.2836795578247645E-3</v>
      </c>
      <c r="W96" s="117">
        <f t="shared" si="97"/>
        <v>0</v>
      </c>
      <c r="X96" s="166">
        <v>5274493135.9099998</v>
      </c>
      <c r="Y96" s="166">
        <v>115.05</v>
      </c>
      <c r="Z96" s="117">
        <f t="shared" si="98"/>
        <v>3.5213890767161603E-2</v>
      </c>
      <c r="AA96" s="117">
        <f t="shared" si="99"/>
        <v>0</v>
      </c>
      <c r="AB96" s="166">
        <v>5310514927.3299999</v>
      </c>
      <c r="AC96" s="166">
        <v>115.05</v>
      </c>
      <c r="AD96" s="117">
        <f t="shared" si="100"/>
        <v>6.829431850949844E-3</v>
      </c>
      <c r="AE96" s="117">
        <f t="shared" si="101"/>
        <v>0</v>
      </c>
      <c r="AF96" s="166">
        <v>5558936581.0900002</v>
      </c>
      <c r="AG96" s="166">
        <v>115.05</v>
      </c>
      <c r="AH96" s="117">
        <f t="shared" si="102"/>
        <v>4.6779202612071503E-2</v>
      </c>
      <c r="AI96" s="117">
        <f t="shared" si="103"/>
        <v>0</v>
      </c>
      <c r="AJ96" s="118">
        <f t="shared" si="73"/>
        <v>1.919057613462568E-2</v>
      </c>
      <c r="AK96" s="118">
        <f t="shared" si="74"/>
        <v>0</v>
      </c>
      <c r="AL96" s="119">
        <f t="shared" si="75"/>
        <v>0.14533348777704666</v>
      </c>
      <c r="AM96" s="119">
        <f t="shared" si="76"/>
        <v>0</v>
      </c>
      <c r="AN96" s="120">
        <f t="shared" si="77"/>
        <v>1.6854994115906546E-2</v>
      </c>
      <c r="AO96" s="204">
        <f t="shared" si="78"/>
        <v>0</v>
      </c>
      <c r="AP96" s="124"/>
      <c r="AQ96" s="139">
        <v>2931134847.0043802</v>
      </c>
      <c r="AR96" s="143">
        <v>2254.1853324818899</v>
      </c>
      <c r="AS96" s="123" t="e">
        <f>(#REF!/AQ96)-1</f>
        <v>#REF!</v>
      </c>
      <c r="AT96" s="123" t="e">
        <f>(#REF!/AR96)-1</f>
        <v>#REF!</v>
      </c>
    </row>
    <row r="97" spans="1:46">
      <c r="A97" s="199" t="s">
        <v>12</v>
      </c>
      <c r="B97" s="166">
        <v>1781676235.52</v>
      </c>
      <c r="C97" s="166">
        <v>3208.34</v>
      </c>
      <c r="D97" s="166">
        <v>1823153994.9200001</v>
      </c>
      <c r="E97" s="166">
        <v>3277.53</v>
      </c>
      <c r="F97" s="117">
        <f t="shared" si="88"/>
        <v>2.3280188944033595E-2</v>
      </c>
      <c r="G97" s="117">
        <f t="shared" si="89"/>
        <v>2.1565669473933576E-2</v>
      </c>
      <c r="H97" s="166">
        <v>1837622279.0899999</v>
      </c>
      <c r="I97" s="166">
        <v>3303.54</v>
      </c>
      <c r="J97" s="117">
        <f t="shared" si="90"/>
        <v>7.9358541353686946E-3</v>
      </c>
      <c r="K97" s="117">
        <f t="shared" si="91"/>
        <v>7.9358541340581977E-3</v>
      </c>
      <c r="L97" s="166">
        <v>1886949024.54</v>
      </c>
      <c r="M97" s="166">
        <v>3391.94</v>
      </c>
      <c r="N97" s="117">
        <f t="shared" si="92"/>
        <v>2.6842701033439206E-2</v>
      </c>
      <c r="O97" s="117">
        <f t="shared" si="93"/>
        <v>2.675917349267758E-2</v>
      </c>
      <c r="P97" s="166">
        <v>1902898253.75</v>
      </c>
      <c r="Q97" s="166">
        <v>3420.61</v>
      </c>
      <c r="R97" s="117">
        <f t="shared" si="94"/>
        <v>8.4523900765618928E-3</v>
      </c>
      <c r="S97" s="117">
        <f t="shared" si="95"/>
        <v>8.4523900776546975E-3</v>
      </c>
      <c r="T97" s="166">
        <v>1891027458.22</v>
      </c>
      <c r="U97" s="166">
        <v>3399.53</v>
      </c>
      <c r="V97" s="117">
        <f t="shared" si="96"/>
        <v>-6.2382712825588306E-3</v>
      </c>
      <c r="W97" s="117">
        <f t="shared" si="97"/>
        <v>-6.1626435051057929E-3</v>
      </c>
      <c r="X97" s="166">
        <v>1935572527.8699999</v>
      </c>
      <c r="Y97" s="166">
        <v>3478.91</v>
      </c>
      <c r="Z97" s="117">
        <f t="shared" si="98"/>
        <v>2.3556014195547197E-2</v>
      </c>
      <c r="AA97" s="117">
        <f t="shared" si="99"/>
        <v>2.3350286657273109E-2</v>
      </c>
      <c r="AB97" s="166">
        <v>1937152282.99</v>
      </c>
      <c r="AC97" s="166">
        <v>3486.6</v>
      </c>
      <c r="AD97" s="117">
        <f t="shared" si="100"/>
        <v>8.1616942648931115E-4</v>
      </c>
      <c r="AE97" s="117">
        <f t="shared" si="101"/>
        <v>2.2104624724410965E-3</v>
      </c>
      <c r="AF97" s="166">
        <v>2076477705.9300001</v>
      </c>
      <c r="AG97" s="166">
        <v>3698.76</v>
      </c>
      <c r="AH97" s="117">
        <f t="shared" si="102"/>
        <v>7.19228034695088E-2</v>
      </c>
      <c r="AI97" s="117">
        <f t="shared" si="103"/>
        <v>6.0850111856823354E-2</v>
      </c>
      <c r="AJ97" s="118">
        <f t="shared" si="73"/>
        <v>1.9570981249798731E-2</v>
      </c>
      <c r="AK97" s="118">
        <f t="shared" si="74"/>
        <v>1.8120163082469477E-2</v>
      </c>
      <c r="AL97" s="119">
        <f t="shared" si="75"/>
        <v>0.13894806018353695</v>
      </c>
      <c r="AM97" s="119">
        <f t="shared" si="76"/>
        <v>0.12852056274084447</v>
      </c>
      <c r="AN97" s="120">
        <f t="shared" si="77"/>
        <v>2.4201799351898451E-2</v>
      </c>
      <c r="AO97" s="204">
        <f t="shared" si="78"/>
        <v>2.0631688466765212E-2</v>
      </c>
      <c r="AP97" s="124"/>
      <c r="AQ97" s="147">
        <v>1131224777.76</v>
      </c>
      <c r="AR97" s="148">
        <v>0.6573</v>
      </c>
      <c r="AS97" s="123" t="e">
        <f>(#REF!/AQ97)-1</f>
        <v>#REF!</v>
      </c>
      <c r="AT97" s="123" t="e">
        <f>(#REF!/AR97)-1</f>
        <v>#REF!</v>
      </c>
    </row>
    <row r="98" spans="1:46">
      <c r="A98" s="199" t="s">
        <v>17</v>
      </c>
      <c r="B98" s="166">
        <v>1614151508.27</v>
      </c>
      <c r="C98" s="166">
        <v>0.93920000000000003</v>
      </c>
      <c r="D98" s="166">
        <v>1696835788.3299999</v>
      </c>
      <c r="E98" s="166">
        <v>0.98870000000000002</v>
      </c>
      <c r="F98" s="117">
        <f t="shared" si="88"/>
        <v>5.1224609112820223E-2</v>
      </c>
      <c r="G98" s="117">
        <f t="shared" si="89"/>
        <v>5.2704429301533205E-2</v>
      </c>
      <c r="H98" s="166">
        <v>1649840165.04</v>
      </c>
      <c r="I98" s="166">
        <v>0.96160000000000001</v>
      </c>
      <c r="J98" s="117">
        <f t="shared" si="90"/>
        <v>-2.7696034945286215E-2</v>
      </c>
      <c r="K98" s="117">
        <f t="shared" si="91"/>
        <v>-2.7409729948417127E-2</v>
      </c>
      <c r="L98" s="166">
        <v>1694443318.48</v>
      </c>
      <c r="M98" s="166">
        <v>0.98850000000000005</v>
      </c>
      <c r="N98" s="117">
        <f t="shared" si="92"/>
        <v>2.7034833061491546E-2</v>
      </c>
      <c r="O98" s="117">
        <f t="shared" si="93"/>
        <v>2.79742096505824E-2</v>
      </c>
      <c r="P98" s="166">
        <v>1703597156.5599999</v>
      </c>
      <c r="Q98" s="166">
        <v>0.98850000000000005</v>
      </c>
      <c r="R98" s="117">
        <f t="shared" si="94"/>
        <v>5.4022686862204234E-3</v>
      </c>
      <c r="S98" s="117">
        <f t="shared" si="95"/>
        <v>0</v>
      </c>
      <c r="T98" s="166">
        <v>1697766475.3599999</v>
      </c>
      <c r="U98" s="166">
        <v>0.99060000000000004</v>
      </c>
      <c r="V98" s="117">
        <f t="shared" si="96"/>
        <v>-3.4225703990805492E-3</v>
      </c>
      <c r="W98" s="117">
        <f t="shared" si="97"/>
        <v>2.1244309559939208E-3</v>
      </c>
      <c r="X98" s="166">
        <v>1755356957.98</v>
      </c>
      <c r="Y98" s="166">
        <v>1.0245</v>
      </c>
      <c r="Z98" s="117">
        <f t="shared" si="98"/>
        <v>3.3921321604485362E-2</v>
      </c>
      <c r="AA98" s="117">
        <f t="shared" si="99"/>
        <v>3.422168382798297E-2</v>
      </c>
      <c r="AB98" s="166">
        <v>1770010406.3699999</v>
      </c>
      <c r="AC98" s="166">
        <v>1.0335000000000001</v>
      </c>
      <c r="AD98" s="117">
        <f t="shared" si="100"/>
        <v>8.347845333328963E-3</v>
      </c>
      <c r="AE98" s="117">
        <f t="shared" si="101"/>
        <v>8.784773060029399E-3</v>
      </c>
      <c r="AF98" s="166">
        <v>1860792528.1199999</v>
      </c>
      <c r="AG98" s="166">
        <v>1.0871</v>
      </c>
      <c r="AH98" s="117">
        <f t="shared" si="102"/>
        <v>5.1289032778162699E-2</v>
      </c>
      <c r="AI98" s="117">
        <f t="shared" si="103"/>
        <v>5.18626028059989E-2</v>
      </c>
      <c r="AJ98" s="118">
        <f t="shared" si="73"/>
        <v>1.8262663154017807E-2</v>
      </c>
      <c r="AK98" s="118">
        <f t="shared" si="74"/>
        <v>1.8782799956712955E-2</v>
      </c>
      <c r="AL98" s="119">
        <f t="shared" si="75"/>
        <v>9.6624989240334039E-2</v>
      </c>
      <c r="AM98" s="119">
        <f t="shared" si="76"/>
        <v>9.9524628299787532E-2</v>
      </c>
      <c r="AN98" s="120">
        <f t="shared" si="77"/>
        <v>2.7634140801386126E-2</v>
      </c>
      <c r="AO98" s="204">
        <f t="shared" si="78"/>
        <v>2.7856255091726258E-2</v>
      </c>
      <c r="AP98" s="124"/>
      <c r="AQ98" s="122">
        <v>318569106.36000001</v>
      </c>
      <c r="AR98" s="129">
        <v>123.8</v>
      </c>
      <c r="AS98" s="123" t="e">
        <f>(#REF!/AQ98)-1</f>
        <v>#REF!</v>
      </c>
      <c r="AT98" s="123" t="e">
        <f>(#REF!/AR98)-1</f>
        <v>#REF!</v>
      </c>
    </row>
    <row r="99" spans="1:46">
      <c r="A99" s="199" t="s">
        <v>42</v>
      </c>
      <c r="B99" s="166">
        <v>1004329899.12</v>
      </c>
      <c r="C99" s="167">
        <v>552.20000000000005</v>
      </c>
      <c r="D99" s="166">
        <v>1008337025.96</v>
      </c>
      <c r="E99" s="167">
        <v>552.20000000000005</v>
      </c>
      <c r="F99" s="117">
        <f t="shared" si="88"/>
        <v>3.9898511868571296E-3</v>
      </c>
      <c r="G99" s="117">
        <f t="shared" si="89"/>
        <v>0</v>
      </c>
      <c r="H99" s="166">
        <v>1016616269.55</v>
      </c>
      <c r="I99" s="167">
        <v>552.20000000000005</v>
      </c>
      <c r="J99" s="117">
        <f t="shared" si="90"/>
        <v>8.2107900204473356E-3</v>
      </c>
      <c r="K99" s="117">
        <f t="shared" si="91"/>
        <v>0</v>
      </c>
      <c r="L99" s="166">
        <v>1025850014.16</v>
      </c>
      <c r="M99" s="167">
        <v>552.20000000000005</v>
      </c>
      <c r="N99" s="117">
        <f t="shared" si="92"/>
        <v>9.0828219915143442E-3</v>
      </c>
      <c r="O99" s="117">
        <f t="shared" si="93"/>
        <v>0</v>
      </c>
      <c r="P99" s="166">
        <v>1035415395.4</v>
      </c>
      <c r="Q99" s="167">
        <v>552.20000000000005</v>
      </c>
      <c r="R99" s="117">
        <f t="shared" si="94"/>
        <v>9.3243467446188621E-3</v>
      </c>
      <c r="S99" s="117">
        <f t="shared" si="95"/>
        <v>0</v>
      </c>
      <c r="T99" s="166">
        <v>1032587512.46</v>
      </c>
      <c r="U99" s="167">
        <v>552.20000000000005</v>
      </c>
      <c r="V99" s="117">
        <f t="shared" si="96"/>
        <v>-2.7311579029665432E-3</v>
      </c>
      <c r="W99" s="117">
        <f t="shared" si="97"/>
        <v>0</v>
      </c>
      <c r="X99" s="166">
        <v>1046119310.52</v>
      </c>
      <c r="Y99" s="167">
        <v>552.20000000000005</v>
      </c>
      <c r="Z99" s="117">
        <f t="shared" si="98"/>
        <v>1.3104746955308675E-2</v>
      </c>
      <c r="AA99" s="117">
        <f t="shared" si="99"/>
        <v>0</v>
      </c>
      <c r="AB99" s="166">
        <v>1042312094.95</v>
      </c>
      <c r="AC99" s="167">
        <v>552.20000000000005</v>
      </c>
      <c r="AD99" s="117">
        <f t="shared" si="100"/>
        <v>-3.6393703201095303E-3</v>
      </c>
      <c r="AE99" s="117">
        <f t="shared" si="101"/>
        <v>0</v>
      </c>
      <c r="AF99" s="166">
        <v>1050598860.03</v>
      </c>
      <c r="AG99" s="167">
        <v>552.20000000000005</v>
      </c>
      <c r="AH99" s="117">
        <f t="shared" si="102"/>
        <v>7.9503683399140077E-3</v>
      </c>
      <c r="AI99" s="117">
        <f t="shared" si="103"/>
        <v>0</v>
      </c>
      <c r="AJ99" s="118">
        <f t="shared" si="73"/>
        <v>5.6615496269480352E-3</v>
      </c>
      <c r="AK99" s="118">
        <f t="shared" si="74"/>
        <v>0</v>
      </c>
      <c r="AL99" s="119">
        <f t="shared" si="75"/>
        <v>4.1912409226234668E-2</v>
      </c>
      <c r="AM99" s="119">
        <f t="shared" si="76"/>
        <v>0</v>
      </c>
      <c r="AN99" s="120">
        <f t="shared" si="77"/>
        <v>5.9999871272505964E-3</v>
      </c>
      <c r="AO99" s="204">
        <f t="shared" si="78"/>
        <v>0</v>
      </c>
      <c r="AP99" s="124"/>
      <c r="AQ99" s="122">
        <v>1812522091.8199999</v>
      </c>
      <c r="AR99" s="126">
        <v>1.6227</v>
      </c>
      <c r="AS99" s="123" t="e">
        <f>(#REF!/AQ99)-1</f>
        <v>#REF!</v>
      </c>
      <c r="AT99" s="123" t="e">
        <f>(#REF!/AR99)-1</f>
        <v>#REF!</v>
      </c>
    </row>
    <row r="100" spans="1:46">
      <c r="A100" s="199" t="s">
        <v>72</v>
      </c>
      <c r="B100" s="166">
        <v>1533025019.9100001</v>
      </c>
      <c r="C100" s="167">
        <v>2.37</v>
      </c>
      <c r="D100" s="166">
        <v>1651183353.4300001</v>
      </c>
      <c r="E100" s="167">
        <v>2.37</v>
      </c>
      <c r="F100" s="117">
        <f t="shared" si="88"/>
        <v>7.7075280563220522E-2</v>
      </c>
      <c r="G100" s="117">
        <f t="shared" si="89"/>
        <v>0</v>
      </c>
      <c r="H100" s="166">
        <v>1712863246.6400001</v>
      </c>
      <c r="I100" s="167">
        <v>2.41</v>
      </c>
      <c r="J100" s="117">
        <f t="shared" si="90"/>
        <v>3.7354963082611332E-2</v>
      </c>
      <c r="K100" s="117">
        <f t="shared" si="91"/>
        <v>1.6877637130801704E-2</v>
      </c>
      <c r="L100" s="166">
        <v>1793894357.5999999</v>
      </c>
      <c r="M100" s="167">
        <v>2.52</v>
      </c>
      <c r="N100" s="117">
        <f t="shared" si="92"/>
        <v>4.7307402455480707E-2</v>
      </c>
      <c r="O100" s="117">
        <f t="shared" si="93"/>
        <v>4.5643153526970903E-2</v>
      </c>
      <c r="P100" s="166">
        <v>1724580866.72</v>
      </c>
      <c r="Q100" s="167">
        <v>2.4300000000000002</v>
      </c>
      <c r="R100" s="117">
        <f t="shared" si="94"/>
        <v>-3.8638557831650919E-2</v>
      </c>
      <c r="S100" s="117">
        <f t="shared" si="95"/>
        <v>-3.5714285714285657E-2</v>
      </c>
      <c r="T100" s="166">
        <v>1811819346.6900001</v>
      </c>
      <c r="U100" s="167">
        <v>2.5499999999999998</v>
      </c>
      <c r="V100" s="117">
        <f t="shared" si="96"/>
        <v>5.0585322876694025E-2</v>
      </c>
      <c r="W100" s="117">
        <f t="shared" si="97"/>
        <v>4.9382716049382575E-2</v>
      </c>
      <c r="X100" s="166">
        <v>1878284340.0899999</v>
      </c>
      <c r="Y100" s="167">
        <v>2.64</v>
      </c>
      <c r="Z100" s="117">
        <f t="shared" si="98"/>
        <v>3.6684117277709989E-2</v>
      </c>
      <c r="AA100" s="117">
        <f t="shared" si="99"/>
        <v>3.5294117647058941E-2</v>
      </c>
      <c r="AB100" s="166">
        <v>1941797639.3399999</v>
      </c>
      <c r="AC100" s="167">
        <v>2.73</v>
      </c>
      <c r="AD100" s="117">
        <f t="shared" si="100"/>
        <v>3.3814528447251337E-2</v>
      </c>
      <c r="AE100" s="117">
        <f t="shared" si="101"/>
        <v>3.4090909090909033E-2</v>
      </c>
      <c r="AF100" s="166">
        <v>2083490806.95</v>
      </c>
      <c r="AG100" s="167">
        <v>2.93</v>
      </c>
      <c r="AH100" s="117">
        <f t="shared" si="102"/>
        <v>7.2970099839116301E-2</v>
      </c>
      <c r="AI100" s="117">
        <f t="shared" si="103"/>
        <v>7.3260073260073319E-2</v>
      </c>
      <c r="AJ100" s="118">
        <f t="shared" si="73"/>
        <v>3.9644144588804157E-2</v>
      </c>
      <c r="AK100" s="118">
        <f t="shared" si="74"/>
        <v>2.7354290123863853E-2</v>
      </c>
      <c r="AL100" s="119">
        <f t="shared" si="75"/>
        <v>0.26181674653027998</v>
      </c>
      <c r="AM100" s="119">
        <f t="shared" si="76"/>
        <v>0.23628691983122363</v>
      </c>
      <c r="AN100" s="120">
        <f t="shared" si="77"/>
        <v>3.5589549375780294E-2</v>
      </c>
      <c r="AO100" s="204">
        <f t="shared" si="78"/>
        <v>3.3532842321813992E-2</v>
      </c>
      <c r="AP100" s="124"/>
      <c r="AQ100" s="122">
        <v>146744114.84999999</v>
      </c>
      <c r="AR100" s="126">
        <v>1.0862860000000001</v>
      </c>
      <c r="AS100" s="123" t="e">
        <f>(#REF!/AQ100)-1</f>
        <v>#REF!</v>
      </c>
      <c r="AT100" s="123" t="e">
        <f>(#REF!/AR100)-1</f>
        <v>#REF!</v>
      </c>
    </row>
    <row r="101" spans="1:46">
      <c r="A101" s="200" t="s">
        <v>68</v>
      </c>
      <c r="B101" s="166">
        <v>129531168.13</v>
      </c>
      <c r="C101" s="167">
        <v>1.3461559999999999</v>
      </c>
      <c r="D101" s="166">
        <v>132274382.94</v>
      </c>
      <c r="E101" s="167">
        <v>1.374463</v>
      </c>
      <c r="F101" s="117">
        <f t="shared" si="88"/>
        <v>2.1178028806525227E-2</v>
      </c>
      <c r="G101" s="117">
        <f t="shared" si="89"/>
        <v>2.1028023498019608E-2</v>
      </c>
      <c r="H101" s="166">
        <v>131716186.09999999</v>
      </c>
      <c r="I101" s="167">
        <v>1.3690020000000001</v>
      </c>
      <c r="J101" s="117">
        <f t="shared" si="90"/>
        <v>-4.2199920165433931E-3</v>
      </c>
      <c r="K101" s="117">
        <f t="shared" si="91"/>
        <v>-3.9731880741787438E-3</v>
      </c>
      <c r="L101" s="166">
        <v>142655681.40000001</v>
      </c>
      <c r="M101" s="167">
        <v>1.4809030000000001</v>
      </c>
      <c r="N101" s="117">
        <f t="shared" si="92"/>
        <v>8.3053538246959713E-2</v>
      </c>
      <c r="O101" s="117">
        <f t="shared" si="93"/>
        <v>8.1739106297872482E-2</v>
      </c>
      <c r="P101" s="166">
        <v>144618698.28</v>
      </c>
      <c r="Q101" s="167">
        <v>1.501285</v>
      </c>
      <c r="R101" s="117">
        <f t="shared" si="94"/>
        <v>1.3760523666041634E-2</v>
      </c>
      <c r="S101" s="117">
        <f t="shared" si="95"/>
        <v>1.3763224194967462E-2</v>
      </c>
      <c r="T101" s="166">
        <v>143800154.75999999</v>
      </c>
      <c r="U101" s="167">
        <v>1.493304</v>
      </c>
      <c r="V101" s="117">
        <f t="shared" si="96"/>
        <v>-5.6600116702420281E-3</v>
      </c>
      <c r="W101" s="117">
        <f t="shared" si="97"/>
        <v>-5.3161125302657493E-3</v>
      </c>
      <c r="X101" s="166">
        <v>144858183.97999999</v>
      </c>
      <c r="Y101" s="167">
        <v>1.504251</v>
      </c>
      <c r="Z101" s="117">
        <f t="shared" si="98"/>
        <v>7.3576361705996185E-3</v>
      </c>
      <c r="AA101" s="117">
        <f t="shared" si="99"/>
        <v>7.3307243535141141E-3</v>
      </c>
      <c r="AB101" s="166">
        <v>149857567.74000001</v>
      </c>
      <c r="AC101" s="167">
        <v>1.56633</v>
      </c>
      <c r="AD101" s="117">
        <f t="shared" si="100"/>
        <v>3.4512263115836564E-2</v>
      </c>
      <c r="AE101" s="117">
        <f t="shared" si="101"/>
        <v>4.1269043530634181E-2</v>
      </c>
      <c r="AF101" s="166">
        <v>158715334.75999999</v>
      </c>
      <c r="AG101" s="167">
        <v>1.657551</v>
      </c>
      <c r="AH101" s="117">
        <f t="shared" si="102"/>
        <v>5.9107905950856188E-2</v>
      </c>
      <c r="AI101" s="117">
        <f t="shared" si="103"/>
        <v>5.8238685334508052E-2</v>
      </c>
      <c r="AJ101" s="118">
        <f t="shared" si="73"/>
        <v>2.6136236533754194E-2</v>
      </c>
      <c r="AK101" s="118">
        <f t="shared" si="74"/>
        <v>2.6759938325633927E-2</v>
      </c>
      <c r="AL101" s="119">
        <f t="shared" si="75"/>
        <v>0.19989472815755774</v>
      </c>
      <c r="AM101" s="119">
        <f t="shared" si="76"/>
        <v>0.20596261958306628</v>
      </c>
      <c r="AN101" s="120">
        <f t="shared" si="77"/>
        <v>3.1304376635735771E-2</v>
      </c>
      <c r="AO101" s="204">
        <f t="shared" si="78"/>
        <v>3.1114526777684955E-2</v>
      </c>
      <c r="AP101" s="124"/>
      <c r="AQ101" s="122"/>
      <c r="AR101" s="126"/>
      <c r="AS101" s="123"/>
      <c r="AT101" s="123"/>
    </row>
    <row r="102" spans="1:46">
      <c r="A102" s="199" t="s">
        <v>133</v>
      </c>
      <c r="B102" s="379">
        <v>513526811.87</v>
      </c>
      <c r="C102" s="167">
        <v>1.0315000000000001</v>
      </c>
      <c r="D102" s="379">
        <v>513141904.76999998</v>
      </c>
      <c r="E102" s="167">
        <v>1.0307999999999999</v>
      </c>
      <c r="F102" s="117">
        <f t="shared" si="88"/>
        <v>-7.4953652098201174E-4</v>
      </c>
      <c r="G102" s="117">
        <f t="shared" si="89"/>
        <v>-6.7862336403310222E-4</v>
      </c>
      <c r="H102" s="166">
        <v>510403953.20999998</v>
      </c>
      <c r="I102" s="167">
        <v>1.0253000000000001</v>
      </c>
      <c r="J102" s="117">
        <f t="shared" si="90"/>
        <v>-5.335661606563207E-3</v>
      </c>
      <c r="K102" s="117">
        <f t="shared" si="91"/>
        <v>-5.3356616220409762E-3</v>
      </c>
      <c r="L102" s="166">
        <v>512753752.33999997</v>
      </c>
      <c r="M102" s="167">
        <v>1.03</v>
      </c>
      <c r="N102" s="117">
        <f t="shared" si="92"/>
        <v>4.6038027629327488E-3</v>
      </c>
      <c r="O102" s="117">
        <f t="shared" si="93"/>
        <v>4.5840241880424522E-3</v>
      </c>
      <c r="P102" s="166">
        <v>516288268.5</v>
      </c>
      <c r="Q102" s="167">
        <v>1.0370999999999999</v>
      </c>
      <c r="R102" s="117">
        <f t="shared" si="94"/>
        <v>6.8932038895277298E-3</v>
      </c>
      <c r="S102" s="117">
        <f t="shared" si="95"/>
        <v>6.8932038834950329E-3</v>
      </c>
      <c r="T102" s="166">
        <v>515294632.07999998</v>
      </c>
      <c r="U102" s="167">
        <v>1.0350999999999999</v>
      </c>
      <c r="V102" s="117">
        <f t="shared" si="96"/>
        <v>-1.9245767928968867E-3</v>
      </c>
      <c r="W102" s="117">
        <f t="shared" si="97"/>
        <v>-1.9284543438434114E-3</v>
      </c>
      <c r="X102" s="166">
        <v>520164497.18000001</v>
      </c>
      <c r="Y102" s="167">
        <v>1.0449999999999999</v>
      </c>
      <c r="Z102" s="117">
        <f t="shared" si="98"/>
        <v>9.4506420149239444E-3</v>
      </c>
      <c r="AA102" s="117">
        <f t="shared" si="99"/>
        <v>9.5642933049947063E-3</v>
      </c>
      <c r="AB102" s="166">
        <v>524876981.70999998</v>
      </c>
      <c r="AC102" s="167">
        <v>1.0545</v>
      </c>
      <c r="AD102" s="117">
        <f t="shared" si="100"/>
        <v>9.0596043281462989E-3</v>
      </c>
      <c r="AE102" s="117">
        <f t="shared" si="101"/>
        <v>9.0909090909091529E-3</v>
      </c>
      <c r="AF102" s="166">
        <v>543395269.29999995</v>
      </c>
      <c r="AG102" s="167">
        <v>1.0916999999999999</v>
      </c>
      <c r="AH102" s="117">
        <f t="shared" si="102"/>
        <v>3.5281195852157832E-2</v>
      </c>
      <c r="AI102" s="117">
        <f t="shared" si="103"/>
        <v>3.5277382645803601E-2</v>
      </c>
      <c r="AJ102" s="118">
        <f t="shared" si="73"/>
        <v>7.1598342409058061E-3</v>
      </c>
      <c r="AK102" s="118">
        <f t="shared" si="74"/>
        <v>7.1833842229159315E-3</v>
      </c>
      <c r="AL102" s="119">
        <f t="shared" si="75"/>
        <v>5.8957111568504833E-2</v>
      </c>
      <c r="AM102" s="119">
        <f t="shared" si="76"/>
        <v>5.9080325960419053E-2</v>
      </c>
      <c r="AN102" s="120">
        <f t="shared" si="77"/>
        <v>1.257829411740455E-2</v>
      </c>
      <c r="AO102" s="204">
        <f t="shared" si="78"/>
        <v>1.2575397057160554E-2</v>
      </c>
      <c r="AP102" s="124"/>
      <c r="AQ102" s="122"/>
      <c r="AR102" s="126"/>
      <c r="AS102" s="123"/>
      <c r="AT102" s="123"/>
    </row>
    <row r="103" spans="1:46">
      <c r="A103" s="199" t="s">
        <v>142</v>
      </c>
      <c r="B103" s="379">
        <v>304882082.18000001</v>
      </c>
      <c r="C103" s="167">
        <v>0.96740000000000004</v>
      </c>
      <c r="D103" s="379">
        <v>313670879.73000002</v>
      </c>
      <c r="E103" s="167">
        <v>0.99439999999999995</v>
      </c>
      <c r="F103" s="117">
        <f t="shared" si="88"/>
        <v>2.8826874597409676E-2</v>
      </c>
      <c r="G103" s="117">
        <f t="shared" si="89"/>
        <v>2.790986148439106E-2</v>
      </c>
      <c r="H103" s="166">
        <v>320290681.20999998</v>
      </c>
      <c r="I103" s="167">
        <v>1.0155000000000001</v>
      </c>
      <c r="J103" s="117">
        <f t="shared" si="90"/>
        <v>2.1104290859572675E-2</v>
      </c>
      <c r="K103" s="117">
        <f t="shared" si="91"/>
        <v>2.1218825422365365E-2</v>
      </c>
      <c r="L103" s="166">
        <v>336332016.25</v>
      </c>
      <c r="M103" s="167">
        <v>1.0665</v>
      </c>
      <c r="N103" s="117">
        <f t="shared" si="92"/>
        <v>5.0083677050480439E-2</v>
      </c>
      <c r="O103" s="117">
        <f t="shared" si="93"/>
        <v>5.0221565731166845E-2</v>
      </c>
      <c r="P103" s="166">
        <v>341357744.12</v>
      </c>
      <c r="Q103" s="167">
        <v>1.0824</v>
      </c>
      <c r="R103" s="117">
        <f t="shared" si="94"/>
        <v>1.494275783208315E-2</v>
      </c>
      <c r="S103" s="117">
        <f t="shared" si="95"/>
        <v>1.4908579465541515E-2</v>
      </c>
      <c r="T103" s="166">
        <v>347186310.99000001</v>
      </c>
      <c r="U103" s="167">
        <v>1.0860000000000001</v>
      </c>
      <c r="V103" s="117">
        <f t="shared" si="96"/>
        <v>1.7074658391083828E-2</v>
      </c>
      <c r="W103" s="117">
        <f t="shared" si="97"/>
        <v>3.325942350332638E-3</v>
      </c>
      <c r="X103" s="166">
        <v>360969463.13</v>
      </c>
      <c r="Y103" s="167">
        <v>1.1042000000000001</v>
      </c>
      <c r="Z103" s="117">
        <f t="shared" si="98"/>
        <v>3.9699584066829698E-2</v>
      </c>
      <c r="AA103" s="117">
        <f t="shared" si="99"/>
        <v>1.6758747697974211E-2</v>
      </c>
      <c r="AB103" s="166">
        <v>335197041.91000003</v>
      </c>
      <c r="AC103" s="167">
        <v>1.1114999999999999</v>
      </c>
      <c r="AD103" s="117">
        <f t="shared" si="100"/>
        <v>-7.1397788047013425E-2</v>
      </c>
      <c r="AE103" s="117">
        <f t="shared" si="101"/>
        <v>6.6111211737002913E-3</v>
      </c>
      <c r="AF103" s="166">
        <v>379232794.31</v>
      </c>
      <c r="AG103" s="167">
        <v>1.1365000000000001</v>
      </c>
      <c r="AH103" s="117">
        <f t="shared" si="102"/>
        <v>0.1313727357171115</v>
      </c>
      <c r="AI103" s="117">
        <f t="shared" si="103"/>
        <v>2.2492127755285772E-2</v>
      </c>
      <c r="AJ103" s="118">
        <f t="shared" si="73"/>
        <v>2.8963348808444693E-2</v>
      </c>
      <c r="AK103" s="118">
        <f t="shared" si="74"/>
        <v>2.0430846385094716E-2</v>
      </c>
      <c r="AL103" s="119">
        <f t="shared" si="75"/>
        <v>0.20901498614227124</v>
      </c>
      <c r="AM103" s="119">
        <f t="shared" si="76"/>
        <v>0.1429002413515689</v>
      </c>
      <c r="AN103" s="120">
        <f t="shared" si="77"/>
        <v>5.544762867365928E-2</v>
      </c>
      <c r="AO103" s="204">
        <f t="shared" si="78"/>
        <v>1.4520107759920022E-2</v>
      </c>
      <c r="AP103" s="124"/>
      <c r="AQ103" s="122"/>
      <c r="AR103" s="126"/>
      <c r="AS103" s="123"/>
      <c r="AT103" s="123"/>
    </row>
    <row r="104" spans="1:46" s="264" customFormat="1">
      <c r="A104" s="199" t="s">
        <v>144</v>
      </c>
      <c r="B104" s="166">
        <v>227693419.69999999</v>
      </c>
      <c r="C104" s="167">
        <v>120.55</v>
      </c>
      <c r="D104" s="379">
        <v>243036429.46538219</v>
      </c>
      <c r="E104" s="167">
        <v>121.45</v>
      </c>
      <c r="F104" s="117">
        <f t="shared" si="88"/>
        <v>6.738451109214115E-2</v>
      </c>
      <c r="G104" s="117">
        <f t="shared" si="89"/>
        <v>7.4657818332642531E-3</v>
      </c>
      <c r="H104" s="379">
        <v>243477672.93177599</v>
      </c>
      <c r="I104" s="167">
        <v>121.671016432865</v>
      </c>
      <c r="J104" s="117">
        <f t="shared" si="90"/>
        <v>1.8155445558693446E-3</v>
      </c>
      <c r="K104" s="117">
        <f t="shared" si="91"/>
        <v>1.81981418579662E-3</v>
      </c>
      <c r="L104" s="166">
        <v>246885805.77816907</v>
      </c>
      <c r="M104" s="167">
        <v>123.3666897226303</v>
      </c>
      <c r="N104" s="117">
        <f t="shared" si="92"/>
        <v>1.3997722277180049E-2</v>
      </c>
      <c r="O104" s="117">
        <f t="shared" si="93"/>
        <v>1.3936542485456472E-2</v>
      </c>
      <c r="P104" s="166">
        <v>247979958.27456254</v>
      </c>
      <c r="Q104" s="167">
        <v>123.91</v>
      </c>
      <c r="R104" s="117">
        <f t="shared" si="94"/>
        <v>4.4318161303148629E-3</v>
      </c>
      <c r="S104" s="117">
        <f t="shared" si="95"/>
        <v>4.4040273642037614E-3</v>
      </c>
      <c r="T104" s="166">
        <v>247046715.77064383</v>
      </c>
      <c r="U104" s="167">
        <v>123.45</v>
      </c>
      <c r="V104" s="117">
        <f t="shared" si="96"/>
        <v>-3.7633787440411797E-3</v>
      </c>
      <c r="W104" s="117">
        <f t="shared" si="97"/>
        <v>-3.7123718828181241E-3</v>
      </c>
      <c r="X104" s="166">
        <v>252235820.70064384</v>
      </c>
      <c r="Y104" s="167">
        <v>126.03</v>
      </c>
      <c r="Z104" s="117">
        <f t="shared" si="98"/>
        <v>2.1004549337209282E-2</v>
      </c>
      <c r="AA104" s="117">
        <f t="shared" si="99"/>
        <v>2.0899149453219912E-2</v>
      </c>
      <c r="AB104" s="166">
        <v>253266390.25064382</v>
      </c>
      <c r="AC104" s="167">
        <v>126.54</v>
      </c>
      <c r="AD104" s="117">
        <f t="shared" si="100"/>
        <v>4.085738287041606E-3</v>
      </c>
      <c r="AE104" s="117">
        <f t="shared" si="101"/>
        <v>4.0466555582004691E-3</v>
      </c>
      <c r="AF104" s="166">
        <v>259496472.72</v>
      </c>
      <c r="AG104" s="167">
        <v>129.63999999999999</v>
      </c>
      <c r="AH104" s="117">
        <f t="shared" si="102"/>
        <v>2.4598931043280592E-2</v>
      </c>
      <c r="AI104" s="117">
        <f t="shared" si="103"/>
        <v>2.4498182392919076E-2</v>
      </c>
      <c r="AJ104" s="118">
        <f t="shared" si="73"/>
        <v>1.6694429247374465E-2</v>
      </c>
      <c r="AK104" s="118">
        <f t="shared" si="74"/>
        <v>9.1697226737803058E-3</v>
      </c>
      <c r="AL104" s="119">
        <f t="shared" si="75"/>
        <v>6.7726650242622824E-2</v>
      </c>
      <c r="AM104" s="119">
        <f t="shared" si="76"/>
        <v>6.7435158501440787E-2</v>
      </c>
      <c r="AN104" s="120">
        <f t="shared" si="77"/>
        <v>2.270012207459661E-2</v>
      </c>
      <c r="AO104" s="204">
        <f t="shared" si="78"/>
        <v>9.7621301747532439E-3</v>
      </c>
      <c r="AP104" s="124"/>
      <c r="AQ104" s="122"/>
      <c r="AR104" s="126"/>
      <c r="AS104" s="123"/>
      <c r="AT104" s="123"/>
    </row>
    <row r="105" spans="1:46" s="280" customFormat="1">
      <c r="A105" s="199" t="s">
        <v>150</v>
      </c>
      <c r="B105" s="166">
        <v>136050906.88</v>
      </c>
      <c r="C105" s="167">
        <v>3.1233</v>
      </c>
      <c r="D105" s="166">
        <v>139654362.56</v>
      </c>
      <c r="E105" s="167">
        <v>3.206</v>
      </c>
      <c r="F105" s="117">
        <f t="shared" si="88"/>
        <v>2.6486083500923203E-2</v>
      </c>
      <c r="G105" s="117">
        <f t="shared" si="89"/>
        <v>2.647840425191304E-2</v>
      </c>
      <c r="H105" s="379">
        <v>141328531.33000001</v>
      </c>
      <c r="I105" s="167">
        <v>3.2444000000000002</v>
      </c>
      <c r="J105" s="117">
        <f t="shared" si="90"/>
        <v>1.1987944660738643E-2</v>
      </c>
      <c r="K105" s="117">
        <f t="shared" si="91"/>
        <v>1.1977542108546542E-2</v>
      </c>
      <c r="L105" s="379">
        <v>145891919.09</v>
      </c>
      <c r="M105" s="167">
        <v>3.3443999999999998</v>
      </c>
      <c r="N105" s="117">
        <f t="shared" si="92"/>
        <v>3.228921801603208E-2</v>
      </c>
      <c r="O105" s="117">
        <f t="shared" si="93"/>
        <v>3.0822340032055123E-2</v>
      </c>
      <c r="P105" s="166">
        <v>160363599.88999999</v>
      </c>
      <c r="Q105" s="167">
        <v>3.6735000000000002</v>
      </c>
      <c r="R105" s="117">
        <f t="shared" si="94"/>
        <v>9.9194533119222827E-2</v>
      </c>
      <c r="S105" s="117">
        <f t="shared" si="95"/>
        <v>9.840330104054551E-2</v>
      </c>
      <c r="T105" s="166">
        <v>167157469.19999999</v>
      </c>
      <c r="U105" s="167">
        <v>3.8290999999999999</v>
      </c>
      <c r="V105" s="117">
        <f t="shared" si="96"/>
        <v>4.2365407827338608E-2</v>
      </c>
      <c r="W105" s="117">
        <f t="shared" si="97"/>
        <v>4.2357424799237708E-2</v>
      </c>
      <c r="X105" s="166">
        <v>169552072.38</v>
      </c>
      <c r="Y105" s="167">
        <v>3.8793000000000002</v>
      </c>
      <c r="Z105" s="117">
        <f t="shared" si="98"/>
        <v>1.432543332619448E-2</v>
      </c>
      <c r="AA105" s="117">
        <f t="shared" si="99"/>
        <v>1.311013031782932E-2</v>
      </c>
      <c r="AB105" s="166">
        <v>171028911.03999999</v>
      </c>
      <c r="AC105" s="167">
        <v>3.8180999999999998</v>
      </c>
      <c r="AD105" s="117">
        <f t="shared" si="100"/>
        <v>8.7102365619578306E-3</v>
      </c>
      <c r="AE105" s="117">
        <f t="shared" si="101"/>
        <v>-1.5776042069445613E-2</v>
      </c>
      <c r="AF105" s="166">
        <v>171373975.55000001</v>
      </c>
      <c r="AG105" s="167">
        <v>3.8237000000000001</v>
      </c>
      <c r="AH105" s="117">
        <f t="shared" si="102"/>
        <v>2.017579998035052E-3</v>
      </c>
      <c r="AI105" s="117">
        <f t="shared" si="103"/>
        <v>1.4666980959116502E-3</v>
      </c>
      <c r="AJ105" s="118">
        <f t="shared" si="73"/>
        <v>2.9672054626305341E-2</v>
      </c>
      <c r="AK105" s="118">
        <f t="shared" si="74"/>
        <v>2.6104974822074162E-2</v>
      </c>
      <c r="AL105" s="119">
        <f t="shared" si="75"/>
        <v>0.22712941012760876</v>
      </c>
      <c r="AM105" s="119">
        <f t="shared" si="76"/>
        <v>0.19266999376169686</v>
      </c>
      <c r="AN105" s="120">
        <f t="shared" si="77"/>
        <v>3.1084930895937286E-2</v>
      </c>
      <c r="AO105" s="204">
        <f t="shared" si="78"/>
        <v>3.4315963971355522E-2</v>
      </c>
      <c r="AP105" s="124"/>
      <c r="AQ105" s="122"/>
      <c r="AR105" s="126"/>
      <c r="AS105" s="123"/>
      <c r="AT105" s="123"/>
    </row>
    <row r="106" spans="1:46" s="280" customFormat="1">
      <c r="A106" s="199" t="s">
        <v>159</v>
      </c>
      <c r="B106" s="166">
        <v>339783144.50999999</v>
      </c>
      <c r="C106" s="167">
        <v>106.42</v>
      </c>
      <c r="D106" s="166">
        <v>271054778.49000001</v>
      </c>
      <c r="E106" s="382">
        <v>110.43</v>
      </c>
      <c r="F106" s="117">
        <f t="shared" si="88"/>
        <v>-0.20227126368823534</v>
      </c>
      <c r="G106" s="117">
        <f t="shared" si="89"/>
        <v>3.7680887051306192E-2</v>
      </c>
      <c r="H106" s="379">
        <v>275740277.50999999</v>
      </c>
      <c r="I106" s="167">
        <v>112.81</v>
      </c>
      <c r="J106" s="117">
        <f t="shared" si="90"/>
        <v>1.7286170146499899E-2</v>
      </c>
      <c r="K106" s="117">
        <f t="shared" si="91"/>
        <v>2.1552114461649872E-2</v>
      </c>
      <c r="L106" s="379">
        <v>279992019.48000002</v>
      </c>
      <c r="M106" s="167">
        <v>114.86</v>
      </c>
      <c r="N106" s="117">
        <f t="shared" si="92"/>
        <v>1.5419372201965797E-2</v>
      </c>
      <c r="O106" s="117">
        <f t="shared" si="93"/>
        <v>1.8172147859232313E-2</v>
      </c>
      <c r="P106" s="379">
        <v>295714771.41000003</v>
      </c>
      <c r="Q106" s="167">
        <v>121.72</v>
      </c>
      <c r="R106" s="117">
        <f t="shared" si="94"/>
        <v>5.6154285965722292E-2</v>
      </c>
      <c r="S106" s="117">
        <f t="shared" si="95"/>
        <v>5.97248824656103E-2</v>
      </c>
      <c r="T106" s="166">
        <v>295398353.25</v>
      </c>
      <c r="U106" s="167">
        <v>121.53</v>
      </c>
      <c r="V106" s="117">
        <f t="shared" si="96"/>
        <v>-1.0700113440100074E-3</v>
      </c>
      <c r="W106" s="117">
        <f t="shared" si="97"/>
        <v>-1.5609595793624525E-3</v>
      </c>
      <c r="X106" s="166">
        <v>302046268.93000001</v>
      </c>
      <c r="Y106" s="167">
        <v>124.4</v>
      </c>
      <c r="Z106" s="117">
        <f t="shared" si="98"/>
        <v>2.2504917873979405E-2</v>
      </c>
      <c r="AA106" s="117">
        <f t="shared" si="99"/>
        <v>2.3615568172467741E-2</v>
      </c>
      <c r="AB106" s="166">
        <v>303970643.45999998</v>
      </c>
      <c r="AC106" s="167">
        <v>125.14</v>
      </c>
      <c r="AD106" s="117">
        <f t="shared" si="100"/>
        <v>6.3711249829937486E-3</v>
      </c>
      <c r="AE106" s="117">
        <f t="shared" si="101"/>
        <v>5.9485530546623377E-3</v>
      </c>
      <c r="AF106" s="166">
        <v>313332800.68000001</v>
      </c>
      <c r="AG106" s="167">
        <v>129.22999999999999</v>
      </c>
      <c r="AH106" s="117">
        <f t="shared" si="102"/>
        <v>3.0799544039627008E-2</v>
      </c>
      <c r="AI106" s="117">
        <f t="shared" si="103"/>
        <v>3.26833945980501E-2</v>
      </c>
      <c r="AJ106" s="118">
        <f t="shared" si="73"/>
        <v>-6.850732477682149E-3</v>
      </c>
      <c r="AK106" s="118">
        <f t="shared" si="74"/>
        <v>2.4727073510452051E-2</v>
      </c>
      <c r="AL106" s="119">
        <f t="shared" si="75"/>
        <v>0.15597593381501576</v>
      </c>
      <c r="AM106" s="119">
        <f t="shared" si="76"/>
        <v>0.17024359322647814</v>
      </c>
      <c r="AN106" s="120">
        <f t="shared" si="77"/>
        <v>8.0821581081270633E-2</v>
      </c>
      <c r="AO106" s="204">
        <f t="shared" si="78"/>
        <v>1.9100962338406559E-2</v>
      </c>
      <c r="AP106" s="124"/>
      <c r="AQ106" s="122"/>
      <c r="AR106" s="126"/>
      <c r="AS106" s="123"/>
      <c r="AT106" s="123"/>
    </row>
    <row r="107" spans="1:46" s="280" customFormat="1">
      <c r="A107" s="199" t="s">
        <v>160</v>
      </c>
      <c r="B107" s="166">
        <v>111092325.52</v>
      </c>
      <c r="C107" s="167">
        <v>120.1</v>
      </c>
      <c r="D107" s="166">
        <v>113542442.55</v>
      </c>
      <c r="E107" s="382">
        <v>123.02</v>
      </c>
      <c r="F107" s="117">
        <f t="shared" si="88"/>
        <v>2.205478207906365E-2</v>
      </c>
      <c r="G107" s="117">
        <f t="shared" si="89"/>
        <v>2.4313072439633654E-2</v>
      </c>
      <c r="H107" s="379">
        <v>116968367.98999999</v>
      </c>
      <c r="I107" s="167">
        <v>127.14</v>
      </c>
      <c r="J107" s="117">
        <f t="shared" si="90"/>
        <v>3.0173082092111447E-2</v>
      </c>
      <c r="K107" s="117">
        <f t="shared" si="91"/>
        <v>3.3490489351325023E-2</v>
      </c>
      <c r="L107" s="379">
        <v>120139491.06</v>
      </c>
      <c r="M107" s="167">
        <v>130.97</v>
      </c>
      <c r="N107" s="117">
        <f t="shared" si="92"/>
        <v>2.7110945672689197E-2</v>
      </c>
      <c r="O107" s="117">
        <f t="shared" si="93"/>
        <v>3.0124272455560784E-2</v>
      </c>
      <c r="P107" s="379">
        <v>121955301.09999999</v>
      </c>
      <c r="Q107" s="167">
        <v>133.13999999999999</v>
      </c>
      <c r="R107" s="117">
        <f t="shared" si="94"/>
        <v>1.5114181223667252E-2</v>
      </c>
      <c r="S107" s="117">
        <f t="shared" si="95"/>
        <v>1.6568679850347313E-2</v>
      </c>
      <c r="T107" s="166">
        <v>121471060.95999999</v>
      </c>
      <c r="U107" s="167">
        <v>132.44999999999999</v>
      </c>
      <c r="V107" s="117">
        <f t="shared" si="96"/>
        <v>-3.970636254695784E-3</v>
      </c>
      <c r="W107" s="117">
        <f t="shared" si="97"/>
        <v>-5.1825146462370275E-3</v>
      </c>
      <c r="X107" s="166">
        <v>125942110.56999999</v>
      </c>
      <c r="Y107" s="167">
        <v>137.87</v>
      </c>
      <c r="Z107" s="117">
        <f t="shared" si="98"/>
        <v>3.6807529091001358E-2</v>
      </c>
      <c r="AA107" s="117">
        <f t="shared" si="99"/>
        <v>4.0921102302755884E-2</v>
      </c>
      <c r="AB107" s="166">
        <v>127008375.23999999</v>
      </c>
      <c r="AC107" s="167">
        <v>139.09</v>
      </c>
      <c r="AD107" s="117">
        <f t="shared" si="100"/>
        <v>8.4663077756455436E-3</v>
      </c>
      <c r="AE107" s="117">
        <f t="shared" si="101"/>
        <v>8.8489156451729799E-3</v>
      </c>
      <c r="AF107" s="166">
        <v>143622940.77000001</v>
      </c>
      <c r="AG107" s="167">
        <v>158.16999999999999</v>
      </c>
      <c r="AH107" s="117">
        <f t="shared" si="102"/>
        <v>0.13081472382120063</v>
      </c>
      <c r="AI107" s="117">
        <f t="shared" si="103"/>
        <v>0.13717736717233434</v>
      </c>
      <c r="AJ107" s="118">
        <f t="shared" si="73"/>
        <v>3.3321364437585418E-2</v>
      </c>
      <c r="AK107" s="118">
        <f t="shared" si="74"/>
        <v>3.5782673071361619E-2</v>
      </c>
      <c r="AL107" s="119">
        <f t="shared" si="75"/>
        <v>0.26492734826233499</v>
      </c>
      <c r="AM107" s="119">
        <f t="shared" si="76"/>
        <v>0.28572589822793037</v>
      </c>
      <c r="AN107" s="120">
        <f t="shared" si="77"/>
        <v>4.1459953150658452E-2</v>
      </c>
      <c r="AO107" s="204">
        <f t="shared" si="78"/>
        <v>4.3505110075074689E-2</v>
      </c>
      <c r="AP107" s="124"/>
      <c r="AQ107" s="122"/>
      <c r="AR107" s="126"/>
      <c r="AS107" s="123"/>
      <c r="AT107" s="123"/>
    </row>
    <row r="108" spans="1:46" s="280" customFormat="1">
      <c r="A108" s="199" t="s">
        <v>170</v>
      </c>
      <c r="B108" s="166">
        <v>226627066.62</v>
      </c>
      <c r="C108" s="167">
        <v>104.52972800000001</v>
      </c>
      <c r="D108" s="166">
        <v>231941167.80000001</v>
      </c>
      <c r="E108" s="382">
        <v>107.385918</v>
      </c>
      <c r="F108" s="117">
        <f t="shared" si="88"/>
        <v>2.3448660653188871E-2</v>
      </c>
      <c r="G108" s="117">
        <f t="shared" si="89"/>
        <v>2.7324188579157097E-2</v>
      </c>
      <c r="H108" s="166">
        <v>239396550.16999999</v>
      </c>
      <c r="I108" s="382">
        <v>109.835267</v>
      </c>
      <c r="J108" s="117">
        <f t="shared" si="90"/>
        <v>3.2143419991869052E-2</v>
      </c>
      <c r="K108" s="117">
        <f t="shared" si="91"/>
        <v>2.2808847245688192E-2</v>
      </c>
      <c r="L108" s="379">
        <v>235704461.09</v>
      </c>
      <c r="M108" s="167">
        <v>117.04100099999999</v>
      </c>
      <c r="N108" s="117">
        <f t="shared" si="92"/>
        <v>-1.5422482393243184E-2</v>
      </c>
      <c r="O108" s="117">
        <f t="shared" si="93"/>
        <v>6.5604920867538774E-2</v>
      </c>
      <c r="P108" s="379">
        <v>188065936.90000001</v>
      </c>
      <c r="Q108" s="167">
        <v>124.24869200000001</v>
      </c>
      <c r="R108" s="117">
        <f t="shared" si="94"/>
        <v>-0.20211125393935581</v>
      </c>
      <c r="S108" s="117">
        <f t="shared" si="95"/>
        <v>6.1582615821954664E-2</v>
      </c>
      <c r="T108" s="166">
        <v>184531914.87</v>
      </c>
      <c r="U108" s="167">
        <v>121.859959</v>
      </c>
      <c r="V108" s="117">
        <f t="shared" si="96"/>
        <v>-1.8791398847943105E-2</v>
      </c>
      <c r="W108" s="117">
        <f t="shared" si="97"/>
        <v>-1.9225417680855762E-2</v>
      </c>
      <c r="X108" s="166">
        <v>188402133.72</v>
      </c>
      <c r="Y108" s="167">
        <v>124.384129</v>
      </c>
      <c r="Z108" s="117">
        <f t="shared" si="98"/>
        <v>2.0973167989539944E-2</v>
      </c>
      <c r="AA108" s="117">
        <f t="shared" si="99"/>
        <v>2.0713694807660308E-2</v>
      </c>
      <c r="AB108" s="166">
        <v>196840156.66</v>
      </c>
      <c r="AC108" s="167">
        <v>130.44796299999999</v>
      </c>
      <c r="AD108" s="117">
        <f t="shared" si="100"/>
        <v>4.4787300299583874E-2</v>
      </c>
      <c r="AE108" s="117">
        <f t="shared" si="101"/>
        <v>4.8750865956540046E-2</v>
      </c>
      <c r="AF108" s="166">
        <v>226903850.59</v>
      </c>
      <c r="AG108" s="167">
        <v>149.90051500000001</v>
      </c>
      <c r="AH108" s="117">
        <f t="shared" si="102"/>
        <v>0.15273150783927042</v>
      </c>
      <c r="AI108" s="117">
        <f t="shared" si="103"/>
        <v>0.14912116335615014</v>
      </c>
      <c r="AJ108" s="118">
        <f t="shared" si="73"/>
        <v>4.7198651991137586E-3</v>
      </c>
      <c r="AK108" s="118">
        <f t="shared" si="74"/>
        <v>4.7085109869229189E-2</v>
      </c>
      <c r="AL108" s="119">
        <f t="shared" si="75"/>
        <v>-2.1718081605692458E-2</v>
      </c>
      <c r="AM108" s="119">
        <f t="shared" si="76"/>
        <v>0.3959047684445926</v>
      </c>
      <c r="AN108" s="120">
        <f t="shared" si="77"/>
        <v>9.9007532360270795E-2</v>
      </c>
      <c r="AO108" s="204">
        <f t="shared" si="78"/>
        <v>4.9337989660692645E-2</v>
      </c>
      <c r="AP108" s="124"/>
      <c r="AQ108" s="122"/>
      <c r="AR108" s="126"/>
      <c r="AS108" s="123"/>
      <c r="AT108" s="123"/>
    </row>
    <row r="109" spans="1:46">
      <c r="A109" s="199" t="s">
        <v>190</v>
      </c>
      <c r="B109" s="166">
        <v>1071589640.12</v>
      </c>
      <c r="C109" s="167">
        <v>1.8945000000000001</v>
      </c>
      <c r="D109" s="166">
        <v>1090960177.1500001</v>
      </c>
      <c r="E109" s="382">
        <v>1.9291</v>
      </c>
      <c r="F109" s="117">
        <f t="shared" si="88"/>
        <v>1.8076450447795406E-2</v>
      </c>
      <c r="G109" s="117">
        <f t="shared" si="89"/>
        <v>1.8263394035365511E-2</v>
      </c>
      <c r="H109" s="166">
        <v>1125249266.1800001</v>
      </c>
      <c r="I109" s="382">
        <v>1.9927999999999999</v>
      </c>
      <c r="J109" s="117">
        <f t="shared" si="90"/>
        <v>3.1430193097951586E-2</v>
      </c>
      <c r="K109" s="117">
        <f t="shared" si="91"/>
        <v>3.3020579544865411E-2</v>
      </c>
      <c r="L109" s="379">
        <v>1150233441.0699999</v>
      </c>
      <c r="M109" s="167">
        <v>2.0373999999999999</v>
      </c>
      <c r="N109" s="117">
        <f t="shared" si="92"/>
        <v>2.2203235888183449E-2</v>
      </c>
      <c r="O109" s="117">
        <f t="shared" si="93"/>
        <v>2.2380570052187864E-2</v>
      </c>
      <c r="P109" s="379">
        <v>1198631971.5599999</v>
      </c>
      <c r="Q109" s="167">
        <v>2.1229</v>
      </c>
      <c r="R109" s="117">
        <f t="shared" si="94"/>
        <v>4.2077137354811625E-2</v>
      </c>
      <c r="S109" s="117">
        <f t="shared" si="95"/>
        <v>4.1965249828212495E-2</v>
      </c>
      <c r="T109" s="166">
        <v>1212853469.71</v>
      </c>
      <c r="U109" s="167">
        <v>2.1476999999999999</v>
      </c>
      <c r="V109" s="117">
        <f t="shared" si="96"/>
        <v>1.1864774582552681E-2</v>
      </c>
      <c r="W109" s="117">
        <f t="shared" si="97"/>
        <v>1.1682132931367438E-2</v>
      </c>
      <c r="X109" s="166">
        <v>1248590328.04</v>
      </c>
      <c r="Y109" s="167">
        <v>2.2117</v>
      </c>
      <c r="Z109" s="117">
        <f t="shared" si="98"/>
        <v>2.9465107881947852E-2</v>
      </c>
      <c r="AA109" s="117">
        <f t="shared" si="99"/>
        <v>2.9799320203007896E-2</v>
      </c>
      <c r="AB109" s="166">
        <v>1269427394.8599999</v>
      </c>
      <c r="AC109" s="167">
        <v>2.2488999999999999</v>
      </c>
      <c r="AD109" s="117">
        <f t="shared" si="100"/>
        <v>1.6688473674715504E-2</v>
      </c>
      <c r="AE109" s="117">
        <f t="shared" si="101"/>
        <v>1.6819641000135596E-2</v>
      </c>
      <c r="AF109" s="166">
        <v>1344780375.47</v>
      </c>
      <c r="AG109" s="167">
        <v>2.3866000000000001</v>
      </c>
      <c r="AH109" s="117">
        <f t="shared" si="102"/>
        <v>5.935981917131268E-2</v>
      </c>
      <c r="AI109" s="117">
        <f t="shared" si="103"/>
        <v>6.1229934634710374E-2</v>
      </c>
      <c r="AJ109" s="118">
        <f t="shared" si="73"/>
        <v>2.8895649012408847E-2</v>
      </c>
      <c r="AK109" s="118">
        <f t="shared" si="74"/>
        <v>2.9395102778731572E-2</v>
      </c>
      <c r="AL109" s="119">
        <f t="shared" si="75"/>
        <v>0.23265761999037776</v>
      </c>
      <c r="AM109" s="119">
        <f t="shared" si="76"/>
        <v>0.23715722357576072</v>
      </c>
      <c r="AN109" s="120">
        <f t="shared" si="77"/>
        <v>1.5627241599636004E-2</v>
      </c>
      <c r="AO109" s="204">
        <f t="shared" si="78"/>
        <v>1.6167793109977836E-2</v>
      </c>
      <c r="AP109" s="124"/>
      <c r="AQ109" s="150">
        <f>SUM(AQ89:AQ100)</f>
        <v>19048418430.824383</v>
      </c>
      <c r="AR109" s="151"/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57</v>
      </c>
      <c r="B110" s="181">
        <f>SUM(B90:B109)</f>
        <v>24520749683.389999</v>
      </c>
      <c r="C110" s="72"/>
      <c r="D110" s="181">
        <f>SUM(D90:D109)</f>
        <v>24951919563.315384</v>
      </c>
      <c r="E110" s="72"/>
      <c r="F110" s="117">
        <f>((D110-B110)/B110)</f>
        <v>1.7583878368019584E-2</v>
      </c>
      <c r="G110" s="117"/>
      <c r="H110" s="181">
        <f>SUM(H90:H109)</f>
        <v>25152456796.151772</v>
      </c>
      <c r="I110" s="72"/>
      <c r="J110" s="117">
        <f>((H110-D110)/D110)</f>
        <v>8.036946108595986E-3</v>
      </c>
      <c r="K110" s="117"/>
      <c r="L110" s="181">
        <f>SUM(L90:L109)</f>
        <v>25819561749.94817</v>
      </c>
      <c r="M110" s="72"/>
      <c r="N110" s="117">
        <f>((L110-H110)/H110)</f>
        <v>2.6522456999049995E-2</v>
      </c>
      <c r="O110" s="117"/>
      <c r="P110" s="181">
        <f>SUM(P90:P109)</f>
        <v>25975533923.304565</v>
      </c>
      <c r="Q110" s="72"/>
      <c r="R110" s="117">
        <f>((P110-L110)/L110)</f>
        <v>6.0408528567185626E-3</v>
      </c>
      <c r="S110" s="117"/>
      <c r="T110" s="181">
        <f>SUM(T90:T109)</f>
        <v>26177170704.640644</v>
      </c>
      <c r="U110" s="72"/>
      <c r="V110" s="117">
        <f>((T110-P110)/P110)</f>
        <v>7.7625654175745521E-3</v>
      </c>
      <c r="W110" s="117"/>
      <c r="X110" s="181">
        <f>SUM(X90:X109)</f>
        <v>26766516862.49065</v>
      </c>
      <c r="Y110" s="72"/>
      <c r="Z110" s="117">
        <f>((X110-T110)/T110)</f>
        <v>2.2513745450173032E-2</v>
      </c>
      <c r="AA110" s="117"/>
      <c r="AB110" s="181">
        <f>SUM(AB90:AB109)</f>
        <v>27157149224.650646</v>
      </c>
      <c r="AC110" s="72"/>
      <c r="AD110" s="117">
        <f>((AB110-X110)/X110)</f>
        <v>1.4594067811169335E-2</v>
      </c>
      <c r="AE110" s="117"/>
      <c r="AF110" s="181">
        <f>SUM(AF90:AF109)</f>
        <v>29554978877.700001</v>
      </c>
      <c r="AG110" s="72"/>
      <c r="AH110" s="117">
        <f>((AF110-AB110)/AB110)</f>
        <v>8.8294600924931979E-2</v>
      </c>
      <c r="AI110" s="117"/>
      <c r="AJ110" s="118">
        <f t="shared" si="73"/>
        <v>2.3918639242029131E-2</v>
      </c>
      <c r="AK110" s="118"/>
      <c r="AL110" s="119">
        <f t="shared" si="75"/>
        <v>0.18447716227620783</v>
      </c>
      <c r="AM110" s="119"/>
      <c r="AN110" s="120">
        <f t="shared" si="77"/>
        <v>2.7026328454256274E-2</v>
      </c>
      <c r="AO110" s="204"/>
      <c r="AP110" s="124"/>
      <c r="AQ110" s="134"/>
      <c r="AR110" s="100"/>
      <c r="AS110" s="123" t="e">
        <f>(#REF!/AQ110)-1</f>
        <v>#REF!</v>
      </c>
      <c r="AT110" s="123" t="e">
        <f>(#REF!/AR110)-1</f>
        <v>#REF!</v>
      </c>
    </row>
    <row r="111" spans="1:46">
      <c r="A111" s="202" t="s">
        <v>91</v>
      </c>
      <c r="B111" s="171"/>
      <c r="C111" s="173"/>
      <c r="D111" s="171"/>
      <c r="E111" s="173"/>
      <c r="F111" s="117"/>
      <c r="G111" s="117"/>
      <c r="H111" s="171"/>
      <c r="I111" s="173"/>
      <c r="J111" s="117"/>
      <c r="K111" s="117"/>
      <c r="L111" s="171"/>
      <c r="M111" s="173"/>
      <c r="N111" s="117"/>
      <c r="O111" s="117"/>
      <c r="P111" s="171"/>
      <c r="Q111" s="173"/>
      <c r="R111" s="117"/>
      <c r="S111" s="117"/>
      <c r="T111" s="171"/>
      <c r="U111" s="173"/>
      <c r="V111" s="117"/>
      <c r="W111" s="117"/>
      <c r="X111" s="171"/>
      <c r="Y111" s="173"/>
      <c r="Z111" s="117"/>
      <c r="AA111" s="117"/>
      <c r="AB111" s="171"/>
      <c r="AC111" s="173"/>
      <c r="AD111" s="117"/>
      <c r="AE111" s="117"/>
      <c r="AF111" s="171"/>
      <c r="AG111" s="173"/>
      <c r="AH111" s="117"/>
      <c r="AI111" s="117"/>
      <c r="AJ111" s="118"/>
      <c r="AK111" s="118"/>
      <c r="AL111" s="119"/>
      <c r="AM111" s="119"/>
      <c r="AN111" s="120"/>
      <c r="AO111" s="204"/>
      <c r="AP111" s="124"/>
      <c r="AQ111" s="122">
        <v>640873657.65999997</v>
      </c>
      <c r="AR111" s="126">
        <v>11.5358</v>
      </c>
      <c r="AS111" s="123" t="e">
        <f>(#REF!/AQ111)-1</f>
        <v>#REF!</v>
      </c>
      <c r="AT111" s="123" t="e">
        <f>(#REF!/AR111)-1</f>
        <v>#REF!</v>
      </c>
    </row>
    <row r="112" spans="1:46">
      <c r="A112" s="200" t="s">
        <v>37</v>
      </c>
      <c r="B112" s="174">
        <v>515641118.49000001</v>
      </c>
      <c r="C112" s="375">
        <v>11.6492</v>
      </c>
      <c r="D112" s="174">
        <v>521964585.14999998</v>
      </c>
      <c r="E112" s="375">
        <v>11.7928</v>
      </c>
      <c r="F112" s="117">
        <f t="shared" ref="F112:G117" si="104">((D112-B112)/B112)</f>
        <v>1.226330956405797E-2</v>
      </c>
      <c r="G112" s="117">
        <f t="shared" si="104"/>
        <v>1.2327026748617869E-2</v>
      </c>
      <c r="H112" s="174">
        <v>528745604.85000002</v>
      </c>
      <c r="I112" s="375">
        <v>11.9781</v>
      </c>
      <c r="J112" s="117">
        <f t="shared" ref="J112:J117" si="105">((H112-D112)/D112)</f>
        <v>1.2991340586931481E-2</v>
      </c>
      <c r="K112" s="117">
        <f t="shared" ref="K112:K117" si="106">((I112-E112)/E112)</f>
        <v>1.5712977409945036E-2</v>
      </c>
      <c r="L112" s="174">
        <v>548883696.15999997</v>
      </c>
      <c r="M112" s="375">
        <v>12.411</v>
      </c>
      <c r="N112" s="117">
        <f t="shared" ref="N112:N117" si="107">((L112-H112)/H112)</f>
        <v>3.8086541288060299E-2</v>
      </c>
      <c r="O112" s="117">
        <f t="shared" ref="O112:O117" si="108">((M112-I112)/I112)</f>
        <v>3.614095724697574E-2</v>
      </c>
      <c r="P112" s="174">
        <v>558300277.98000002</v>
      </c>
      <c r="Q112" s="375">
        <v>12.625</v>
      </c>
      <c r="R112" s="117">
        <f t="shared" ref="R112:R117" si="109">((P112-L112)/L112)</f>
        <v>1.7155878168505688E-2</v>
      </c>
      <c r="S112" s="117">
        <f t="shared" ref="S112:S117" si="110">((Q112-M112)/M112)</f>
        <v>1.7242768511804077E-2</v>
      </c>
      <c r="T112" s="174">
        <v>554892587.16999996</v>
      </c>
      <c r="U112" s="375">
        <v>12.5441</v>
      </c>
      <c r="V112" s="117">
        <f t="shared" ref="V112:V117" si="111">((T112-P112)/P112)</f>
        <v>-6.1036881843038156E-3</v>
      </c>
      <c r="W112" s="117">
        <f t="shared" ref="W112:W117" si="112">((U112-Q112)/Q112)</f>
        <v>-6.4079207920791879E-3</v>
      </c>
      <c r="X112" s="174">
        <v>561693021.97000003</v>
      </c>
      <c r="Y112" s="375">
        <v>12.6981</v>
      </c>
      <c r="Z112" s="117">
        <f t="shared" ref="Z112:Z117" si="113">((X112-T112)/T112)</f>
        <v>1.2255407545959256E-2</v>
      </c>
      <c r="AA112" s="117">
        <f t="shared" ref="AA112:AA117" si="114">((Y112-U112)/U112)</f>
        <v>1.2276687845281839E-2</v>
      </c>
      <c r="AB112" s="174">
        <v>583925989.57000005</v>
      </c>
      <c r="AC112" s="375">
        <v>13.1464</v>
      </c>
      <c r="AD112" s="117">
        <f t="shared" ref="AD112:AD117" si="115">((AB112-X112)/X112)</f>
        <v>3.9582061251221108E-2</v>
      </c>
      <c r="AE112" s="117">
        <f t="shared" ref="AE112:AE117" si="116">((AC112-Y112)/Y112)</f>
        <v>3.5304494373173914E-2</v>
      </c>
      <c r="AF112" s="174">
        <v>635287352.92999995</v>
      </c>
      <c r="AG112" s="375">
        <v>13.966900000000001</v>
      </c>
      <c r="AH112" s="117">
        <f t="shared" ref="AH112:AH117" si="117">((AF112-AB112)/AB112)</f>
        <v>8.7958687020973536E-2</v>
      </c>
      <c r="AI112" s="117">
        <f t="shared" ref="AI112:AI117" si="118">((AG112-AC112)/AC112)</f>
        <v>6.2412523580600079E-2</v>
      </c>
      <c r="AJ112" s="118">
        <f t="shared" si="73"/>
        <v>2.6773692155175693E-2</v>
      </c>
      <c r="AK112" s="118">
        <f t="shared" si="74"/>
        <v>2.312618936553992E-2</v>
      </c>
      <c r="AL112" s="119">
        <f t="shared" si="75"/>
        <v>0.21710815446882042</v>
      </c>
      <c r="AM112" s="119">
        <f t="shared" si="76"/>
        <v>0.18435825249304669</v>
      </c>
      <c r="AN112" s="120">
        <f t="shared" si="77"/>
        <v>2.8835365093891542E-2</v>
      </c>
      <c r="AO112" s="204">
        <f t="shared" si="78"/>
        <v>2.0898663537693239E-2</v>
      </c>
      <c r="AP112" s="124"/>
      <c r="AQ112" s="122">
        <v>2128320668.46</v>
      </c>
      <c r="AR112" s="129">
        <v>1.04</v>
      </c>
      <c r="AS112" s="123" t="e">
        <f>(#REF!/AQ112)-1</f>
        <v>#REF!</v>
      </c>
      <c r="AT112" s="123" t="e">
        <f>(#REF!/AR112)-1</f>
        <v>#REF!</v>
      </c>
    </row>
    <row r="113" spans="1:46">
      <c r="A113" s="200" t="s">
        <v>39</v>
      </c>
      <c r="B113" s="174">
        <v>2495118792.4899998</v>
      </c>
      <c r="C113" s="375">
        <v>1.28</v>
      </c>
      <c r="D113" s="174">
        <v>2438808945.3600001</v>
      </c>
      <c r="E113" s="375">
        <v>1.25</v>
      </c>
      <c r="F113" s="117">
        <f t="shared" si="104"/>
        <v>-2.256800249330226E-2</v>
      </c>
      <c r="G113" s="117">
        <f t="shared" si="104"/>
        <v>-2.3437500000000021E-2</v>
      </c>
      <c r="H113" s="174">
        <v>2409966186.52</v>
      </c>
      <c r="I113" s="375">
        <v>1.24</v>
      </c>
      <c r="J113" s="117">
        <f t="shared" si="105"/>
        <v>-1.1826575794252133E-2</v>
      </c>
      <c r="K113" s="117">
        <f t="shared" si="106"/>
        <v>-8.0000000000000071E-3</v>
      </c>
      <c r="L113" s="174">
        <v>2483716500.5300002</v>
      </c>
      <c r="M113" s="375">
        <v>1.27</v>
      </c>
      <c r="N113" s="117">
        <f t="shared" si="107"/>
        <v>3.0602219409765229E-2</v>
      </c>
      <c r="O113" s="117">
        <f t="shared" si="108"/>
        <v>2.4193548387096794E-2</v>
      </c>
      <c r="P113" s="174">
        <v>2507157829.0999999</v>
      </c>
      <c r="Q113" s="375">
        <v>1.29</v>
      </c>
      <c r="R113" s="117">
        <f t="shared" si="109"/>
        <v>9.4380049272924475E-3</v>
      </c>
      <c r="S113" s="117">
        <f t="shared" si="110"/>
        <v>1.5748031496063006E-2</v>
      </c>
      <c r="T113" s="174">
        <v>2507937195.7600002</v>
      </c>
      <c r="U113" s="375">
        <v>1.28</v>
      </c>
      <c r="V113" s="117">
        <f t="shared" si="111"/>
        <v>3.1085664051716094E-4</v>
      </c>
      <c r="W113" s="117">
        <f t="shared" si="112"/>
        <v>-7.7519379844961309E-3</v>
      </c>
      <c r="X113" s="174">
        <v>2577109099.6700001</v>
      </c>
      <c r="Y113" s="375">
        <v>1.32</v>
      </c>
      <c r="Z113" s="117">
        <f t="shared" si="113"/>
        <v>2.7581194627578437E-2</v>
      </c>
      <c r="AA113" s="117">
        <f t="shared" si="114"/>
        <v>3.1250000000000028E-2</v>
      </c>
      <c r="AB113" s="174">
        <v>2609043011.6999998</v>
      </c>
      <c r="AC113" s="375">
        <v>1.33</v>
      </c>
      <c r="AD113" s="117">
        <f t="shared" si="115"/>
        <v>1.2391369862490061E-2</v>
      </c>
      <c r="AE113" s="117">
        <f t="shared" si="116"/>
        <v>7.575757575757582E-3</v>
      </c>
      <c r="AF113" s="174">
        <v>2764342430.71</v>
      </c>
      <c r="AG113" s="375">
        <v>1.41</v>
      </c>
      <c r="AH113" s="117">
        <f t="shared" si="117"/>
        <v>5.9523518130431378E-2</v>
      </c>
      <c r="AI113" s="117">
        <f t="shared" si="118"/>
        <v>6.015037593984951E-2</v>
      </c>
      <c r="AJ113" s="118">
        <f t="shared" si="73"/>
        <v>1.318157316381504E-2</v>
      </c>
      <c r="AK113" s="118">
        <f t="shared" si="74"/>
        <v>1.2466034426783845E-2</v>
      </c>
      <c r="AL113" s="119">
        <f t="shared" si="75"/>
        <v>0.1334805196484741</v>
      </c>
      <c r="AM113" s="119">
        <f t="shared" si="76"/>
        <v>0.12799999999999995</v>
      </c>
      <c r="AN113" s="120">
        <f t="shared" si="77"/>
        <v>2.6027835702268447E-2</v>
      </c>
      <c r="AO113" s="204">
        <f t="shared" si="78"/>
        <v>2.6499443234687722E-2</v>
      </c>
      <c r="AP113" s="124"/>
      <c r="AQ113" s="122">
        <v>1789192828.73</v>
      </c>
      <c r="AR113" s="126">
        <v>0.79</v>
      </c>
      <c r="AS113" s="123" t="e">
        <f>(#REF!/AQ113)-1</f>
        <v>#REF!</v>
      </c>
      <c r="AT113" s="123" t="e">
        <f>(#REF!/AR113)-1</f>
        <v>#REF!</v>
      </c>
    </row>
    <row r="114" spans="1:46">
      <c r="A114" s="200" t="s">
        <v>40</v>
      </c>
      <c r="B114" s="170">
        <v>1215560352.0899999</v>
      </c>
      <c r="C114" s="170">
        <v>0.9</v>
      </c>
      <c r="D114" s="170">
        <v>1253697269.6300001</v>
      </c>
      <c r="E114" s="170">
        <v>0.93</v>
      </c>
      <c r="F114" s="117">
        <f t="shared" si="104"/>
        <v>3.1373939989428473E-2</v>
      </c>
      <c r="G114" s="117">
        <f t="shared" si="104"/>
        <v>3.3333333333333361E-2</v>
      </c>
      <c r="H114" s="170">
        <v>1281712730.99</v>
      </c>
      <c r="I114" s="170">
        <v>0.95</v>
      </c>
      <c r="J114" s="117">
        <f t="shared" si="105"/>
        <v>2.2346272930998737E-2</v>
      </c>
      <c r="K114" s="117">
        <f t="shared" si="106"/>
        <v>2.1505376344085919E-2</v>
      </c>
      <c r="L114" s="170">
        <v>1346244098.5899999</v>
      </c>
      <c r="M114" s="170">
        <v>1</v>
      </c>
      <c r="N114" s="117">
        <f t="shared" si="107"/>
        <v>5.0347762052855335E-2</v>
      </c>
      <c r="O114" s="117">
        <f t="shared" si="108"/>
        <v>5.2631578947368474E-2</v>
      </c>
      <c r="P114" s="170">
        <v>1372355210.22</v>
      </c>
      <c r="Q114" s="170">
        <v>1.02</v>
      </c>
      <c r="R114" s="117">
        <f t="shared" si="109"/>
        <v>1.9395525415745782E-2</v>
      </c>
      <c r="S114" s="117">
        <f t="shared" si="110"/>
        <v>2.0000000000000018E-2</v>
      </c>
      <c r="T114" s="170">
        <v>1367270927.6800001</v>
      </c>
      <c r="U114" s="170">
        <v>1.02</v>
      </c>
      <c r="V114" s="117">
        <f t="shared" si="111"/>
        <v>-3.7047861239838257E-3</v>
      </c>
      <c r="W114" s="117">
        <f t="shared" si="112"/>
        <v>0</v>
      </c>
      <c r="X114" s="170">
        <v>1425644258.45</v>
      </c>
      <c r="Y114" s="170">
        <v>1.06</v>
      </c>
      <c r="Z114" s="117">
        <f t="shared" si="113"/>
        <v>4.2693316729149264E-2</v>
      </c>
      <c r="AA114" s="117">
        <f t="shared" si="114"/>
        <v>3.9215686274509838E-2</v>
      </c>
      <c r="AB114" s="170">
        <v>1458809815.51</v>
      </c>
      <c r="AC114" s="170">
        <v>1.0900000000000001</v>
      </c>
      <c r="AD114" s="117">
        <f t="shared" si="115"/>
        <v>2.326355741512855E-2</v>
      </c>
      <c r="AE114" s="117">
        <f t="shared" si="116"/>
        <v>2.8301886792452855E-2</v>
      </c>
      <c r="AF114" s="170">
        <v>1590790023.05</v>
      </c>
      <c r="AG114" s="170">
        <v>1.19</v>
      </c>
      <c r="AH114" s="117">
        <f t="shared" si="117"/>
        <v>9.0471154044065485E-2</v>
      </c>
      <c r="AI114" s="117">
        <f t="shared" si="118"/>
        <v>9.1743119266054912E-2</v>
      </c>
      <c r="AJ114" s="118">
        <f t="shared" si="73"/>
        <v>3.4523342806673477E-2</v>
      </c>
      <c r="AK114" s="118">
        <f t="shared" si="74"/>
        <v>3.584137261972567E-2</v>
      </c>
      <c r="AL114" s="119">
        <f t="shared" si="75"/>
        <v>0.26887890847802914</v>
      </c>
      <c r="AM114" s="119">
        <f t="shared" si="76"/>
        <v>0.27956989247311814</v>
      </c>
      <c r="AN114" s="120">
        <f t="shared" si="77"/>
        <v>2.7832513199765659E-2</v>
      </c>
      <c r="AO114" s="204">
        <f t="shared" si="78"/>
        <v>2.7314334995790786E-2</v>
      </c>
      <c r="AP114" s="124"/>
      <c r="AQ114" s="122">
        <v>204378030.47999999</v>
      </c>
      <c r="AR114" s="126">
        <v>22.9087</v>
      </c>
      <c r="AS114" s="123" t="e">
        <f>(#REF!/AQ114)-1</f>
        <v>#REF!</v>
      </c>
      <c r="AT114" s="123" t="e">
        <f>(#REF!/AR114)-1</f>
        <v>#REF!</v>
      </c>
    </row>
    <row r="115" spans="1:46">
      <c r="A115" s="200" t="s">
        <v>41</v>
      </c>
      <c r="B115" s="170">
        <v>263884767.74000001</v>
      </c>
      <c r="C115" s="170">
        <v>31.494800000000001</v>
      </c>
      <c r="D115" s="170">
        <v>263884767.74000001</v>
      </c>
      <c r="E115" s="170">
        <v>31.494800000000001</v>
      </c>
      <c r="F115" s="117">
        <f t="shared" si="104"/>
        <v>0</v>
      </c>
      <c r="G115" s="117">
        <f t="shared" si="104"/>
        <v>0</v>
      </c>
      <c r="H115" s="170">
        <v>263884767.74000001</v>
      </c>
      <c r="I115" s="170">
        <v>31.494800000000001</v>
      </c>
      <c r="J115" s="117">
        <f t="shared" si="105"/>
        <v>0</v>
      </c>
      <c r="K115" s="117">
        <f t="shared" si="106"/>
        <v>0</v>
      </c>
      <c r="L115" s="170">
        <v>263884767.74000001</v>
      </c>
      <c r="M115" s="170">
        <v>31.494800000000001</v>
      </c>
      <c r="N115" s="117">
        <f t="shared" si="107"/>
        <v>0</v>
      </c>
      <c r="O115" s="117">
        <f t="shared" si="108"/>
        <v>0</v>
      </c>
      <c r="P115" s="170">
        <v>263884767.74000001</v>
      </c>
      <c r="Q115" s="170">
        <v>31.494800000000001</v>
      </c>
      <c r="R115" s="117">
        <f t="shared" si="109"/>
        <v>0</v>
      </c>
      <c r="S115" s="117">
        <f t="shared" si="110"/>
        <v>0</v>
      </c>
      <c r="T115" s="170">
        <v>271751209.32999998</v>
      </c>
      <c r="U115" s="170">
        <v>32.796399999999998</v>
      </c>
      <c r="V115" s="117">
        <f t="shared" si="111"/>
        <v>2.9810138938184599E-2</v>
      </c>
      <c r="W115" s="117">
        <f t="shared" si="112"/>
        <v>4.132745723103487E-2</v>
      </c>
      <c r="X115" s="170">
        <v>263884767.74000001</v>
      </c>
      <c r="Y115" s="170">
        <v>31.494800000000001</v>
      </c>
      <c r="Z115" s="117">
        <f t="shared" si="113"/>
        <v>-2.8947218337664848E-2</v>
      </c>
      <c r="AA115" s="117">
        <f t="shared" si="114"/>
        <v>-3.9687282750545699E-2</v>
      </c>
      <c r="AB115" s="170">
        <v>263884767.74000001</v>
      </c>
      <c r="AC115" s="170">
        <v>31.494800000000001</v>
      </c>
      <c r="AD115" s="117">
        <f t="shared" si="115"/>
        <v>0</v>
      </c>
      <c r="AE115" s="117">
        <f t="shared" si="116"/>
        <v>0</v>
      </c>
      <c r="AF115" s="170">
        <v>357654262.86000001</v>
      </c>
      <c r="AG115" s="170">
        <v>35.078400000000002</v>
      </c>
      <c r="AH115" s="117">
        <f t="shared" si="117"/>
        <v>0.35534258351883757</v>
      </c>
      <c r="AI115" s="117">
        <f t="shared" si="118"/>
        <v>0.1137838627328956</v>
      </c>
      <c r="AJ115" s="118">
        <f t="shared" si="73"/>
        <v>4.4525688014919663E-2</v>
      </c>
      <c r="AK115" s="118">
        <f t="shared" si="74"/>
        <v>1.4428004651673097E-2</v>
      </c>
      <c r="AL115" s="119">
        <f t="shared" si="75"/>
        <v>0.35534258351883757</v>
      </c>
      <c r="AM115" s="119">
        <f t="shared" si="76"/>
        <v>0.1137838627328956</v>
      </c>
      <c r="AN115" s="120">
        <f t="shared" si="77"/>
        <v>0.12656711508649623</v>
      </c>
      <c r="AO115" s="204">
        <f t="shared" si="78"/>
        <v>4.5614014146490425E-2</v>
      </c>
      <c r="AP115" s="124"/>
      <c r="AQ115" s="122">
        <v>160273731.87</v>
      </c>
      <c r="AR115" s="126">
        <v>133.94</v>
      </c>
      <c r="AS115" s="123" t="e">
        <f>(#REF!/AQ115)-1</f>
        <v>#REF!</v>
      </c>
      <c r="AT115" s="123" t="e">
        <f>(#REF!/AR115)-1</f>
        <v>#REF!</v>
      </c>
    </row>
    <row r="116" spans="1:46" s="280" customFormat="1">
      <c r="A116" s="199" t="s">
        <v>90</v>
      </c>
      <c r="B116" s="166">
        <v>164653422.19999999</v>
      </c>
      <c r="C116" s="178">
        <v>167.16</v>
      </c>
      <c r="D116" s="166">
        <v>168568581.36000001</v>
      </c>
      <c r="E116" s="178">
        <v>170.92</v>
      </c>
      <c r="F116" s="117">
        <f t="shared" si="104"/>
        <v>2.3778182728837485E-2</v>
      </c>
      <c r="G116" s="117">
        <f t="shared" si="104"/>
        <v>2.2493419478344049E-2</v>
      </c>
      <c r="H116" s="166">
        <v>174801913.36000001</v>
      </c>
      <c r="I116" s="178">
        <v>173.91</v>
      </c>
      <c r="J116" s="117">
        <f t="shared" si="105"/>
        <v>3.6978017787833863E-2</v>
      </c>
      <c r="K116" s="117">
        <f t="shared" si="106"/>
        <v>1.7493564240580444E-2</v>
      </c>
      <c r="L116" s="166">
        <v>168930577.52000001</v>
      </c>
      <c r="M116" s="178">
        <v>181.81</v>
      </c>
      <c r="N116" s="117">
        <f t="shared" si="107"/>
        <v>-3.3588510143525374E-2</v>
      </c>
      <c r="O116" s="117">
        <f t="shared" si="108"/>
        <v>4.5425794951411684E-2</v>
      </c>
      <c r="P116" s="166">
        <v>172253075.61000001</v>
      </c>
      <c r="Q116" s="178">
        <v>184.02</v>
      </c>
      <c r="R116" s="117">
        <f t="shared" si="109"/>
        <v>1.9667831240360537E-2</v>
      </c>
      <c r="S116" s="117">
        <f t="shared" si="110"/>
        <v>1.2155546999615026E-2</v>
      </c>
      <c r="T116" s="166">
        <v>174153719.62</v>
      </c>
      <c r="U116" s="178">
        <v>184.44</v>
      </c>
      <c r="V116" s="117">
        <f t="shared" si="111"/>
        <v>1.1034020746911124E-2</v>
      </c>
      <c r="W116" s="117">
        <f t="shared" si="112"/>
        <v>2.2823606129767824E-3</v>
      </c>
      <c r="X116" s="166">
        <v>182208774.09</v>
      </c>
      <c r="Y116" s="178">
        <v>190.75</v>
      </c>
      <c r="Z116" s="117">
        <f t="shared" si="113"/>
        <v>4.6252554855422956E-2</v>
      </c>
      <c r="AA116" s="117">
        <f t="shared" si="114"/>
        <v>3.4211667751030156E-2</v>
      </c>
      <c r="AB116" s="166">
        <v>200703199.75999999</v>
      </c>
      <c r="AC116" s="178">
        <v>198.28</v>
      </c>
      <c r="AD116" s="117">
        <f t="shared" si="115"/>
        <v>0.10150129027740931</v>
      </c>
      <c r="AE116" s="117">
        <f t="shared" si="116"/>
        <v>3.9475753604193975E-2</v>
      </c>
      <c r="AF116" s="166">
        <v>217678720.38999999</v>
      </c>
      <c r="AG116" s="178">
        <v>198.28</v>
      </c>
      <c r="AH116" s="117">
        <f t="shared" si="117"/>
        <v>8.4580219200786275E-2</v>
      </c>
      <c r="AI116" s="117">
        <f t="shared" si="118"/>
        <v>0</v>
      </c>
      <c r="AJ116" s="118">
        <f t="shared" si="73"/>
        <v>3.6275450836754521E-2</v>
      </c>
      <c r="AK116" s="118">
        <f t="shared" si="74"/>
        <v>2.169226345476901E-2</v>
      </c>
      <c r="AL116" s="119">
        <f t="shared" si="75"/>
        <v>0.29133625396727353</v>
      </c>
      <c r="AM116" s="119">
        <f t="shared" si="76"/>
        <v>0.16007488883688284</v>
      </c>
      <c r="AN116" s="120">
        <f t="shared" si="77"/>
        <v>4.24901577813954E-2</v>
      </c>
      <c r="AO116" s="204">
        <f t="shared" si="78"/>
        <v>1.6872577210459126E-2</v>
      </c>
      <c r="AP116" s="124"/>
      <c r="AQ116" s="122"/>
      <c r="AR116" s="126"/>
      <c r="AS116" s="123"/>
      <c r="AT116" s="123"/>
    </row>
    <row r="117" spans="1:46">
      <c r="A117" s="199" t="s">
        <v>189</v>
      </c>
      <c r="B117" s="166">
        <v>819072713.92999995</v>
      </c>
      <c r="C117" s="178">
        <v>108.4</v>
      </c>
      <c r="D117" s="166">
        <v>870789356.54999995</v>
      </c>
      <c r="E117" s="178">
        <v>108.6</v>
      </c>
      <c r="F117" s="117">
        <f t="shared" si="104"/>
        <v>6.3140477933708639E-2</v>
      </c>
      <c r="G117" s="117">
        <f t="shared" si="104"/>
        <v>1.8450184501843968E-3</v>
      </c>
      <c r="H117" s="166">
        <v>873803606.23000002</v>
      </c>
      <c r="I117" s="178">
        <v>108.73</v>
      </c>
      <c r="J117" s="117">
        <f t="shared" si="105"/>
        <v>3.4615141507267507E-3</v>
      </c>
      <c r="K117" s="117">
        <f t="shared" si="106"/>
        <v>1.1970534069982474E-3</v>
      </c>
      <c r="L117" s="166">
        <v>924133438.72000003</v>
      </c>
      <c r="M117" s="178">
        <v>108.97</v>
      </c>
      <c r="N117" s="117">
        <f t="shared" si="107"/>
        <v>5.759856348859281E-2</v>
      </c>
      <c r="O117" s="117">
        <f t="shared" si="108"/>
        <v>2.2073024924123504E-3</v>
      </c>
      <c r="P117" s="166">
        <v>1063870774.16</v>
      </c>
      <c r="Q117" s="178">
        <v>109.04</v>
      </c>
      <c r="R117" s="117">
        <f t="shared" si="109"/>
        <v>0.15120904577757463</v>
      </c>
      <c r="S117" s="117">
        <f t="shared" si="110"/>
        <v>6.4237863632199128E-4</v>
      </c>
      <c r="T117" s="169">
        <v>1148604302.22</v>
      </c>
      <c r="U117" s="178">
        <v>109.19</v>
      </c>
      <c r="V117" s="117">
        <f t="shared" si="111"/>
        <v>7.9646447781125562E-2</v>
      </c>
      <c r="W117" s="117">
        <f t="shared" si="112"/>
        <v>1.3756419662508388E-3</v>
      </c>
      <c r="X117" s="166">
        <v>1197382177.74</v>
      </c>
      <c r="Y117" s="178">
        <v>109.38</v>
      </c>
      <c r="Z117" s="117">
        <f t="shared" si="113"/>
        <v>4.2467084117413678E-2</v>
      </c>
      <c r="AA117" s="117">
        <f t="shared" si="114"/>
        <v>1.7400860884696193E-3</v>
      </c>
      <c r="AB117" s="166">
        <v>1641952520.0899999</v>
      </c>
      <c r="AC117" s="178">
        <v>109.8</v>
      </c>
      <c r="AD117" s="117">
        <f t="shared" si="115"/>
        <v>0.37128525095396409</v>
      </c>
      <c r="AE117" s="117">
        <f t="shared" si="116"/>
        <v>3.8398244651673226E-3</v>
      </c>
      <c r="AF117" s="166">
        <v>2470453730.5900002</v>
      </c>
      <c r="AG117" s="178">
        <v>110.65</v>
      </c>
      <c r="AH117" s="117">
        <f t="shared" si="117"/>
        <v>0.50458292816809824</v>
      </c>
      <c r="AI117" s="117">
        <f t="shared" si="118"/>
        <v>7.7413479052824098E-3</v>
      </c>
      <c r="AJ117" s="118">
        <f t="shared" si="73"/>
        <v>0.15917391404640055</v>
      </c>
      <c r="AK117" s="118">
        <f t="shared" si="74"/>
        <v>2.5735816763858971E-3</v>
      </c>
      <c r="AL117" s="119">
        <f t="shared" si="75"/>
        <v>1.8370279356396209</v>
      </c>
      <c r="AM117" s="119">
        <f t="shared" si="76"/>
        <v>1.8876611418047987E-2</v>
      </c>
      <c r="AN117" s="120">
        <f t="shared" si="77"/>
        <v>0.1805125526399943</v>
      </c>
      <c r="AO117" s="204">
        <f t="shared" si="78"/>
        <v>2.2906110574136421E-3</v>
      </c>
      <c r="AP117" s="124"/>
      <c r="AQ117" s="152">
        <f>SUM(AQ111:AQ115)</f>
        <v>4923038917.1999998</v>
      </c>
      <c r="AR117" s="100"/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57</v>
      </c>
      <c r="B118" s="182">
        <f>SUM(B112:B117)</f>
        <v>5473931166.9399996</v>
      </c>
      <c r="C118" s="173"/>
      <c r="D118" s="182">
        <f>SUM(D112:D117)</f>
        <v>5517713505.79</v>
      </c>
      <c r="E118" s="173"/>
      <c r="F118" s="117">
        <f>((D118-B118)/B118)</f>
        <v>7.998335659466338E-3</v>
      </c>
      <c r="G118" s="117"/>
      <c r="H118" s="182">
        <f>SUM(H112:H117)</f>
        <v>5532914809.6899986</v>
      </c>
      <c r="I118" s="173"/>
      <c r="J118" s="117">
        <f>((H118-D118)/D118)</f>
        <v>2.7550005784184356E-3</v>
      </c>
      <c r="K118" s="117"/>
      <c r="L118" s="182">
        <f>SUM(L112:L117)</f>
        <v>5735793079.2600002</v>
      </c>
      <c r="M118" s="173"/>
      <c r="N118" s="117">
        <f>((L118-H118)/H118)</f>
        <v>3.6667520926708178E-2</v>
      </c>
      <c r="O118" s="117"/>
      <c r="P118" s="182">
        <f>SUM(P112:P117)</f>
        <v>5937821934.8099995</v>
      </c>
      <c r="Q118" s="173"/>
      <c r="R118" s="117">
        <f>((P118-L118)/L118)</f>
        <v>3.5222479743997996E-2</v>
      </c>
      <c r="S118" s="117"/>
      <c r="T118" s="182">
        <f>SUM(T112:T117)</f>
        <v>6024609941.7800007</v>
      </c>
      <c r="U118" s="173"/>
      <c r="V118" s="117">
        <f>((T118-P118)/P118)</f>
        <v>1.4616134994081511E-2</v>
      </c>
      <c r="W118" s="117"/>
      <c r="X118" s="182">
        <f>SUM(X112:X117)</f>
        <v>6207922099.6599998</v>
      </c>
      <c r="Y118" s="173"/>
      <c r="Z118" s="117">
        <f>((X118-T118)/T118)</f>
        <v>3.0427224277002517E-2</v>
      </c>
      <c r="AA118" s="117"/>
      <c r="AB118" s="182">
        <f>SUM(AB112:AB117)</f>
        <v>6758319304.3699999</v>
      </c>
      <c r="AC118" s="173"/>
      <c r="AD118" s="117">
        <f>((AB118-X118)/X118)</f>
        <v>8.8660456087254161E-2</v>
      </c>
      <c r="AE118" s="117"/>
      <c r="AF118" s="182">
        <f>SUM(AF112:AF117)</f>
        <v>8036206520.5299997</v>
      </c>
      <c r="AG118" s="173"/>
      <c r="AH118" s="117">
        <f>((AF118-AB118)/AB118)</f>
        <v>0.18908358108112835</v>
      </c>
      <c r="AI118" s="117"/>
      <c r="AJ118" s="118">
        <f t="shared" si="73"/>
        <v>5.0678841668507182E-2</v>
      </c>
      <c r="AK118" s="118"/>
      <c r="AL118" s="119">
        <f t="shared" si="75"/>
        <v>0.45643780020423769</v>
      </c>
      <c r="AM118" s="119"/>
      <c r="AN118" s="120">
        <f t="shared" si="77"/>
        <v>6.1947740782365847E-2</v>
      </c>
      <c r="AO118" s="204"/>
      <c r="AP118" s="124"/>
      <c r="AQ118" s="99">
        <f>SUM(AQ19,AQ45,AQ58,AQ82,AQ87,AQ109,AQ117)</f>
        <v>244289452404.71518</v>
      </c>
      <c r="AR118" s="100"/>
      <c r="AS118" s="123" t="e">
        <f>(#REF!/AQ118)-1</f>
        <v>#REF!</v>
      </c>
      <c r="AT118" s="123" t="e">
        <f>(#REF!/AR118)-1</f>
        <v>#REF!</v>
      </c>
    </row>
    <row r="119" spans="1:46" ht="15" customHeight="1">
      <c r="A119" s="201" t="s">
        <v>43</v>
      </c>
      <c r="B119" s="73">
        <f>SUM(B19,B45,B58,B83,B88,B110,B118)</f>
        <v>1374574711057.5442</v>
      </c>
      <c r="C119" s="98"/>
      <c r="D119" s="73">
        <f>SUM(D19,D45,D58,D83,D88,D110,D118)</f>
        <v>1369208145077.5491</v>
      </c>
      <c r="E119" s="98"/>
      <c r="F119" s="117">
        <f>((D119-B119)/B119)</f>
        <v>-3.9041646385784955E-3</v>
      </c>
      <c r="G119" s="117"/>
      <c r="H119" s="73">
        <f>SUM(H19,H45,H58,H83,H88,H110,H118)</f>
        <v>1376425602667.4717</v>
      </c>
      <c r="I119" s="98"/>
      <c r="J119" s="117">
        <f>((H119-D119)/D119)</f>
        <v>5.2712639899712439E-3</v>
      </c>
      <c r="K119" s="117"/>
      <c r="L119" s="73">
        <f>SUM(L19,L45,L58,L83,L88,L110,L118)</f>
        <v>1407748711116.3955</v>
      </c>
      <c r="M119" s="98"/>
      <c r="N119" s="117">
        <f>((L119-H119)/H119)</f>
        <v>2.2756848163984003E-2</v>
      </c>
      <c r="O119" s="117"/>
      <c r="P119" s="73">
        <f>SUM(P19,P45,P58,P83,P88,P110,P118)</f>
        <v>1446303193549.7485</v>
      </c>
      <c r="Q119" s="98"/>
      <c r="R119" s="117">
        <f>((P119-L119)/L119)</f>
        <v>2.7387332788092508E-2</v>
      </c>
      <c r="S119" s="117"/>
      <c r="T119" s="73">
        <f>SUM(T19,T45,T58,T83,T88,T110,T118)</f>
        <v>1453811387552.8225</v>
      </c>
      <c r="U119" s="98"/>
      <c r="V119" s="117">
        <f>((T119-P119)/P119)</f>
        <v>5.1913001620677917E-3</v>
      </c>
      <c r="W119" s="117"/>
      <c r="X119" s="73">
        <f>SUM(X19,X45,X58,X83,X88,X110,X118)</f>
        <v>1481563677423.3982</v>
      </c>
      <c r="Y119" s="98"/>
      <c r="Z119" s="117">
        <f>((X119-T119)/T119)</f>
        <v>1.9089333119952149E-2</v>
      </c>
      <c r="AA119" s="117"/>
      <c r="AB119" s="73">
        <f>SUM(AB19,AB45,AB58,AB83,AB88,AB110,AB118)</f>
        <v>1486283709838.7122</v>
      </c>
      <c r="AC119" s="98"/>
      <c r="AD119" s="117">
        <f>((AB119-X119)/X119)</f>
        <v>3.185845122446994E-3</v>
      </c>
      <c r="AE119" s="117"/>
      <c r="AF119" s="73">
        <f>SUM(AF19,AF45,AF58,AF83,AF88,AF110,AF118)</f>
        <v>1489709784570.4214</v>
      </c>
      <c r="AG119" s="98"/>
      <c r="AH119" s="117">
        <f>((AF119-AB119)/AB119)</f>
        <v>2.3051283607764348E-3</v>
      </c>
      <c r="AI119" s="117"/>
      <c r="AJ119" s="118">
        <f t="shared" si="73"/>
        <v>1.0160360883589079E-2</v>
      </c>
      <c r="AK119" s="118"/>
      <c r="AL119" s="119">
        <f t="shared" si="75"/>
        <v>8.8008269543304068E-2</v>
      </c>
      <c r="AM119" s="119"/>
      <c r="AN119" s="120">
        <f t="shared" si="77"/>
        <v>1.1287925642310834E-2</v>
      </c>
      <c r="AO119" s="204"/>
      <c r="AP119" s="124"/>
      <c r="AQ119" s="153"/>
      <c r="AR119" s="154"/>
      <c r="AS119" s="123" t="e">
        <f>(#REF!/AQ119)-1</f>
        <v>#REF!</v>
      </c>
      <c r="AT119" s="123" t="e">
        <f>(#REF!/AR119)-1</f>
        <v>#REF!</v>
      </c>
    </row>
    <row r="120" spans="1:46" ht="17.25" customHeight="1" thickBot="1">
      <c r="A120" s="200"/>
      <c r="B120" s="273"/>
      <c r="C120" s="273"/>
      <c r="D120" s="273"/>
      <c r="E120" s="273"/>
      <c r="F120" s="117"/>
      <c r="G120" s="117"/>
      <c r="H120" s="273"/>
      <c r="I120" s="273"/>
      <c r="J120" s="117"/>
      <c r="K120" s="117"/>
      <c r="L120" s="273"/>
      <c r="M120" s="273"/>
      <c r="N120" s="117"/>
      <c r="O120" s="117"/>
      <c r="P120" s="273"/>
      <c r="Q120" s="273"/>
      <c r="R120" s="117"/>
      <c r="S120" s="117"/>
      <c r="T120" s="273"/>
      <c r="U120" s="273"/>
      <c r="V120" s="117"/>
      <c r="W120" s="117"/>
      <c r="X120" s="273"/>
      <c r="Y120" s="273"/>
      <c r="Z120" s="117"/>
      <c r="AA120" s="117"/>
      <c r="AB120" s="273"/>
      <c r="AC120" s="273"/>
      <c r="AD120" s="117"/>
      <c r="AE120" s="117"/>
      <c r="AF120" s="273"/>
      <c r="AG120" s="273"/>
      <c r="AH120" s="117"/>
      <c r="AI120" s="117"/>
      <c r="AJ120" s="118"/>
      <c r="AK120" s="118"/>
      <c r="AL120" s="119"/>
      <c r="AM120" s="119"/>
      <c r="AN120" s="120"/>
      <c r="AO120" s="204"/>
      <c r="AP120" s="124"/>
      <c r="AQ120" s="455" t="s">
        <v>111</v>
      </c>
      <c r="AR120" s="455"/>
      <c r="AS120" s="123" t="e">
        <f>(#REF!/AQ120)-1</f>
        <v>#REF!</v>
      </c>
      <c r="AT120" s="123" t="e">
        <f>(#REF!/AR120)-1</f>
        <v>#REF!</v>
      </c>
    </row>
    <row r="121" spans="1:46" ht="29.25" customHeight="1">
      <c r="A121" s="203" t="s">
        <v>64</v>
      </c>
      <c r="B121" s="450" t="s">
        <v>194</v>
      </c>
      <c r="C121" s="451"/>
      <c r="D121" s="450" t="s">
        <v>195</v>
      </c>
      <c r="E121" s="451"/>
      <c r="F121" s="450" t="s">
        <v>85</v>
      </c>
      <c r="G121" s="451"/>
      <c r="H121" s="450" t="s">
        <v>198</v>
      </c>
      <c r="I121" s="451"/>
      <c r="J121" s="450" t="s">
        <v>85</v>
      </c>
      <c r="K121" s="451"/>
      <c r="L121" s="450" t="s">
        <v>203</v>
      </c>
      <c r="M121" s="451"/>
      <c r="N121" s="450" t="s">
        <v>85</v>
      </c>
      <c r="O121" s="451"/>
      <c r="P121" s="450" t="s">
        <v>204</v>
      </c>
      <c r="Q121" s="451"/>
      <c r="R121" s="450" t="s">
        <v>85</v>
      </c>
      <c r="S121" s="451"/>
      <c r="T121" s="450" t="s">
        <v>205</v>
      </c>
      <c r="U121" s="451"/>
      <c r="V121" s="450" t="s">
        <v>85</v>
      </c>
      <c r="W121" s="451"/>
      <c r="X121" s="450" t="s">
        <v>208</v>
      </c>
      <c r="Y121" s="451"/>
      <c r="Z121" s="450" t="s">
        <v>85</v>
      </c>
      <c r="AA121" s="451"/>
      <c r="AB121" s="450" t="s">
        <v>209</v>
      </c>
      <c r="AC121" s="451"/>
      <c r="AD121" s="450" t="s">
        <v>85</v>
      </c>
      <c r="AE121" s="451"/>
      <c r="AF121" s="450" t="s">
        <v>211</v>
      </c>
      <c r="AG121" s="451"/>
      <c r="AH121" s="450" t="s">
        <v>85</v>
      </c>
      <c r="AI121" s="451"/>
      <c r="AJ121" s="454" t="s">
        <v>105</v>
      </c>
      <c r="AK121" s="454"/>
      <c r="AL121" s="454" t="s">
        <v>106</v>
      </c>
      <c r="AM121" s="454"/>
      <c r="AN121" s="454" t="s">
        <v>95</v>
      </c>
      <c r="AO121" s="456"/>
      <c r="AP121" s="124"/>
      <c r="AQ121" s="155" t="s">
        <v>98</v>
      </c>
      <c r="AR121" s="156" t="s">
        <v>99</v>
      </c>
      <c r="AS121" s="123" t="e">
        <f>(#REF!/AQ121)-1</f>
        <v>#REF!</v>
      </c>
      <c r="AT121" s="123" t="e">
        <f>(#REF!/AR121)-1</f>
        <v>#REF!</v>
      </c>
    </row>
    <row r="122" spans="1:46" ht="25.5" customHeight="1">
      <c r="A122" s="203"/>
      <c r="B122" s="207" t="s">
        <v>98</v>
      </c>
      <c r="C122" s="208" t="s">
        <v>99</v>
      </c>
      <c r="D122" s="207" t="s">
        <v>98</v>
      </c>
      <c r="E122" s="208" t="s">
        <v>99</v>
      </c>
      <c r="F122" s="381" t="s">
        <v>97</v>
      </c>
      <c r="G122" s="381" t="s">
        <v>5</v>
      </c>
      <c r="H122" s="207" t="s">
        <v>98</v>
      </c>
      <c r="I122" s="208" t="s">
        <v>99</v>
      </c>
      <c r="J122" s="384" t="s">
        <v>97</v>
      </c>
      <c r="K122" s="384" t="s">
        <v>5</v>
      </c>
      <c r="L122" s="207" t="s">
        <v>98</v>
      </c>
      <c r="M122" s="208" t="s">
        <v>99</v>
      </c>
      <c r="N122" s="385" t="s">
        <v>97</v>
      </c>
      <c r="O122" s="385" t="s">
        <v>5</v>
      </c>
      <c r="P122" s="207" t="s">
        <v>98</v>
      </c>
      <c r="Q122" s="208" t="s">
        <v>99</v>
      </c>
      <c r="R122" s="388" t="s">
        <v>97</v>
      </c>
      <c r="S122" s="388" t="s">
        <v>5</v>
      </c>
      <c r="T122" s="207" t="s">
        <v>98</v>
      </c>
      <c r="U122" s="208" t="s">
        <v>99</v>
      </c>
      <c r="V122" s="390" t="s">
        <v>97</v>
      </c>
      <c r="W122" s="390" t="s">
        <v>5</v>
      </c>
      <c r="X122" s="207" t="s">
        <v>98</v>
      </c>
      <c r="Y122" s="208" t="s">
        <v>99</v>
      </c>
      <c r="Z122" s="393" t="s">
        <v>97</v>
      </c>
      <c r="AA122" s="393" t="s">
        <v>5</v>
      </c>
      <c r="AB122" s="207" t="s">
        <v>98</v>
      </c>
      <c r="AC122" s="208" t="s">
        <v>99</v>
      </c>
      <c r="AD122" s="394" t="s">
        <v>97</v>
      </c>
      <c r="AE122" s="394" t="s">
        <v>5</v>
      </c>
      <c r="AF122" s="207" t="s">
        <v>98</v>
      </c>
      <c r="AG122" s="208" t="s">
        <v>99</v>
      </c>
      <c r="AH122" s="406" t="s">
        <v>97</v>
      </c>
      <c r="AI122" s="406" t="s">
        <v>5</v>
      </c>
      <c r="AJ122" s="253" t="s">
        <v>104</v>
      </c>
      <c r="AK122" s="253" t="s">
        <v>104</v>
      </c>
      <c r="AL122" s="253" t="s">
        <v>104</v>
      </c>
      <c r="AM122" s="253" t="s">
        <v>104</v>
      </c>
      <c r="AN122" s="253" t="s">
        <v>104</v>
      </c>
      <c r="AO122" s="254" t="s">
        <v>104</v>
      </c>
      <c r="AP122" s="124"/>
      <c r="AQ122" s="149">
        <v>1901056000</v>
      </c>
      <c r="AR122" s="141">
        <v>12.64</v>
      </c>
      <c r="AS122" s="123" t="e">
        <f>(#REF!/AQ122)-1</f>
        <v>#REF!</v>
      </c>
      <c r="AT122" s="123" t="e">
        <f>(#REF!/AR122)-1</f>
        <v>#REF!</v>
      </c>
    </row>
    <row r="123" spans="1:46">
      <c r="A123" s="200" t="s">
        <v>45</v>
      </c>
      <c r="B123" s="180">
        <v>1741931150.28</v>
      </c>
      <c r="C123" s="179">
        <v>11.69</v>
      </c>
      <c r="D123" s="180">
        <v>1813818000</v>
      </c>
      <c r="E123" s="179">
        <v>12.02</v>
      </c>
      <c r="F123" s="117">
        <f t="shared" ref="F123:F132" si="119">((D123-B123)/B123)</f>
        <v>4.1268479358925782E-2</v>
      </c>
      <c r="G123" s="117">
        <f t="shared" ref="G123:G132" si="120">((E123-C123)/C123)</f>
        <v>2.8229255774165962E-2</v>
      </c>
      <c r="H123" s="180">
        <v>1865124000</v>
      </c>
      <c r="I123" s="179">
        <v>12.36</v>
      </c>
      <c r="J123" s="117">
        <f t="shared" ref="J123:J132" si="121">((H123-D123)/D123)</f>
        <v>2.8286189683860232E-2</v>
      </c>
      <c r="K123" s="117">
        <f t="shared" ref="K123:K132" si="122">((I123-E123)/E123)</f>
        <v>2.8286189683860222E-2</v>
      </c>
      <c r="L123" s="180">
        <v>1950274906.9100001</v>
      </c>
      <c r="M123" s="179">
        <v>12.92</v>
      </c>
      <c r="N123" s="117">
        <f t="shared" ref="N123:N132" si="123">((L123-H123)/H123)</f>
        <v>4.5654287280631256E-2</v>
      </c>
      <c r="O123" s="117">
        <f t="shared" ref="O123:O132" si="124">((M123-I123)/I123)</f>
        <v>4.5307443365695838E-2</v>
      </c>
      <c r="P123" s="180">
        <v>1979808000</v>
      </c>
      <c r="Q123" s="179">
        <v>13.12</v>
      </c>
      <c r="R123" s="117">
        <f t="shared" ref="R123:R132" si="125">((P123-L123)/L123)</f>
        <v>1.5143041109415651E-2</v>
      </c>
      <c r="S123" s="117">
        <f t="shared" ref="S123:S132" si="126">((Q123-M123)/M123)</f>
        <v>1.5479876160990657E-2</v>
      </c>
      <c r="T123" s="180">
        <v>1979808000</v>
      </c>
      <c r="U123" s="179">
        <v>13.12</v>
      </c>
      <c r="V123" s="117">
        <f t="shared" ref="V123:V132" si="127">((T123-P123)/P123)</f>
        <v>0</v>
      </c>
      <c r="W123" s="117">
        <f t="shared" ref="W123:W132" si="128">((U123-Q123)/Q123)</f>
        <v>0</v>
      </c>
      <c r="X123" s="180">
        <v>2096001000</v>
      </c>
      <c r="Y123" s="179">
        <v>13.89</v>
      </c>
      <c r="Z123" s="117">
        <f t="shared" ref="Z123:Z132" si="129">((X123-T123)/T123)</f>
        <v>5.8689024390243899E-2</v>
      </c>
      <c r="AA123" s="117">
        <f t="shared" ref="AA123:AA132" si="130">((Y123-U123)/U123)</f>
        <v>5.868902439024401E-2</v>
      </c>
      <c r="AB123" s="180">
        <v>2096001000</v>
      </c>
      <c r="AC123" s="179">
        <v>13.89</v>
      </c>
      <c r="AD123" s="117">
        <f t="shared" ref="AD123:AD132" si="131">((AB123-X123)/X123)</f>
        <v>0</v>
      </c>
      <c r="AE123" s="117">
        <f t="shared" ref="AE123:AE132" si="132">((AC123-Y123)/Y123)</f>
        <v>0</v>
      </c>
      <c r="AF123" s="180">
        <v>2390256000</v>
      </c>
      <c r="AG123" s="179">
        <v>15.76</v>
      </c>
      <c r="AH123" s="117">
        <f t="shared" ref="AH123:AH132" si="133">((AF123-AB123)/AB123)</f>
        <v>0.14038876889848811</v>
      </c>
      <c r="AI123" s="117">
        <f t="shared" ref="AI123:AI132" si="134">((AG123-AC123)/AC123)</f>
        <v>0.13462922966162702</v>
      </c>
      <c r="AJ123" s="118">
        <f t="shared" ref="AJ123" si="135">AVERAGE(F123,J123,N123,R123,V123,Z123,AD123,AH123)</f>
        <v>4.1178723840195615E-2</v>
      </c>
      <c r="AK123" s="118">
        <f t="shared" ref="AK123" si="136">AVERAGE(G123,K123,O123,S123,W123,AA123,AE123,AI123)</f>
        <v>3.882762737957296E-2</v>
      </c>
      <c r="AL123" s="119">
        <f t="shared" ref="AL123" si="137">((AF123-D123)/D123)</f>
        <v>0.31780366056572379</v>
      </c>
      <c r="AM123" s="119">
        <f t="shared" ref="AM123" si="138">((AG123-E123)/E123)</f>
        <v>0.31114808652246256</v>
      </c>
      <c r="AN123" s="120">
        <f t="shared" ref="AN123" si="139">STDEV(F123,J123,N123,R123,V123,Z123,AD123,AH123)</f>
        <v>4.5363187083216426E-2</v>
      </c>
      <c r="AO123" s="204">
        <f t="shared" ref="AO123" si="140">STDEV(G123,K123,O123,S123,W123,AA123,AE123,AI123)</f>
        <v>4.3749521268296683E-2</v>
      </c>
      <c r="AP123" s="124"/>
      <c r="AQ123" s="149">
        <v>106884243.56</v>
      </c>
      <c r="AR123" s="141">
        <v>2.92</v>
      </c>
      <c r="AS123" s="123" t="e">
        <f>(#REF!/AQ123)-1</f>
        <v>#REF!</v>
      </c>
      <c r="AT123" s="123" t="e">
        <f>(#REF!/AR123)-1</f>
        <v>#REF!</v>
      </c>
    </row>
    <row r="124" spans="1:46">
      <c r="A124" s="200" t="s">
        <v>81</v>
      </c>
      <c r="B124" s="180">
        <v>268260765.52000001</v>
      </c>
      <c r="C124" s="179">
        <v>2.93</v>
      </c>
      <c r="D124" s="180">
        <v>258168704.78999999</v>
      </c>
      <c r="E124" s="179">
        <v>3.03</v>
      </c>
      <c r="F124" s="117">
        <f t="shared" si="119"/>
        <v>-3.7620338219931056E-2</v>
      </c>
      <c r="G124" s="117">
        <f t="shared" si="120"/>
        <v>3.4129692832764381E-2</v>
      </c>
      <c r="H124" s="180">
        <v>264132998.30000001</v>
      </c>
      <c r="I124" s="179">
        <v>3.1</v>
      </c>
      <c r="J124" s="117">
        <f t="shared" si="121"/>
        <v>2.3102310231023181E-2</v>
      </c>
      <c r="K124" s="117">
        <f t="shared" si="122"/>
        <v>2.3102310231023198E-2</v>
      </c>
      <c r="L124" s="180">
        <v>309550668.13999999</v>
      </c>
      <c r="M124" s="179">
        <v>3.63</v>
      </c>
      <c r="N124" s="117">
        <f t="shared" si="123"/>
        <v>0.17195000296182217</v>
      </c>
      <c r="O124" s="117">
        <f t="shared" si="124"/>
        <v>0.17096774193548381</v>
      </c>
      <c r="P124" s="180">
        <v>297362633.56999999</v>
      </c>
      <c r="Q124" s="179">
        <v>3.49</v>
      </c>
      <c r="R124" s="117">
        <f t="shared" si="125"/>
        <v>-3.9373310493026392E-2</v>
      </c>
      <c r="S124" s="117">
        <f t="shared" si="126"/>
        <v>-3.8567493112947569E-2</v>
      </c>
      <c r="T124" s="180">
        <v>297362633.56999999</v>
      </c>
      <c r="U124" s="179">
        <v>3.49</v>
      </c>
      <c r="V124" s="117">
        <f t="shared" si="127"/>
        <v>0</v>
      </c>
      <c r="W124" s="117">
        <f t="shared" si="128"/>
        <v>0</v>
      </c>
      <c r="X124" s="180">
        <v>315255514.10000002</v>
      </c>
      <c r="Y124" s="179">
        <v>3.7</v>
      </c>
      <c r="Z124" s="117">
        <f t="shared" si="129"/>
        <v>6.0171919770773748E-2</v>
      </c>
      <c r="AA124" s="117">
        <f t="shared" si="130"/>
        <v>6.0171919770773623E-2</v>
      </c>
      <c r="AB124" s="180">
        <v>315255514.10000002</v>
      </c>
      <c r="AC124" s="179">
        <v>3.7</v>
      </c>
      <c r="AD124" s="117">
        <f t="shared" si="131"/>
        <v>0</v>
      </c>
      <c r="AE124" s="117">
        <f t="shared" si="132"/>
        <v>0</v>
      </c>
      <c r="AF124" s="180">
        <v>372342323.41000003</v>
      </c>
      <c r="AG124" s="179">
        <v>4.37</v>
      </c>
      <c r="AH124" s="117">
        <f t="shared" si="133"/>
        <v>0.18108108108108106</v>
      </c>
      <c r="AI124" s="117">
        <f t="shared" si="134"/>
        <v>0.18108108108108106</v>
      </c>
      <c r="AJ124" s="118">
        <f t="shared" ref="AJ124:AJ134" si="141">AVERAGE(F124,J124,N124,R124,V124,Z124,AD124,AH124)</f>
        <v>4.4913958166467836E-2</v>
      </c>
      <c r="AK124" s="118">
        <f t="shared" ref="AK124:AK132" si="142">AVERAGE(G124,K124,O124,S124,W124,AA124,AE124,AI124)</f>
        <v>5.3860656592272307E-2</v>
      </c>
      <c r="AL124" s="119">
        <f t="shared" ref="AL124:AL134" si="143">((AF124-D124)/D124)</f>
        <v>0.44224422442244238</v>
      </c>
      <c r="AM124" s="119">
        <f t="shared" ref="AM124:AM132" si="144">((AG124-E124)/E124)</f>
        <v>0.44224422442244238</v>
      </c>
      <c r="AN124" s="120">
        <f t="shared" ref="AN124:AN134" si="145">STDEV(F124,J124,N124,R124,V124,Z124,AD124,AH124)</f>
        <v>8.72917738167341E-2</v>
      </c>
      <c r="AO124" s="204">
        <f t="shared" ref="AO124:AO132" si="146">STDEV(G124,K124,O124,S124,W124,AA124,AE124,AI124)</f>
        <v>8.0728140079079816E-2</v>
      </c>
      <c r="AP124" s="124"/>
      <c r="AQ124" s="149">
        <v>84059843.040000007</v>
      </c>
      <c r="AR124" s="141">
        <v>7.19</v>
      </c>
      <c r="AS124" s="123" t="e">
        <f>(#REF!/AQ124)-1</f>
        <v>#REF!</v>
      </c>
      <c r="AT124" s="123" t="e">
        <f>(#REF!/AR124)-1</f>
        <v>#REF!</v>
      </c>
    </row>
    <row r="125" spans="1:46">
      <c r="A125" s="200" t="s">
        <v>70</v>
      </c>
      <c r="B125" s="180">
        <v>93746686.239999995</v>
      </c>
      <c r="C125" s="179">
        <v>4.33</v>
      </c>
      <c r="D125" s="180">
        <v>117363157.12</v>
      </c>
      <c r="E125" s="179">
        <v>4.57</v>
      </c>
      <c r="F125" s="117">
        <f t="shared" si="119"/>
        <v>0.25191792720587169</v>
      </c>
      <c r="G125" s="117">
        <f t="shared" si="120"/>
        <v>5.5427251732101668E-2</v>
      </c>
      <c r="H125" s="180">
        <v>117363157.12</v>
      </c>
      <c r="I125" s="179">
        <v>4.57</v>
      </c>
      <c r="J125" s="117">
        <f t="shared" si="121"/>
        <v>0</v>
      </c>
      <c r="K125" s="117">
        <f t="shared" si="122"/>
        <v>0</v>
      </c>
      <c r="L125" s="180">
        <v>100830083.75</v>
      </c>
      <c r="M125" s="179">
        <v>3.93</v>
      </c>
      <c r="N125" s="117">
        <f t="shared" si="123"/>
        <v>-0.14087106870425678</v>
      </c>
      <c r="O125" s="117">
        <f t="shared" si="124"/>
        <v>-0.14004376367614882</v>
      </c>
      <c r="P125" s="180">
        <v>121215339.52</v>
      </c>
      <c r="Q125" s="179">
        <v>4.72</v>
      </c>
      <c r="R125" s="117">
        <f t="shared" si="125"/>
        <v>0.2021743413458188</v>
      </c>
      <c r="S125" s="117">
        <f t="shared" si="126"/>
        <v>0.20101781170483449</v>
      </c>
      <c r="T125" s="180">
        <v>121215339.52</v>
      </c>
      <c r="U125" s="179">
        <v>4.72</v>
      </c>
      <c r="V125" s="117">
        <f t="shared" si="127"/>
        <v>0</v>
      </c>
      <c r="W125" s="117">
        <f t="shared" si="128"/>
        <v>0</v>
      </c>
      <c r="X125" s="180">
        <v>139962627.19999999</v>
      </c>
      <c r="Y125" s="179">
        <v>5.45</v>
      </c>
      <c r="Z125" s="117">
        <f t="shared" si="129"/>
        <v>0.15466101694915249</v>
      </c>
      <c r="AA125" s="117">
        <f t="shared" si="130"/>
        <v>0.15466101694915263</v>
      </c>
      <c r="AB125" s="180">
        <v>139962627.19999999</v>
      </c>
      <c r="AC125" s="179">
        <v>5.45</v>
      </c>
      <c r="AD125" s="117">
        <f t="shared" si="131"/>
        <v>0</v>
      </c>
      <c r="AE125" s="117">
        <f t="shared" si="132"/>
        <v>0</v>
      </c>
      <c r="AF125" s="180">
        <v>155628168.96000001</v>
      </c>
      <c r="AG125" s="179">
        <v>6.06</v>
      </c>
      <c r="AH125" s="117">
        <f t="shared" si="133"/>
        <v>0.11192660550458731</v>
      </c>
      <c r="AI125" s="117">
        <f t="shared" si="134"/>
        <v>0.11192660550458705</v>
      </c>
      <c r="AJ125" s="118">
        <f t="shared" si="141"/>
        <v>7.2476102787646685E-2</v>
      </c>
      <c r="AK125" s="118">
        <f t="shared" si="142"/>
        <v>4.7873615276815877E-2</v>
      </c>
      <c r="AL125" s="119">
        <f t="shared" si="143"/>
        <v>0.32603938730853393</v>
      </c>
      <c r="AM125" s="119">
        <f t="shared" si="144"/>
        <v>0.32603938730853377</v>
      </c>
      <c r="AN125" s="120">
        <f t="shared" si="145"/>
        <v>0.13016861357784001</v>
      </c>
      <c r="AO125" s="204">
        <f t="shared" si="146"/>
        <v>0.10770669661360099</v>
      </c>
      <c r="AP125" s="124"/>
      <c r="AQ125" s="149">
        <v>82672021.189999998</v>
      </c>
      <c r="AR125" s="141">
        <v>18.53</v>
      </c>
      <c r="AS125" s="123" t="e">
        <f>(#REF!/AQ125)-1</f>
        <v>#REF!</v>
      </c>
      <c r="AT125" s="123" t="e">
        <f>(#REF!/AR125)-1</f>
        <v>#REF!</v>
      </c>
    </row>
    <row r="126" spans="1:46">
      <c r="A126" s="200" t="s">
        <v>71</v>
      </c>
      <c r="B126" s="180">
        <v>116452193.15000001</v>
      </c>
      <c r="C126" s="179">
        <v>11.34</v>
      </c>
      <c r="D126" s="180">
        <v>120633953.58</v>
      </c>
      <c r="E126" s="179">
        <v>11.46</v>
      </c>
      <c r="F126" s="117">
        <f t="shared" si="119"/>
        <v>3.5909675179870086E-2</v>
      </c>
      <c r="G126" s="117">
        <f t="shared" si="120"/>
        <v>1.058201058201067E-2</v>
      </c>
      <c r="H126" s="180">
        <v>126318276</v>
      </c>
      <c r="I126" s="179">
        <v>12</v>
      </c>
      <c r="J126" s="117">
        <f t="shared" si="121"/>
        <v>4.7120418848167554E-2</v>
      </c>
      <c r="K126" s="117">
        <f t="shared" si="122"/>
        <v>4.7120418848167464E-2</v>
      </c>
      <c r="L126" s="180">
        <v>127122441.67</v>
      </c>
      <c r="M126" s="179">
        <v>12.08</v>
      </c>
      <c r="N126" s="117">
        <f t="shared" si="123"/>
        <v>6.3661862357906294E-3</v>
      </c>
      <c r="O126" s="117">
        <f t="shared" si="124"/>
        <v>6.6666666666666723E-3</v>
      </c>
      <c r="P126" s="180">
        <v>129792028.59</v>
      </c>
      <c r="Q126" s="179">
        <v>12.33</v>
      </c>
      <c r="R126" s="117">
        <f t="shared" si="125"/>
        <v>2.1000123069772704E-2</v>
      </c>
      <c r="S126" s="117">
        <f t="shared" si="126"/>
        <v>2.0695364238410598E-2</v>
      </c>
      <c r="T126" s="180">
        <v>129792028.59</v>
      </c>
      <c r="U126" s="179">
        <v>12.33</v>
      </c>
      <c r="V126" s="117">
        <f t="shared" si="127"/>
        <v>0</v>
      </c>
      <c r="W126" s="117">
        <f t="shared" si="128"/>
        <v>0</v>
      </c>
      <c r="X126" s="180">
        <v>135476351.00999999</v>
      </c>
      <c r="Y126" s="179">
        <v>12.87</v>
      </c>
      <c r="Z126" s="117">
        <f t="shared" si="129"/>
        <v>4.3795620437956102E-2</v>
      </c>
      <c r="AA126" s="117">
        <f t="shared" si="130"/>
        <v>4.3795620437956137E-2</v>
      </c>
      <c r="AB126" s="180">
        <v>136844799</v>
      </c>
      <c r="AC126" s="179">
        <v>13</v>
      </c>
      <c r="AD126" s="117">
        <f t="shared" si="131"/>
        <v>1.0101010101010171E-2</v>
      </c>
      <c r="AE126" s="117">
        <f t="shared" si="132"/>
        <v>1.0101010101010163E-2</v>
      </c>
      <c r="AF126" s="180">
        <v>165582206.78999999</v>
      </c>
      <c r="AG126" s="179">
        <v>15.73</v>
      </c>
      <c r="AH126" s="117">
        <f t="shared" si="133"/>
        <v>0.20999999999999994</v>
      </c>
      <c r="AI126" s="117">
        <f t="shared" si="134"/>
        <v>0.21000000000000002</v>
      </c>
      <c r="AJ126" s="118">
        <f t="shared" si="141"/>
        <v>4.6786629234070898E-2</v>
      </c>
      <c r="AK126" s="118">
        <f t="shared" si="142"/>
        <v>4.3620136359277716E-2</v>
      </c>
      <c r="AL126" s="119">
        <f t="shared" si="143"/>
        <v>0.37260034904013956</v>
      </c>
      <c r="AM126" s="119">
        <f t="shared" si="144"/>
        <v>0.37260034904013956</v>
      </c>
      <c r="AN126" s="120">
        <f t="shared" si="145"/>
        <v>6.8242790842696077E-2</v>
      </c>
      <c r="AO126" s="204">
        <f t="shared" si="146"/>
        <v>6.9388566135495086E-2</v>
      </c>
      <c r="AP126" s="124"/>
      <c r="AQ126" s="149">
        <v>541500000</v>
      </c>
      <c r="AR126" s="141">
        <v>3610</v>
      </c>
      <c r="AS126" s="123" t="e">
        <f>(#REF!/AQ126)-1</f>
        <v>#REF!</v>
      </c>
      <c r="AT126" s="123" t="e">
        <f>(#REF!/AR126)-1</f>
        <v>#REF!</v>
      </c>
    </row>
    <row r="127" spans="1:46">
      <c r="A127" s="200" t="s">
        <v>119</v>
      </c>
      <c r="B127" s="180">
        <v>658012520.86000001</v>
      </c>
      <c r="C127" s="179">
        <v>214.88</v>
      </c>
      <c r="D127" s="180">
        <v>753356826</v>
      </c>
      <c r="E127" s="179">
        <v>214</v>
      </c>
      <c r="F127" s="117">
        <f t="shared" si="119"/>
        <v>0.14489740258344661</v>
      </c>
      <c r="G127" s="117">
        <f t="shared" si="120"/>
        <v>-4.0953090096798005E-3</v>
      </c>
      <c r="H127" s="180">
        <v>753356826</v>
      </c>
      <c r="I127" s="179">
        <v>214</v>
      </c>
      <c r="J127" s="117">
        <f t="shared" si="121"/>
        <v>0</v>
      </c>
      <c r="K127" s="117">
        <f t="shared" si="122"/>
        <v>0</v>
      </c>
      <c r="L127" s="180">
        <v>709645095.76999998</v>
      </c>
      <c r="M127" s="179">
        <v>201.58</v>
      </c>
      <c r="N127" s="117">
        <f t="shared" si="123"/>
        <v>-5.8022611226728325E-2</v>
      </c>
      <c r="O127" s="117">
        <f t="shared" si="124"/>
        <v>-5.8037383177570033E-2</v>
      </c>
      <c r="P127" s="180">
        <v>872239349.42999995</v>
      </c>
      <c r="Q127" s="179">
        <v>247.77</v>
      </c>
      <c r="R127" s="117">
        <f t="shared" si="125"/>
        <v>0.22912052042518122</v>
      </c>
      <c r="S127" s="117">
        <f t="shared" si="126"/>
        <v>0.22913979561464429</v>
      </c>
      <c r="T127" s="180">
        <v>872239349.42999995</v>
      </c>
      <c r="U127" s="179">
        <v>247.77</v>
      </c>
      <c r="V127" s="117">
        <f t="shared" si="127"/>
        <v>0</v>
      </c>
      <c r="W127" s="117">
        <f t="shared" si="128"/>
        <v>0</v>
      </c>
      <c r="X127" s="180">
        <v>969718090.13999999</v>
      </c>
      <c r="Y127" s="179">
        <v>275.45999999999998</v>
      </c>
      <c r="Z127" s="117">
        <f t="shared" si="129"/>
        <v>0.11175687129192401</v>
      </c>
      <c r="AA127" s="117">
        <f t="shared" si="130"/>
        <v>0.11175687129192384</v>
      </c>
      <c r="AB127" s="180">
        <v>969718090.13999999</v>
      </c>
      <c r="AC127" s="179">
        <v>275.45999999999998</v>
      </c>
      <c r="AD127" s="117">
        <f t="shared" si="131"/>
        <v>0</v>
      </c>
      <c r="AE127" s="117">
        <f t="shared" si="132"/>
        <v>0</v>
      </c>
      <c r="AF127" s="180">
        <v>956411133.12</v>
      </c>
      <c r="AG127" s="179">
        <v>271.68</v>
      </c>
      <c r="AH127" s="117">
        <f t="shared" si="133"/>
        <v>-1.3722500544543654E-2</v>
      </c>
      <c r="AI127" s="117">
        <f t="shared" si="134"/>
        <v>-1.3722500544543574E-2</v>
      </c>
      <c r="AJ127" s="118">
        <f t="shared" si="141"/>
        <v>5.1753710316159982E-2</v>
      </c>
      <c r="AK127" s="118">
        <f t="shared" si="142"/>
        <v>3.3130184271846844E-2</v>
      </c>
      <c r="AL127" s="119">
        <f t="shared" si="143"/>
        <v>0.26953271028037384</v>
      </c>
      <c r="AM127" s="119">
        <f t="shared" si="144"/>
        <v>0.26953271028037384</v>
      </c>
      <c r="AN127" s="120">
        <f t="shared" si="145"/>
        <v>9.8639623029016937E-2</v>
      </c>
      <c r="AO127" s="204">
        <f t="shared" si="146"/>
        <v>9.2417675921691991E-2</v>
      </c>
      <c r="AP127" s="124"/>
      <c r="AQ127" s="149">
        <v>551092000</v>
      </c>
      <c r="AR127" s="141">
        <v>8.86</v>
      </c>
      <c r="AS127" s="123" t="e">
        <f>(#REF!/AQ127)-1</f>
        <v>#REF!</v>
      </c>
      <c r="AT127" s="123" t="e">
        <f>(#REF!/AR127)-1</f>
        <v>#REF!</v>
      </c>
    </row>
    <row r="128" spans="1:46">
      <c r="A128" s="200" t="s">
        <v>47</v>
      </c>
      <c r="B128" s="180">
        <v>20274500000</v>
      </c>
      <c r="C128" s="179">
        <v>8815</v>
      </c>
      <c r="D128" s="180">
        <v>20274500000</v>
      </c>
      <c r="E128" s="179">
        <v>8815</v>
      </c>
      <c r="F128" s="117">
        <f t="shared" si="119"/>
        <v>0</v>
      </c>
      <c r="G128" s="117">
        <f t="shared" si="120"/>
        <v>0</v>
      </c>
      <c r="H128" s="180">
        <v>21633500000</v>
      </c>
      <c r="I128" s="179">
        <v>8830</v>
      </c>
      <c r="J128" s="117">
        <f t="shared" si="121"/>
        <v>6.7030013070605937E-2</v>
      </c>
      <c r="K128" s="117">
        <f t="shared" si="122"/>
        <v>1.7016449234259785E-3</v>
      </c>
      <c r="L128" s="180">
        <v>31199700000</v>
      </c>
      <c r="M128" s="179">
        <v>10399.9</v>
      </c>
      <c r="N128" s="117">
        <f t="shared" si="123"/>
        <v>0.44219381977026373</v>
      </c>
      <c r="O128" s="117">
        <f t="shared" si="124"/>
        <v>0.17779161947904865</v>
      </c>
      <c r="P128" s="180">
        <v>30240035000</v>
      </c>
      <c r="Q128" s="179">
        <v>8640.01</v>
      </c>
      <c r="R128" s="117">
        <f t="shared" si="125"/>
        <v>-3.0758789347333469E-2</v>
      </c>
      <c r="S128" s="117">
        <f t="shared" si="126"/>
        <v>-0.16922181944057149</v>
      </c>
      <c r="T128" s="180">
        <v>30240035000</v>
      </c>
      <c r="U128" s="179">
        <v>8640.01</v>
      </c>
      <c r="V128" s="117">
        <f t="shared" si="127"/>
        <v>0</v>
      </c>
      <c r="W128" s="117">
        <f t="shared" si="128"/>
        <v>0</v>
      </c>
      <c r="X128" s="180">
        <v>35275000000</v>
      </c>
      <c r="Y128" s="179">
        <v>8300</v>
      </c>
      <c r="Z128" s="117">
        <f t="shared" si="129"/>
        <v>0.16649997263561367</v>
      </c>
      <c r="AA128" s="117">
        <f t="shared" si="130"/>
        <v>-3.9352963711847579E-2</v>
      </c>
      <c r="AB128" s="180">
        <v>19686403500</v>
      </c>
      <c r="AC128" s="179">
        <v>8700</v>
      </c>
      <c r="AD128" s="117">
        <f t="shared" si="131"/>
        <v>-0.44191627214741319</v>
      </c>
      <c r="AE128" s="117">
        <f t="shared" si="132"/>
        <v>4.8192771084337352E-2</v>
      </c>
      <c r="AF128" s="180">
        <v>14823906575</v>
      </c>
      <c r="AG128" s="179">
        <v>8915</v>
      </c>
      <c r="AH128" s="117">
        <f t="shared" si="133"/>
        <v>-0.24699772739088682</v>
      </c>
      <c r="AI128" s="117">
        <f t="shared" si="134"/>
        <v>2.4712643678160919E-2</v>
      </c>
      <c r="AJ128" s="118">
        <f t="shared" si="141"/>
        <v>-5.4936229261437625E-3</v>
      </c>
      <c r="AK128" s="118">
        <f t="shared" si="142"/>
        <v>5.4779870015692275E-3</v>
      </c>
      <c r="AL128" s="119">
        <f t="shared" si="143"/>
        <v>-0.26883984438580483</v>
      </c>
      <c r="AM128" s="119">
        <f t="shared" si="144"/>
        <v>1.1344299489506523E-2</v>
      </c>
      <c r="AN128" s="120">
        <f t="shared" si="145"/>
        <v>0.26315480796539514</v>
      </c>
      <c r="AO128" s="204">
        <f t="shared" si="146"/>
        <v>9.5984095922001439E-2</v>
      </c>
      <c r="AP128" s="124"/>
      <c r="AQ128" s="122">
        <v>913647681</v>
      </c>
      <c r="AR128" s="126">
        <v>81</v>
      </c>
      <c r="AS128" s="123" t="e">
        <f>(#REF!/AQ128)-1</f>
        <v>#REF!</v>
      </c>
      <c r="AT128" s="123" t="e">
        <f>(#REF!/AR128)-1</f>
        <v>#REF!</v>
      </c>
    </row>
    <row r="129" spans="1:46">
      <c r="A129" s="200" t="s">
        <v>65</v>
      </c>
      <c r="B129" s="180">
        <v>445850000</v>
      </c>
      <c r="C129" s="179">
        <v>9.25</v>
      </c>
      <c r="D129" s="180">
        <v>445850000</v>
      </c>
      <c r="E129" s="179">
        <v>9.25</v>
      </c>
      <c r="F129" s="117">
        <f t="shared" si="119"/>
        <v>0</v>
      </c>
      <c r="G129" s="117">
        <f t="shared" si="120"/>
        <v>0</v>
      </c>
      <c r="H129" s="180">
        <v>445850000</v>
      </c>
      <c r="I129" s="179">
        <v>9.25</v>
      </c>
      <c r="J129" s="117">
        <f t="shared" si="121"/>
        <v>0</v>
      </c>
      <c r="K129" s="117">
        <f t="shared" si="122"/>
        <v>0</v>
      </c>
      <c r="L129" s="180">
        <v>445850000</v>
      </c>
      <c r="M129" s="179">
        <v>9.25</v>
      </c>
      <c r="N129" s="117">
        <f t="shared" si="123"/>
        <v>0</v>
      </c>
      <c r="O129" s="117">
        <f t="shared" si="124"/>
        <v>0</v>
      </c>
      <c r="P129" s="180">
        <v>467540000</v>
      </c>
      <c r="Q129" s="179">
        <v>9.6999999999999993</v>
      </c>
      <c r="R129" s="117">
        <f t="shared" si="125"/>
        <v>4.8648648648648651E-2</v>
      </c>
      <c r="S129" s="117">
        <f t="shared" si="126"/>
        <v>4.8648648648648575E-2</v>
      </c>
      <c r="T129" s="180">
        <v>467540000</v>
      </c>
      <c r="U129" s="179">
        <v>9.6999999999999993</v>
      </c>
      <c r="V129" s="117">
        <f t="shared" si="127"/>
        <v>0</v>
      </c>
      <c r="W129" s="117">
        <f t="shared" si="128"/>
        <v>0</v>
      </c>
      <c r="X129" s="180">
        <v>510920000</v>
      </c>
      <c r="Y129" s="179">
        <v>10.6</v>
      </c>
      <c r="Z129" s="117">
        <f t="shared" si="129"/>
        <v>9.2783505154639179E-2</v>
      </c>
      <c r="AA129" s="117">
        <f t="shared" si="130"/>
        <v>9.278350515463922E-2</v>
      </c>
      <c r="AB129" s="180">
        <v>510920000</v>
      </c>
      <c r="AC129" s="179">
        <v>10.6</v>
      </c>
      <c r="AD129" s="117">
        <f t="shared" si="131"/>
        <v>0</v>
      </c>
      <c r="AE129" s="117">
        <f t="shared" si="132"/>
        <v>0</v>
      </c>
      <c r="AF129" s="180">
        <v>510920000</v>
      </c>
      <c r="AG129" s="179">
        <v>10.6</v>
      </c>
      <c r="AH129" s="117">
        <f t="shared" si="133"/>
        <v>0</v>
      </c>
      <c r="AI129" s="117">
        <f t="shared" si="134"/>
        <v>0</v>
      </c>
      <c r="AJ129" s="118">
        <f t="shared" si="141"/>
        <v>1.7679019225410979E-2</v>
      </c>
      <c r="AK129" s="118">
        <f t="shared" si="142"/>
        <v>1.7679019225410975E-2</v>
      </c>
      <c r="AL129" s="119">
        <f t="shared" si="143"/>
        <v>0.14594594594594595</v>
      </c>
      <c r="AM129" s="119">
        <f t="shared" si="144"/>
        <v>0.1459459459459459</v>
      </c>
      <c r="AN129" s="120">
        <f t="shared" si="145"/>
        <v>3.4795500690136462E-2</v>
      </c>
      <c r="AO129" s="204">
        <f t="shared" si="146"/>
        <v>3.4795500690136469E-2</v>
      </c>
      <c r="AP129" s="124"/>
      <c r="AQ129" s="157">
        <f>SUM(AQ122:AQ128)</f>
        <v>4180911788.79</v>
      </c>
      <c r="AR129" s="158"/>
      <c r="AS129" s="123" t="e">
        <f>(#REF!/AQ129)-1</f>
        <v>#REF!</v>
      </c>
      <c r="AT129" s="123" t="e">
        <f>(#REF!/AR129)-1</f>
        <v>#REF!</v>
      </c>
    </row>
    <row r="130" spans="1:46">
      <c r="A130" s="200" t="s">
        <v>55</v>
      </c>
      <c r="B130" s="180">
        <v>381330867.81999999</v>
      </c>
      <c r="C130" s="178">
        <v>81</v>
      </c>
      <c r="D130" s="180">
        <v>394678552.82999998</v>
      </c>
      <c r="E130" s="178">
        <v>81</v>
      </c>
      <c r="F130" s="117">
        <f t="shared" si="119"/>
        <v>3.5002896792243193E-2</v>
      </c>
      <c r="G130" s="117">
        <f t="shared" si="120"/>
        <v>0</v>
      </c>
      <c r="H130" s="180">
        <v>406121251.25999999</v>
      </c>
      <c r="I130" s="178">
        <v>81</v>
      </c>
      <c r="J130" s="117">
        <f t="shared" si="121"/>
        <v>2.8992450559959169E-2</v>
      </c>
      <c r="K130" s="117">
        <f t="shared" si="122"/>
        <v>0</v>
      </c>
      <c r="L130" s="180">
        <v>423038951.75999999</v>
      </c>
      <c r="M130" s="178">
        <v>81</v>
      </c>
      <c r="N130" s="117">
        <f t="shared" si="123"/>
        <v>4.1656772324798239E-2</v>
      </c>
      <c r="O130" s="117">
        <f t="shared" si="124"/>
        <v>0</v>
      </c>
      <c r="P130" s="180">
        <v>430264259.99000001</v>
      </c>
      <c r="Q130" s="178">
        <v>73</v>
      </c>
      <c r="R130" s="117">
        <f t="shared" si="125"/>
        <v>1.7079534165683891E-2</v>
      </c>
      <c r="S130" s="117">
        <f t="shared" si="126"/>
        <v>-9.8765432098765427E-2</v>
      </c>
      <c r="T130" s="180">
        <v>430638388.13999999</v>
      </c>
      <c r="U130" s="178">
        <v>73</v>
      </c>
      <c r="V130" s="117">
        <f t="shared" si="127"/>
        <v>8.695310877289028E-4</v>
      </c>
      <c r="W130" s="117">
        <f t="shared" si="128"/>
        <v>0</v>
      </c>
      <c r="X130" s="180">
        <v>460401300.13999999</v>
      </c>
      <c r="Y130" s="178">
        <v>80.3</v>
      </c>
      <c r="Z130" s="117">
        <f t="shared" si="129"/>
        <v>6.9113466935799783E-2</v>
      </c>
      <c r="AA130" s="117">
        <f t="shared" si="130"/>
        <v>9.9999999999999964E-2</v>
      </c>
      <c r="AB130" s="180">
        <v>468112335.91000003</v>
      </c>
      <c r="AC130" s="178">
        <v>80.3</v>
      </c>
      <c r="AD130" s="117">
        <f t="shared" si="131"/>
        <v>1.6748509979566194E-2</v>
      </c>
      <c r="AE130" s="117">
        <f t="shared" si="132"/>
        <v>0</v>
      </c>
      <c r="AF130" s="180">
        <v>517876413.69999999</v>
      </c>
      <c r="AG130" s="178">
        <v>95.7</v>
      </c>
      <c r="AH130" s="117">
        <f t="shared" si="133"/>
        <v>0.10630798202157971</v>
      </c>
      <c r="AI130" s="117">
        <f t="shared" si="134"/>
        <v>0.19178082191780829</v>
      </c>
      <c r="AJ130" s="118">
        <f t="shared" si="141"/>
        <v>3.9471392983419881E-2</v>
      </c>
      <c r="AK130" s="118">
        <f t="shared" si="142"/>
        <v>2.4126923727380352E-2</v>
      </c>
      <c r="AL130" s="119">
        <f t="shared" si="143"/>
        <v>0.31214734113780196</v>
      </c>
      <c r="AM130" s="119">
        <f t="shared" si="144"/>
        <v>0.18148148148148152</v>
      </c>
      <c r="AN130" s="120">
        <f t="shared" si="145"/>
        <v>3.3781149124028499E-2</v>
      </c>
      <c r="AO130" s="204">
        <f t="shared" si="146"/>
        <v>8.6087685069809822E-2</v>
      </c>
      <c r="AP130" s="124"/>
      <c r="AQ130" s="205"/>
      <c r="AR130" s="206"/>
      <c r="AS130" s="123"/>
      <c r="AT130" s="123"/>
    </row>
    <row r="131" spans="1:46" s="280" customFormat="1">
      <c r="A131" s="200" t="s">
        <v>121</v>
      </c>
      <c r="B131" s="180">
        <v>626262434.40999997</v>
      </c>
      <c r="C131" s="168">
        <v>120.92</v>
      </c>
      <c r="D131" s="180">
        <v>659387520.64999998</v>
      </c>
      <c r="E131" s="168">
        <v>120.92</v>
      </c>
      <c r="F131" s="117">
        <f t="shared" si="119"/>
        <v>5.2893299070711559E-2</v>
      </c>
      <c r="G131" s="117">
        <f t="shared" si="120"/>
        <v>0</v>
      </c>
      <c r="H131" s="180">
        <v>674393441.69000006</v>
      </c>
      <c r="I131" s="168">
        <v>120.92</v>
      </c>
      <c r="J131" s="117">
        <f t="shared" si="121"/>
        <v>2.2757362810275506E-2</v>
      </c>
      <c r="K131" s="117">
        <f t="shared" si="122"/>
        <v>0</v>
      </c>
      <c r="L131" s="180">
        <v>718264543.13</v>
      </c>
      <c r="M131" s="168">
        <v>120.92</v>
      </c>
      <c r="N131" s="117">
        <f t="shared" si="123"/>
        <v>6.5052681013713448E-2</v>
      </c>
      <c r="O131" s="117">
        <f t="shared" si="124"/>
        <v>0</v>
      </c>
      <c r="P131" s="180">
        <v>733017936.78999996</v>
      </c>
      <c r="Q131" s="168">
        <v>120.92</v>
      </c>
      <c r="R131" s="117">
        <f t="shared" si="125"/>
        <v>2.0540334060913993E-2</v>
      </c>
      <c r="S131" s="117">
        <f t="shared" si="126"/>
        <v>0</v>
      </c>
      <c r="T131" s="180">
        <v>731783925.89999998</v>
      </c>
      <c r="U131" s="168">
        <v>120.92</v>
      </c>
      <c r="V131" s="117">
        <f t="shared" si="127"/>
        <v>-1.6834661582824455E-3</v>
      </c>
      <c r="W131" s="117">
        <f t="shared" si="128"/>
        <v>0</v>
      </c>
      <c r="X131" s="180">
        <v>782830757.52999997</v>
      </c>
      <c r="Y131" s="168">
        <v>120.92</v>
      </c>
      <c r="Z131" s="117">
        <f t="shared" si="129"/>
        <v>6.9756699789789683E-2</v>
      </c>
      <c r="AA131" s="117">
        <f t="shared" si="130"/>
        <v>0</v>
      </c>
      <c r="AB131" s="180">
        <v>801824621.57000005</v>
      </c>
      <c r="AC131" s="168">
        <v>120.92</v>
      </c>
      <c r="AD131" s="117">
        <f t="shared" si="131"/>
        <v>2.4263052846735127E-2</v>
      </c>
      <c r="AE131" s="117">
        <f t="shared" si="132"/>
        <v>0</v>
      </c>
      <c r="AF131" s="180">
        <v>896533458.58000004</v>
      </c>
      <c r="AG131" s="168">
        <v>120.92</v>
      </c>
      <c r="AH131" s="117">
        <f t="shared" si="133"/>
        <v>0.11811664853164131</v>
      </c>
      <c r="AI131" s="117">
        <f t="shared" si="134"/>
        <v>0</v>
      </c>
      <c r="AJ131" s="118">
        <f t="shared" si="141"/>
        <v>4.6462076495687274E-2</v>
      </c>
      <c r="AK131" s="118">
        <f t="shared" si="142"/>
        <v>0</v>
      </c>
      <c r="AL131" s="119">
        <f t="shared" si="143"/>
        <v>0.3596457780945419</v>
      </c>
      <c r="AM131" s="119">
        <f t="shared" si="144"/>
        <v>0</v>
      </c>
      <c r="AN131" s="120">
        <f t="shared" si="145"/>
        <v>3.8001181332011712E-2</v>
      </c>
      <c r="AO131" s="204">
        <f t="shared" si="146"/>
        <v>0</v>
      </c>
      <c r="AP131" s="124"/>
      <c r="AQ131" s="205"/>
      <c r="AR131" s="206"/>
      <c r="AS131" s="123"/>
      <c r="AT131" s="123"/>
    </row>
    <row r="132" spans="1:46" ht="15.75" thickBot="1">
      <c r="A132" s="200" t="s">
        <v>184</v>
      </c>
      <c r="B132" s="180">
        <v>654350000</v>
      </c>
      <c r="C132" s="168">
        <v>100</v>
      </c>
      <c r="D132" s="180">
        <v>654350000</v>
      </c>
      <c r="E132" s="168">
        <v>100</v>
      </c>
      <c r="F132" s="117">
        <f t="shared" si="119"/>
        <v>0</v>
      </c>
      <c r="G132" s="117">
        <f t="shared" si="120"/>
        <v>0</v>
      </c>
      <c r="H132" s="180">
        <v>590179375.11000001</v>
      </c>
      <c r="I132" s="168">
        <v>100</v>
      </c>
      <c r="J132" s="117">
        <f t="shared" si="121"/>
        <v>-9.8067738809505589E-2</v>
      </c>
      <c r="K132" s="117">
        <f t="shared" si="122"/>
        <v>0</v>
      </c>
      <c r="L132" s="180">
        <v>654350000</v>
      </c>
      <c r="M132" s="168">
        <v>100</v>
      </c>
      <c r="N132" s="117">
        <f t="shared" si="123"/>
        <v>0.10873071407830816</v>
      </c>
      <c r="O132" s="117">
        <f t="shared" si="124"/>
        <v>0</v>
      </c>
      <c r="P132" s="180">
        <v>654350000</v>
      </c>
      <c r="Q132" s="168">
        <v>100</v>
      </c>
      <c r="R132" s="117">
        <f t="shared" si="125"/>
        <v>0</v>
      </c>
      <c r="S132" s="117">
        <f t="shared" si="126"/>
        <v>0</v>
      </c>
      <c r="T132" s="180">
        <v>654350000</v>
      </c>
      <c r="U132" s="168">
        <v>100</v>
      </c>
      <c r="V132" s="117">
        <f t="shared" si="127"/>
        <v>0</v>
      </c>
      <c r="W132" s="117">
        <f t="shared" si="128"/>
        <v>0</v>
      </c>
      <c r="X132" s="180">
        <v>654350000</v>
      </c>
      <c r="Y132" s="168">
        <v>100</v>
      </c>
      <c r="Z132" s="117">
        <f t="shared" si="129"/>
        <v>0</v>
      </c>
      <c r="AA132" s="117">
        <f t="shared" si="130"/>
        <v>0</v>
      </c>
      <c r="AB132" s="180">
        <v>654350000</v>
      </c>
      <c r="AC132" s="168">
        <v>100</v>
      </c>
      <c r="AD132" s="117">
        <f t="shared" si="131"/>
        <v>0</v>
      </c>
      <c r="AE132" s="117">
        <f t="shared" si="132"/>
        <v>0</v>
      </c>
      <c r="AF132" s="180">
        <v>654350000</v>
      </c>
      <c r="AG132" s="168">
        <v>100</v>
      </c>
      <c r="AH132" s="117">
        <f t="shared" si="133"/>
        <v>0</v>
      </c>
      <c r="AI132" s="117">
        <f t="shared" si="134"/>
        <v>0</v>
      </c>
      <c r="AJ132" s="118">
        <f t="shared" si="141"/>
        <v>1.3328719086003211E-3</v>
      </c>
      <c r="AK132" s="118">
        <f t="shared" si="142"/>
        <v>0</v>
      </c>
      <c r="AL132" s="119">
        <f t="shared" si="143"/>
        <v>0</v>
      </c>
      <c r="AM132" s="119">
        <f t="shared" si="144"/>
        <v>0</v>
      </c>
      <c r="AN132" s="120">
        <f t="shared" si="145"/>
        <v>5.5324287096291655E-2</v>
      </c>
      <c r="AO132" s="204">
        <f t="shared" si="146"/>
        <v>0</v>
      </c>
      <c r="AP132" s="124"/>
      <c r="AQ132" s="160">
        <f>SUM(AQ118,AQ129)</f>
        <v>248470364193.50519</v>
      </c>
      <c r="AR132" s="161"/>
      <c r="AS132" s="123" t="e">
        <f>(#REF!/AQ132)-1</f>
        <v>#REF!</v>
      </c>
      <c r="AT132" s="123" t="e">
        <f>(#REF!/AR132)-1</f>
        <v>#REF!</v>
      </c>
    </row>
    <row r="133" spans="1:46">
      <c r="A133" s="201" t="s">
        <v>48</v>
      </c>
      <c r="B133" s="183">
        <f>SUM(B123:B132)</f>
        <v>25260696618.279999</v>
      </c>
      <c r="C133" s="173"/>
      <c r="D133" s="183">
        <f>SUM(D123:D132)</f>
        <v>25492106714.970001</v>
      </c>
      <c r="E133" s="173"/>
      <c r="F133" s="117">
        <f>((D133-B133)/B133)</f>
        <v>9.1608754970970065E-3</v>
      </c>
      <c r="G133" s="117"/>
      <c r="H133" s="183">
        <f>SUM(H123:H132)</f>
        <v>26876339325.479996</v>
      </c>
      <c r="I133" s="173"/>
      <c r="J133" s="117">
        <f>((H133-D133)/D133)</f>
        <v>5.4300439974900812E-2</v>
      </c>
      <c r="K133" s="117"/>
      <c r="L133" s="183">
        <f>SUM(L123:L132)</f>
        <v>36638626691.129997</v>
      </c>
      <c r="M133" s="173"/>
      <c r="N133" s="117">
        <f>((L133-H133)/H133)</f>
        <v>0.36322980028738167</v>
      </c>
      <c r="O133" s="117"/>
      <c r="P133" s="183">
        <f>SUM(P123:P132)</f>
        <v>35925624547.889999</v>
      </c>
      <c r="Q133" s="173"/>
      <c r="R133" s="117">
        <f>((P133-L133)/L133)</f>
        <v>-1.9460394879173011E-2</v>
      </c>
      <c r="S133" s="117"/>
      <c r="T133" s="183">
        <f>SUM(T123:T132)</f>
        <v>35924764665.150002</v>
      </c>
      <c r="U133" s="173"/>
      <c r="V133" s="117">
        <f>((T133-P133)/P133)</f>
        <v>-2.3935081180053328E-5</v>
      </c>
      <c r="W133" s="117"/>
      <c r="X133" s="183">
        <f>SUM(X123:X132)</f>
        <v>41339915640.119995</v>
      </c>
      <c r="Y133" s="173"/>
      <c r="Z133" s="117">
        <f>((X133-T133)/T133)</f>
        <v>0.15073587886918405</v>
      </c>
      <c r="AA133" s="117"/>
      <c r="AB133" s="183">
        <f>SUM(AB123:AB132)</f>
        <v>25779392487.919998</v>
      </c>
      <c r="AC133" s="173"/>
      <c r="AD133" s="117">
        <f>((AB133-X133)/X133)</f>
        <v>-0.37640432766385856</v>
      </c>
      <c r="AE133" s="117"/>
      <c r="AF133" s="183">
        <f>SUM(AF123:AF132)</f>
        <v>21443806279.560001</v>
      </c>
      <c r="AG133" s="173"/>
      <c r="AH133" s="117">
        <f>((AF133-AB133)/AB133)</f>
        <v>-0.16818030953955238</v>
      </c>
      <c r="AI133" s="117"/>
      <c r="AJ133" s="118">
        <f t="shared" si="141"/>
        <v>1.6697534330999339E-3</v>
      </c>
      <c r="AK133" s="118"/>
      <c r="AL133" s="119">
        <f t="shared" si="143"/>
        <v>-0.15880603673421284</v>
      </c>
      <c r="AM133" s="119"/>
      <c r="AN133" s="120">
        <f t="shared" si="145"/>
        <v>0.21646870105234986</v>
      </c>
      <c r="AO133" s="204"/>
    </row>
    <row r="134" spans="1:46" ht="15.75" thickBot="1">
      <c r="A134" s="159" t="s">
        <v>58</v>
      </c>
      <c r="B134" s="184">
        <f>SUM(B119,B133)</f>
        <v>1399835407675.8242</v>
      </c>
      <c r="C134" s="185"/>
      <c r="D134" s="184">
        <f>SUM(D119,D133)</f>
        <v>1394700251792.519</v>
      </c>
      <c r="E134" s="185"/>
      <c r="F134" s="117">
        <f>((D134-B134)/B134)</f>
        <v>-3.6683997669634473E-3</v>
      </c>
      <c r="G134" s="117"/>
      <c r="H134" s="184">
        <f>SUM(H119,H133)</f>
        <v>1403301941992.9517</v>
      </c>
      <c r="I134" s="185"/>
      <c r="J134" s="117">
        <f>((H134-D134)/D134)</f>
        <v>6.1674113770162544E-3</v>
      </c>
      <c r="K134" s="117"/>
      <c r="L134" s="184">
        <f>SUM(L119,L133)</f>
        <v>1444387337807.5254</v>
      </c>
      <c r="M134" s="185"/>
      <c r="N134" s="117">
        <f>((L134-H134)/H134)</f>
        <v>2.9277659059050949E-2</v>
      </c>
      <c r="O134" s="117"/>
      <c r="P134" s="184">
        <f>SUM(P119,P133)</f>
        <v>1482228818097.6384</v>
      </c>
      <c r="Q134" s="185"/>
      <c r="R134" s="117">
        <f>((P134-L134)/L134)</f>
        <v>2.6198983679511924E-2</v>
      </c>
      <c r="S134" s="117"/>
      <c r="T134" s="184">
        <f>SUM(T119,T133)</f>
        <v>1489736152217.9724</v>
      </c>
      <c r="U134" s="185"/>
      <c r="V134" s="117">
        <f>((T134-P134)/P134)</f>
        <v>5.0648955334502586E-3</v>
      </c>
      <c r="W134" s="117"/>
      <c r="X134" s="184">
        <f>SUM(X119,X133)</f>
        <v>1522903593063.5181</v>
      </c>
      <c r="Y134" s="185"/>
      <c r="Z134" s="117">
        <f>((X134-T134)/T134)</f>
        <v>2.2263969895719309E-2</v>
      </c>
      <c r="AA134" s="117"/>
      <c r="AB134" s="184">
        <f>SUM(AB119,AB133)</f>
        <v>1512063102326.6321</v>
      </c>
      <c r="AC134" s="185"/>
      <c r="AD134" s="117">
        <f>((AB134-X134)/X134)</f>
        <v>-7.1183039991907391E-3</v>
      </c>
      <c r="AE134" s="117"/>
      <c r="AF134" s="184">
        <f>SUM(AF119,AF133)</f>
        <v>1511153590849.9814</v>
      </c>
      <c r="AG134" s="185"/>
      <c r="AH134" s="117">
        <f>((AF134-AB134)/AB134)</f>
        <v>-6.015036510388734E-4</v>
      </c>
      <c r="AI134" s="117"/>
      <c r="AJ134" s="118">
        <f t="shared" si="141"/>
        <v>9.6980890159444541E-3</v>
      </c>
      <c r="AK134" s="118"/>
      <c r="AL134" s="119">
        <f t="shared" si="143"/>
        <v>8.3497037379746925E-2</v>
      </c>
      <c r="AM134" s="119"/>
      <c r="AN134" s="120">
        <f t="shared" si="145"/>
        <v>1.421773702116417E-2</v>
      </c>
      <c r="AO134" s="204"/>
    </row>
  </sheetData>
  <protectedRanges>
    <protectedRange password="CADF" sqref="C76" name="BidOffer Prices_2_1"/>
    <protectedRange password="CADF" sqref="B18" name="Fund Name_1_1_1_2_1"/>
    <protectedRange password="CADF" sqref="C18" name="Fund Name_1_1_1_3_3"/>
    <protectedRange password="CADF" sqref="B43:B44" name="Yield_2_1_2_1_1"/>
    <protectedRange password="CADF" sqref="B79" name="Yield_2_1_2_2_4"/>
    <protectedRange password="CADF" sqref="C79" name="Fund Name_2"/>
    <protectedRange password="CADF" sqref="E76" name="BidOffer Prices_2_1_7"/>
    <protectedRange password="CADF" sqref="D18" name="Fund Name_1_1_1_4"/>
    <protectedRange password="CADF" sqref="E18" name="Fund Name_1_1_1_1_6"/>
    <protectedRange password="CADF" sqref="D43:D44" name="Yield_2_1_2_5"/>
    <protectedRange password="CADF" sqref="D79" name="Yield_2_1_2_3_4"/>
    <protectedRange password="CADF" sqref="E79" name="Fund Name_2_1_1"/>
    <protectedRange password="CADF" sqref="I76" name="BidOffer Prices_2_1_10"/>
    <protectedRange password="CADF" sqref="H44" name="Yield_2_1_2_8"/>
    <protectedRange password="CADF" sqref="H18" name="Fund Name_1_1_1_2_4"/>
    <protectedRange password="CADF" sqref="I18" name="Fund Name_1_1_1_3_4"/>
    <protectedRange password="CADF" sqref="H43" name="Yield_2_1_2_1_5"/>
    <protectedRange password="CADF" sqref="H79" name="Yield_2_1_2_2_5"/>
    <protectedRange password="CADF" sqref="I79" name="Fund Name_2_2"/>
    <protectedRange password="CADF" sqref="M76" name="BidOffer Prices_2_1_1"/>
    <protectedRange password="CADF" sqref="L44" name="Yield_2_1_2_4"/>
    <protectedRange password="CADF" sqref="L18" name="Fund Name_1_1_1_2_2"/>
    <protectedRange password="CADF" sqref="M18" name="Fund Name_1_1_1_3_1"/>
    <protectedRange password="CADF" sqref="L43" name="Yield_2_1_2_1_2"/>
    <protectedRange password="CADF" sqref="L79" name="Yield_2_1_2_2_1"/>
    <protectedRange password="CADF" sqref="M79" name="Fund Name_2_1"/>
    <protectedRange password="CADF" sqref="Q76" name="BidOffer Prices_2_1_2"/>
    <protectedRange password="CADF" sqref="P44" name="Yield_2_1_2_6"/>
    <protectedRange password="CADF" sqref="Q79" name="Fund Name_2_3"/>
    <protectedRange password="CADF" sqref="P18" name="Fund Name_1_1_1"/>
    <protectedRange password="CADF" sqref="Q18" name="Fund Name_1_1_1_1"/>
    <protectedRange password="CADF" sqref="P43" name="Yield_2_1_2_3_2"/>
    <protectedRange password="CADF" sqref="P79" name="Yield_2_1_2_4_1"/>
    <protectedRange password="CADF" sqref="U76" name="BidOffer Prices_2_1_9"/>
    <protectedRange password="CADF" sqref="T44" name="Yield_2_1_2_10"/>
    <protectedRange password="CADF" sqref="U79" name="Fund Name_2_5"/>
    <protectedRange password="CADF" sqref="T18" name="Fund Name_1_1_1_8"/>
    <protectedRange password="CADF" sqref="U18" name="Fund Name_1_1_1_1_3"/>
    <protectedRange password="CADF" sqref="T43" name="Yield_2_1_2_3_5"/>
    <protectedRange password="CADF" sqref="T79" name="Yield_2_1_2_4_3"/>
    <protectedRange password="CADF" sqref="Y76" name="BidOffer Prices_2_1_3"/>
    <protectedRange password="CADF" sqref="X44" name="Yield_2_1_2_1"/>
    <protectedRange password="CADF" sqref="X18" name="Fund Name_1_1_1_2"/>
    <protectedRange password="CADF" sqref="Y18" name="Fund Name_1_1_1_3"/>
    <protectedRange password="CADF" sqref="X43" name="Yield_2_1_2_1_3"/>
    <protectedRange password="CADF" sqref="X79" name="Yield_2_1_2_2_2"/>
    <protectedRange password="CADF" sqref="Y79" name="Fund Name_2_1_2"/>
    <protectedRange password="CADF" sqref="AC76" name="BidOffer Prices_2_1_4"/>
    <protectedRange password="CADF" sqref="AB44" name="Yield_2_1_2"/>
    <protectedRange password="CADF" sqref="AC79" name="Fund Name_2_1_3"/>
    <protectedRange password="CADF" sqref="AB18" name="Fund Name_1_1_1_5"/>
    <protectedRange password="CADF" sqref="AC18" name="Fund Name_1_1_1_1_1"/>
    <protectedRange password="CADF" sqref="AB43" name="Yield_2_1_2_3_1"/>
    <protectedRange password="CADF" sqref="AB79" name="Yield_2_1_2_4_2"/>
    <protectedRange password="CADF" sqref="AG76" name="BidOffer Prices_2_1_5"/>
    <protectedRange password="CADF" sqref="AF44" name="Yield_2_1_2_7"/>
    <protectedRange password="CADF" sqref="AG79" name="Fund Name_2_1_4"/>
    <protectedRange password="CADF" sqref="AF18" name="Fund Name_1_1_1_2_3"/>
    <protectedRange password="CADF" sqref="AG18" name="Fund Name_1_1_1_3_2"/>
    <protectedRange password="CADF" sqref="AF43" name="Yield_2_1_2_1_4"/>
    <protectedRange password="CADF" sqref="AF79" name="Yield_2_1_2_2_3"/>
  </protectedRanges>
  <mergeCells count="43">
    <mergeCell ref="B121:C121"/>
    <mergeCell ref="F121:G121"/>
    <mergeCell ref="L121:M121"/>
    <mergeCell ref="AF121:AG121"/>
    <mergeCell ref="J121:K121"/>
    <mergeCell ref="D121:E121"/>
    <mergeCell ref="P121:Q121"/>
    <mergeCell ref="H2:I2"/>
    <mergeCell ref="H121:I121"/>
    <mergeCell ref="A1:AO1"/>
    <mergeCell ref="AN2:AO2"/>
    <mergeCell ref="AL2:AM2"/>
    <mergeCell ref="AJ2:AK2"/>
    <mergeCell ref="N2:O2"/>
    <mergeCell ref="L2:M2"/>
    <mergeCell ref="F2:G2"/>
    <mergeCell ref="D2:E2"/>
    <mergeCell ref="T2:U2"/>
    <mergeCell ref="B2:C2"/>
    <mergeCell ref="V2:W2"/>
    <mergeCell ref="J2:K2"/>
    <mergeCell ref="R2:S2"/>
    <mergeCell ref="AD2:AE2"/>
    <mergeCell ref="AQ2:AR2"/>
    <mergeCell ref="AJ121:AK121"/>
    <mergeCell ref="AQ120:AR120"/>
    <mergeCell ref="AN121:AO121"/>
    <mergeCell ref="AL121:AM121"/>
    <mergeCell ref="AH2:AI2"/>
    <mergeCell ref="AH121:AI121"/>
    <mergeCell ref="AF2:AG2"/>
    <mergeCell ref="T121:U121"/>
    <mergeCell ref="N121:O121"/>
    <mergeCell ref="AD121:AE121"/>
    <mergeCell ref="AB2:AC2"/>
    <mergeCell ref="AB121:AC121"/>
    <mergeCell ref="R121:S121"/>
    <mergeCell ref="P2:Q2"/>
    <mergeCell ref="Z2:AA2"/>
    <mergeCell ref="Z121:AA121"/>
    <mergeCell ref="X2:Y2"/>
    <mergeCell ref="X121:Y121"/>
    <mergeCell ref="V121:W1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2020-11-18T13:58:43Z</dcterms:modified>
</cp:coreProperties>
</file>