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tisaac\Desktop\NAV\"/>
    </mc:Choice>
  </mc:AlternateContent>
  <bookViews>
    <workbookView xWindow="0" yWindow="0" windowWidth="23040" windowHeight="9195"/>
  </bookViews>
  <sheets>
    <sheet name="Data" sheetId="9" r:id="rId1"/>
    <sheet name="Total NAV" sheetId="8" r:id="rId2"/>
    <sheet name="Sector Trend" sheetId="4" r:id="rId3"/>
    <sheet name="NAV Trend" sheetId="1" r:id="rId4"/>
    <sheet name="Volatility Measure" sheetId="11" r:id="rId5"/>
  </sheets>
  <definedNames>
    <definedName name="_GoBack" localSheetId="0">Data!$F$140</definedName>
    <definedName name="OLE_LINK6" localSheetId="0">Data!$H$59</definedName>
    <definedName name="_xlnm.Print_Area" localSheetId="3">'NAV Trend'!$B$1:$J$9</definedName>
  </definedNames>
  <calcPr calcId="162913"/>
</workbook>
</file>

<file path=xl/calcChain.xml><?xml version="1.0" encoding="utf-8"?>
<calcChain xmlns="http://schemas.openxmlformats.org/spreadsheetml/2006/main">
  <c r="AJ117" i="11" l="1"/>
  <c r="AK117" i="11"/>
  <c r="AL117" i="11"/>
  <c r="AM117" i="11"/>
  <c r="AN117" i="11"/>
  <c r="AO117" i="11"/>
  <c r="AJ118" i="11"/>
  <c r="AK118" i="11"/>
  <c r="AL118" i="11"/>
  <c r="AM118" i="11"/>
  <c r="AN118" i="11"/>
  <c r="AO118" i="11"/>
  <c r="AJ119" i="11"/>
  <c r="AK119" i="11"/>
  <c r="AL119" i="11"/>
  <c r="AM119" i="11"/>
  <c r="AN119" i="11"/>
  <c r="AO119" i="11"/>
  <c r="AJ120" i="11"/>
  <c r="AK120" i="11"/>
  <c r="AL120" i="11"/>
  <c r="AM120" i="11"/>
  <c r="AN120" i="11"/>
  <c r="AO120" i="11"/>
  <c r="AJ121" i="11"/>
  <c r="AK121" i="11"/>
  <c r="AL121" i="11"/>
  <c r="AM121" i="11"/>
  <c r="AN121" i="11"/>
  <c r="AO121" i="11"/>
  <c r="AJ122" i="11"/>
  <c r="AK122" i="11"/>
  <c r="AL122" i="11"/>
  <c r="AM122" i="11"/>
  <c r="AN122" i="11"/>
  <c r="AO122" i="11"/>
  <c r="AJ123" i="11"/>
  <c r="AK123" i="11"/>
  <c r="AL123" i="11"/>
  <c r="AM123" i="11"/>
  <c r="AN123" i="11"/>
  <c r="AO123" i="11"/>
  <c r="AJ124" i="11"/>
  <c r="AK124" i="11"/>
  <c r="AL124" i="11"/>
  <c r="AM124" i="11"/>
  <c r="AN124" i="11"/>
  <c r="AO124" i="11"/>
  <c r="AJ125" i="11"/>
  <c r="AK125" i="11"/>
  <c r="AL125" i="11"/>
  <c r="AM125" i="11"/>
  <c r="AN125" i="11"/>
  <c r="AO125" i="11"/>
  <c r="AJ126" i="11"/>
  <c r="AL126" i="11"/>
  <c r="AN126" i="11"/>
  <c r="AJ127" i="11"/>
  <c r="AL127" i="11"/>
  <c r="AN127" i="11"/>
  <c r="AO116" i="11"/>
  <c r="AN116" i="11"/>
  <c r="AM116" i="11"/>
  <c r="AL116" i="11"/>
  <c r="AK116" i="11"/>
  <c r="AJ116" i="11"/>
  <c r="AJ6" i="11"/>
  <c r="AK6" i="11"/>
  <c r="AL6" i="11"/>
  <c r="AM6" i="11"/>
  <c r="AN6" i="11"/>
  <c r="AO6" i="11"/>
  <c r="AJ7" i="11"/>
  <c r="AK7" i="11"/>
  <c r="AL7" i="11"/>
  <c r="AM7" i="11"/>
  <c r="AN7" i="11"/>
  <c r="AO7" i="11"/>
  <c r="AJ8" i="11"/>
  <c r="AK8" i="11"/>
  <c r="AL8" i="11"/>
  <c r="AM8" i="11"/>
  <c r="AN8" i="11"/>
  <c r="AO8" i="11"/>
  <c r="AJ9" i="11"/>
  <c r="AK9" i="11"/>
  <c r="AL9" i="11"/>
  <c r="AM9" i="11"/>
  <c r="AN9" i="11"/>
  <c r="AO9" i="11"/>
  <c r="AJ10" i="11"/>
  <c r="AK10" i="11"/>
  <c r="AL10" i="11"/>
  <c r="AM10" i="11"/>
  <c r="AN10" i="11"/>
  <c r="AO10" i="11"/>
  <c r="AJ11" i="11"/>
  <c r="AK11" i="11"/>
  <c r="AL11" i="11"/>
  <c r="AM11" i="11"/>
  <c r="AN11" i="11"/>
  <c r="AO11" i="11"/>
  <c r="AJ12" i="11"/>
  <c r="AK12" i="11"/>
  <c r="AL12" i="11"/>
  <c r="AM12" i="11"/>
  <c r="AN12" i="11"/>
  <c r="AO12" i="11"/>
  <c r="AJ13" i="11"/>
  <c r="AK13" i="11"/>
  <c r="AL13" i="11"/>
  <c r="AM13" i="11"/>
  <c r="AN13" i="11"/>
  <c r="AO13" i="11"/>
  <c r="AJ14" i="11"/>
  <c r="AK14" i="11"/>
  <c r="AL14" i="11"/>
  <c r="AM14" i="11"/>
  <c r="AN14" i="11"/>
  <c r="AO14" i="11"/>
  <c r="AJ15" i="11"/>
  <c r="AK15" i="11"/>
  <c r="AL15" i="11"/>
  <c r="AM15" i="11"/>
  <c r="AN15" i="11"/>
  <c r="AO15" i="11"/>
  <c r="AJ16" i="11"/>
  <c r="AK16" i="11"/>
  <c r="AL16" i="11"/>
  <c r="AM16" i="11"/>
  <c r="AN16" i="11"/>
  <c r="AO16" i="11"/>
  <c r="AJ17" i="11"/>
  <c r="AK17" i="11"/>
  <c r="AL17" i="11"/>
  <c r="AM17" i="11"/>
  <c r="AN17" i="11"/>
  <c r="AO17" i="11"/>
  <c r="AJ18" i="11"/>
  <c r="AL18" i="11"/>
  <c r="AN18" i="11"/>
  <c r="AJ20" i="11"/>
  <c r="AK20" i="11"/>
  <c r="AL20" i="11"/>
  <c r="AM20" i="11"/>
  <c r="AN20" i="11"/>
  <c r="AO20" i="11"/>
  <c r="AJ21" i="11"/>
  <c r="AK21" i="11"/>
  <c r="AL21" i="11"/>
  <c r="AM21" i="11"/>
  <c r="AN21" i="11"/>
  <c r="AO21" i="11"/>
  <c r="AJ22" i="11"/>
  <c r="AK22" i="11"/>
  <c r="AL22" i="11"/>
  <c r="AM22" i="11"/>
  <c r="AN22" i="11"/>
  <c r="AO22" i="11"/>
  <c r="AJ23" i="11"/>
  <c r="AK23" i="11"/>
  <c r="AL23" i="11"/>
  <c r="AM23" i="11"/>
  <c r="AN23" i="11"/>
  <c r="AO23" i="11"/>
  <c r="AJ24" i="11"/>
  <c r="AK24" i="11"/>
  <c r="AL24" i="11"/>
  <c r="AM24" i="11"/>
  <c r="AN24" i="11"/>
  <c r="AO24" i="11"/>
  <c r="AJ25" i="11"/>
  <c r="AK25" i="11"/>
  <c r="AL25" i="11"/>
  <c r="AM25" i="11"/>
  <c r="AN25" i="11"/>
  <c r="AO25" i="11"/>
  <c r="AJ26" i="11"/>
  <c r="AK26" i="11"/>
  <c r="AL26" i="11"/>
  <c r="AM26" i="11"/>
  <c r="AN26" i="11"/>
  <c r="AO26" i="11"/>
  <c r="AJ27" i="11"/>
  <c r="AK27" i="11"/>
  <c r="AL27" i="11"/>
  <c r="AM27" i="11"/>
  <c r="AN27" i="11"/>
  <c r="AO27" i="11"/>
  <c r="AJ28" i="11"/>
  <c r="AK28" i="11"/>
  <c r="AL28" i="11"/>
  <c r="AM28" i="11"/>
  <c r="AN28" i="11"/>
  <c r="AO28" i="11"/>
  <c r="AJ29" i="11"/>
  <c r="AK29" i="11"/>
  <c r="AL29" i="11"/>
  <c r="AM29" i="11"/>
  <c r="AN29" i="11"/>
  <c r="AO29" i="11"/>
  <c r="AJ30" i="11"/>
  <c r="AK30" i="11"/>
  <c r="AL30" i="11"/>
  <c r="AM30" i="11"/>
  <c r="AN30" i="11"/>
  <c r="AO30" i="11"/>
  <c r="AJ31" i="11"/>
  <c r="AK31" i="11"/>
  <c r="AL31" i="11"/>
  <c r="AM31" i="11"/>
  <c r="AN31" i="11"/>
  <c r="AO31" i="11"/>
  <c r="AJ32" i="11"/>
  <c r="AK32" i="11"/>
  <c r="AL32" i="11"/>
  <c r="AM32" i="11"/>
  <c r="AN32" i="11"/>
  <c r="AO32" i="11"/>
  <c r="AJ33" i="11"/>
  <c r="AK33" i="11"/>
  <c r="AL33" i="11"/>
  <c r="AM33" i="11"/>
  <c r="AN33" i="11"/>
  <c r="AO33" i="11"/>
  <c r="AJ34" i="11"/>
  <c r="AK34" i="11"/>
  <c r="AL34" i="11"/>
  <c r="AM34" i="11"/>
  <c r="AN34" i="11"/>
  <c r="AO34" i="11"/>
  <c r="AJ35" i="11"/>
  <c r="AK35" i="11"/>
  <c r="AL35" i="11"/>
  <c r="AM35" i="11"/>
  <c r="AN35" i="11"/>
  <c r="AO35" i="11"/>
  <c r="AJ36" i="11"/>
  <c r="AK36" i="11"/>
  <c r="AL36" i="11"/>
  <c r="AM36" i="11"/>
  <c r="AN36" i="11"/>
  <c r="AO36" i="11"/>
  <c r="AJ37" i="11"/>
  <c r="AK37" i="11"/>
  <c r="AL37" i="11"/>
  <c r="AM37" i="11"/>
  <c r="AN37" i="11"/>
  <c r="AO37" i="11"/>
  <c r="AJ38" i="11"/>
  <c r="AK38" i="11"/>
  <c r="AL38" i="11"/>
  <c r="AM38" i="11"/>
  <c r="AN38" i="11"/>
  <c r="AO38" i="11"/>
  <c r="AJ39" i="11"/>
  <c r="AK39" i="11"/>
  <c r="AL39" i="11"/>
  <c r="AM39" i="11"/>
  <c r="AN39" i="11"/>
  <c r="AO39" i="11"/>
  <c r="AJ40" i="11"/>
  <c r="AK40" i="11"/>
  <c r="AL40" i="11"/>
  <c r="AM40" i="11"/>
  <c r="AN40" i="11"/>
  <c r="AO40" i="11"/>
  <c r="AJ41" i="11"/>
  <c r="AK41" i="11"/>
  <c r="AL41" i="11"/>
  <c r="AM41" i="11"/>
  <c r="AN41" i="11"/>
  <c r="AO41" i="11"/>
  <c r="AJ42" i="11"/>
  <c r="AK42" i="11"/>
  <c r="AL42" i="11"/>
  <c r="AM42" i="11"/>
  <c r="AN42" i="11"/>
  <c r="AO42" i="11"/>
  <c r="AJ43" i="11"/>
  <c r="AL43" i="11"/>
  <c r="AN43" i="11"/>
  <c r="AJ45" i="11"/>
  <c r="AK45" i="11"/>
  <c r="AL45" i="11"/>
  <c r="AM45" i="11"/>
  <c r="AN45" i="11"/>
  <c r="AO45" i="11"/>
  <c r="AJ46" i="11"/>
  <c r="AK46" i="11"/>
  <c r="AL46" i="11"/>
  <c r="AM46" i="11"/>
  <c r="AN46" i="11"/>
  <c r="AO46" i="11"/>
  <c r="AJ47" i="11"/>
  <c r="AK47" i="11"/>
  <c r="AL47" i="11"/>
  <c r="AM47" i="11"/>
  <c r="AN47" i="11"/>
  <c r="AO47" i="11"/>
  <c r="AJ48" i="11"/>
  <c r="AK48" i="11"/>
  <c r="AL48" i="11"/>
  <c r="AM48" i="11"/>
  <c r="AN48" i="11"/>
  <c r="AO48" i="11"/>
  <c r="AJ49" i="11"/>
  <c r="AK49" i="11"/>
  <c r="AL49" i="11"/>
  <c r="AM49" i="11"/>
  <c r="AN49" i="11"/>
  <c r="AO49" i="11"/>
  <c r="AJ50" i="11"/>
  <c r="AK50" i="11"/>
  <c r="AL50" i="11"/>
  <c r="AM50" i="11"/>
  <c r="AN50" i="11"/>
  <c r="AO50" i="11"/>
  <c r="AJ51" i="11"/>
  <c r="AK51" i="11"/>
  <c r="AL51" i="11"/>
  <c r="AM51" i="11"/>
  <c r="AN51" i="11"/>
  <c r="AO51" i="11"/>
  <c r="AJ52" i="11"/>
  <c r="AK52" i="11"/>
  <c r="AL52" i="11"/>
  <c r="AM52" i="11"/>
  <c r="AN52" i="11"/>
  <c r="AO52" i="11"/>
  <c r="AJ53" i="11"/>
  <c r="AK53" i="11"/>
  <c r="AL53" i="11"/>
  <c r="AM53" i="11"/>
  <c r="AN53" i="11"/>
  <c r="AO53" i="11"/>
  <c r="AJ54" i="11"/>
  <c r="AL54" i="11"/>
  <c r="AN54" i="11"/>
  <c r="AJ56" i="11"/>
  <c r="AK56" i="11"/>
  <c r="AL56" i="11"/>
  <c r="AM56" i="11"/>
  <c r="AN56" i="11"/>
  <c r="AO56" i="11"/>
  <c r="AJ57" i="11"/>
  <c r="AK57" i="11"/>
  <c r="AL57" i="11"/>
  <c r="AM57" i="11"/>
  <c r="AN57" i="11"/>
  <c r="AO57" i="11"/>
  <c r="AJ58" i="11"/>
  <c r="AK58" i="11"/>
  <c r="AL58" i="11"/>
  <c r="AM58" i="11"/>
  <c r="AN58" i="11"/>
  <c r="AO58" i="11"/>
  <c r="AJ59" i="11"/>
  <c r="AK59" i="11"/>
  <c r="AL59" i="11"/>
  <c r="AM59" i="11"/>
  <c r="AN59" i="11"/>
  <c r="AO59" i="11"/>
  <c r="AJ60" i="11"/>
  <c r="AK60" i="11"/>
  <c r="AL60" i="11"/>
  <c r="AM60" i="11"/>
  <c r="AN60" i="11"/>
  <c r="AO60" i="11"/>
  <c r="AJ61" i="11"/>
  <c r="AK61" i="11"/>
  <c r="AL61" i="11"/>
  <c r="AM61" i="11"/>
  <c r="AN61" i="11"/>
  <c r="AO61" i="11"/>
  <c r="AJ62" i="11"/>
  <c r="AK62" i="11"/>
  <c r="AL62" i="11"/>
  <c r="AM62" i="11"/>
  <c r="AN62" i="11"/>
  <c r="AO62" i="11"/>
  <c r="AJ63" i="11"/>
  <c r="AK63" i="11"/>
  <c r="AL63" i="11"/>
  <c r="AM63" i="11"/>
  <c r="AN63" i="11"/>
  <c r="AO63" i="11"/>
  <c r="AJ64" i="11"/>
  <c r="AK64" i="11"/>
  <c r="AL64" i="11"/>
  <c r="AM64" i="11"/>
  <c r="AN64" i="11"/>
  <c r="AO64" i="11"/>
  <c r="AJ65" i="11"/>
  <c r="AK65" i="11"/>
  <c r="AL65" i="11"/>
  <c r="AM65" i="11"/>
  <c r="AN65" i="11"/>
  <c r="AO65" i="11"/>
  <c r="AJ66" i="11"/>
  <c r="AK66" i="11"/>
  <c r="AL66" i="11"/>
  <c r="AM66" i="11"/>
  <c r="AN66" i="11"/>
  <c r="AO66" i="11"/>
  <c r="AJ67" i="11"/>
  <c r="AK67" i="11"/>
  <c r="AL67" i="11"/>
  <c r="AM67" i="11"/>
  <c r="AN67" i="11"/>
  <c r="AO67" i="11"/>
  <c r="AJ68" i="11"/>
  <c r="AK68" i="11"/>
  <c r="AL68" i="11"/>
  <c r="AM68" i="11"/>
  <c r="AN68" i="11"/>
  <c r="AO68" i="11"/>
  <c r="AJ69" i="11"/>
  <c r="AK69" i="11"/>
  <c r="AL69" i="11"/>
  <c r="AM69" i="11"/>
  <c r="AN69" i="11"/>
  <c r="AO69" i="11"/>
  <c r="AJ70" i="11"/>
  <c r="AK70" i="11"/>
  <c r="AL70" i="11"/>
  <c r="AM70" i="11"/>
  <c r="AN70" i="11"/>
  <c r="AO70" i="11"/>
  <c r="AJ71" i="11"/>
  <c r="AK71" i="11"/>
  <c r="AL71" i="11"/>
  <c r="AM71" i="11"/>
  <c r="AN71" i="11"/>
  <c r="AO71" i="11"/>
  <c r="AJ72" i="11"/>
  <c r="AK72" i="11"/>
  <c r="AL72" i="11"/>
  <c r="AM72" i="11"/>
  <c r="AN72" i="11"/>
  <c r="AO72" i="11"/>
  <c r="AJ73" i="11"/>
  <c r="AK73" i="11"/>
  <c r="AL73" i="11"/>
  <c r="AM73" i="11"/>
  <c r="AN73" i="11"/>
  <c r="AO73" i="11"/>
  <c r="AJ74" i="11"/>
  <c r="AK74" i="11"/>
  <c r="AL74" i="11"/>
  <c r="AM74" i="11"/>
  <c r="AN74" i="11"/>
  <c r="AO74" i="11"/>
  <c r="AJ75" i="11"/>
  <c r="AK75" i="11"/>
  <c r="AL75" i="11"/>
  <c r="AM75" i="11"/>
  <c r="AN75" i="11"/>
  <c r="AO75" i="11"/>
  <c r="AJ76" i="11"/>
  <c r="AK76" i="11"/>
  <c r="AL76" i="11"/>
  <c r="AM76" i="11"/>
  <c r="AN76" i="11"/>
  <c r="AO76" i="11"/>
  <c r="AJ77" i="11"/>
  <c r="AL77" i="11"/>
  <c r="AN77" i="11"/>
  <c r="AJ79" i="11"/>
  <c r="AK79" i="11"/>
  <c r="AL79" i="11"/>
  <c r="AM79" i="11"/>
  <c r="AN79" i="11"/>
  <c r="AO79" i="11"/>
  <c r="AJ80" i="11"/>
  <c r="AK80" i="11"/>
  <c r="AL80" i="11"/>
  <c r="AM80" i="11"/>
  <c r="AN80" i="11"/>
  <c r="AO80" i="11"/>
  <c r="AJ81" i="11"/>
  <c r="AK81" i="11"/>
  <c r="AL81" i="11"/>
  <c r="AM81" i="11"/>
  <c r="AN81" i="11"/>
  <c r="AO81" i="11"/>
  <c r="AJ82" i="11"/>
  <c r="AL82" i="11"/>
  <c r="AN82" i="11"/>
  <c r="AJ84" i="11"/>
  <c r="AK84" i="11"/>
  <c r="AL84" i="11"/>
  <c r="AM84" i="11"/>
  <c r="AN84" i="11"/>
  <c r="AO84" i="11"/>
  <c r="AJ85" i="11"/>
  <c r="AK85" i="11"/>
  <c r="AL85" i="11"/>
  <c r="AM85" i="11"/>
  <c r="AN85" i="11"/>
  <c r="AO85" i="11"/>
  <c r="AJ86" i="11"/>
  <c r="AK86" i="11"/>
  <c r="AL86" i="11"/>
  <c r="AM86" i="11"/>
  <c r="AN86" i="11"/>
  <c r="AO86" i="11"/>
  <c r="AJ87" i="11"/>
  <c r="AK87" i="11"/>
  <c r="AL87" i="11"/>
  <c r="AM87" i="11"/>
  <c r="AN87" i="11"/>
  <c r="AO87" i="11"/>
  <c r="AJ88" i="11"/>
  <c r="AK88" i="11"/>
  <c r="AL88" i="11"/>
  <c r="AM88" i="11"/>
  <c r="AN88" i="11"/>
  <c r="AO88" i="11"/>
  <c r="AJ89" i="11"/>
  <c r="AK89" i="11"/>
  <c r="AL89" i="11"/>
  <c r="AM89" i="11"/>
  <c r="AN89" i="11"/>
  <c r="AO89" i="11"/>
  <c r="AJ90" i="11"/>
  <c r="AK90" i="11"/>
  <c r="AL90" i="11"/>
  <c r="AM90" i="11"/>
  <c r="AN90" i="11"/>
  <c r="AO90" i="11"/>
  <c r="AJ91" i="11"/>
  <c r="AK91" i="11"/>
  <c r="AL91" i="11"/>
  <c r="AM91" i="11"/>
  <c r="AN91" i="11"/>
  <c r="AO91" i="11"/>
  <c r="AJ92" i="11"/>
  <c r="AK92" i="11"/>
  <c r="AL92" i="11"/>
  <c r="AM92" i="11"/>
  <c r="AN92" i="11"/>
  <c r="AO92" i="11"/>
  <c r="AJ93" i="11"/>
  <c r="AK93" i="11"/>
  <c r="AL93" i="11"/>
  <c r="AM93" i="11"/>
  <c r="AN93" i="11"/>
  <c r="AO93" i="11"/>
  <c r="AJ94" i="11"/>
  <c r="AK94" i="11"/>
  <c r="AL94" i="11"/>
  <c r="AM94" i="11"/>
  <c r="AN94" i="11"/>
  <c r="AO94" i="11"/>
  <c r="AJ95" i="11"/>
  <c r="AK95" i="11"/>
  <c r="AL95" i="11"/>
  <c r="AM95" i="11"/>
  <c r="AN95" i="11"/>
  <c r="AO95" i="11"/>
  <c r="AJ96" i="11"/>
  <c r="AK96" i="11"/>
  <c r="AL96" i="11"/>
  <c r="AM96" i="11"/>
  <c r="AN96" i="11"/>
  <c r="AO96" i="11"/>
  <c r="AJ97" i="11"/>
  <c r="AK97" i="11"/>
  <c r="AL97" i="11"/>
  <c r="AM97" i="11"/>
  <c r="AN97" i="11"/>
  <c r="AO97" i="11"/>
  <c r="AJ98" i="11"/>
  <c r="AK98" i="11"/>
  <c r="AL98" i="11"/>
  <c r="AM98" i="11"/>
  <c r="AN98" i="11"/>
  <c r="AO98" i="11"/>
  <c r="AJ99" i="11"/>
  <c r="AK99" i="11"/>
  <c r="AL99" i="11"/>
  <c r="AM99" i="11"/>
  <c r="AN99" i="11"/>
  <c r="AO99" i="11"/>
  <c r="AJ100" i="11"/>
  <c r="AK100" i="11"/>
  <c r="AL100" i="11"/>
  <c r="AM100" i="11"/>
  <c r="AN100" i="11"/>
  <c r="AO100" i="11"/>
  <c r="AJ101" i="11"/>
  <c r="AK101" i="11"/>
  <c r="AL101" i="11"/>
  <c r="AM101" i="11"/>
  <c r="AN101" i="11"/>
  <c r="AO101" i="11"/>
  <c r="AJ102" i="11"/>
  <c r="AK102" i="11"/>
  <c r="AL102" i="11"/>
  <c r="AM102" i="11"/>
  <c r="AN102" i="11"/>
  <c r="AO102" i="11"/>
  <c r="AJ103" i="11"/>
  <c r="AK103" i="11"/>
  <c r="AL103" i="11"/>
  <c r="AM103" i="11"/>
  <c r="AN103" i="11"/>
  <c r="AO103" i="11"/>
  <c r="AJ104" i="11"/>
  <c r="AL104" i="11"/>
  <c r="AN104" i="11"/>
  <c r="AJ106" i="11"/>
  <c r="AK106" i="11"/>
  <c r="AL106" i="11"/>
  <c r="AM106" i="11"/>
  <c r="AN106" i="11"/>
  <c r="AO106" i="11"/>
  <c r="AJ107" i="11"/>
  <c r="AK107" i="11"/>
  <c r="AL107" i="11"/>
  <c r="AM107" i="11"/>
  <c r="AN107" i="11"/>
  <c r="AO107" i="11"/>
  <c r="AJ108" i="11"/>
  <c r="AK108" i="11"/>
  <c r="AL108" i="11"/>
  <c r="AM108" i="11"/>
  <c r="AN108" i="11"/>
  <c r="AO108" i="11"/>
  <c r="AJ109" i="11"/>
  <c r="AK109" i="11"/>
  <c r="AL109" i="11"/>
  <c r="AM109" i="11"/>
  <c r="AN109" i="11"/>
  <c r="AO109" i="11"/>
  <c r="AJ110" i="11"/>
  <c r="AK110" i="11"/>
  <c r="AL110" i="11"/>
  <c r="AM110" i="11"/>
  <c r="AN110" i="11"/>
  <c r="AO110" i="11"/>
  <c r="AJ111" i="11"/>
  <c r="AL111" i="11"/>
  <c r="AN111" i="11"/>
  <c r="AJ112" i="11"/>
  <c r="AL112" i="11"/>
  <c r="AN112" i="11"/>
  <c r="AO5" i="11"/>
  <c r="AN5" i="11"/>
  <c r="AM5" i="11"/>
  <c r="AL5" i="11"/>
  <c r="AK5" i="11"/>
  <c r="AJ5" i="11"/>
  <c r="AH127" i="11"/>
  <c r="AH126" i="11"/>
  <c r="AI125" i="11"/>
  <c r="AH125" i="11"/>
  <c r="AI124" i="11"/>
  <c r="AH124" i="11"/>
  <c r="AI123" i="11"/>
  <c r="AH123" i="11"/>
  <c r="AI122" i="11"/>
  <c r="AH122" i="11"/>
  <c r="AI121" i="11"/>
  <c r="AH121" i="11"/>
  <c r="AI120" i="11"/>
  <c r="AH120" i="11"/>
  <c r="AI119" i="11"/>
  <c r="AH119" i="11"/>
  <c r="AI118" i="11"/>
  <c r="AH118" i="11"/>
  <c r="AI117" i="11"/>
  <c r="AH117" i="11"/>
  <c r="AI116" i="11"/>
  <c r="AH116" i="11"/>
  <c r="AH112" i="11"/>
  <c r="AH111" i="11"/>
  <c r="AI110" i="11"/>
  <c r="AH110" i="11"/>
  <c r="AI109" i="11"/>
  <c r="AH109" i="11"/>
  <c r="AI108" i="11"/>
  <c r="AH108" i="11"/>
  <c r="AI107" i="11"/>
  <c r="AH107" i="11"/>
  <c r="AI106" i="11"/>
  <c r="AH106" i="11"/>
  <c r="AH104" i="11"/>
  <c r="AI103" i="11"/>
  <c r="AH103" i="11"/>
  <c r="AI102" i="11"/>
  <c r="AH102" i="11"/>
  <c r="AI101" i="11"/>
  <c r="AH101" i="11"/>
  <c r="AI100" i="11"/>
  <c r="AH100" i="11"/>
  <c r="AI99" i="11"/>
  <c r="AH99" i="11"/>
  <c r="AI98" i="11"/>
  <c r="AH98" i="11"/>
  <c r="AI97" i="11"/>
  <c r="AH97" i="11"/>
  <c r="AI96" i="11"/>
  <c r="AH96" i="11"/>
  <c r="AI95" i="11"/>
  <c r="AH95" i="11"/>
  <c r="AI94" i="11"/>
  <c r="AH94" i="11"/>
  <c r="AI93" i="11"/>
  <c r="AH93" i="11"/>
  <c r="AI92" i="11"/>
  <c r="AH92" i="11"/>
  <c r="AI91" i="11"/>
  <c r="AH91" i="11"/>
  <c r="AI90" i="11"/>
  <c r="AH90" i="11"/>
  <c r="AI89" i="11"/>
  <c r="AH89" i="11"/>
  <c r="AI88" i="11"/>
  <c r="AH88" i="11"/>
  <c r="AI87" i="11"/>
  <c r="AH87" i="11"/>
  <c r="AI86" i="11"/>
  <c r="AH86" i="11"/>
  <c r="AI85" i="11"/>
  <c r="AH85" i="11"/>
  <c r="AI84" i="11"/>
  <c r="AH84" i="11"/>
  <c r="AH82" i="11"/>
  <c r="AI81" i="11"/>
  <c r="AH81" i="11"/>
  <c r="AI80" i="11"/>
  <c r="AH80" i="11"/>
  <c r="AI79" i="11"/>
  <c r="AH79" i="11"/>
  <c r="AH77" i="11"/>
  <c r="AI76" i="11"/>
  <c r="AH76" i="11"/>
  <c r="AI75" i="11"/>
  <c r="AH75" i="11"/>
  <c r="AI74" i="11"/>
  <c r="AH74" i="11"/>
  <c r="AI73" i="11"/>
  <c r="AH73" i="11"/>
  <c r="AI72" i="11"/>
  <c r="AH72" i="11"/>
  <c r="AI71" i="11"/>
  <c r="AH71" i="11"/>
  <c r="AI70" i="11"/>
  <c r="AH70" i="11"/>
  <c r="AI69" i="11"/>
  <c r="AH69" i="11"/>
  <c r="AI68" i="11"/>
  <c r="AH68" i="11"/>
  <c r="AI67" i="11"/>
  <c r="AH67" i="11"/>
  <c r="AI66" i="11"/>
  <c r="AH66" i="11"/>
  <c r="AI65" i="11"/>
  <c r="AH65" i="11"/>
  <c r="AI64" i="11"/>
  <c r="AH64" i="11"/>
  <c r="AI63" i="11"/>
  <c r="AH63" i="11"/>
  <c r="AI62" i="11"/>
  <c r="AH62" i="11"/>
  <c r="AI61" i="11"/>
  <c r="AH61" i="11"/>
  <c r="AI60" i="11"/>
  <c r="AH60" i="11"/>
  <c r="AI59" i="11"/>
  <c r="AH59" i="11"/>
  <c r="AI58" i="11"/>
  <c r="AH58" i="11"/>
  <c r="AI57" i="11"/>
  <c r="AH57" i="11"/>
  <c r="AI56" i="11"/>
  <c r="AH56" i="11"/>
  <c r="AH54" i="11"/>
  <c r="AI53" i="11"/>
  <c r="AH53" i="11"/>
  <c r="AI52" i="11"/>
  <c r="AH52" i="11"/>
  <c r="AI51" i="11"/>
  <c r="AH51" i="11"/>
  <c r="AI50" i="11"/>
  <c r="AH50" i="11"/>
  <c r="AI49" i="11"/>
  <c r="AH49" i="11"/>
  <c r="AI48" i="11"/>
  <c r="AH48" i="11"/>
  <c r="AI47" i="11"/>
  <c r="AH47" i="11"/>
  <c r="AI46" i="11"/>
  <c r="AH46" i="11"/>
  <c r="AI45" i="11"/>
  <c r="AH45" i="11"/>
  <c r="AH43" i="11"/>
  <c r="AI42" i="11"/>
  <c r="AH42" i="11"/>
  <c r="AI41" i="11"/>
  <c r="AH41" i="11"/>
  <c r="AI40" i="11"/>
  <c r="AH40" i="11"/>
  <c r="AI39" i="11"/>
  <c r="AH39" i="11"/>
  <c r="AI38" i="11"/>
  <c r="AH38" i="11"/>
  <c r="AI37" i="11"/>
  <c r="AH37" i="11"/>
  <c r="AI36" i="11"/>
  <c r="AH36" i="11"/>
  <c r="AI35" i="11"/>
  <c r="AH35" i="11"/>
  <c r="AI34" i="11"/>
  <c r="AH34" i="11"/>
  <c r="AI33" i="11"/>
  <c r="AH33" i="11"/>
  <c r="AI32" i="11"/>
  <c r="AH32" i="11"/>
  <c r="AI31" i="11"/>
  <c r="AH31" i="11"/>
  <c r="AI30" i="11"/>
  <c r="AH30" i="11"/>
  <c r="AI29" i="11"/>
  <c r="AH29" i="11"/>
  <c r="AI28" i="11"/>
  <c r="AH28" i="11"/>
  <c r="AI27" i="11"/>
  <c r="AH27" i="11"/>
  <c r="AI26" i="11"/>
  <c r="AH26" i="11"/>
  <c r="AI25" i="11"/>
  <c r="AH25" i="11"/>
  <c r="AI24" i="11"/>
  <c r="AH24" i="11"/>
  <c r="AI23" i="11"/>
  <c r="AH23" i="11"/>
  <c r="AI22" i="11"/>
  <c r="AH22" i="11"/>
  <c r="AI21" i="11"/>
  <c r="AH21" i="11"/>
  <c r="AI20" i="11"/>
  <c r="AH20" i="11"/>
  <c r="AH18" i="11"/>
  <c r="AI17" i="11"/>
  <c r="AH17" i="11"/>
  <c r="AI16" i="11"/>
  <c r="AH16" i="11"/>
  <c r="AI15" i="11"/>
  <c r="AH15" i="11"/>
  <c r="AI14" i="11"/>
  <c r="AH14" i="11"/>
  <c r="AI13" i="11"/>
  <c r="AH13" i="11"/>
  <c r="AI12" i="11"/>
  <c r="AH12" i="11"/>
  <c r="AI11" i="11"/>
  <c r="AH11" i="11"/>
  <c r="AI10" i="11"/>
  <c r="AH10" i="11"/>
  <c r="AI9" i="11"/>
  <c r="AH9" i="11"/>
  <c r="AI8" i="11"/>
  <c r="AH8" i="11"/>
  <c r="AI7" i="11"/>
  <c r="AH7" i="11"/>
  <c r="AI6" i="11"/>
  <c r="AH6" i="11"/>
  <c r="AI5" i="11"/>
  <c r="AH5" i="11"/>
  <c r="AF126" i="11"/>
  <c r="AF127" i="11" s="1"/>
  <c r="AF111" i="11"/>
  <c r="AF104" i="11"/>
  <c r="AF112" i="11" s="1"/>
  <c r="AF82" i="11"/>
  <c r="AF77" i="11"/>
  <c r="AF54" i="11"/>
  <c r="AF43" i="11"/>
  <c r="AF18" i="11"/>
  <c r="I9" i="1" l="1"/>
  <c r="H9" i="1"/>
  <c r="G9" i="1"/>
  <c r="F9" i="1"/>
  <c r="E9" i="1"/>
  <c r="D9" i="1"/>
  <c r="C9" i="1"/>
  <c r="AE125" i="11" l="1"/>
  <c r="AD125" i="11"/>
  <c r="AE124" i="11"/>
  <c r="AD124" i="11"/>
  <c r="AE123" i="11"/>
  <c r="AD123" i="11"/>
  <c r="AE122" i="11"/>
  <c r="AD122" i="11"/>
  <c r="AE121" i="11"/>
  <c r="AD121" i="11"/>
  <c r="AE120" i="11"/>
  <c r="AD120" i="11"/>
  <c r="AE119" i="11"/>
  <c r="AD119" i="11"/>
  <c r="AE118" i="11"/>
  <c r="AD118" i="11"/>
  <c r="AE117" i="11"/>
  <c r="AD117" i="11"/>
  <c r="AE116" i="11"/>
  <c r="AD116" i="11"/>
  <c r="AE110" i="11"/>
  <c r="AD110" i="11"/>
  <c r="AE109" i="11"/>
  <c r="AD109" i="11"/>
  <c r="AE108" i="11"/>
  <c r="AD108" i="11"/>
  <c r="AE107" i="11"/>
  <c r="AD107" i="11"/>
  <c r="AE106" i="11"/>
  <c r="AD106" i="11"/>
  <c r="AE103" i="11"/>
  <c r="AD103" i="11"/>
  <c r="AE102" i="11"/>
  <c r="AD102" i="11"/>
  <c r="AE101" i="11"/>
  <c r="AD101" i="11"/>
  <c r="AE100" i="11"/>
  <c r="AD100" i="11"/>
  <c r="AE99" i="11"/>
  <c r="AD99" i="11"/>
  <c r="AE98" i="11"/>
  <c r="AD98" i="11"/>
  <c r="AE97" i="11"/>
  <c r="AD97" i="11"/>
  <c r="AE96" i="11"/>
  <c r="AD96" i="11"/>
  <c r="AE95" i="11"/>
  <c r="AD95" i="11"/>
  <c r="AE94" i="11"/>
  <c r="AD94" i="11"/>
  <c r="AE93" i="11"/>
  <c r="AD93" i="11"/>
  <c r="AE92" i="11"/>
  <c r="AD92" i="11"/>
  <c r="AE91" i="11"/>
  <c r="AD91" i="11"/>
  <c r="AE90" i="11"/>
  <c r="AD90" i="11"/>
  <c r="AE89" i="11"/>
  <c r="AD89" i="11"/>
  <c r="AE88" i="11"/>
  <c r="AD88" i="11"/>
  <c r="AE87" i="11"/>
  <c r="AD87" i="11"/>
  <c r="AE86" i="11"/>
  <c r="AD86" i="11"/>
  <c r="AE85" i="11"/>
  <c r="AD85" i="11"/>
  <c r="AE84" i="11"/>
  <c r="AD84" i="11"/>
  <c r="AE81" i="11"/>
  <c r="AD81" i="11"/>
  <c r="AE80" i="11"/>
  <c r="AD80" i="11"/>
  <c r="AE79" i="11"/>
  <c r="AD79" i="11"/>
  <c r="AE76" i="11"/>
  <c r="AD76" i="11"/>
  <c r="AE75" i="11"/>
  <c r="AD75" i="11"/>
  <c r="AE74" i="11"/>
  <c r="AD74" i="11"/>
  <c r="AE73" i="11"/>
  <c r="AD73" i="11"/>
  <c r="AE72" i="11"/>
  <c r="AD72" i="11"/>
  <c r="AE71" i="11"/>
  <c r="AD71" i="11"/>
  <c r="AE70" i="11"/>
  <c r="AD70" i="11"/>
  <c r="AE69" i="11"/>
  <c r="AD69" i="11"/>
  <c r="AE68" i="11"/>
  <c r="AD68" i="11"/>
  <c r="AE67" i="11"/>
  <c r="AD67" i="11"/>
  <c r="AE66" i="11"/>
  <c r="AD66" i="11"/>
  <c r="AE65" i="11"/>
  <c r="AD65" i="11"/>
  <c r="AE64" i="11"/>
  <c r="AD64" i="11"/>
  <c r="AE63" i="11"/>
  <c r="AD63" i="11"/>
  <c r="AE62" i="11"/>
  <c r="AD62" i="11"/>
  <c r="AE61" i="11"/>
  <c r="AD61" i="11"/>
  <c r="AE60" i="11"/>
  <c r="AD60" i="11"/>
  <c r="AE59" i="11"/>
  <c r="AD59" i="11"/>
  <c r="AE58" i="11"/>
  <c r="AD58" i="11"/>
  <c r="AE57" i="11"/>
  <c r="AD57" i="11"/>
  <c r="AE56" i="11"/>
  <c r="AD56" i="11"/>
  <c r="AE53" i="11"/>
  <c r="AD53" i="11"/>
  <c r="AE52" i="11"/>
  <c r="AD52" i="11"/>
  <c r="AE51" i="11"/>
  <c r="AD51" i="11"/>
  <c r="AE50" i="11"/>
  <c r="AD50" i="11"/>
  <c r="AE49" i="11"/>
  <c r="AD49" i="11"/>
  <c r="AE48" i="11"/>
  <c r="AD48" i="11"/>
  <c r="AE47" i="11"/>
  <c r="AD47" i="11"/>
  <c r="AE46" i="11"/>
  <c r="AD46" i="11"/>
  <c r="AE45" i="11"/>
  <c r="AD45" i="11"/>
  <c r="AE42" i="11"/>
  <c r="AD42" i="11"/>
  <c r="AE41" i="11"/>
  <c r="AD41" i="11"/>
  <c r="AE40" i="11"/>
  <c r="AD40" i="11"/>
  <c r="AE39" i="11"/>
  <c r="AD39" i="11"/>
  <c r="AE38" i="11"/>
  <c r="AD38" i="11"/>
  <c r="AE37" i="11"/>
  <c r="AD37" i="11"/>
  <c r="AE36" i="11"/>
  <c r="AD36" i="11"/>
  <c r="AE35" i="11"/>
  <c r="AD35" i="11"/>
  <c r="AE34" i="11"/>
  <c r="AD34" i="11"/>
  <c r="AE33" i="11"/>
  <c r="AD33" i="11"/>
  <c r="AE32" i="11"/>
  <c r="AD32" i="11"/>
  <c r="AE31" i="11"/>
  <c r="AD31" i="11"/>
  <c r="AE30" i="11"/>
  <c r="AD30" i="11"/>
  <c r="AE29" i="11"/>
  <c r="AD29" i="11"/>
  <c r="AE28" i="11"/>
  <c r="AD28" i="11"/>
  <c r="AE27" i="11"/>
  <c r="AD27" i="11"/>
  <c r="AE26" i="11"/>
  <c r="AD26" i="11"/>
  <c r="AE25" i="11"/>
  <c r="AD25" i="11"/>
  <c r="AE24" i="11"/>
  <c r="AD24" i="11"/>
  <c r="AE23" i="11"/>
  <c r="AD23" i="11"/>
  <c r="AE22" i="11"/>
  <c r="AD22" i="11"/>
  <c r="AE21" i="11"/>
  <c r="AD21" i="11"/>
  <c r="AE20" i="11"/>
  <c r="AD20" i="11"/>
  <c r="AE17" i="11"/>
  <c r="AD17" i="11"/>
  <c r="AE16" i="11"/>
  <c r="AD16" i="11"/>
  <c r="AE15" i="11"/>
  <c r="AD15" i="11"/>
  <c r="AE14" i="11"/>
  <c r="AD14" i="11"/>
  <c r="AE13" i="11"/>
  <c r="AD13" i="11"/>
  <c r="AE12" i="11"/>
  <c r="AD12" i="11"/>
  <c r="AE11" i="11"/>
  <c r="AD11" i="11"/>
  <c r="AE10" i="11"/>
  <c r="AD10" i="11"/>
  <c r="AE9" i="11"/>
  <c r="AD9" i="11"/>
  <c r="AE8" i="11"/>
  <c r="AD8" i="11"/>
  <c r="AE7" i="11"/>
  <c r="AD7" i="11"/>
  <c r="AE6" i="11"/>
  <c r="AD6" i="11"/>
  <c r="AE5" i="11"/>
  <c r="AD5" i="11"/>
  <c r="AB126" i="11"/>
  <c r="AB111" i="11"/>
  <c r="AB104" i="11"/>
  <c r="AB82" i="11"/>
  <c r="AB77" i="11"/>
  <c r="AB54" i="11"/>
  <c r="AB43" i="11"/>
  <c r="AB18" i="11"/>
  <c r="AB127" i="11" l="1"/>
  <c r="AB112" i="11"/>
  <c r="AA125" i="11" l="1"/>
  <c r="Z125" i="11"/>
  <c r="AA124" i="11"/>
  <c r="Z124" i="11"/>
  <c r="AA123" i="11"/>
  <c r="Z123" i="11"/>
  <c r="AA122" i="11"/>
  <c r="Z122" i="11"/>
  <c r="AA121" i="11"/>
  <c r="Z121" i="11"/>
  <c r="AA120" i="11"/>
  <c r="Z120" i="11"/>
  <c r="AA119" i="11"/>
  <c r="Z119" i="11"/>
  <c r="AA118" i="11"/>
  <c r="Z118" i="11"/>
  <c r="AA117" i="11"/>
  <c r="Z117" i="11"/>
  <c r="AA116" i="11"/>
  <c r="Z116" i="11"/>
  <c r="AA110" i="11"/>
  <c r="Z110" i="11"/>
  <c r="AA109" i="11"/>
  <c r="Z109" i="11"/>
  <c r="AA108" i="11"/>
  <c r="Z108" i="11"/>
  <c r="AA107" i="11"/>
  <c r="Z107" i="11"/>
  <c r="AA106" i="11"/>
  <c r="Z106" i="11"/>
  <c r="AA103" i="11"/>
  <c r="Z103" i="11"/>
  <c r="AA102" i="11"/>
  <c r="Z102" i="11"/>
  <c r="AA101" i="11"/>
  <c r="Z101" i="11"/>
  <c r="AA100" i="11"/>
  <c r="Z100" i="11"/>
  <c r="AA99" i="11"/>
  <c r="Z99" i="11"/>
  <c r="AA98" i="11"/>
  <c r="Z98" i="11"/>
  <c r="AA97" i="11"/>
  <c r="Z97" i="11"/>
  <c r="AA96" i="11"/>
  <c r="Z96" i="11"/>
  <c r="AA95" i="11"/>
  <c r="Z95" i="11"/>
  <c r="AA94" i="11"/>
  <c r="Z94" i="11"/>
  <c r="AA93" i="11"/>
  <c r="Z93" i="11"/>
  <c r="AA92" i="11"/>
  <c r="Z92" i="11"/>
  <c r="AA91" i="11"/>
  <c r="Z91" i="11"/>
  <c r="AA90" i="11"/>
  <c r="Z90" i="11"/>
  <c r="AA89" i="11"/>
  <c r="Z89" i="11"/>
  <c r="AA88" i="11"/>
  <c r="Z88" i="11"/>
  <c r="AA87" i="11"/>
  <c r="Z87" i="11"/>
  <c r="AA86" i="11"/>
  <c r="Z86" i="11"/>
  <c r="AA85" i="11"/>
  <c r="Z85" i="11"/>
  <c r="AA84" i="11"/>
  <c r="Z84" i="11"/>
  <c r="AA81" i="11"/>
  <c r="Z81" i="11"/>
  <c r="AA80" i="11"/>
  <c r="Z80" i="11"/>
  <c r="AA79" i="11"/>
  <c r="Z79" i="11"/>
  <c r="AA76" i="11"/>
  <c r="Z76" i="11"/>
  <c r="AA75" i="11"/>
  <c r="Z75" i="11"/>
  <c r="AA74" i="11"/>
  <c r="Z74" i="11"/>
  <c r="AA73" i="11"/>
  <c r="Z73" i="11"/>
  <c r="AA72" i="11"/>
  <c r="Z72" i="11"/>
  <c r="AA71" i="11"/>
  <c r="Z71" i="11"/>
  <c r="AA70" i="11"/>
  <c r="Z70" i="11"/>
  <c r="AA69" i="11"/>
  <c r="Z69" i="11"/>
  <c r="AA68" i="11"/>
  <c r="Z68" i="11"/>
  <c r="AA67" i="11"/>
  <c r="Z67" i="11"/>
  <c r="AA66" i="11"/>
  <c r="Z66" i="11"/>
  <c r="AA65" i="11"/>
  <c r="Z65" i="11"/>
  <c r="AA64" i="11"/>
  <c r="Z64" i="11"/>
  <c r="AA63" i="11"/>
  <c r="Z63" i="11"/>
  <c r="AA62" i="11"/>
  <c r="Z62" i="11"/>
  <c r="AA61" i="11"/>
  <c r="Z61" i="11"/>
  <c r="AA60" i="11"/>
  <c r="Z60" i="11"/>
  <c r="AA59" i="11"/>
  <c r="Z59" i="11"/>
  <c r="AA58" i="11"/>
  <c r="Z58" i="11"/>
  <c r="AA57" i="11"/>
  <c r="Z57" i="11"/>
  <c r="AA56" i="11"/>
  <c r="Z56" i="11"/>
  <c r="AA53" i="11"/>
  <c r="Z53" i="11"/>
  <c r="AA52" i="11"/>
  <c r="Z52" i="11"/>
  <c r="AA51" i="11"/>
  <c r="Z51" i="11"/>
  <c r="AA50" i="11"/>
  <c r="Z50" i="11"/>
  <c r="AA49" i="11"/>
  <c r="Z49" i="11"/>
  <c r="AA48" i="11"/>
  <c r="Z48" i="11"/>
  <c r="AA47" i="11"/>
  <c r="Z47" i="11"/>
  <c r="AA46" i="11"/>
  <c r="Z46" i="11"/>
  <c r="AA45" i="11"/>
  <c r="Z45" i="11"/>
  <c r="AA42" i="11"/>
  <c r="Z42" i="11"/>
  <c r="AA41" i="11"/>
  <c r="Z41" i="11"/>
  <c r="AA40" i="11"/>
  <c r="Z40" i="11"/>
  <c r="AA39" i="11"/>
  <c r="Z39" i="11"/>
  <c r="AA38" i="11"/>
  <c r="Z38" i="11"/>
  <c r="AA37" i="11"/>
  <c r="Z37" i="11"/>
  <c r="AA36" i="11"/>
  <c r="Z36" i="11"/>
  <c r="AA35" i="11"/>
  <c r="Z35" i="11"/>
  <c r="AA34" i="11"/>
  <c r="Z34" i="11"/>
  <c r="AA33" i="11"/>
  <c r="Z33" i="11"/>
  <c r="AA32" i="11"/>
  <c r="Z32" i="11"/>
  <c r="AA31" i="11"/>
  <c r="Z31" i="11"/>
  <c r="AA30" i="11"/>
  <c r="Z30" i="11"/>
  <c r="AA29" i="11"/>
  <c r="Z29" i="11"/>
  <c r="AA28" i="11"/>
  <c r="Z28" i="11"/>
  <c r="AA27" i="11"/>
  <c r="Z27" i="11"/>
  <c r="AA26" i="11"/>
  <c r="Z26" i="11"/>
  <c r="AA25" i="11"/>
  <c r="Z25" i="11"/>
  <c r="AA24" i="11"/>
  <c r="Z24" i="11"/>
  <c r="AA23" i="11"/>
  <c r="Z23" i="11"/>
  <c r="AA22" i="11"/>
  <c r="Z22" i="11"/>
  <c r="AA21" i="11"/>
  <c r="Z21" i="11"/>
  <c r="AA20" i="11"/>
  <c r="Z20" i="11"/>
  <c r="AA17" i="11"/>
  <c r="Z17" i="11"/>
  <c r="AA16" i="11"/>
  <c r="Z16" i="11"/>
  <c r="AA15" i="11"/>
  <c r="Z15" i="11"/>
  <c r="AA14" i="11"/>
  <c r="Z14" i="11"/>
  <c r="AA13" i="11"/>
  <c r="Z13" i="11"/>
  <c r="AA12" i="11"/>
  <c r="Z12" i="11"/>
  <c r="AA11" i="11"/>
  <c r="Z11" i="11"/>
  <c r="AA10" i="11"/>
  <c r="Z10" i="11"/>
  <c r="AA9" i="11"/>
  <c r="Z9" i="11"/>
  <c r="AA8" i="11"/>
  <c r="Z8" i="11"/>
  <c r="AA7" i="11"/>
  <c r="Z7" i="11"/>
  <c r="AA6" i="11"/>
  <c r="Z6" i="11"/>
  <c r="AA5" i="11"/>
  <c r="Z5" i="11"/>
  <c r="X126" i="11"/>
  <c r="AD126" i="11" s="1"/>
  <c r="X111" i="11"/>
  <c r="AD111" i="11" s="1"/>
  <c r="X104" i="11"/>
  <c r="AD104" i="11" s="1"/>
  <c r="X82" i="11"/>
  <c r="AD82" i="11" s="1"/>
  <c r="X77" i="11"/>
  <c r="AD77" i="11" s="1"/>
  <c r="X54" i="11"/>
  <c r="AD54" i="11" s="1"/>
  <c r="X43" i="11"/>
  <c r="AD43" i="11" s="1"/>
  <c r="X18" i="11"/>
  <c r="AD18" i="11" s="1"/>
  <c r="X127" i="11" l="1"/>
  <c r="AD127" i="11" s="1"/>
  <c r="X112" i="11"/>
  <c r="AD112" i="11" s="1"/>
  <c r="J58" i="9"/>
  <c r="K58" i="9" l="1"/>
  <c r="W125" i="11"/>
  <c r="V125" i="11"/>
  <c r="W124" i="11"/>
  <c r="V124" i="11"/>
  <c r="W123" i="11"/>
  <c r="V123" i="11"/>
  <c r="W122" i="11"/>
  <c r="V122" i="11"/>
  <c r="W121" i="11"/>
  <c r="V121" i="11"/>
  <c r="W120" i="11"/>
  <c r="V120" i="11"/>
  <c r="W119" i="11"/>
  <c r="V119" i="11"/>
  <c r="W118" i="11"/>
  <c r="V118" i="11"/>
  <c r="W117" i="11"/>
  <c r="V117" i="11"/>
  <c r="W116" i="11"/>
  <c r="V116" i="11"/>
  <c r="W110" i="11"/>
  <c r="V110" i="11"/>
  <c r="W109" i="11"/>
  <c r="V109" i="11"/>
  <c r="W108" i="11"/>
  <c r="V108" i="11"/>
  <c r="W107" i="11"/>
  <c r="V107" i="11"/>
  <c r="W106" i="11"/>
  <c r="V106" i="11"/>
  <c r="W103" i="11"/>
  <c r="V103" i="11"/>
  <c r="W102" i="11"/>
  <c r="V102" i="11"/>
  <c r="W101" i="11"/>
  <c r="V101" i="11"/>
  <c r="W100" i="11"/>
  <c r="V100" i="11"/>
  <c r="W99" i="11"/>
  <c r="V99" i="11"/>
  <c r="W98" i="11"/>
  <c r="V98" i="11"/>
  <c r="W97" i="11"/>
  <c r="V97" i="11"/>
  <c r="W96" i="11"/>
  <c r="V96" i="11"/>
  <c r="W95" i="11"/>
  <c r="V95" i="11"/>
  <c r="W94" i="11"/>
  <c r="V94" i="11"/>
  <c r="W93" i="11"/>
  <c r="V93" i="11"/>
  <c r="W92" i="11"/>
  <c r="V92" i="11"/>
  <c r="W91" i="11"/>
  <c r="V91" i="11"/>
  <c r="W90" i="11"/>
  <c r="V90" i="11"/>
  <c r="W89" i="11"/>
  <c r="V89" i="11"/>
  <c r="W88" i="11"/>
  <c r="V88" i="11"/>
  <c r="W87" i="11"/>
  <c r="V87" i="11"/>
  <c r="W86" i="11"/>
  <c r="V86" i="11"/>
  <c r="W85" i="11"/>
  <c r="V85" i="11"/>
  <c r="W84" i="11"/>
  <c r="V84" i="11"/>
  <c r="W81" i="11"/>
  <c r="V81" i="11"/>
  <c r="W80" i="11"/>
  <c r="V80" i="11"/>
  <c r="W79" i="11"/>
  <c r="V79" i="11"/>
  <c r="W76" i="11"/>
  <c r="V76" i="11"/>
  <c r="W75" i="11"/>
  <c r="V75" i="11"/>
  <c r="W74" i="11"/>
  <c r="V74" i="11"/>
  <c r="W73" i="11"/>
  <c r="V73" i="11"/>
  <c r="W72" i="11"/>
  <c r="V72" i="11"/>
  <c r="W71" i="11"/>
  <c r="V71" i="11"/>
  <c r="W70" i="11"/>
  <c r="V70" i="11"/>
  <c r="W69" i="11"/>
  <c r="V69" i="11"/>
  <c r="W68" i="11"/>
  <c r="V68" i="11"/>
  <c r="W67" i="11"/>
  <c r="V67" i="11"/>
  <c r="W66" i="11"/>
  <c r="V66" i="11"/>
  <c r="W65" i="11"/>
  <c r="V65" i="11"/>
  <c r="W64" i="11"/>
  <c r="V64" i="11"/>
  <c r="W63" i="11"/>
  <c r="V63" i="11"/>
  <c r="W62" i="11"/>
  <c r="V62" i="11"/>
  <c r="W61" i="11"/>
  <c r="V61" i="11"/>
  <c r="W60" i="11"/>
  <c r="V60" i="11"/>
  <c r="W59" i="11"/>
  <c r="V59" i="11"/>
  <c r="W58" i="11"/>
  <c r="V58" i="11"/>
  <c r="W57" i="11"/>
  <c r="V57" i="11"/>
  <c r="W56" i="11"/>
  <c r="V56" i="11"/>
  <c r="W53" i="11"/>
  <c r="V53" i="11"/>
  <c r="W52" i="11"/>
  <c r="V52" i="11"/>
  <c r="W51" i="11"/>
  <c r="V51" i="11"/>
  <c r="W50" i="11"/>
  <c r="V50" i="11"/>
  <c r="W49" i="11"/>
  <c r="V49" i="11"/>
  <c r="W48" i="11"/>
  <c r="V48" i="11"/>
  <c r="W47" i="11"/>
  <c r="V47" i="11"/>
  <c r="W46" i="11"/>
  <c r="V46" i="11"/>
  <c r="W45" i="11"/>
  <c r="V45" i="11"/>
  <c r="W42" i="11"/>
  <c r="V42" i="11"/>
  <c r="W41" i="11"/>
  <c r="V41" i="11"/>
  <c r="W40" i="11"/>
  <c r="V40" i="11"/>
  <c r="W39" i="11"/>
  <c r="V39" i="11"/>
  <c r="W38" i="11"/>
  <c r="V38" i="11"/>
  <c r="W37" i="11"/>
  <c r="V37" i="11"/>
  <c r="W36" i="11"/>
  <c r="V36" i="11"/>
  <c r="W35" i="11"/>
  <c r="V35" i="11"/>
  <c r="W34" i="11"/>
  <c r="V34" i="11"/>
  <c r="W33" i="11"/>
  <c r="V33" i="11"/>
  <c r="W32" i="11"/>
  <c r="V32" i="11"/>
  <c r="W31" i="11"/>
  <c r="V31" i="11"/>
  <c r="W30" i="11"/>
  <c r="V30" i="11"/>
  <c r="W29" i="11"/>
  <c r="V29" i="11"/>
  <c r="W28" i="11"/>
  <c r="V28" i="11"/>
  <c r="W27" i="11"/>
  <c r="V27" i="11"/>
  <c r="W26" i="11"/>
  <c r="V26" i="11"/>
  <c r="W25" i="11"/>
  <c r="V25" i="11"/>
  <c r="W24" i="11"/>
  <c r="V24" i="11"/>
  <c r="W23" i="11"/>
  <c r="V23" i="11"/>
  <c r="W22" i="11"/>
  <c r="V22" i="11"/>
  <c r="W21" i="11"/>
  <c r="V21" i="11"/>
  <c r="W20" i="11"/>
  <c r="V20" i="11"/>
  <c r="W17" i="11"/>
  <c r="V17" i="11"/>
  <c r="W16" i="11"/>
  <c r="V16" i="11"/>
  <c r="W15" i="11"/>
  <c r="V15" i="11"/>
  <c r="W14" i="11"/>
  <c r="V14" i="11"/>
  <c r="W13" i="11"/>
  <c r="V13" i="11"/>
  <c r="W12" i="11"/>
  <c r="V12" i="11"/>
  <c r="W11" i="11"/>
  <c r="V11" i="11"/>
  <c r="W10" i="11"/>
  <c r="V10" i="11"/>
  <c r="W9" i="11"/>
  <c r="V9" i="11"/>
  <c r="W8" i="11"/>
  <c r="V8" i="11"/>
  <c r="W7" i="11"/>
  <c r="V7" i="11"/>
  <c r="W6" i="11"/>
  <c r="V6" i="11"/>
  <c r="W5" i="11"/>
  <c r="V5" i="11"/>
  <c r="T126" i="11"/>
  <c r="Z126" i="11" s="1"/>
  <c r="T111" i="11"/>
  <c r="Z111" i="11" s="1"/>
  <c r="T104" i="11"/>
  <c r="Z104" i="11" s="1"/>
  <c r="T82" i="11"/>
  <c r="Z82" i="11" s="1"/>
  <c r="T77" i="11"/>
  <c r="Z77" i="11" s="1"/>
  <c r="T54" i="11"/>
  <c r="Z54" i="11" s="1"/>
  <c r="T43" i="11"/>
  <c r="Z43" i="11" s="1"/>
  <c r="T18" i="11"/>
  <c r="T112" i="11" l="1"/>
  <c r="Z112" i="11" s="1"/>
  <c r="Z18" i="11"/>
  <c r="S125" i="11"/>
  <c r="R125" i="11"/>
  <c r="S124" i="11"/>
  <c r="R124" i="11"/>
  <c r="S123" i="11"/>
  <c r="R123" i="11"/>
  <c r="S122" i="11"/>
  <c r="R122" i="11"/>
  <c r="S121" i="11"/>
  <c r="R121" i="11"/>
  <c r="S120" i="11"/>
  <c r="R120" i="11"/>
  <c r="S119" i="11"/>
  <c r="R119" i="11"/>
  <c r="S118" i="11"/>
  <c r="R118" i="11"/>
  <c r="S117" i="11"/>
  <c r="R117" i="11"/>
  <c r="S116" i="11"/>
  <c r="R116" i="11"/>
  <c r="S110" i="11"/>
  <c r="R110" i="11"/>
  <c r="S109" i="11"/>
  <c r="R109" i="11"/>
  <c r="S108" i="11"/>
  <c r="R108" i="11"/>
  <c r="S107" i="11"/>
  <c r="R107" i="11"/>
  <c r="S106" i="11"/>
  <c r="R106" i="11"/>
  <c r="S103" i="11"/>
  <c r="R103" i="11"/>
  <c r="S102" i="11"/>
  <c r="R102" i="11"/>
  <c r="S101" i="11"/>
  <c r="R101" i="11"/>
  <c r="S100" i="11"/>
  <c r="R100" i="11"/>
  <c r="S99" i="11"/>
  <c r="R99" i="11"/>
  <c r="S98" i="11"/>
  <c r="R98" i="11"/>
  <c r="S97" i="11"/>
  <c r="R97" i="11"/>
  <c r="S96" i="11"/>
  <c r="R96" i="11"/>
  <c r="S95" i="11"/>
  <c r="R95" i="11"/>
  <c r="S94" i="11"/>
  <c r="R94" i="11"/>
  <c r="S93" i="11"/>
  <c r="R93" i="11"/>
  <c r="S92" i="11"/>
  <c r="R92" i="11"/>
  <c r="S91" i="11"/>
  <c r="R91" i="11"/>
  <c r="S90" i="11"/>
  <c r="R90" i="11"/>
  <c r="S89" i="11"/>
  <c r="R89" i="11"/>
  <c r="S88" i="11"/>
  <c r="R88" i="11"/>
  <c r="S87" i="11"/>
  <c r="R87" i="11"/>
  <c r="S86" i="11"/>
  <c r="R86" i="11"/>
  <c r="S85" i="11"/>
  <c r="R85" i="11"/>
  <c r="S84" i="11"/>
  <c r="R84" i="11"/>
  <c r="S81" i="11"/>
  <c r="R81" i="11"/>
  <c r="S80" i="11"/>
  <c r="R80" i="11"/>
  <c r="S79" i="11"/>
  <c r="R79" i="11"/>
  <c r="S76" i="11"/>
  <c r="R76" i="11"/>
  <c r="S75" i="11"/>
  <c r="R75" i="11"/>
  <c r="S74" i="11"/>
  <c r="R74" i="11"/>
  <c r="S73" i="11"/>
  <c r="R73" i="11"/>
  <c r="S72" i="11"/>
  <c r="R72" i="11"/>
  <c r="S71" i="11"/>
  <c r="R71" i="11"/>
  <c r="S70" i="11"/>
  <c r="R70" i="11"/>
  <c r="S69" i="11"/>
  <c r="R69" i="11"/>
  <c r="S68" i="11"/>
  <c r="R68" i="11"/>
  <c r="S67" i="11"/>
  <c r="R67" i="11"/>
  <c r="S66" i="11"/>
  <c r="R66" i="11"/>
  <c r="S65" i="11"/>
  <c r="R65" i="11"/>
  <c r="S64" i="11"/>
  <c r="R64" i="11"/>
  <c r="S63" i="11"/>
  <c r="R63" i="11"/>
  <c r="S62" i="11"/>
  <c r="R62" i="11"/>
  <c r="S61" i="11"/>
  <c r="R61" i="11"/>
  <c r="S60" i="11"/>
  <c r="R60" i="11"/>
  <c r="S59" i="11"/>
  <c r="R59" i="11"/>
  <c r="S58" i="11"/>
  <c r="R58" i="11"/>
  <c r="S57" i="11"/>
  <c r="R57" i="11"/>
  <c r="S56" i="11"/>
  <c r="R56" i="11"/>
  <c r="S53" i="11"/>
  <c r="R53" i="11"/>
  <c r="S52" i="11"/>
  <c r="R52" i="11"/>
  <c r="S51" i="11"/>
  <c r="R51" i="11"/>
  <c r="S50" i="11"/>
  <c r="R50" i="11"/>
  <c r="S49" i="11"/>
  <c r="R49" i="11"/>
  <c r="S48" i="11"/>
  <c r="R48" i="11"/>
  <c r="S47" i="11"/>
  <c r="R47" i="11"/>
  <c r="S46" i="11"/>
  <c r="R46" i="11"/>
  <c r="S45" i="11"/>
  <c r="R45" i="11"/>
  <c r="S42" i="11"/>
  <c r="R42" i="11"/>
  <c r="S41" i="11"/>
  <c r="R41" i="11"/>
  <c r="S40" i="11"/>
  <c r="R40" i="11"/>
  <c r="S39" i="11"/>
  <c r="R39" i="11"/>
  <c r="S38" i="11"/>
  <c r="R38" i="11"/>
  <c r="S37" i="11"/>
  <c r="R37" i="11"/>
  <c r="S36" i="11"/>
  <c r="R36" i="11"/>
  <c r="S35" i="11"/>
  <c r="R35" i="11"/>
  <c r="S34" i="11"/>
  <c r="R34" i="11"/>
  <c r="S33" i="11"/>
  <c r="R33" i="11"/>
  <c r="S32" i="11"/>
  <c r="R32" i="11"/>
  <c r="S31" i="11"/>
  <c r="R31" i="11"/>
  <c r="S30" i="11"/>
  <c r="R30" i="11"/>
  <c r="S29" i="11"/>
  <c r="R29" i="11"/>
  <c r="S28" i="11"/>
  <c r="R28" i="11"/>
  <c r="S27" i="11"/>
  <c r="R27" i="11"/>
  <c r="S26" i="11"/>
  <c r="R26" i="11"/>
  <c r="S25" i="11"/>
  <c r="R25" i="11"/>
  <c r="S24" i="11"/>
  <c r="R24" i="11"/>
  <c r="S23" i="11"/>
  <c r="R23" i="11"/>
  <c r="S22" i="11"/>
  <c r="R22" i="11"/>
  <c r="S21" i="11"/>
  <c r="R21" i="11"/>
  <c r="S20" i="11"/>
  <c r="R20" i="11"/>
  <c r="S17" i="11"/>
  <c r="R17" i="11"/>
  <c r="S16" i="11"/>
  <c r="R16" i="11"/>
  <c r="S15" i="11"/>
  <c r="R15" i="11"/>
  <c r="S14" i="11"/>
  <c r="R14" i="11"/>
  <c r="S13" i="11"/>
  <c r="R13" i="11"/>
  <c r="S12" i="11"/>
  <c r="R12" i="11"/>
  <c r="S11" i="11"/>
  <c r="R11" i="11"/>
  <c r="S10" i="11"/>
  <c r="R10" i="11"/>
  <c r="S9" i="11"/>
  <c r="R9" i="11"/>
  <c r="S8" i="11"/>
  <c r="R8" i="11"/>
  <c r="S7" i="11"/>
  <c r="R7" i="11"/>
  <c r="S6" i="11"/>
  <c r="R6" i="11"/>
  <c r="S5" i="11"/>
  <c r="R5" i="11"/>
  <c r="P126" i="11"/>
  <c r="V126" i="11" s="1"/>
  <c r="P111" i="11"/>
  <c r="V111" i="11" s="1"/>
  <c r="P104" i="11"/>
  <c r="V104" i="11" s="1"/>
  <c r="P82" i="11"/>
  <c r="V82" i="11" s="1"/>
  <c r="P77" i="11"/>
  <c r="V77" i="11" s="1"/>
  <c r="P54" i="11"/>
  <c r="V54" i="11" s="1"/>
  <c r="P43" i="11"/>
  <c r="V43" i="11" s="1"/>
  <c r="P18" i="11"/>
  <c r="V18" i="11" s="1"/>
  <c r="T127" i="11" l="1"/>
  <c r="Z127" i="11" s="1"/>
  <c r="P112" i="11"/>
  <c r="V112" i="11" s="1"/>
  <c r="K106" i="9"/>
  <c r="P127" i="11" l="1"/>
  <c r="V127" i="11" s="1"/>
  <c r="O125" i="11"/>
  <c r="N125" i="11"/>
  <c r="O124" i="11"/>
  <c r="N124" i="11"/>
  <c r="O123" i="11"/>
  <c r="N123" i="11"/>
  <c r="O122" i="11"/>
  <c r="N122" i="11"/>
  <c r="O121" i="11"/>
  <c r="N121" i="11"/>
  <c r="O120" i="11"/>
  <c r="N120" i="11"/>
  <c r="O119" i="11"/>
  <c r="N119" i="11"/>
  <c r="O118" i="11"/>
  <c r="N118" i="11"/>
  <c r="O117" i="11"/>
  <c r="N117" i="11"/>
  <c r="O116" i="11"/>
  <c r="N116" i="11"/>
  <c r="O110" i="11"/>
  <c r="N110" i="11"/>
  <c r="O109" i="11"/>
  <c r="N109" i="11"/>
  <c r="O108" i="11"/>
  <c r="N108" i="11"/>
  <c r="O107" i="11"/>
  <c r="N107" i="11"/>
  <c r="O106" i="11"/>
  <c r="N106" i="11"/>
  <c r="O103" i="11"/>
  <c r="N103" i="11"/>
  <c r="O102" i="11"/>
  <c r="N102" i="11"/>
  <c r="O101" i="11"/>
  <c r="N101" i="11"/>
  <c r="O100" i="11"/>
  <c r="N100" i="11"/>
  <c r="O99" i="11"/>
  <c r="N99" i="11"/>
  <c r="O98" i="11"/>
  <c r="N98" i="11"/>
  <c r="O97" i="11"/>
  <c r="N97" i="11"/>
  <c r="O96" i="11"/>
  <c r="N96" i="11"/>
  <c r="O95" i="11"/>
  <c r="N95" i="11"/>
  <c r="O94" i="11"/>
  <c r="N94" i="11"/>
  <c r="O93" i="11"/>
  <c r="N93" i="11"/>
  <c r="O92" i="11"/>
  <c r="N92" i="11"/>
  <c r="O91" i="11"/>
  <c r="N91" i="11"/>
  <c r="O90" i="11"/>
  <c r="N90" i="11"/>
  <c r="O89" i="11"/>
  <c r="N89" i="11"/>
  <c r="O88" i="11"/>
  <c r="N88" i="11"/>
  <c r="O87" i="11"/>
  <c r="N87" i="11"/>
  <c r="O86" i="11"/>
  <c r="N86" i="11"/>
  <c r="O85" i="11"/>
  <c r="N85" i="11"/>
  <c r="O84" i="11"/>
  <c r="N84" i="11"/>
  <c r="O81" i="11"/>
  <c r="N81" i="11"/>
  <c r="O80" i="11"/>
  <c r="N80" i="11"/>
  <c r="O79" i="11"/>
  <c r="N79" i="11"/>
  <c r="O76" i="11"/>
  <c r="N76" i="11"/>
  <c r="O75" i="11"/>
  <c r="N75" i="11"/>
  <c r="O74" i="11"/>
  <c r="N74" i="11"/>
  <c r="O73" i="11"/>
  <c r="N73" i="11"/>
  <c r="O72" i="11"/>
  <c r="N72" i="11"/>
  <c r="O71" i="11"/>
  <c r="N71" i="11"/>
  <c r="O70" i="11"/>
  <c r="N70" i="11"/>
  <c r="O69" i="11"/>
  <c r="N69" i="11"/>
  <c r="O68" i="11"/>
  <c r="N68" i="11"/>
  <c r="O67" i="11"/>
  <c r="N67" i="11"/>
  <c r="O66" i="11"/>
  <c r="N66" i="11"/>
  <c r="O65" i="11"/>
  <c r="N65" i="11"/>
  <c r="O64" i="11"/>
  <c r="N64" i="11"/>
  <c r="O63" i="11"/>
  <c r="N63" i="11"/>
  <c r="O62" i="11"/>
  <c r="N62" i="11"/>
  <c r="O61" i="11"/>
  <c r="N61" i="11"/>
  <c r="O60" i="11"/>
  <c r="N60" i="11"/>
  <c r="O59" i="11"/>
  <c r="N59" i="11"/>
  <c r="O58" i="11"/>
  <c r="N58" i="11"/>
  <c r="O57" i="11"/>
  <c r="N57" i="11"/>
  <c r="O56" i="11"/>
  <c r="N56" i="11"/>
  <c r="O53" i="11"/>
  <c r="N53" i="11"/>
  <c r="O52" i="11"/>
  <c r="N52" i="11"/>
  <c r="O51" i="11"/>
  <c r="N51" i="11"/>
  <c r="O50" i="11"/>
  <c r="N50" i="11"/>
  <c r="O49" i="11"/>
  <c r="N49" i="11"/>
  <c r="O48" i="11"/>
  <c r="N48" i="11"/>
  <c r="O47" i="11"/>
  <c r="N47" i="11"/>
  <c r="O46" i="11"/>
  <c r="N46" i="11"/>
  <c r="O45" i="11"/>
  <c r="N45" i="11"/>
  <c r="O42" i="11"/>
  <c r="N42" i="11"/>
  <c r="O41" i="11"/>
  <c r="N41" i="11"/>
  <c r="O40" i="11"/>
  <c r="N40" i="11"/>
  <c r="O39" i="11"/>
  <c r="N39" i="11"/>
  <c r="O38" i="11"/>
  <c r="N38" i="11"/>
  <c r="O37" i="11"/>
  <c r="N37" i="11"/>
  <c r="O36" i="11"/>
  <c r="N36" i="11"/>
  <c r="O35" i="11"/>
  <c r="N35" i="11"/>
  <c r="O34" i="11"/>
  <c r="N34" i="11"/>
  <c r="O33" i="11"/>
  <c r="N33" i="11"/>
  <c r="O32" i="11"/>
  <c r="N32" i="11"/>
  <c r="O31" i="11"/>
  <c r="N31" i="11"/>
  <c r="O30" i="11"/>
  <c r="N30" i="11"/>
  <c r="O29" i="11"/>
  <c r="N29" i="11"/>
  <c r="O28" i="11"/>
  <c r="N28" i="11"/>
  <c r="O27" i="11"/>
  <c r="N27" i="11"/>
  <c r="O26" i="11"/>
  <c r="N26" i="11"/>
  <c r="O25" i="11"/>
  <c r="N25" i="11"/>
  <c r="O24" i="11"/>
  <c r="N24" i="11"/>
  <c r="O23" i="11"/>
  <c r="N23" i="11"/>
  <c r="O22" i="11"/>
  <c r="N22" i="11"/>
  <c r="O21" i="11"/>
  <c r="N21" i="11"/>
  <c r="O20" i="11"/>
  <c r="N20" i="11"/>
  <c r="O17" i="11"/>
  <c r="N17" i="11"/>
  <c r="O16" i="11"/>
  <c r="N16" i="11"/>
  <c r="O15" i="11"/>
  <c r="N15" i="11"/>
  <c r="O14" i="11"/>
  <c r="N14" i="11"/>
  <c r="O13" i="11"/>
  <c r="N13" i="11"/>
  <c r="O12" i="11"/>
  <c r="N12" i="11"/>
  <c r="O11" i="11"/>
  <c r="N11" i="11"/>
  <c r="O10" i="11"/>
  <c r="N10" i="11"/>
  <c r="O9" i="11"/>
  <c r="N9" i="11"/>
  <c r="O8" i="11"/>
  <c r="N8" i="11"/>
  <c r="O7" i="11"/>
  <c r="N7" i="11"/>
  <c r="O6" i="11"/>
  <c r="N6" i="11"/>
  <c r="O5" i="11"/>
  <c r="N5" i="11"/>
  <c r="L126" i="11"/>
  <c r="R126" i="11" s="1"/>
  <c r="L111" i="11"/>
  <c r="R111" i="11" s="1"/>
  <c r="L104" i="11"/>
  <c r="R104" i="11" s="1"/>
  <c r="L82" i="11"/>
  <c r="R82" i="11" s="1"/>
  <c r="L77" i="11"/>
  <c r="R77" i="11" s="1"/>
  <c r="L54" i="11"/>
  <c r="R54" i="11" s="1"/>
  <c r="L43" i="11"/>
  <c r="R43" i="11" s="1"/>
  <c r="L18" i="11"/>
  <c r="R18" i="11" s="1"/>
  <c r="L112" i="11" l="1"/>
  <c r="R112" i="11" s="1"/>
  <c r="K125" i="11"/>
  <c r="J125" i="11"/>
  <c r="K124" i="11"/>
  <c r="J124" i="11"/>
  <c r="K123" i="11"/>
  <c r="J123" i="11"/>
  <c r="K122" i="11"/>
  <c r="J122" i="11"/>
  <c r="K121" i="11"/>
  <c r="J121" i="11"/>
  <c r="K120" i="11"/>
  <c r="J120" i="11"/>
  <c r="K119" i="11"/>
  <c r="J119" i="11"/>
  <c r="K118" i="11"/>
  <c r="J118" i="11"/>
  <c r="K117" i="11"/>
  <c r="J117" i="11"/>
  <c r="K116" i="11"/>
  <c r="J116" i="11"/>
  <c r="K110" i="11"/>
  <c r="J110" i="11"/>
  <c r="K109" i="11"/>
  <c r="J109" i="11"/>
  <c r="K108" i="11"/>
  <c r="J108" i="11"/>
  <c r="K107" i="11"/>
  <c r="J107" i="11"/>
  <c r="K106" i="11"/>
  <c r="J106" i="11"/>
  <c r="K103" i="11"/>
  <c r="J103" i="11"/>
  <c r="K102" i="11"/>
  <c r="J102" i="11"/>
  <c r="K101" i="11"/>
  <c r="J101" i="11"/>
  <c r="K100" i="11"/>
  <c r="J100" i="11"/>
  <c r="K99" i="11"/>
  <c r="J99" i="11"/>
  <c r="K98" i="11"/>
  <c r="J98" i="11"/>
  <c r="K97" i="11"/>
  <c r="J97" i="11"/>
  <c r="K96" i="11"/>
  <c r="J96" i="11"/>
  <c r="K95" i="11"/>
  <c r="J95" i="11"/>
  <c r="K94" i="11"/>
  <c r="J94" i="11"/>
  <c r="K93" i="11"/>
  <c r="J93" i="11"/>
  <c r="K92" i="11"/>
  <c r="J92" i="11"/>
  <c r="K91" i="11"/>
  <c r="J91" i="11"/>
  <c r="K90" i="11"/>
  <c r="J90" i="11"/>
  <c r="K89" i="11"/>
  <c r="J89" i="11"/>
  <c r="K88" i="11"/>
  <c r="J88" i="11"/>
  <c r="K87" i="11"/>
  <c r="J87" i="11"/>
  <c r="K86" i="11"/>
  <c r="J86" i="11"/>
  <c r="K85" i="11"/>
  <c r="J85" i="11"/>
  <c r="K84" i="11"/>
  <c r="J84" i="11"/>
  <c r="K81" i="11"/>
  <c r="J81" i="11"/>
  <c r="K80" i="11"/>
  <c r="J80" i="11"/>
  <c r="K79" i="11"/>
  <c r="J79" i="11"/>
  <c r="K76" i="11"/>
  <c r="J76" i="11"/>
  <c r="K75" i="11"/>
  <c r="J75" i="11"/>
  <c r="K74" i="11"/>
  <c r="J74" i="11"/>
  <c r="K73" i="11"/>
  <c r="J73" i="11"/>
  <c r="K72" i="11"/>
  <c r="J72" i="11"/>
  <c r="K71" i="11"/>
  <c r="J71" i="11"/>
  <c r="K70" i="11"/>
  <c r="J70" i="11"/>
  <c r="K69" i="11"/>
  <c r="J69" i="11"/>
  <c r="K68" i="11"/>
  <c r="J68" i="11"/>
  <c r="K67" i="11"/>
  <c r="J67" i="11"/>
  <c r="K66" i="11"/>
  <c r="J66" i="11"/>
  <c r="K65" i="11"/>
  <c r="J65" i="11"/>
  <c r="K64" i="11"/>
  <c r="J64" i="11"/>
  <c r="K63" i="11"/>
  <c r="J63" i="11"/>
  <c r="K62" i="11"/>
  <c r="J62" i="11"/>
  <c r="K61" i="11"/>
  <c r="J61" i="11"/>
  <c r="K60" i="11"/>
  <c r="J60" i="11"/>
  <c r="K59" i="11"/>
  <c r="J59" i="11"/>
  <c r="K58" i="11"/>
  <c r="J58" i="11"/>
  <c r="K57" i="11"/>
  <c r="J57" i="11"/>
  <c r="K56" i="11"/>
  <c r="J56" i="11"/>
  <c r="K53" i="11"/>
  <c r="J53" i="11"/>
  <c r="K52" i="11"/>
  <c r="J52" i="11"/>
  <c r="K51" i="11"/>
  <c r="J51" i="11"/>
  <c r="K50" i="11"/>
  <c r="J50" i="11"/>
  <c r="K49" i="11"/>
  <c r="J49" i="11"/>
  <c r="K48" i="11"/>
  <c r="J48" i="11"/>
  <c r="K47" i="11"/>
  <c r="J47" i="11"/>
  <c r="K46" i="11"/>
  <c r="J46" i="11"/>
  <c r="K45" i="11"/>
  <c r="J45" i="11"/>
  <c r="K42" i="11"/>
  <c r="J42" i="11"/>
  <c r="K41" i="11"/>
  <c r="J41" i="11"/>
  <c r="K40" i="11"/>
  <c r="J40" i="11"/>
  <c r="K39" i="11"/>
  <c r="J39" i="11"/>
  <c r="K38" i="11"/>
  <c r="J38" i="11"/>
  <c r="K37" i="11"/>
  <c r="J37" i="11"/>
  <c r="K36" i="11"/>
  <c r="J36" i="11"/>
  <c r="K35" i="11"/>
  <c r="J35" i="11"/>
  <c r="K34" i="11"/>
  <c r="J34" i="11"/>
  <c r="K33" i="11"/>
  <c r="J33" i="11"/>
  <c r="K32" i="11"/>
  <c r="J32" i="11"/>
  <c r="K31" i="11"/>
  <c r="J31" i="11"/>
  <c r="K30" i="11"/>
  <c r="J30" i="11"/>
  <c r="K29" i="11"/>
  <c r="J29" i="11"/>
  <c r="K28" i="11"/>
  <c r="J28" i="11"/>
  <c r="K27" i="11"/>
  <c r="J27" i="11"/>
  <c r="K26" i="11"/>
  <c r="J26" i="11"/>
  <c r="K25" i="11"/>
  <c r="J25" i="11"/>
  <c r="K24" i="11"/>
  <c r="J24" i="11"/>
  <c r="K23" i="11"/>
  <c r="J23" i="11"/>
  <c r="K22" i="11"/>
  <c r="J22" i="11"/>
  <c r="K21" i="11"/>
  <c r="J21" i="11"/>
  <c r="K20" i="11"/>
  <c r="J20" i="11"/>
  <c r="K17" i="11"/>
  <c r="J17" i="11"/>
  <c r="K16" i="11"/>
  <c r="J16" i="11"/>
  <c r="K15" i="11"/>
  <c r="J15" i="11"/>
  <c r="K14" i="11"/>
  <c r="J14" i="11"/>
  <c r="K13" i="11"/>
  <c r="J13" i="11"/>
  <c r="K12" i="11"/>
  <c r="J12" i="11"/>
  <c r="K11" i="11"/>
  <c r="J11" i="11"/>
  <c r="K10" i="11"/>
  <c r="J10" i="11"/>
  <c r="K9" i="11"/>
  <c r="J9" i="11"/>
  <c r="K8" i="11"/>
  <c r="J8" i="11"/>
  <c r="K7" i="11"/>
  <c r="J7" i="11"/>
  <c r="K6" i="11"/>
  <c r="J6" i="11"/>
  <c r="K5" i="11"/>
  <c r="J5" i="11"/>
  <c r="H126" i="11"/>
  <c r="N126" i="11" s="1"/>
  <c r="H111" i="11"/>
  <c r="N111" i="11" s="1"/>
  <c r="H104" i="11"/>
  <c r="N104" i="11" s="1"/>
  <c r="H82" i="11"/>
  <c r="N82" i="11" s="1"/>
  <c r="H77" i="11"/>
  <c r="N77" i="11" s="1"/>
  <c r="H54" i="11"/>
  <c r="N54" i="11" s="1"/>
  <c r="H43" i="11"/>
  <c r="N43" i="11" s="1"/>
  <c r="H18" i="11"/>
  <c r="N18" i="11" s="1"/>
  <c r="L127" i="11" l="1"/>
  <c r="R127" i="11" s="1"/>
  <c r="H112" i="11"/>
  <c r="N112" i="11" s="1"/>
  <c r="J57" i="9"/>
  <c r="K57" i="9"/>
  <c r="H127" i="11" l="1"/>
  <c r="N127" i="11" s="1"/>
  <c r="G125" i="11"/>
  <c r="F125" i="11"/>
  <c r="G124" i="11"/>
  <c r="F124" i="11"/>
  <c r="G123" i="11"/>
  <c r="F123" i="11"/>
  <c r="G122" i="11"/>
  <c r="F122" i="11"/>
  <c r="G121" i="11"/>
  <c r="F121" i="11"/>
  <c r="G120" i="11"/>
  <c r="F120" i="11"/>
  <c r="G119" i="11"/>
  <c r="F119" i="11"/>
  <c r="G118" i="11"/>
  <c r="F118" i="11"/>
  <c r="G117" i="11"/>
  <c r="F117" i="11"/>
  <c r="G116" i="11"/>
  <c r="F116" i="11"/>
  <c r="G110" i="11"/>
  <c r="F110" i="11"/>
  <c r="G109" i="11"/>
  <c r="F109" i="11"/>
  <c r="G108" i="11"/>
  <c r="F108" i="11"/>
  <c r="G107" i="11"/>
  <c r="F107" i="11"/>
  <c r="G106" i="11"/>
  <c r="F106" i="11"/>
  <c r="G103" i="11"/>
  <c r="F103" i="11"/>
  <c r="G102" i="11"/>
  <c r="F102" i="11"/>
  <c r="G101" i="11"/>
  <c r="F101" i="11"/>
  <c r="G100" i="11"/>
  <c r="F100" i="11"/>
  <c r="G99" i="11"/>
  <c r="F99" i="11"/>
  <c r="G98" i="11"/>
  <c r="F98" i="11"/>
  <c r="G97" i="11"/>
  <c r="F97" i="11"/>
  <c r="G96" i="11"/>
  <c r="F96" i="11"/>
  <c r="G95" i="11"/>
  <c r="F95" i="11"/>
  <c r="G94" i="11"/>
  <c r="F94" i="11"/>
  <c r="G93" i="11"/>
  <c r="F93" i="11"/>
  <c r="G92" i="11"/>
  <c r="F92" i="11"/>
  <c r="G91" i="11"/>
  <c r="F91" i="11"/>
  <c r="G90" i="11"/>
  <c r="F90" i="11"/>
  <c r="G89" i="11"/>
  <c r="F89" i="11"/>
  <c r="G88" i="11"/>
  <c r="F88" i="11"/>
  <c r="G87" i="11"/>
  <c r="F87" i="11"/>
  <c r="G86" i="11"/>
  <c r="F86" i="11"/>
  <c r="G85" i="11"/>
  <c r="F85" i="11"/>
  <c r="G84" i="11"/>
  <c r="F84" i="11"/>
  <c r="G81" i="11"/>
  <c r="F81" i="11"/>
  <c r="G80" i="11"/>
  <c r="F80" i="11"/>
  <c r="G79" i="11"/>
  <c r="F79" i="11"/>
  <c r="G76" i="11"/>
  <c r="F76" i="11"/>
  <c r="G75" i="11"/>
  <c r="F75" i="11"/>
  <c r="G74" i="11"/>
  <c r="F74" i="11"/>
  <c r="G73" i="11"/>
  <c r="F73" i="11"/>
  <c r="G72" i="11"/>
  <c r="F72" i="11"/>
  <c r="G71" i="11"/>
  <c r="F71" i="11"/>
  <c r="G70" i="11"/>
  <c r="F70" i="11"/>
  <c r="G69" i="11"/>
  <c r="F69" i="11"/>
  <c r="G68" i="11"/>
  <c r="F68" i="11"/>
  <c r="G67" i="11"/>
  <c r="F67" i="11"/>
  <c r="G66" i="11"/>
  <c r="F66" i="11"/>
  <c r="G65" i="11"/>
  <c r="F65" i="11"/>
  <c r="G64" i="11"/>
  <c r="F64" i="11"/>
  <c r="G63" i="11"/>
  <c r="F63" i="11"/>
  <c r="G62" i="11"/>
  <c r="F62" i="11"/>
  <c r="G61" i="11"/>
  <c r="F61" i="11"/>
  <c r="G60" i="11"/>
  <c r="F60" i="11"/>
  <c r="G59" i="11"/>
  <c r="F59" i="11"/>
  <c r="G58" i="11"/>
  <c r="F58" i="11"/>
  <c r="G57" i="11"/>
  <c r="F57" i="11"/>
  <c r="G56" i="11"/>
  <c r="F56" i="11"/>
  <c r="G53" i="11"/>
  <c r="F53" i="11"/>
  <c r="G52" i="11"/>
  <c r="F52" i="11"/>
  <c r="G51" i="11"/>
  <c r="F51" i="11"/>
  <c r="G50" i="11"/>
  <c r="F50" i="11"/>
  <c r="G49" i="11"/>
  <c r="F49" i="11"/>
  <c r="G48" i="11"/>
  <c r="F48" i="11"/>
  <c r="G47" i="11"/>
  <c r="F47" i="11"/>
  <c r="G46" i="11"/>
  <c r="F46" i="11"/>
  <c r="G45" i="11"/>
  <c r="F45" i="11"/>
  <c r="G42" i="11"/>
  <c r="F42" i="11"/>
  <c r="G41" i="11"/>
  <c r="F41" i="11"/>
  <c r="G40" i="11"/>
  <c r="F40" i="11"/>
  <c r="G39" i="11"/>
  <c r="F39" i="11"/>
  <c r="G38" i="11"/>
  <c r="F38" i="11"/>
  <c r="G37" i="11"/>
  <c r="F37" i="11"/>
  <c r="G36" i="11"/>
  <c r="F36" i="11"/>
  <c r="G35" i="11"/>
  <c r="F35" i="11"/>
  <c r="G34" i="11"/>
  <c r="F34" i="11"/>
  <c r="G33" i="11"/>
  <c r="F33" i="11"/>
  <c r="G32" i="11"/>
  <c r="F32" i="11"/>
  <c r="G31" i="11"/>
  <c r="F31" i="11"/>
  <c r="G30" i="11"/>
  <c r="F30" i="11"/>
  <c r="G29" i="11"/>
  <c r="F29" i="11"/>
  <c r="G28" i="11"/>
  <c r="F28" i="11"/>
  <c r="G27" i="11"/>
  <c r="F27" i="11"/>
  <c r="G26" i="11"/>
  <c r="F26" i="11"/>
  <c r="G25" i="11"/>
  <c r="F25" i="11"/>
  <c r="G24" i="11"/>
  <c r="F24" i="11"/>
  <c r="G23" i="11"/>
  <c r="F23" i="11"/>
  <c r="G22" i="11"/>
  <c r="F22" i="11"/>
  <c r="G21" i="11"/>
  <c r="F21" i="11"/>
  <c r="G20" i="11"/>
  <c r="F20" i="11"/>
  <c r="G17" i="11"/>
  <c r="F17" i="11"/>
  <c r="G16" i="11"/>
  <c r="F16" i="11"/>
  <c r="G15" i="11"/>
  <c r="F15" i="11"/>
  <c r="G14" i="11"/>
  <c r="F14" i="11"/>
  <c r="G13" i="11"/>
  <c r="F13" i="11"/>
  <c r="G12" i="11"/>
  <c r="F12" i="11"/>
  <c r="G11" i="11"/>
  <c r="F11" i="11"/>
  <c r="G10" i="11"/>
  <c r="F10" i="11"/>
  <c r="G9" i="11"/>
  <c r="F9" i="11"/>
  <c r="G8" i="11"/>
  <c r="F8" i="11"/>
  <c r="G7" i="11"/>
  <c r="F7" i="11"/>
  <c r="G6" i="11"/>
  <c r="F6" i="11"/>
  <c r="G5" i="11"/>
  <c r="F5" i="11"/>
  <c r="D126" i="11"/>
  <c r="J126" i="11" s="1"/>
  <c r="D111" i="11"/>
  <c r="J111" i="11" s="1"/>
  <c r="D104" i="11"/>
  <c r="J104" i="11" s="1"/>
  <c r="D82" i="11"/>
  <c r="J82" i="11" s="1"/>
  <c r="D77" i="11"/>
  <c r="J77" i="11" s="1"/>
  <c r="D54" i="11"/>
  <c r="J54" i="11" s="1"/>
  <c r="D43" i="11"/>
  <c r="J43" i="11" s="1"/>
  <c r="D18" i="11"/>
  <c r="J18" i="11" s="1"/>
  <c r="D112" i="11" l="1"/>
  <c r="B126" i="11"/>
  <c r="B111" i="11"/>
  <c r="B104" i="11"/>
  <c r="B82" i="11"/>
  <c r="B77" i="11"/>
  <c r="B54" i="11"/>
  <c r="B43" i="11"/>
  <c r="B18" i="11"/>
  <c r="F126" i="11" l="1"/>
  <c r="F43" i="11"/>
  <c r="F54" i="11"/>
  <c r="F77" i="11"/>
  <c r="F104" i="11"/>
  <c r="F82" i="11"/>
  <c r="F111" i="11"/>
  <c r="F18" i="11"/>
  <c r="D127" i="11"/>
  <c r="J127" i="11" s="1"/>
  <c r="J112" i="11"/>
  <c r="B112" i="11"/>
  <c r="B127" i="11" l="1"/>
  <c r="F112" i="11"/>
  <c r="F127" i="11" l="1"/>
  <c r="J76" i="9" l="1"/>
  <c r="K76" i="9"/>
  <c r="G77" i="9"/>
  <c r="K75" i="9"/>
  <c r="J75" i="9"/>
  <c r="H57" i="9" l="1"/>
  <c r="H58" i="9"/>
  <c r="H76" i="9"/>
  <c r="K125" i="9"/>
  <c r="J125" i="9"/>
  <c r="J20" i="9" l="1"/>
  <c r="J45" i="9" l="1"/>
  <c r="J46" i="9"/>
  <c r="AS5" i="11" l="1"/>
  <c r="AT5" i="11"/>
  <c r="AS6" i="11"/>
  <c r="AT6" i="11"/>
  <c r="AS7" i="11"/>
  <c r="AT7" i="11"/>
  <c r="AS8" i="11"/>
  <c r="AT8" i="11"/>
  <c r="AS9" i="11"/>
  <c r="AT9" i="11"/>
  <c r="AS10" i="11"/>
  <c r="AT10" i="11"/>
  <c r="AS11" i="11"/>
  <c r="AT11" i="11"/>
  <c r="AS12" i="11"/>
  <c r="AT12" i="11"/>
  <c r="AS13" i="11"/>
  <c r="AT13" i="11"/>
  <c r="AS17" i="11"/>
  <c r="AT17" i="11"/>
  <c r="AQ18" i="11"/>
  <c r="AS18" i="11" s="1"/>
  <c r="AT18" i="11"/>
  <c r="AS19" i="11"/>
  <c r="AT19" i="11"/>
  <c r="AS20" i="11"/>
  <c r="AT20" i="11"/>
  <c r="AS21" i="11"/>
  <c r="AT21" i="11"/>
  <c r="AS22" i="11"/>
  <c r="AT22" i="11"/>
  <c r="AS23" i="11"/>
  <c r="AT23" i="11"/>
  <c r="AS24" i="11"/>
  <c r="AT24" i="11"/>
  <c r="AS25" i="11"/>
  <c r="AT25" i="11"/>
  <c r="AS42" i="11"/>
  <c r="AT42" i="11"/>
  <c r="AQ43" i="11"/>
  <c r="AS43" i="11" s="1"/>
  <c r="AT43" i="11"/>
  <c r="AS44" i="11"/>
  <c r="AT44" i="11"/>
  <c r="AS45" i="11"/>
  <c r="AT45" i="11"/>
  <c r="AS46" i="11"/>
  <c r="AT46" i="11"/>
  <c r="AS47" i="11"/>
  <c r="AT47" i="11"/>
  <c r="AS48" i="11"/>
  <c r="AT48" i="11"/>
  <c r="AS49" i="11"/>
  <c r="AT49" i="11"/>
  <c r="AS53" i="11"/>
  <c r="AT53" i="11"/>
  <c r="AQ54" i="11"/>
  <c r="AS54" i="11" s="1"/>
  <c r="AT54" i="11"/>
  <c r="AS55" i="11"/>
  <c r="AT55" i="11"/>
  <c r="AS56" i="11"/>
  <c r="AT56" i="11"/>
  <c r="AS57" i="11"/>
  <c r="AT57" i="11"/>
  <c r="AS58" i="11"/>
  <c r="AT58" i="11"/>
  <c r="AS59" i="11"/>
  <c r="AT59" i="11"/>
  <c r="AS60" i="11"/>
  <c r="AT60" i="11"/>
  <c r="AS61" i="11"/>
  <c r="AT61" i="11"/>
  <c r="AS62" i="11"/>
  <c r="AT62" i="11"/>
  <c r="AS63" i="11"/>
  <c r="AT63" i="11"/>
  <c r="AS65" i="11"/>
  <c r="AT65" i="11"/>
  <c r="AQ76" i="11"/>
  <c r="AS76" i="11" s="1"/>
  <c r="AT76" i="11"/>
  <c r="AS77" i="11"/>
  <c r="AT77" i="11"/>
  <c r="AS78" i="11"/>
  <c r="AT78" i="11"/>
  <c r="AS79" i="11"/>
  <c r="AT79" i="11"/>
  <c r="AS80" i="11"/>
  <c r="AT80" i="11"/>
  <c r="AQ81" i="11"/>
  <c r="AS81" i="11" s="1"/>
  <c r="AT81" i="11"/>
  <c r="AS82" i="11"/>
  <c r="AT82" i="11"/>
  <c r="AS83" i="11"/>
  <c r="AT83" i="11"/>
  <c r="AS84" i="11"/>
  <c r="AT84" i="11"/>
  <c r="AS85" i="11"/>
  <c r="AT85" i="11"/>
  <c r="AS86" i="11"/>
  <c r="AT86" i="11"/>
  <c r="AS87" i="11"/>
  <c r="AT87" i="11"/>
  <c r="AS88" i="11"/>
  <c r="AT88" i="11"/>
  <c r="AS89" i="11"/>
  <c r="AT89" i="11"/>
  <c r="AS90" i="11"/>
  <c r="AT90" i="11"/>
  <c r="AS91" i="11"/>
  <c r="AT91" i="11"/>
  <c r="AS92" i="11"/>
  <c r="AT92" i="11"/>
  <c r="AS93" i="11"/>
  <c r="AT93" i="11"/>
  <c r="AS94" i="11"/>
  <c r="AT94" i="11"/>
  <c r="AS95" i="11"/>
  <c r="AT95" i="11"/>
  <c r="AQ103" i="11"/>
  <c r="AS103" i="11" s="1"/>
  <c r="AT103" i="11"/>
  <c r="AS104" i="11"/>
  <c r="AT104" i="11"/>
  <c r="AS105" i="11"/>
  <c r="AT105" i="11"/>
  <c r="AS106" i="11"/>
  <c r="AT106" i="11"/>
  <c r="AS107" i="11"/>
  <c r="AT107" i="11"/>
  <c r="AS108" i="11"/>
  <c r="AT108" i="11"/>
  <c r="AS109" i="11"/>
  <c r="AT109" i="11"/>
  <c r="AQ110" i="11"/>
  <c r="AS110" i="11" s="1"/>
  <c r="AT110" i="11"/>
  <c r="AT111" i="11"/>
  <c r="AS112" i="11"/>
  <c r="AT112" i="11"/>
  <c r="AS113" i="11"/>
  <c r="AT113" i="11"/>
  <c r="AS114" i="11"/>
  <c r="AT114" i="11"/>
  <c r="AS115" i="11"/>
  <c r="AT115" i="11"/>
  <c r="AS116" i="11"/>
  <c r="AT116" i="11"/>
  <c r="AS117" i="11"/>
  <c r="AT117" i="11"/>
  <c r="AS118" i="11"/>
  <c r="AT118" i="11"/>
  <c r="AS119" i="11"/>
  <c r="AT119" i="11"/>
  <c r="AS120" i="11"/>
  <c r="AT120" i="11"/>
  <c r="AS121" i="11"/>
  <c r="AT121" i="11"/>
  <c r="AQ122" i="11"/>
  <c r="AS122" i="11" s="1"/>
  <c r="AT122" i="11"/>
  <c r="AT125" i="11"/>
  <c r="J9" i="1"/>
  <c r="J5" i="9"/>
  <c r="K5" i="9"/>
  <c r="J6" i="9"/>
  <c r="K6" i="9"/>
  <c r="J7" i="9"/>
  <c r="K7" i="9"/>
  <c r="J8" i="9"/>
  <c r="K8" i="9"/>
  <c r="J9" i="9"/>
  <c r="K9" i="9"/>
  <c r="J10" i="9"/>
  <c r="K10" i="9"/>
  <c r="J11" i="9"/>
  <c r="K11" i="9"/>
  <c r="J12" i="9"/>
  <c r="K12" i="9"/>
  <c r="J13" i="9"/>
  <c r="K13" i="9"/>
  <c r="J14" i="9"/>
  <c r="K14" i="9"/>
  <c r="J15" i="9"/>
  <c r="K15" i="9"/>
  <c r="J16" i="9"/>
  <c r="K16" i="9"/>
  <c r="J17" i="9"/>
  <c r="K17" i="9"/>
  <c r="D18" i="9"/>
  <c r="G18" i="9"/>
  <c r="K20" i="9"/>
  <c r="J21" i="9"/>
  <c r="K21" i="9"/>
  <c r="J22" i="9"/>
  <c r="K22" i="9"/>
  <c r="J23" i="9"/>
  <c r="K23" i="9"/>
  <c r="J24" i="9"/>
  <c r="K24" i="9"/>
  <c r="J25" i="9"/>
  <c r="K25" i="9"/>
  <c r="J26" i="9"/>
  <c r="K26" i="9"/>
  <c r="J27" i="9"/>
  <c r="K27" i="9"/>
  <c r="J28" i="9"/>
  <c r="K28" i="9"/>
  <c r="J29" i="9"/>
  <c r="K29" i="9"/>
  <c r="J30" i="9"/>
  <c r="K30" i="9"/>
  <c r="J31" i="9"/>
  <c r="K31" i="9"/>
  <c r="J32" i="9"/>
  <c r="K32" i="9"/>
  <c r="J33" i="9"/>
  <c r="K33" i="9"/>
  <c r="J34" i="9"/>
  <c r="K34" i="9"/>
  <c r="J35" i="9"/>
  <c r="K35" i="9"/>
  <c r="J36" i="9"/>
  <c r="K36" i="9"/>
  <c r="J37" i="9"/>
  <c r="K37" i="9"/>
  <c r="J38" i="9"/>
  <c r="K38" i="9"/>
  <c r="J39" i="9"/>
  <c r="K39" i="9"/>
  <c r="J40" i="9"/>
  <c r="K40" i="9"/>
  <c r="J41" i="9"/>
  <c r="K41" i="9"/>
  <c r="J42" i="9"/>
  <c r="K42" i="9"/>
  <c r="D43" i="9"/>
  <c r="G43" i="9"/>
  <c r="K45" i="9"/>
  <c r="K46" i="9"/>
  <c r="J47" i="9"/>
  <c r="K47" i="9"/>
  <c r="J48" i="9"/>
  <c r="K48" i="9"/>
  <c r="J49" i="9"/>
  <c r="K49" i="9"/>
  <c r="J50" i="9"/>
  <c r="K50" i="9"/>
  <c r="J51" i="9"/>
  <c r="K51" i="9"/>
  <c r="J52" i="9"/>
  <c r="K52" i="9"/>
  <c r="J53" i="9"/>
  <c r="K53" i="9"/>
  <c r="D54" i="9"/>
  <c r="G54" i="9"/>
  <c r="J56" i="9"/>
  <c r="K56" i="9"/>
  <c r="J59" i="9"/>
  <c r="K59" i="9"/>
  <c r="J60" i="9"/>
  <c r="K60" i="9"/>
  <c r="J61" i="9"/>
  <c r="K61" i="9"/>
  <c r="J62" i="9"/>
  <c r="K62" i="9"/>
  <c r="J63" i="9"/>
  <c r="K63" i="9"/>
  <c r="J64" i="9"/>
  <c r="K64" i="9"/>
  <c r="J65" i="9"/>
  <c r="K65" i="9"/>
  <c r="J66" i="9"/>
  <c r="K66" i="9"/>
  <c r="J67" i="9"/>
  <c r="K67" i="9"/>
  <c r="J68" i="9"/>
  <c r="K68" i="9"/>
  <c r="J69" i="9"/>
  <c r="K69" i="9"/>
  <c r="J70" i="9"/>
  <c r="K70" i="9"/>
  <c r="J71" i="9"/>
  <c r="K71" i="9"/>
  <c r="J72" i="9"/>
  <c r="K72" i="9"/>
  <c r="J73" i="9"/>
  <c r="K73" i="9"/>
  <c r="J74" i="9"/>
  <c r="K74" i="9"/>
  <c r="D77" i="9"/>
  <c r="J77" i="9" s="1"/>
  <c r="J79" i="9"/>
  <c r="K79" i="9"/>
  <c r="J80" i="9"/>
  <c r="K80" i="9"/>
  <c r="J81" i="9"/>
  <c r="K81" i="9"/>
  <c r="D82" i="9"/>
  <c r="G82" i="9"/>
  <c r="J84" i="9"/>
  <c r="K84" i="9"/>
  <c r="J85" i="9"/>
  <c r="K85" i="9"/>
  <c r="J86" i="9"/>
  <c r="K86" i="9"/>
  <c r="J87" i="9"/>
  <c r="K87" i="9"/>
  <c r="J88" i="9"/>
  <c r="K88" i="9"/>
  <c r="J89" i="9"/>
  <c r="K89" i="9"/>
  <c r="J90" i="9"/>
  <c r="K90" i="9"/>
  <c r="J91" i="9"/>
  <c r="K91" i="9"/>
  <c r="J92" i="9"/>
  <c r="K92" i="9"/>
  <c r="J93" i="9"/>
  <c r="K93" i="9"/>
  <c r="J94" i="9"/>
  <c r="K94" i="9"/>
  <c r="J95" i="9"/>
  <c r="K95" i="9"/>
  <c r="J96" i="9"/>
  <c r="K96" i="9"/>
  <c r="J97" i="9"/>
  <c r="K97" i="9"/>
  <c r="J98" i="9"/>
  <c r="K98" i="9"/>
  <c r="J99" i="9"/>
  <c r="K99" i="9"/>
  <c r="J100" i="9"/>
  <c r="K100" i="9"/>
  <c r="J101" i="9"/>
  <c r="K101" i="9"/>
  <c r="J102" i="9"/>
  <c r="K102" i="9"/>
  <c r="J103" i="9"/>
  <c r="K103" i="9"/>
  <c r="D104" i="9"/>
  <c r="G104" i="9"/>
  <c r="J106" i="9"/>
  <c r="J107" i="9"/>
  <c r="K107" i="9"/>
  <c r="J108" i="9"/>
  <c r="K108" i="9"/>
  <c r="J109" i="9"/>
  <c r="K109" i="9"/>
  <c r="J110" i="9"/>
  <c r="K110" i="9"/>
  <c r="D111" i="9"/>
  <c r="G111" i="9"/>
  <c r="H106" i="9" s="1"/>
  <c r="J117" i="9"/>
  <c r="K117" i="9"/>
  <c r="J118" i="9"/>
  <c r="K118" i="9"/>
  <c r="J119" i="9"/>
  <c r="K119" i="9"/>
  <c r="J120" i="9"/>
  <c r="K120" i="9"/>
  <c r="J121" i="9"/>
  <c r="K121" i="9"/>
  <c r="J122" i="9"/>
  <c r="K122" i="9"/>
  <c r="J123" i="9"/>
  <c r="K123" i="9"/>
  <c r="J124" i="9"/>
  <c r="K124" i="9"/>
  <c r="J126" i="9"/>
  <c r="K126" i="9"/>
  <c r="D127" i="9"/>
  <c r="G127" i="9"/>
  <c r="J134" i="9"/>
  <c r="K134" i="9"/>
  <c r="H32" i="9" l="1"/>
  <c r="H35" i="9"/>
  <c r="H36" i="9"/>
  <c r="H75" i="9"/>
  <c r="E75" i="9"/>
  <c r="E80" i="9"/>
  <c r="E79" i="9"/>
  <c r="E81" i="9"/>
  <c r="E53" i="9"/>
  <c r="E49" i="9"/>
  <c r="E52" i="9"/>
  <c r="E48" i="9"/>
  <c r="E51" i="9"/>
  <c r="E47" i="9"/>
  <c r="E50" i="9"/>
  <c r="E46" i="9"/>
  <c r="E120" i="9"/>
  <c r="E123" i="9"/>
  <c r="E119" i="9"/>
  <c r="E126" i="9"/>
  <c r="E122" i="9"/>
  <c r="E118" i="9"/>
  <c r="E125" i="9"/>
  <c r="E121" i="9"/>
  <c r="E117" i="9"/>
  <c r="E124" i="9"/>
  <c r="E109" i="9"/>
  <c r="E108" i="9"/>
  <c r="E107" i="9"/>
  <c r="E110" i="9"/>
  <c r="E106" i="9"/>
  <c r="E102" i="9"/>
  <c r="E98" i="9"/>
  <c r="E94" i="9"/>
  <c r="E90" i="9"/>
  <c r="E86" i="9"/>
  <c r="E103" i="9"/>
  <c r="E91" i="9"/>
  <c r="E101" i="9"/>
  <c r="E97" i="9"/>
  <c r="E93" i="9"/>
  <c r="E89" i="9"/>
  <c r="E85" i="9"/>
  <c r="E95" i="9"/>
  <c r="E100" i="9"/>
  <c r="E96" i="9"/>
  <c r="E92" i="9"/>
  <c r="E88" i="9"/>
  <c r="E84" i="9"/>
  <c r="E99" i="9"/>
  <c r="E87" i="9"/>
  <c r="E73" i="9"/>
  <c r="E69" i="9"/>
  <c r="E65" i="9"/>
  <c r="E61" i="9"/>
  <c r="E57" i="9"/>
  <c r="E68" i="9"/>
  <c r="E64" i="9"/>
  <c r="E56" i="9"/>
  <c r="E76" i="9"/>
  <c r="E63" i="9"/>
  <c r="E74" i="9"/>
  <c r="E70" i="9"/>
  <c r="E66" i="9"/>
  <c r="E62" i="9"/>
  <c r="E58" i="9"/>
  <c r="E72" i="9"/>
  <c r="E60" i="9"/>
  <c r="E71" i="9"/>
  <c r="E67" i="9"/>
  <c r="E59" i="9"/>
  <c r="E41" i="9"/>
  <c r="E37" i="9"/>
  <c r="E33" i="9"/>
  <c r="E29" i="9"/>
  <c r="E25" i="9"/>
  <c r="E21" i="9"/>
  <c r="E35" i="9"/>
  <c r="E27" i="9"/>
  <c r="E42" i="9"/>
  <c r="E30" i="9"/>
  <c r="E22" i="9"/>
  <c r="E40" i="9"/>
  <c r="E36" i="9"/>
  <c r="E32" i="9"/>
  <c r="E28" i="9"/>
  <c r="E24" i="9"/>
  <c r="E20" i="9"/>
  <c r="E39" i="9"/>
  <c r="E31" i="9"/>
  <c r="E23" i="9"/>
  <c r="E38" i="9"/>
  <c r="E34" i="9"/>
  <c r="E26" i="9"/>
  <c r="E15" i="9"/>
  <c r="E11" i="9"/>
  <c r="E7" i="9"/>
  <c r="E6" i="9"/>
  <c r="E12" i="9"/>
  <c r="E14" i="9"/>
  <c r="E10" i="9"/>
  <c r="E8" i="9"/>
  <c r="E17" i="9"/>
  <c r="E13" i="9"/>
  <c r="E9" i="9"/>
  <c r="E5" i="9"/>
  <c r="E16" i="9"/>
  <c r="H125" i="9"/>
  <c r="H89" i="9"/>
  <c r="H93" i="9"/>
  <c r="H97" i="9"/>
  <c r="H101" i="9"/>
  <c r="H91" i="9"/>
  <c r="H95" i="9"/>
  <c r="H103" i="9"/>
  <c r="H96" i="9"/>
  <c r="H90" i="9"/>
  <c r="H94" i="9"/>
  <c r="H98" i="9"/>
  <c r="H102" i="9"/>
  <c r="H87" i="9"/>
  <c r="H99" i="9"/>
  <c r="H88" i="9"/>
  <c r="H92" i="9"/>
  <c r="H100" i="9"/>
  <c r="H14" i="9"/>
  <c r="H31" i="9"/>
  <c r="H53" i="9"/>
  <c r="H46" i="9"/>
  <c r="H47" i="9"/>
  <c r="H15" i="9"/>
  <c r="D112" i="9"/>
  <c r="H11" i="9"/>
  <c r="H6" i="9"/>
  <c r="H8" i="9"/>
  <c r="H52" i="9"/>
  <c r="H45" i="9"/>
  <c r="H121" i="9"/>
  <c r="H80" i="9"/>
  <c r="H49" i="9"/>
  <c r="H62" i="9"/>
  <c r="H9" i="9"/>
  <c r="H30" i="9"/>
  <c r="H11" i="1"/>
  <c r="G11" i="1"/>
  <c r="E11" i="1"/>
  <c r="H48" i="9"/>
  <c r="J54" i="9"/>
  <c r="H51" i="9"/>
  <c r="H50" i="9"/>
  <c r="H17" i="9"/>
  <c r="H16" i="9"/>
  <c r="H13" i="9"/>
  <c r="H7" i="9"/>
  <c r="H5" i="9"/>
  <c r="H10" i="9"/>
  <c r="H12" i="9"/>
  <c r="H66" i="9"/>
  <c r="H85" i="9"/>
  <c r="H26" i="9"/>
  <c r="H41" i="9"/>
  <c r="H28" i="9"/>
  <c r="J43" i="9"/>
  <c r="H25" i="9"/>
  <c r="H120" i="9"/>
  <c r="H117" i="9"/>
  <c r="H124" i="9"/>
  <c r="H126" i="9"/>
  <c r="H81" i="9"/>
  <c r="H79" i="9"/>
  <c r="H61" i="9"/>
  <c r="H60" i="9"/>
  <c r="H69" i="9"/>
  <c r="H68" i="9"/>
  <c r="H65" i="9"/>
  <c r="H73" i="9"/>
  <c r="H72" i="9"/>
  <c r="H64" i="9"/>
  <c r="H59" i="9"/>
  <c r="H63" i="9"/>
  <c r="H67" i="9"/>
  <c r="H71" i="9"/>
  <c r="H56" i="9"/>
  <c r="H74" i="9"/>
  <c r="H70" i="9"/>
  <c r="H22" i="9"/>
  <c r="H23" i="9"/>
  <c r="H39" i="9"/>
  <c r="H33" i="9"/>
  <c r="H34" i="9"/>
  <c r="H38" i="9"/>
  <c r="H27" i="9"/>
  <c r="H20" i="9"/>
  <c r="H37" i="9"/>
  <c r="H29" i="9"/>
  <c r="H21" i="9"/>
  <c r="H40" i="9"/>
  <c r="H24" i="9"/>
  <c r="J127" i="9"/>
  <c r="H122" i="9"/>
  <c r="H118" i="9"/>
  <c r="H123" i="9"/>
  <c r="H119" i="9"/>
  <c r="J82" i="9"/>
  <c r="I11" i="1"/>
  <c r="F11" i="1"/>
  <c r="D11" i="1"/>
  <c r="AQ111" i="11"/>
  <c r="J11" i="1"/>
  <c r="H86" i="9"/>
  <c r="J104" i="9"/>
  <c r="H84" i="9"/>
  <c r="H42" i="9"/>
  <c r="H109" i="9"/>
  <c r="H108" i="9"/>
  <c r="H110" i="9"/>
  <c r="H107" i="9"/>
  <c r="J111" i="9"/>
  <c r="G112" i="9"/>
  <c r="D128" i="9" l="1"/>
  <c r="M112" i="9"/>
  <c r="H77" i="9"/>
  <c r="H104" i="9"/>
  <c r="J112" i="9"/>
  <c r="AQ125" i="11"/>
  <c r="AS125" i="11" s="1"/>
  <c r="AS111" i="11"/>
  <c r="E111" i="9"/>
  <c r="E82" i="9"/>
  <c r="H82" i="9"/>
  <c r="H18" i="9"/>
  <c r="E104" i="9"/>
  <c r="E18" i="9"/>
  <c r="H111" i="9"/>
  <c r="E54" i="9"/>
  <c r="G128" i="9"/>
  <c r="H54" i="9"/>
  <c r="E43" i="9"/>
  <c r="E77" i="9"/>
  <c r="H43" i="9"/>
  <c r="J128" i="9" l="1"/>
</calcChain>
</file>

<file path=xl/sharedStrings.xml><?xml version="1.0" encoding="utf-8"?>
<sst xmlns="http://schemas.openxmlformats.org/spreadsheetml/2006/main" count="589" uniqueCount="202">
  <si>
    <t>EQUITY BASED FUNDS</t>
  </si>
  <si>
    <t>Total</t>
  </si>
  <si>
    <t>S/N</t>
  </si>
  <si>
    <t>NAME OF THE FUND MANAGER</t>
  </si>
  <si>
    <t>FUND</t>
  </si>
  <si>
    <t>Unit Price</t>
  </si>
  <si>
    <t>N</t>
  </si>
  <si>
    <t>Stanbic IBTC Asset Mgt. Limited</t>
  </si>
  <si>
    <t>Stanbic  IBTC Nigerian Equity Fund</t>
  </si>
  <si>
    <t>Asset &amp; Resources Mgt. Co. Ltd</t>
  </si>
  <si>
    <t>ARM Discovery Fund</t>
  </si>
  <si>
    <t>FSDH Asset Management Ltd</t>
  </si>
  <si>
    <t>Coral Growth Fund</t>
  </si>
  <si>
    <t>Frontier Fund</t>
  </si>
  <si>
    <t>Chapel Hill Denham Mgt. Limited</t>
  </si>
  <si>
    <t>Paramount Equity Fund</t>
  </si>
  <si>
    <t>ARM Aggressive Growth Fund</t>
  </si>
  <si>
    <t>ACAP Canary Growth Fund</t>
  </si>
  <si>
    <t>FBN Capital Asset Mgt</t>
  </si>
  <si>
    <t>Zenith Asset Management Ltd</t>
  </si>
  <si>
    <t>Zenith Equity Fund</t>
  </si>
  <si>
    <t>Afrinvest Equity Fund</t>
  </si>
  <si>
    <t>FBN Capital Asset Mgt Limited</t>
  </si>
  <si>
    <t>FBN Money Market Fund</t>
  </si>
  <si>
    <t>ARM Money Market Fund</t>
  </si>
  <si>
    <t>Stanbic IBTC Bond Fund</t>
  </si>
  <si>
    <t>Nigeria International Debt Fund</t>
  </si>
  <si>
    <t>Coral Income Fund</t>
  </si>
  <si>
    <t>Zenith Income Fund</t>
  </si>
  <si>
    <t>FBN Fixed Income Fund</t>
  </si>
  <si>
    <t>SFS Capital Nigeria Ltd</t>
  </si>
  <si>
    <t>Skye Shelter Fund</t>
  </si>
  <si>
    <t>Union Homes REITS</t>
  </si>
  <si>
    <t>UPDC Real Estate Investment Fund</t>
  </si>
  <si>
    <t>Women Investment Fund</t>
  </si>
  <si>
    <t>FBN Capital Asset Mgt. Limited</t>
  </si>
  <si>
    <t>Stanbic IBTC Balanced Fund</t>
  </si>
  <si>
    <t>Zenith Ethical Fund</t>
  </si>
  <si>
    <t>Lotus Capital Limited</t>
  </si>
  <si>
    <t>Lotus Halal Inv. Fund</t>
  </si>
  <si>
    <t>Stanbic IBTC Ethical Fund</t>
  </si>
  <si>
    <t>ARM Ethical Fund</t>
  </si>
  <si>
    <t>Nigeria Energy Sector Fund</t>
  </si>
  <si>
    <t>Mutual Funds Total</t>
  </si>
  <si>
    <t>Vetiva Fund Managers Limited</t>
  </si>
  <si>
    <t>VG 30 ETF</t>
  </si>
  <si>
    <t>New Gold Managers (Proprietary) Ltd</t>
  </si>
  <si>
    <t>New Gold ETF</t>
  </si>
  <si>
    <t>ETF Total</t>
  </si>
  <si>
    <t>Stanbic IBTC Money Market Fund</t>
  </si>
  <si>
    <t>SFS Fixed Income Fund</t>
  </si>
  <si>
    <t>AIICO Capital Ltd</t>
  </si>
  <si>
    <t>AIICO Money Market Fund</t>
  </si>
  <si>
    <t>Vetiva Fund Managers</t>
  </si>
  <si>
    <t>Stanbic IBTC Asset Mgt.Limited</t>
  </si>
  <si>
    <t>Stanbic IBTC ETF 30 Fund</t>
  </si>
  <si>
    <t>United Capital Asset Mgt. Ltd</t>
  </si>
  <si>
    <t>Sub-Total</t>
  </si>
  <si>
    <t>Grand Total</t>
  </si>
  <si>
    <t>REAL ESTATE FUNDS</t>
  </si>
  <si>
    <t>MONEY MARKET FUNDS</t>
  </si>
  <si>
    <t>Alternative Cap. Partners Ltd</t>
  </si>
  <si>
    <t>Legacy Equity Fund</t>
  </si>
  <si>
    <t>FIXED INCOME FUNDS</t>
  </si>
  <si>
    <t>EXCHANGE TRADED FUNDS</t>
  </si>
  <si>
    <t>Lotus Halal ETF</t>
  </si>
  <si>
    <t>Investment One Funds Management Limited</t>
  </si>
  <si>
    <t>Legacy Short Maturity Fund</t>
  </si>
  <si>
    <t>PACAM Balanced Fund</t>
  </si>
  <si>
    <t>Vantage Guaranteed Income Fund</t>
  </si>
  <si>
    <t>VCG ETF</t>
  </si>
  <si>
    <t>VI ETF</t>
  </si>
  <si>
    <t>Vantage Balanced Fund</t>
  </si>
  <si>
    <t>FBN Nigeria Smart Beta Equity Fund</t>
  </si>
  <si>
    <t>Meristem Equity Market Fund</t>
  </si>
  <si>
    <t>Meristem Wealth Management Limited</t>
  </si>
  <si>
    <t>Meristem Money Market Fund</t>
  </si>
  <si>
    <t>SCM Capital Limited</t>
  </si>
  <si>
    <t>Afrinvest Asset Mgt Ltd</t>
  </si>
  <si>
    <t>Afrinvest Asset Mgt Ltd.</t>
  </si>
  <si>
    <t>NAV</t>
  </si>
  <si>
    <t>VETBANK ETF</t>
  </si>
  <si>
    <t>BOND FUNDS</t>
  </si>
  <si>
    <t>MIXED FUNDS</t>
  </si>
  <si>
    <t>% on Total</t>
  </si>
  <si>
    <t>% Change (Current from Previous)</t>
  </si>
  <si>
    <t>FBN Nigeria Eurobond USD Fund (Institutional)</t>
  </si>
  <si>
    <t>FBN Nigeria Eurobond USD Fund (Retail)</t>
  </si>
  <si>
    <t>Stanbic IBTC Guaranteed Investment Fund</t>
  </si>
  <si>
    <t>FUNDS</t>
  </si>
  <si>
    <t>Stanbic IBTC Imaan Fund</t>
  </si>
  <si>
    <t>ETHICAL FUNDS</t>
  </si>
  <si>
    <t>Stanbic IBTC Aggressive Fund (Sub Fund)</t>
  </si>
  <si>
    <t>Stanbic IBTC Absolute Fund (Sub Fund)</t>
  </si>
  <si>
    <t>Stanbic IBTC Conservative Fund (Sub Fund)</t>
  </si>
  <si>
    <t>8-Weeks Volatility Measure (%)</t>
  </si>
  <si>
    <t>8-WEEKS VOLATILITY MEASURE</t>
  </si>
  <si>
    <t>Mkt Cap</t>
  </si>
  <si>
    <t>Market Cap (N)</t>
  </si>
  <si>
    <t>Unit Price (N)</t>
  </si>
  <si>
    <t>United Capital Balanced Fund</t>
  </si>
  <si>
    <t>United Capital Bond Fund</t>
  </si>
  <si>
    <t>United Capital Equity Fund</t>
  </si>
  <si>
    <t>United Capital Money Market Fund</t>
  </si>
  <si>
    <t>%</t>
  </si>
  <si>
    <t>8-Weeks Average (%)</t>
  </si>
  <si>
    <t>8-Weeks % Change</t>
  </si>
  <si>
    <t>AXA Mansard Investments Limited</t>
  </si>
  <si>
    <t>AXA Mansard Equity Income Fund</t>
  </si>
  <si>
    <t>AXA Mansard Money Market Fund</t>
  </si>
  <si>
    <t>NAV and Unit Price as at Week Ended July 29, 2016</t>
  </si>
  <si>
    <t>Market Capitalization as at July 29, 2016</t>
  </si>
  <si>
    <t>Lotus Capital Fixed Income Fund</t>
  </si>
  <si>
    <t>Greenwich Plus Money Market Fund</t>
  </si>
  <si>
    <t>Greenwich Asset Management Limited</t>
  </si>
  <si>
    <t>Cordros Asset Management Limited</t>
  </si>
  <si>
    <t>Cordros Money Market Fund</t>
  </si>
  <si>
    <t>PAC Asset Management Limited</t>
  </si>
  <si>
    <t>PACAM Fixed Income Fund</t>
  </si>
  <si>
    <t>Vetiva S &amp; P Nig. Sovereign Bond ETF</t>
  </si>
  <si>
    <t>Stanbic IBTC Dollar Fund</t>
  </si>
  <si>
    <t>SIAML ETF 40</t>
  </si>
  <si>
    <t>PACAM Money Market Fund</t>
  </si>
  <si>
    <t>Lotus Capital Halal ETF</t>
  </si>
  <si>
    <t>Chapel Hill Denham Money Market Fund</t>
  </si>
  <si>
    <t>Abacus Money Market Fund</t>
  </si>
  <si>
    <t>Alternative Capital Partners Limited</t>
  </si>
  <si>
    <t>ACAP Income Fund</t>
  </si>
  <si>
    <t>EDC Fund Management Limited</t>
  </si>
  <si>
    <t>EDC Money Market Fund Class B</t>
  </si>
  <si>
    <t>EDC Money Market Fund Class A</t>
  </si>
  <si>
    <t>EDC Fixed Income Fund</t>
  </si>
  <si>
    <t>Kedari Investment Fund (KIF)</t>
  </si>
  <si>
    <t>United Capital Wealth for Women Fund</t>
  </si>
  <si>
    <t>United Capital Euro Bond Fund</t>
  </si>
  <si>
    <t>Capital Express Asset and Trust Limited</t>
  </si>
  <si>
    <t>Lead Asset Management Limited</t>
  </si>
  <si>
    <t>Lead Fixed Income Fund</t>
  </si>
  <si>
    <t>CEAT Fixed Income Fund</t>
  </si>
  <si>
    <t>ValuAlliance Asset Management Limited</t>
  </si>
  <si>
    <t xml:space="preserve">Coronation Asset Management </t>
  </si>
  <si>
    <t>Coronation Money Market Fund</t>
  </si>
  <si>
    <t>Coronation Balanced Fund</t>
  </si>
  <si>
    <t>Coronation Fixed Income Fund</t>
  </si>
  <si>
    <t>Nigeria Entertainment Fund</t>
  </si>
  <si>
    <t>Legacy Debt Fund</t>
  </si>
  <si>
    <t>Zenith Money Market Fund</t>
  </si>
  <si>
    <t>-</t>
  </si>
  <si>
    <t>MOVING AVERAGE:</t>
  </si>
  <si>
    <t>Afrinvest Plutus Fund</t>
  </si>
  <si>
    <t>AIICO Balanced Fund</t>
  </si>
  <si>
    <t>SPECIALIST FUNDS</t>
  </si>
  <si>
    <t>INFRASTRUCTURE FUND</t>
  </si>
  <si>
    <t>Chapel Hill Denham Management Limited</t>
  </si>
  <si>
    <t>Chapel Hill Denham Nig. Infra Debt Fund (NIDF)</t>
  </si>
  <si>
    <t>Net Asset Value</t>
  </si>
  <si>
    <t>Unit Price (%)</t>
  </si>
  <si>
    <t>Mkt Cap    (%)</t>
  </si>
  <si>
    <t>Legacy USD Bond Fund</t>
  </si>
  <si>
    <t>Cordros Milestone Fund 2023</t>
  </si>
  <si>
    <t>Cordros Milestone Fund 2028</t>
  </si>
  <si>
    <t>Legacy Money Market Fund</t>
  </si>
  <si>
    <t>GDL Money Market Fund</t>
  </si>
  <si>
    <t>Vantage Equity Income Fund</t>
  </si>
  <si>
    <t>Vantage Dollar Fund</t>
  </si>
  <si>
    <t>Valualliance Value Fund</t>
  </si>
  <si>
    <t>PACAM Equity Fund</t>
  </si>
  <si>
    <t>FBN Nigeria Balanced Fund</t>
  </si>
  <si>
    <t>PACAM Eurobond Fund</t>
  </si>
  <si>
    <t>Lotus Halal Investment Fund</t>
  </si>
  <si>
    <t>Lead Balanced Fund</t>
  </si>
  <si>
    <t>NAV/Unit</t>
  </si>
  <si>
    <t>Stanbic IBTC Shariah Fixed Income Fund</t>
  </si>
  <si>
    <t>Vetiva Money Market Fund</t>
  </si>
  <si>
    <t>First City Asset Management Limited</t>
  </si>
  <si>
    <t>FSDH Treasury Bill Fund</t>
  </si>
  <si>
    <t>First Ally Asset Management Limited</t>
  </si>
  <si>
    <t>FAAM Money Market Fund</t>
  </si>
  <si>
    <t>Anchoria Asset Management Limited</t>
  </si>
  <si>
    <t>Anchoria Equity Fund</t>
  </si>
  <si>
    <t>Anchoria Money Market Fund</t>
  </si>
  <si>
    <t>Anchoria Fixed Income Fund</t>
  </si>
  <si>
    <t>41a</t>
  </si>
  <si>
    <t>41b</t>
  </si>
  <si>
    <t>Anchoria Money Market  Fund</t>
  </si>
  <si>
    <t>SFS Real Estate Investment Trust Fund</t>
  </si>
  <si>
    <t>ALPHA ETF</t>
  </si>
  <si>
    <t>Cordros Dollar Fund</t>
  </si>
  <si>
    <t>GDL Asset Management Limited</t>
  </si>
  <si>
    <t>NAV and Unit Price as at Week Ended April 3, 2020</t>
  </si>
  <si>
    <t>NAV and Unit Price as at Week Ended April 9, 2020</t>
  </si>
  <si>
    <t>NAV and Unit Price as at Week Ended April 17, 2020</t>
  </si>
  <si>
    <t>NAV and Unit Price as at Week Ended April 24, 2020</t>
  </si>
  <si>
    <t>NAV and Unit Price as at Week Ended April 30, 2020</t>
  </si>
  <si>
    <t xml:space="preserve"> </t>
  </si>
  <si>
    <t>NAV and Unit Price as at Week Ended May 8, 2020</t>
  </si>
  <si>
    <t>% Change</t>
  </si>
  <si>
    <t>NAV and Unit Price as at Week Ended May 15, 2020</t>
  </si>
  <si>
    <t>NAV and Unit Price as at Week Ended May 22, 2020</t>
  </si>
  <si>
    <t>NET ASSET VALUES AND UNIT PRICES OF FUND MANAGEMENT AND COLLECTIVE INVESTMENT SCHEMES AS AT WEEK ENDED MAY 29, 2020</t>
  </si>
  <si>
    <t>NAV and Unit Price as at Week Ended May 29, 2020</t>
  </si>
  <si>
    <t>MARKET CAPITALIZATION OF EXCHANGE TRADED FUNDS AS AT MAY 29,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</si>
</sst>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(* #,##0.00_);_(* \(#,##0.00\);_(* &quot;-&quot;??_);_(@_)"/>
    <numFmt numFmtId="165" formatCode="0.0%"/>
    <numFmt numFmtId="166" formatCode="_(* #,##0_);_(* \(#,##0\);_(* &quot;-&quot;??_);_(@_)"/>
  </numFmts>
  <fonts count="63">
    <font>
      <sz val="11"/>
      <color theme="1"/>
      <name val="Calibri"/>
      <family val="2"/>
      <scheme val="minor"/>
    </font>
    <font>
      <sz val="8"/>
      <name val="Arial Narrow"/>
      <family val="2"/>
    </font>
    <font>
      <b/>
      <sz val="8"/>
      <name val="Arial Narrow"/>
      <family val="2"/>
    </font>
    <font>
      <b/>
      <i/>
      <sz val="8"/>
      <name val="Arial Narrow"/>
      <family val="2"/>
    </font>
    <font>
      <b/>
      <strike/>
      <sz val="8"/>
      <name val="Arial Narrow"/>
      <family val="2"/>
    </font>
    <font>
      <sz val="12"/>
      <name val="Arial Narrow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strike/>
      <sz val="10"/>
      <color theme="1"/>
      <name val="Arial Narrow"/>
      <family val="2"/>
    </font>
    <font>
      <b/>
      <sz val="8"/>
      <color theme="1"/>
      <name val="Arial Narrow"/>
      <family val="2"/>
    </font>
    <font>
      <b/>
      <i/>
      <sz val="8"/>
      <color theme="1"/>
      <name val="Arial Narrow"/>
      <family val="2"/>
    </font>
    <font>
      <i/>
      <sz val="8"/>
      <color theme="1"/>
      <name val="Arial Narrow"/>
      <family val="2"/>
    </font>
    <font>
      <sz val="8"/>
      <color theme="1"/>
      <name val="Arial Narrow"/>
      <family val="2"/>
    </font>
    <font>
      <b/>
      <sz val="11"/>
      <color theme="1"/>
      <name val="Swis721 Lt BT"/>
    </font>
    <font>
      <b/>
      <sz val="11"/>
      <color theme="1"/>
      <name val="Century Gothic"/>
      <family val="2"/>
    </font>
    <font>
      <sz val="8"/>
      <color theme="1"/>
      <name val="SpeakOT-Regular"/>
    </font>
    <font>
      <sz val="8"/>
      <color rgb="FF000000"/>
      <name val="SpeakOT-Regular"/>
    </font>
    <font>
      <b/>
      <strike/>
      <sz val="8"/>
      <color theme="1"/>
      <name val="Arial Narrow"/>
      <family val="2"/>
    </font>
    <font>
      <b/>
      <sz val="8"/>
      <color rgb="FFFF0000"/>
      <name val="Arial Narrow"/>
      <family val="2"/>
    </font>
    <font>
      <i/>
      <sz val="8"/>
      <color theme="1"/>
      <name val="Californian FB"/>
      <family val="1"/>
    </font>
    <font>
      <strike/>
      <sz val="8"/>
      <color theme="1"/>
      <name val="Arial Narrow"/>
      <family val="2"/>
    </font>
    <font>
      <sz val="11"/>
      <color rgb="FF000000"/>
      <name val="SpeakOT-Regular"/>
    </font>
    <font>
      <b/>
      <sz val="8"/>
      <color rgb="FF000000"/>
      <name val="Arial Narrow"/>
      <family val="2"/>
    </font>
    <font>
      <b/>
      <strike/>
      <sz val="8"/>
      <color rgb="FF000000"/>
      <name val="Arial Narrow"/>
      <family val="2"/>
    </font>
    <font>
      <sz val="8"/>
      <color rgb="FF000000"/>
      <name val="Arial Narrow"/>
      <family val="2"/>
    </font>
    <font>
      <b/>
      <i/>
      <sz val="8"/>
      <color rgb="FF9BBB59"/>
      <name val="Arial Narrow"/>
      <family val="2"/>
    </font>
    <font>
      <sz val="8"/>
      <color rgb="FF0F243E"/>
      <name val="Arial Narrow"/>
      <family val="2"/>
    </font>
    <font>
      <sz val="11"/>
      <color theme="1"/>
      <name val="Century Gothic"/>
      <family val="2"/>
    </font>
    <font>
      <sz val="10"/>
      <color theme="1"/>
      <name val="Calibri"/>
      <family val="2"/>
      <scheme val="minor"/>
    </font>
    <font>
      <sz val="11"/>
      <color theme="1"/>
      <name val="SpeakOT-Regular"/>
    </font>
    <font>
      <sz val="11"/>
      <color rgb="FF000000"/>
      <name val="SpeakOT-Bold"/>
    </font>
    <font>
      <b/>
      <sz val="11"/>
      <color rgb="FF000000"/>
      <name val="SpeakOT-Bold"/>
    </font>
    <font>
      <b/>
      <sz val="12"/>
      <color rgb="FF0F243E"/>
      <name val="Calibri"/>
      <family val="2"/>
      <scheme val="minor"/>
    </font>
    <font>
      <sz val="9"/>
      <color rgb="FF244061"/>
      <name val="Calibri"/>
      <family val="2"/>
      <scheme val="minor"/>
    </font>
    <font>
      <sz val="8.25"/>
      <color theme="1"/>
      <name val="Times New Roman"/>
      <family val="1"/>
    </font>
    <font>
      <sz val="12"/>
      <color rgb="FF006FC9"/>
      <name val="Times New Roman"/>
      <family val="1"/>
    </font>
    <font>
      <sz val="11"/>
      <color theme="1"/>
      <name val="Times New Roman"/>
      <family val="1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b/>
      <sz val="10"/>
      <color theme="1"/>
      <name val="Arial"/>
      <family val="2"/>
    </font>
    <font>
      <sz val="10"/>
      <color theme="1"/>
      <name val="Times New Roman"/>
      <family val="1"/>
    </font>
    <font>
      <sz val="11"/>
      <color theme="1"/>
      <name val="Calibri"/>
      <family val="2"/>
    </font>
    <font>
      <b/>
      <sz val="12"/>
      <color rgb="FFFFFFFF"/>
      <name val="Century Gothic"/>
      <family val="2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1F497D"/>
      <name val="Arial"/>
      <family val="2"/>
    </font>
    <font>
      <b/>
      <sz val="12"/>
      <color rgb="FF0070C0"/>
      <name val="Corbel"/>
      <family val="2"/>
    </font>
    <font>
      <b/>
      <sz val="12"/>
      <color rgb="FF2F5597"/>
      <name val="Corbel"/>
      <family val="2"/>
    </font>
    <font>
      <b/>
      <sz val="11"/>
      <color rgb="FF000000"/>
      <name val="SpeakOT-Regular"/>
    </font>
    <font>
      <sz val="8.5"/>
      <color rgb="FF696C75"/>
      <name val="SpeakOT-Regular"/>
    </font>
    <font>
      <b/>
      <sz val="10"/>
      <color rgb="FFFF0000"/>
      <name val="Arial Narrow"/>
      <family val="2"/>
    </font>
    <font>
      <sz val="11"/>
      <color rgb="FF244061"/>
      <name val="Calibri"/>
      <family val="2"/>
      <scheme val="minor"/>
    </font>
    <font>
      <b/>
      <sz val="48"/>
      <color rgb="FFFF0000"/>
      <name val="Calibri"/>
      <family val="2"/>
      <scheme val="minor"/>
    </font>
    <font>
      <sz val="10"/>
      <color theme="1"/>
      <name val="Century Gothic"/>
      <family val="2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9"/>
      <color theme="1"/>
      <name val="Arial Narrow"/>
      <family val="2"/>
    </font>
  </fonts>
  <fills count="21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C0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E7F9DD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8DB4E3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rgb="FF002060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rgb="FFC6C6C6"/>
      </left>
      <right style="medium">
        <color rgb="FFC6C6C6"/>
      </right>
      <top/>
      <bottom/>
      <diagonal/>
    </border>
    <border>
      <left style="medium">
        <color rgb="FFC6C6C6"/>
      </left>
      <right style="medium">
        <color rgb="FFC6C6C6"/>
      </right>
      <top/>
      <bottom style="medium">
        <color rgb="FFC6C6C6"/>
      </bottom>
      <diagonal/>
    </border>
    <border>
      <left/>
      <right style="medium">
        <color rgb="FFC6C6C6"/>
      </right>
      <top/>
      <bottom style="medium">
        <color rgb="FFC6C6C6"/>
      </bottom>
      <diagonal/>
    </border>
    <border>
      <left/>
      <right/>
      <top/>
      <bottom style="medium">
        <color rgb="FFC6C6C6"/>
      </bottom>
      <diagonal/>
    </border>
    <border>
      <left style="medium">
        <color rgb="FFC6C6C6"/>
      </left>
      <right style="medium">
        <color rgb="FFC6C6C6"/>
      </right>
      <top style="medium">
        <color rgb="FFC6C6C6"/>
      </top>
      <bottom/>
      <diagonal/>
    </border>
    <border>
      <left/>
      <right style="medium">
        <color rgb="FFC6C6C6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0" fontId="7" fillId="2" borderId="0" applyNumberFormat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8" fillId="0" borderId="0" applyNumberFormat="0" applyFill="0" applyBorder="0" applyAlignment="0" applyProtection="0"/>
    <xf numFmtId="9" fontId="6" fillId="0" borderId="0" applyFont="0" applyFill="0" applyBorder="0" applyAlignment="0" applyProtection="0"/>
  </cellStyleXfs>
  <cellXfs count="436">
    <xf numFmtId="0" fontId="0" fillId="0" borderId="0" xfId="0"/>
    <xf numFmtId="165" fontId="6" fillId="0" borderId="0" xfId="6" applyNumberFormat="1" applyFont="1"/>
    <xf numFmtId="0" fontId="10" fillId="3" borderId="0" xfId="0" applyFont="1" applyFill="1"/>
    <xf numFmtId="0" fontId="11" fillId="0" borderId="0" xfId="0" applyFont="1" applyBorder="1" applyAlignment="1">
      <alignment horizontal="center"/>
    </xf>
    <xf numFmtId="0" fontId="11" fillId="0" borderId="0" xfId="0" applyFont="1" applyBorder="1"/>
    <xf numFmtId="0" fontId="11" fillId="0" borderId="0" xfId="0" applyFont="1" applyBorder="1" applyAlignment="1">
      <alignment horizontal="left"/>
    </xf>
    <xf numFmtId="0" fontId="12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 vertical="top" wrapText="1"/>
    </xf>
    <xf numFmtId="0" fontId="13" fillId="0" borderId="0" xfId="0" applyFont="1" applyBorder="1" applyAlignment="1">
      <alignment horizontal="center" vertical="top" wrapText="1"/>
    </xf>
    <xf numFmtId="39" fontId="11" fillId="0" borderId="0" xfId="2" applyNumberFormat="1" applyFont="1" applyBorder="1" applyAlignment="1">
      <alignment horizontal="center" vertical="top" wrapText="1"/>
    </xf>
    <xf numFmtId="39" fontId="11" fillId="0" borderId="0" xfId="0" applyNumberFormat="1" applyFont="1" applyBorder="1"/>
    <xf numFmtId="0" fontId="14" fillId="0" borderId="0" xfId="0" applyFont="1" applyBorder="1" applyAlignment="1">
      <alignment wrapText="1"/>
    </xf>
    <xf numFmtId="0" fontId="14" fillId="0" borderId="0" xfId="0" applyFont="1" applyBorder="1"/>
    <xf numFmtId="0" fontId="12" fillId="0" borderId="0" xfId="0" applyFont="1" applyBorder="1"/>
    <xf numFmtId="0" fontId="11" fillId="0" borderId="0" xfId="0" applyFont="1" applyBorder="1" applyAlignment="1">
      <alignment horizontal="left" wrapText="1"/>
    </xf>
    <xf numFmtId="0" fontId="11" fillId="0" borderId="0" xfId="0" applyFont="1" applyBorder="1" applyAlignment="1">
      <alignment horizontal="left" vertical="top" wrapText="1"/>
    </xf>
    <xf numFmtId="0" fontId="12" fillId="0" borderId="0" xfId="0" applyFont="1" applyBorder="1" applyAlignment="1">
      <alignment wrapText="1"/>
    </xf>
    <xf numFmtId="0" fontId="11" fillId="0" borderId="0" xfId="0" applyFont="1" applyBorder="1" applyAlignment="1">
      <alignment wrapText="1"/>
    </xf>
    <xf numFmtId="0" fontId="11" fillId="0" borderId="0" xfId="0" applyFont="1" applyBorder="1" applyAlignment="1">
      <alignment vertical="top" wrapText="1"/>
    </xf>
    <xf numFmtId="0" fontId="14" fillId="0" borderId="0" xfId="0" applyFont="1" applyBorder="1" applyAlignment="1">
      <alignment horizontal="center" wrapText="1"/>
    </xf>
    <xf numFmtId="0" fontId="14" fillId="0" borderId="0" xfId="0" applyFont="1" applyBorder="1" applyAlignment="1">
      <alignment horizontal="center" vertical="top" wrapText="1"/>
    </xf>
    <xf numFmtId="0" fontId="14" fillId="0" borderId="0" xfId="0" applyFont="1" applyBorder="1" applyAlignment="1">
      <alignment horizontal="center"/>
    </xf>
    <xf numFmtId="0" fontId="15" fillId="0" borderId="0" xfId="0" applyFont="1" applyBorder="1"/>
    <xf numFmtId="0" fontId="16" fillId="0" borderId="0" xfId="0" applyFont="1" applyBorder="1"/>
    <xf numFmtId="0" fontId="17" fillId="0" borderId="0" xfId="0" applyFont="1" applyBorder="1" applyAlignment="1">
      <alignment horizontal="left"/>
    </xf>
    <xf numFmtId="0" fontId="18" fillId="0" borderId="0" xfId="0" applyFont="1"/>
    <xf numFmtId="3" fontId="14" fillId="0" borderId="0" xfId="0" applyNumberFormat="1" applyFont="1" applyBorder="1" applyAlignment="1">
      <alignment wrapText="1"/>
    </xf>
    <xf numFmtId="3" fontId="11" fillId="0" borderId="0" xfId="0" applyNumberFormat="1" applyFont="1" applyBorder="1" applyAlignment="1">
      <alignment wrapText="1"/>
    </xf>
    <xf numFmtId="0" fontId="19" fillId="0" borderId="0" xfId="0" applyFont="1"/>
    <xf numFmtId="4" fontId="19" fillId="0" borderId="0" xfId="0" applyNumberFormat="1" applyFont="1"/>
    <xf numFmtId="0" fontId="20" fillId="0" borderId="0" xfId="0" applyFont="1" applyBorder="1" applyAlignment="1">
      <alignment vertical="top" wrapText="1"/>
    </xf>
    <xf numFmtId="0" fontId="20" fillId="0" borderId="0" xfId="0" applyFont="1" applyBorder="1" applyAlignment="1">
      <alignment horizontal="center" wrapText="1"/>
    </xf>
    <xf numFmtId="10" fontId="21" fillId="0" borderId="0" xfId="0" applyNumberFormat="1" applyFont="1" applyBorder="1" applyAlignment="1">
      <alignment horizontal="center" wrapText="1"/>
    </xf>
    <xf numFmtId="4" fontId="21" fillId="0" borderId="0" xfId="0" applyNumberFormat="1" applyFont="1" applyBorder="1" applyAlignment="1">
      <alignment horizontal="center" wrapText="1"/>
    </xf>
    <xf numFmtId="4" fontId="20" fillId="0" borderId="0" xfId="0" applyNumberFormat="1" applyFont="1" applyBorder="1" applyAlignment="1">
      <alignment horizontal="center" wrapText="1"/>
    </xf>
    <xf numFmtId="10" fontId="20" fillId="0" borderId="0" xfId="0" applyNumberFormat="1" applyFont="1" applyBorder="1" applyAlignment="1">
      <alignment horizontal="center" wrapText="1"/>
    </xf>
    <xf numFmtId="0" fontId="14" fillId="4" borderId="1" xfId="0" applyFont="1" applyFill="1" applyBorder="1" applyAlignment="1">
      <alignment vertical="top" wrapText="1"/>
    </xf>
    <xf numFmtId="0" fontId="14" fillId="4" borderId="1" xfId="0" applyFont="1" applyFill="1" applyBorder="1" applyAlignment="1">
      <alignment horizontal="center" vertical="top"/>
    </xf>
    <xf numFmtId="0" fontId="14" fillId="4" borderId="1" xfId="0" applyFont="1" applyFill="1" applyBorder="1" applyAlignment="1">
      <alignment horizontal="center" vertical="top" wrapText="1"/>
    </xf>
    <xf numFmtId="0" fontId="14" fillId="5" borderId="1" xfId="0" applyFont="1" applyFill="1" applyBorder="1" applyAlignment="1">
      <alignment horizontal="left" vertical="top" wrapText="1"/>
    </xf>
    <xf numFmtId="0" fontId="22" fillId="5" borderId="1" xfId="0" applyFont="1" applyFill="1" applyBorder="1" applyAlignment="1">
      <alignment horizontal="center" vertical="top" wrapText="1"/>
    </xf>
    <xf numFmtId="4" fontId="2" fillId="6" borderId="1" xfId="2" applyNumberFormat="1" applyFont="1" applyFill="1" applyBorder="1" applyAlignment="1">
      <alignment horizontal="right" vertical="center" wrapText="1"/>
    </xf>
    <xf numFmtId="164" fontId="2" fillId="6" borderId="1" xfId="2" applyNumberFormat="1" applyFont="1" applyFill="1" applyBorder="1" applyAlignment="1">
      <alignment horizontal="right" vertical="center" wrapText="1"/>
    </xf>
    <xf numFmtId="0" fontId="2" fillId="7" borderId="1" xfId="0" applyFont="1" applyFill="1" applyBorder="1" applyAlignment="1">
      <alignment horizontal="right"/>
    </xf>
    <xf numFmtId="164" fontId="3" fillId="7" borderId="1" xfId="2" applyFont="1" applyFill="1" applyBorder="1" applyAlignment="1">
      <alignment horizontal="right" vertical="top" wrapText="1"/>
    </xf>
    <xf numFmtId="4" fontId="2" fillId="7" borderId="1" xfId="2" applyNumberFormat="1" applyFont="1" applyFill="1" applyBorder="1" applyAlignment="1">
      <alignment horizontal="right" vertical="top" wrapText="1"/>
    </xf>
    <xf numFmtId="0" fontId="23" fillId="6" borderId="2" xfId="0" applyFont="1" applyFill="1" applyBorder="1" applyAlignment="1">
      <alignment horizontal="right" vertical="top" wrapText="1"/>
    </xf>
    <xf numFmtId="164" fontId="23" fillId="6" borderId="2" xfId="2" applyFont="1" applyFill="1" applyBorder="1" applyAlignment="1">
      <alignment horizontal="right" vertical="top" wrapText="1"/>
    </xf>
    <xf numFmtId="164" fontId="6" fillId="8" borderId="0" xfId="2" applyFont="1" applyFill="1" applyBorder="1" applyAlignment="1"/>
    <xf numFmtId="164" fontId="17" fillId="8" borderId="0" xfId="2" applyFont="1" applyFill="1" applyBorder="1" applyAlignment="1"/>
    <xf numFmtId="164" fontId="9" fillId="8" borderId="0" xfId="2" applyFont="1" applyFill="1" applyBorder="1" applyAlignment="1"/>
    <xf numFmtId="164" fontId="6" fillId="0" borderId="0" xfId="2" applyFont="1"/>
    <xf numFmtId="0" fontId="24" fillId="0" borderId="0" xfId="0" applyFont="1" applyBorder="1" applyAlignment="1">
      <alignment horizontal="left"/>
    </xf>
    <xf numFmtId="0" fontId="24" fillId="0" borderId="0" xfId="0" applyFont="1" applyBorder="1"/>
    <xf numFmtId="164" fontId="23" fillId="9" borderId="2" xfId="2" applyFont="1" applyFill="1" applyBorder="1" applyAlignment="1">
      <alignment horizontal="right" vertical="top" wrapText="1"/>
    </xf>
    <xf numFmtId="0" fontId="14" fillId="4" borderId="3" xfId="0" applyFont="1" applyFill="1" applyBorder="1" applyAlignment="1">
      <alignment horizontal="center" wrapText="1"/>
    </xf>
    <xf numFmtId="0" fontId="1" fillId="10" borderId="1" xfId="0" applyFont="1" applyFill="1" applyBorder="1"/>
    <xf numFmtId="10" fontId="1" fillId="11" borderId="1" xfId="6" applyNumberFormat="1" applyFont="1" applyFill="1" applyBorder="1" applyAlignment="1">
      <alignment horizontal="center"/>
    </xf>
    <xf numFmtId="10" fontId="2" fillId="11" borderId="1" xfId="2" applyNumberFormat="1" applyFont="1" applyFill="1" applyBorder="1" applyAlignment="1">
      <alignment horizontal="right" vertical="center" wrapText="1"/>
    </xf>
    <xf numFmtId="4" fontId="14" fillId="9" borderId="2" xfId="0" applyNumberFormat="1" applyFont="1" applyFill="1" applyBorder="1" applyAlignment="1">
      <alignment horizontal="right"/>
    </xf>
    <xf numFmtId="0" fontId="25" fillId="5" borderId="3" xfId="0" applyFont="1" applyFill="1" applyBorder="1" applyAlignment="1">
      <alignment horizontal="center" vertical="top" wrapText="1"/>
    </xf>
    <xf numFmtId="4" fontId="11" fillId="0" borderId="0" xfId="0" applyNumberFormat="1" applyFont="1" applyBorder="1"/>
    <xf numFmtId="166" fontId="11" fillId="0" borderId="0" xfId="2" applyNumberFormat="1" applyFont="1" applyBorder="1"/>
    <xf numFmtId="0" fontId="0" fillId="0" borderId="0" xfId="0" applyBorder="1"/>
    <xf numFmtId="164" fontId="6" fillId="0" borderId="0" xfId="2" applyFont="1" applyBorder="1"/>
    <xf numFmtId="165" fontId="6" fillId="0" borderId="0" xfId="6" applyNumberFormat="1" applyFont="1" applyBorder="1"/>
    <xf numFmtId="164" fontId="17" fillId="8" borderId="0" xfId="2" applyFont="1" applyFill="1" applyBorder="1" applyAlignment="1">
      <alignment horizontal="right" vertical="top" wrapText="1"/>
    </xf>
    <xf numFmtId="10" fontId="1" fillId="11" borderId="1" xfId="6" applyNumberFormat="1" applyFont="1" applyFill="1" applyBorder="1" applyAlignment="1">
      <alignment horizontal="center" wrapText="1"/>
    </xf>
    <xf numFmtId="10" fontId="2" fillId="11" borderId="1" xfId="6" applyNumberFormat="1" applyFont="1" applyFill="1" applyBorder="1" applyAlignment="1">
      <alignment horizontal="center" vertical="top" wrapText="1"/>
    </xf>
    <xf numFmtId="165" fontId="17" fillId="12" borderId="4" xfId="6" applyNumberFormat="1" applyFont="1" applyFill="1" applyBorder="1" applyAlignment="1">
      <alignment horizontal="center" vertical="top" wrapText="1"/>
    </xf>
    <xf numFmtId="0" fontId="2" fillId="7" borderId="1" xfId="0" applyFont="1" applyFill="1" applyBorder="1"/>
    <xf numFmtId="4" fontId="2" fillId="7" borderId="1" xfId="0" applyNumberFormat="1" applyFont="1" applyFill="1" applyBorder="1"/>
    <xf numFmtId="0" fontId="14" fillId="4" borderId="5" xfId="0" applyFont="1" applyFill="1" applyBorder="1" applyAlignment="1">
      <alignment horizontal="center"/>
    </xf>
    <xf numFmtId="0" fontId="2" fillId="8" borderId="1" xfId="0" applyFont="1" applyFill="1" applyBorder="1"/>
    <xf numFmtId="164" fontId="2" fillId="8" borderId="1" xfId="2" applyNumberFormat="1" applyFont="1" applyFill="1" applyBorder="1" applyAlignment="1">
      <alignment horizontal="right" vertical="center" wrapText="1"/>
    </xf>
    <xf numFmtId="4" fontId="1" fillId="10" borderId="1" xfId="0" applyNumberFormat="1" applyFont="1" applyFill="1" applyBorder="1"/>
    <xf numFmtId="164" fontId="1" fillId="10" borderId="1" xfId="2" applyFont="1" applyFill="1" applyBorder="1" applyAlignment="1">
      <alignment horizontal="right"/>
    </xf>
    <xf numFmtId="4" fontId="1" fillId="10" borderId="1" xfId="0" applyNumberFormat="1" applyFont="1" applyFill="1" applyBorder="1" applyAlignment="1">
      <alignment wrapText="1"/>
    </xf>
    <xf numFmtId="4" fontId="1" fillId="10" borderId="1" xfId="2" applyNumberFormat="1" applyFont="1" applyFill="1" applyBorder="1" applyAlignment="1">
      <alignment horizontal="right"/>
    </xf>
    <xf numFmtId="10" fontId="1" fillId="11" borderId="1" xfId="6" applyNumberFormat="1" applyFont="1" applyFill="1" applyBorder="1" applyAlignment="1">
      <alignment horizontal="center" vertical="top" wrapText="1"/>
    </xf>
    <xf numFmtId="164" fontId="2" fillId="13" borderId="1" xfId="2" applyFont="1" applyFill="1" applyBorder="1" applyAlignment="1">
      <alignment horizontal="right" vertical="top" wrapText="1"/>
    </xf>
    <xf numFmtId="4" fontId="2" fillId="13" borderId="1" xfId="2" applyNumberFormat="1" applyFont="1" applyFill="1" applyBorder="1" applyAlignment="1">
      <alignment vertical="top" wrapText="1"/>
    </xf>
    <xf numFmtId="0" fontId="2" fillId="5" borderId="1" xfId="0" applyFont="1" applyFill="1" applyBorder="1" applyAlignment="1">
      <alignment wrapText="1"/>
    </xf>
    <xf numFmtId="164" fontId="2" fillId="5" borderId="1" xfId="2" applyFont="1" applyFill="1" applyBorder="1" applyAlignment="1">
      <alignment horizontal="right" vertical="top" wrapText="1"/>
    </xf>
    <xf numFmtId="10" fontId="2" fillId="11" borderId="1" xfId="2" applyNumberFormat="1" applyFont="1" applyFill="1" applyBorder="1" applyAlignment="1">
      <alignment horizontal="right" vertical="top" wrapText="1"/>
    </xf>
    <xf numFmtId="4" fontId="2" fillId="5" borderId="1" xfId="2" applyNumberFormat="1" applyFont="1" applyFill="1" applyBorder="1" applyAlignment="1">
      <alignment horizontal="right" vertical="top" wrapText="1"/>
    </xf>
    <xf numFmtId="4" fontId="1" fillId="10" borderId="1" xfId="0" applyNumberFormat="1" applyFont="1" applyFill="1" applyBorder="1" applyAlignment="1">
      <alignment horizontal="right"/>
    </xf>
    <xf numFmtId="4" fontId="2" fillId="13" borderId="1" xfId="0" applyNumberFormat="1" applyFont="1" applyFill="1" applyBorder="1" applyAlignment="1">
      <alignment horizontal="right"/>
    </xf>
    <xf numFmtId="4" fontId="2" fillId="13" borderId="1" xfId="2" applyNumberFormat="1" applyFont="1" applyFill="1" applyBorder="1" applyAlignment="1">
      <alignment horizontal="right"/>
    </xf>
    <xf numFmtId="4" fontId="2" fillId="5" borderId="1" xfId="2" applyNumberFormat="1" applyFont="1" applyFill="1" applyBorder="1" applyAlignment="1">
      <alignment horizontal="right"/>
    </xf>
    <xf numFmtId="4" fontId="2" fillId="13" borderId="1" xfId="2" applyNumberFormat="1" applyFont="1" applyFill="1" applyBorder="1" applyAlignment="1">
      <alignment horizontal="right" vertical="top" wrapText="1"/>
    </xf>
    <xf numFmtId="4" fontId="1" fillId="10" borderId="1" xfId="2" applyNumberFormat="1" applyFont="1" applyFill="1" applyBorder="1" applyAlignment="1">
      <alignment horizontal="right" vertical="top" wrapText="1"/>
    </xf>
    <xf numFmtId="164" fontId="1" fillId="10" borderId="1" xfId="2" applyFont="1" applyFill="1" applyBorder="1" applyAlignment="1">
      <alignment horizontal="right" vertical="top" wrapText="1"/>
    </xf>
    <xf numFmtId="164" fontId="2" fillId="13" borderId="1" xfId="2" applyFont="1" applyFill="1" applyBorder="1" applyAlignment="1">
      <alignment horizontal="right"/>
    </xf>
    <xf numFmtId="0" fontId="2" fillId="4" borderId="1" xfId="0" applyFont="1" applyFill="1" applyBorder="1" applyAlignment="1">
      <alignment horizontal="center" vertical="top"/>
    </xf>
    <xf numFmtId="0" fontId="2" fillId="4" borderId="1" xfId="0" applyFont="1" applyFill="1" applyBorder="1" applyAlignment="1">
      <alignment horizontal="center" vertical="top" wrapText="1"/>
    </xf>
    <xf numFmtId="4" fontId="26" fillId="0" borderId="0" xfId="0" applyNumberFormat="1" applyFont="1" applyBorder="1" applyAlignment="1">
      <alignment horizontal="right" wrapText="1"/>
    </xf>
    <xf numFmtId="0" fontId="26" fillId="0" borderId="0" xfId="0" applyFont="1" applyBorder="1" applyAlignment="1">
      <alignment vertical="top" wrapText="1"/>
    </xf>
    <xf numFmtId="2" fontId="1" fillId="10" borderId="1" xfId="0" applyNumberFormat="1" applyFont="1" applyFill="1" applyBorder="1"/>
    <xf numFmtId="4" fontId="2" fillId="8" borderId="1" xfId="2" applyNumberFormat="1" applyFont="1" applyFill="1" applyBorder="1" applyAlignment="1">
      <alignment horizontal="right" vertical="center" wrapText="1"/>
    </xf>
    <xf numFmtId="164" fontId="2" fillId="14" borderId="1" xfId="2" applyNumberFormat="1" applyFont="1" applyFill="1" applyBorder="1" applyAlignment="1">
      <alignment horizontal="right" vertical="center" wrapText="1"/>
    </xf>
    <xf numFmtId="4" fontId="27" fillId="14" borderId="1" xfId="2" applyNumberFormat="1" applyFont="1" applyFill="1" applyBorder="1" applyAlignment="1">
      <alignment horizontal="right" vertical="center" wrapText="1"/>
    </xf>
    <xf numFmtId="0" fontId="2" fillId="7" borderId="6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2" fillId="15" borderId="1" xfId="0" applyFont="1" applyFill="1" applyBorder="1" applyAlignment="1">
      <alignment horizontal="center" vertical="center"/>
    </xf>
    <xf numFmtId="0" fontId="2" fillId="15" borderId="1" xfId="0" applyFont="1" applyFill="1" applyBorder="1" applyAlignment="1">
      <alignment horizontal="center" vertical="center" wrapText="1"/>
    </xf>
    <xf numFmtId="0" fontId="2" fillId="16" borderId="1" xfId="0" applyFont="1" applyFill="1" applyBorder="1" applyAlignment="1">
      <alignment horizontal="center" vertical="center"/>
    </xf>
    <xf numFmtId="0" fontId="2" fillId="16" borderId="1" xfId="0" applyFont="1" applyFill="1" applyBorder="1" applyAlignment="1">
      <alignment horizontal="center" vertical="center" wrapText="1"/>
    </xf>
    <xf numFmtId="0" fontId="2" fillId="17" borderId="1" xfId="0" applyFont="1" applyFill="1" applyBorder="1" applyAlignment="1">
      <alignment horizontal="center" vertical="center"/>
    </xf>
    <xf numFmtId="0" fontId="2" fillId="17" borderId="1" xfId="0" applyFont="1" applyFill="1" applyBorder="1" applyAlignment="1">
      <alignment horizontal="center" vertical="center" wrapText="1"/>
    </xf>
    <xf numFmtId="0" fontId="2" fillId="12" borderId="1" xfId="0" applyFont="1" applyFill="1" applyBorder="1" applyAlignment="1">
      <alignment horizontal="center" vertical="center"/>
    </xf>
    <xf numFmtId="0" fontId="2" fillId="12" borderId="3" xfId="0" applyFont="1" applyFill="1" applyBorder="1" applyAlignment="1">
      <alignment horizontal="center" vertical="center"/>
    </xf>
    <xf numFmtId="0" fontId="27" fillId="14" borderId="1" xfId="0" applyFont="1" applyFill="1" applyBorder="1" applyAlignment="1">
      <alignment horizontal="center" vertical="center"/>
    </xf>
    <xf numFmtId="0" fontId="27" fillId="14" borderId="1" xfId="0" applyFont="1" applyFill="1" applyBorder="1" applyAlignment="1">
      <alignment horizontal="center" vertical="center" wrapText="1"/>
    </xf>
    <xf numFmtId="0" fontId="4" fillId="15" borderId="1" xfId="0" applyFont="1" applyFill="1" applyBorder="1" applyAlignment="1">
      <alignment horizontal="center" vertical="center" wrapText="1"/>
    </xf>
    <xf numFmtId="0" fontId="4" fillId="16" borderId="1" xfId="0" applyFont="1" applyFill="1" applyBorder="1" applyAlignment="1">
      <alignment horizontal="center" vertical="center" wrapText="1"/>
    </xf>
    <xf numFmtId="0" fontId="4" fillId="17" borderId="1" xfId="0" applyFont="1" applyFill="1" applyBorder="1" applyAlignment="1">
      <alignment horizontal="center" vertical="center" wrapText="1"/>
    </xf>
    <xf numFmtId="0" fontId="28" fillId="14" borderId="1" xfId="0" applyFont="1" applyFill="1" applyBorder="1" applyAlignment="1">
      <alignment horizontal="center" vertical="center" wrapText="1"/>
    </xf>
    <xf numFmtId="10" fontId="1" fillId="15" borderId="1" xfId="6" applyNumberFormat="1" applyFont="1" applyFill="1" applyBorder="1" applyAlignment="1">
      <alignment horizontal="center" vertical="center" wrapText="1"/>
    </xf>
    <xf numFmtId="10" fontId="1" fillId="16" borderId="1" xfId="6" applyNumberFormat="1" applyFont="1" applyFill="1" applyBorder="1" applyAlignment="1">
      <alignment horizontal="center" vertical="center" wrapText="1"/>
    </xf>
    <xf numFmtId="10" fontId="1" fillId="17" borderId="1" xfId="6" applyNumberFormat="1" applyFont="1" applyFill="1" applyBorder="1" applyAlignment="1">
      <alignment horizontal="center" vertical="center" wrapText="1"/>
    </xf>
    <xf numFmtId="10" fontId="2" fillId="12" borderId="1" xfId="6" applyNumberFormat="1" applyFont="1" applyFill="1" applyBorder="1" applyAlignment="1">
      <alignment vertical="center"/>
    </xf>
    <xf numFmtId="10" fontId="6" fillId="0" borderId="0" xfId="6" applyNumberFormat="1" applyFont="1" applyAlignment="1">
      <alignment vertical="center"/>
    </xf>
    <xf numFmtId="4" fontId="29" fillId="14" borderId="1" xfId="0" applyNumberFormat="1" applyFont="1" applyFill="1" applyBorder="1" applyAlignment="1">
      <alignment vertical="center"/>
    </xf>
    <xf numFmtId="10" fontId="17" fillId="0" borderId="0" xfId="6" applyNumberFormat="1" applyFont="1" applyAlignment="1">
      <alignment vertical="center"/>
    </xf>
    <xf numFmtId="9" fontId="6" fillId="0" borderId="0" xfId="6" applyFont="1" applyAlignment="1">
      <alignment vertical="center"/>
    </xf>
    <xf numFmtId="164" fontId="29" fillId="14" borderId="1" xfId="2" applyFont="1" applyFill="1" applyBorder="1" applyAlignment="1">
      <alignment horizontal="right" vertical="center"/>
    </xf>
    <xf numFmtId="0" fontId="29" fillId="14" borderId="1" xfId="0" applyFont="1" applyFill="1" applyBorder="1" applyAlignment="1">
      <alignment vertical="center"/>
    </xf>
    <xf numFmtId="4" fontId="29" fillId="14" borderId="1" xfId="0" applyNumberFormat="1" applyFont="1" applyFill="1" applyBorder="1" applyAlignment="1">
      <alignment vertical="center" wrapText="1"/>
    </xf>
    <xf numFmtId="2" fontId="29" fillId="14" borderId="1" xfId="0" applyNumberFormat="1" applyFont="1" applyFill="1" applyBorder="1" applyAlignment="1">
      <alignment vertical="center" wrapText="1"/>
    </xf>
    <xf numFmtId="4" fontId="29" fillId="14" borderId="1" xfId="2" applyNumberFormat="1" applyFont="1" applyFill="1" applyBorder="1" applyAlignment="1">
      <alignment horizontal="right" vertical="center"/>
    </xf>
    <xf numFmtId="164" fontId="30" fillId="14" borderId="1" xfId="1" applyNumberFormat="1" applyFont="1" applyFill="1" applyBorder="1" applyAlignment="1">
      <alignment horizontal="right" vertical="center"/>
    </xf>
    <xf numFmtId="4" fontId="30" fillId="14" borderId="1" xfId="1" applyNumberFormat="1" applyFont="1" applyFill="1" applyBorder="1" applyAlignment="1">
      <alignment horizontal="right" vertical="center"/>
    </xf>
    <xf numFmtId="164" fontId="29" fillId="14" borderId="1" xfId="2" applyFont="1" applyFill="1" applyBorder="1" applyAlignment="1">
      <alignment vertical="center"/>
    </xf>
    <xf numFmtId="164" fontId="29" fillId="14" borderId="1" xfId="2" applyFont="1" applyFill="1" applyBorder="1" applyAlignment="1">
      <alignment vertical="center" wrapText="1"/>
    </xf>
    <xf numFmtId="164" fontId="27" fillId="14" borderId="1" xfId="2" applyFont="1" applyFill="1" applyBorder="1" applyAlignment="1">
      <alignment horizontal="right" vertical="center" wrapText="1"/>
    </xf>
    <xf numFmtId="4" fontId="27" fillId="14" borderId="1" xfId="2" applyNumberFormat="1" applyFont="1" applyFill="1" applyBorder="1" applyAlignment="1">
      <alignment vertical="center" wrapText="1"/>
    </xf>
    <xf numFmtId="4" fontId="29" fillId="14" borderId="1" xfId="0" applyNumberFormat="1" applyFont="1" applyFill="1" applyBorder="1" applyAlignment="1">
      <alignment horizontal="right" vertical="center"/>
    </xf>
    <xf numFmtId="4" fontId="27" fillId="14" borderId="1" xfId="0" applyNumberFormat="1" applyFont="1" applyFill="1" applyBorder="1" applyAlignment="1">
      <alignment horizontal="right" vertical="center"/>
    </xf>
    <xf numFmtId="4" fontId="27" fillId="14" borderId="1" xfId="2" applyNumberFormat="1" applyFont="1" applyFill="1" applyBorder="1" applyAlignment="1">
      <alignment horizontal="right" vertical="center"/>
    </xf>
    <xf numFmtId="43" fontId="1" fillId="14" borderId="1" xfId="2" applyNumberFormat="1" applyFont="1" applyFill="1" applyBorder="1" applyAlignment="1">
      <alignment vertical="center"/>
    </xf>
    <xf numFmtId="3" fontId="29" fillId="14" borderId="1" xfId="0" applyNumberFormat="1" applyFont="1" applyFill="1" applyBorder="1" applyAlignment="1">
      <alignment vertical="center"/>
    </xf>
    <xf numFmtId="4" fontId="29" fillId="14" borderId="1" xfId="2" applyNumberFormat="1" applyFont="1" applyFill="1" applyBorder="1" applyAlignment="1">
      <alignment horizontal="right" vertical="center" wrapText="1"/>
    </xf>
    <xf numFmtId="0" fontId="1" fillId="14" borderId="1" xfId="0" applyFont="1" applyFill="1" applyBorder="1" applyAlignment="1">
      <alignment vertical="center"/>
    </xf>
    <xf numFmtId="43" fontId="29" fillId="14" borderId="1" xfId="2" applyNumberFormat="1" applyFont="1" applyFill="1" applyBorder="1" applyAlignment="1">
      <alignment vertical="center"/>
    </xf>
    <xf numFmtId="164" fontId="30" fillId="14" borderId="1" xfId="2" applyFont="1" applyFill="1" applyBorder="1" applyAlignment="1">
      <alignment horizontal="right" vertical="center"/>
    </xf>
    <xf numFmtId="4" fontId="30" fillId="14" borderId="1" xfId="2" applyNumberFormat="1" applyFont="1" applyFill="1" applyBorder="1" applyAlignment="1">
      <alignment horizontal="right" vertical="center"/>
    </xf>
    <xf numFmtId="4" fontId="1" fillId="14" borderId="1" xfId="0" applyNumberFormat="1" applyFont="1" applyFill="1" applyBorder="1" applyAlignment="1">
      <alignment vertical="center"/>
    </xf>
    <xf numFmtId="4" fontId="31" fillId="14" borderId="1" xfId="0" applyNumberFormat="1" applyFont="1" applyFill="1" applyBorder="1" applyAlignment="1">
      <alignment vertical="center"/>
    </xf>
    <xf numFmtId="0" fontId="31" fillId="14" borderId="1" xfId="0" applyFont="1" applyFill="1" applyBorder="1" applyAlignment="1">
      <alignment vertical="center"/>
    </xf>
    <xf numFmtId="164" fontId="29" fillId="14" borderId="1" xfId="2" applyFont="1" applyFill="1" applyBorder="1" applyAlignment="1">
      <alignment horizontal="right" vertical="center" wrapText="1"/>
    </xf>
    <xf numFmtId="4" fontId="2" fillId="14" borderId="1" xfId="0" applyNumberFormat="1" applyFont="1" applyFill="1" applyBorder="1" applyAlignment="1">
      <alignment vertical="center"/>
    </xf>
    <xf numFmtId="0" fontId="2" fillId="14" borderId="1" xfId="0" applyFont="1" applyFill="1" applyBorder="1" applyAlignment="1">
      <alignment vertical="center"/>
    </xf>
    <xf numFmtId="164" fontId="27" fillId="14" borderId="1" xfId="2" applyFont="1" applyFill="1" applyBorder="1" applyAlignment="1">
      <alignment horizontal="right" vertical="center"/>
    </xf>
    <xf numFmtId="164" fontId="27" fillId="0" borderId="1" xfId="2" applyFont="1" applyBorder="1" applyAlignment="1">
      <alignment horizontal="right" vertical="center" wrapText="1"/>
    </xf>
    <xf numFmtId="4" fontId="27" fillId="0" borderId="1" xfId="2" applyNumberFormat="1" applyFont="1" applyBorder="1" applyAlignment="1">
      <alignment horizontal="right" vertical="center" wrapText="1"/>
    </xf>
    <xf numFmtId="0" fontId="27" fillId="18" borderId="1" xfId="0" applyFont="1" applyFill="1" applyBorder="1" applyAlignment="1">
      <alignment horizontal="center" vertical="center"/>
    </xf>
    <xf numFmtId="0" fontId="27" fillId="18" borderId="1" xfId="0" applyFont="1" applyFill="1" applyBorder="1" applyAlignment="1">
      <alignment horizontal="center" vertical="center" wrapText="1"/>
    </xf>
    <xf numFmtId="164" fontId="3" fillId="14" borderId="1" xfId="2" applyFont="1" applyFill="1" applyBorder="1" applyAlignment="1">
      <alignment horizontal="right" vertical="center" wrapText="1"/>
    </xf>
    <xf numFmtId="4" fontId="2" fillId="14" borderId="1" xfId="2" applyNumberFormat="1" applyFont="1" applyFill="1" applyBorder="1" applyAlignment="1">
      <alignment horizontal="right" vertical="center" wrapText="1"/>
    </xf>
    <xf numFmtId="0" fontId="23" fillId="6" borderId="7" xfId="0" applyFont="1" applyFill="1" applyBorder="1" applyAlignment="1">
      <alignment horizontal="right" vertical="center" wrapText="1"/>
    </xf>
    <xf numFmtId="164" fontId="23" fillId="14" borderId="2" xfId="2" applyFont="1" applyFill="1" applyBorder="1" applyAlignment="1">
      <alignment horizontal="right" vertical="center" wrapText="1"/>
    </xf>
    <xf numFmtId="4" fontId="27" fillId="14" borderId="2" xfId="0" applyNumberFormat="1" applyFont="1" applyFill="1" applyBorder="1" applyAlignment="1">
      <alignment horizontal="right" vertical="center"/>
    </xf>
    <xf numFmtId="0" fontId="32" fillId="0" borderId="0" xfId="0" applyFont="1" applyBorder="1"/>
    <xf numFmtId="0" fontId="0" fillId="0" borderId="0" xfId="0" applyFont="1"/>
    <xf numFmtId="0" fontId="17" fillId="0" borderId="0" xfId="0" applyFont="1" applyBorder="1"/>
    <xf numFmtId="0" fontId="32" fillId="0" borderId="0" xfId="0" applyFont="1"/>
    <xf numFmtId="0" fontId="14" fillId="8" borderId="1" xfId="0" applyFont="1" applyFill="1" applyBorder="1" applyAlignment="1">
      <alignment horizontal="center" vertical="top"/>
    </xf>
    <xf numFmtId="0" fontId="22" fillId="8" borderId="1" xfId="0" applyFont="1" applyFill="1" applyBorder="1" applyAlignment="1">
      <alignment horizontal="center" vertical="top" wrapText="1"/>
    </xf>
    <xf numFmtId="4" fontId="1" fillId="8" borderId="1" xfId="0" applyNumberFormat="1" applyFont="1" applyFill="1" applyBorder="1"/>
    <xf numFmtId="164" fontId="1" fillId="8" borderId="1" xfId="2" applyFont="1" applyFill="1" applyBorder="1" applyAlignment="1">
      <alignment horizontal="right"/>
    </xf>
    <xf numFmtId="0" fontId="1" fillId="8" borderId="1" xfId="0" applyFont="1" applyFill="1" applyBorder="1"/>
    <xf numFmtId="4" fontId="1" fillId="8" borderId="1" xfId="0" applyNumberFormat="1" applyFont="1" applyFill="1" applyBorder="1" applyAlignment="1">
      <alignment wrapText="1"/>
    </xf>
    <xf numFmtId="4" fontId="1" fillId="8" borderId="1" xfId="2" applyNumberFormat="1" applyFont="1" applyFill="1" applyBorder="1" applyAlignment="1">
      <alignment horizontal="right"/>
    </xf>
    <xf numFmtId="164" fontId="2" fillId="8" borderId="1" xfId="2" applyFont="1" applyFill="1" applyBorder="1" applyAlignment="1">
      <alignment horizontal="right" vertical="top" wrapText="1"/>
    </xf>
    <xf numFmtId="4" fontId="2" fillId="8" borderId="1" xfId="2" applyNumberFormat="1" applyFont="1" applyFill="1" applyBorder="1" applyAlignment="1">
      <alignment vertical="top" wrapText="1"/>
    </xf>
    <xf numFmtId="4" fontId="2" fillId="8" borderId="1" xfId="2" applyNumberFormat="1" applyFont="1" applyFill="1" applyBorder="1" applyAlignment="1">
      <alignment horizontal="right" vertical="top" wrapText="1"/>
    </xf>
    <xf numFmtId="4" fontId="1" fillId="8" borderId="1" xfId="0" applyNumberFormat="1" applyFont="1" applyFill="1" applyBorder="1" applyAlignment="1">
      <alignment horizontal="right"/>
    </xf>
    <xf numFmtId="4" fontId="2" fillId="8" borderId="1" xfId="0" applyNumberFormat="1" applyFont="1" applyFill="1" applyBorder="1" applyAlignment="1">
      <alignment horizontal="right"/>
    </xf>
    <xf numFmtId="4" fontId="2" fillId="8" borderId="1" xfId="2" applyNumberFormat="1" applyFont="1" applyFill="1" applyBorder="1" applyAlignment="1">
      <alignment horizontal="right"/>
    </xf>
    <xf numFmtId="164" fontId="1" fillId="8" borderId="1" xfId="2" applyFont="1" applyFill="1" applyBorder="1"/>
    <xf numFmtId="2" fontId="1" fillId="8" borderId="1" xfId="0" applyNumberFormat="1" applyFont="1" applyFill="1" applyBorder="1"/>
    <xf numFmtId="4" fontId="1" fillId="8" borderId="1" xfId="2" applyNumberFormat="1" applyFont="1" applyFill="1" applyBorder="1" applyAlignment="1">
      <alignment horizontal="right" vertical="top" wrapText="1"/>
    </xf>
    <xf numFmtId="164" fontId="1" fillId="8" borderId="1" xfId="2" applyFont="1" applyFill="1" applyBorder="1" applyAlignment="1">
      <alignment horizontal="right" vertical="top" wrapText="1"/>
    </xf>
    <xf numFmtId="4" fontId="2" fillId="8" borderId="1" xfId="0" applyNumberFormat="1" applyFont="1" applyFill="1" applyBorder="1"/>
    <xf numFmtId="164" fontId="2" fillId="8" borderId="1" xfId="2" applyFont="1" applyFill="1" applyBorder="1" applyAlignment="1">
      <alignment horizontal="right"/>
    </xf>
    <xf numFmtId="164" fontId="3" fillId="8" borderId="1" xfId="2" applyFont="1" applyFill="1" applyBorder="1" applyAlignment="1">
      <alignment horizontal="right" vertical="top" wrapText="1"/>
    </xf>
    <xf numFmtId="164" fontId="23" fillId="8" borderId="2" xfId="2" applyFont="1" applyFill="1" applyBorder="1" applyAlignment="1">
      <alignment horizontal="right" vertical="top" wrapText="1"/>
    </xf>
    <xf numFmtId="4" fontId="14" fillId="8" borderId="2" xfId="0" applyNumberFormat="1" applyFont="1" applyFill="1" applyBorder="1" applyAlignment="1">
      <alignment horizontal="right"/>
    </xf>
    <xf numFmtId="0" fontId="25" fillId="5" borderId="1" xfId="0" applyFont="1" applyFill="1" applyBorder="1" applyAlignment="1">
      <alignment horizontal="center" vertical="top" wrapText="1"/>
    </xf>
    <xf numFmtId="10" fontId="17" fillId="12" borderId="1" xfId="6" applyNumberFormat="1" applyFont="1" applyFill="1" applyBorder="1" applyAlignment="1">
      <alignment horizontal="center" vertical="top" wrapText="1"/>
    </xf>
    <xf numFmtId="0" fontId="14" fillId="9" borderId="8" xfId="0" applyFont="1" applyFill="1" applyBorder="1" applyAlignment="1"/>
    <xf numFmtId="0" fontId="14" fillId="9" borderId="5" xfId="0" applyFont="1" applyFill="1" applyBorder="1" applyAlignment="1"/>
    <xf numFmtId="0" fontId="14" fillId="4" borderId="9" xfId="0" applyFont="1" applyFill="1" applyBorder="1" applyAlignment="1">
      <alignment vertical="top" wrapText="1"/>
    </xf>
    <xf numFmtId="0" fontId="14" fillId="9" borderId="10" xfId="0" applyFont="1" applyFill="1" applyBorder="1" applyAlignment="1"/>
    <xf numFmtId="0" fontId="14" fillId="4" borderId="11" xfId="0" applyFont="1" applyFill="1" applyBorder="1" applyAlignment="1">
      <alignment vertical="top" wrapText="1"/>
    </xf>
    <xf numFmtId="0" fontId="14" fillId="5" borderId="11" xfId="0" applyFont="1" applyFill="1" applyBorder="1" applyAlignment="1">
      <alignment vertical="top" wrapText="1"/>
    </xf>
    <xf numFmtId="10" fontId="17" fillId="12" borderId="2" xfId="6" applyNumberFormat="1" applyFont="1" applyFill="1" applyBorder="1" applyAlignment="1">
      <alignment horizontal="center" vertical="top" wrapText="1"/>
    </xf>
    <xf numFmtId="164" fontId="11" fillId="0" borderId="0" xfId="2" applyFont="1" applyBorder="1"/>
    <xf numFmtId="164" fontId="11" fillId="0" borderId="0" xfId="0" applyNumberFormat="1" applyFont="1" applyBorder="1"/>
    <xf numFmtId="0" fontId="2" fillId="6" borderId="12" xfId="0" applyFont="1" applyFill="1" applyBorder="1" applyAlignment="1">
      <alignment vertical="center" wrapText="1"/>
    </xf>
    <xf numFmtId="0" fontId="2" fillId="6" borderId="8" xfId="0" applyFont="1" applyFill="1" applyBorder="1" applyAlignment="1">
      <alignment horizontal="left" vertical="center" wrapText="1"/>
    </xf>
    <xf numFmtId="0" fontId="1" fillId="6" borderId="8" xfId="0" applyFont="1" applyFill="1" applyBorder="1" applyAlignment="1">
      <alignment vertical="center" wrapText="1"/>
    </xf>
    <xf numFmtId="0" fontId="1" fillId="6" borderId="8" xfId="0" applyFont="1" applyFill="1" applyBorder="1" applyAlignment="1">
      <alignment vertical="center"/>
    </xf>
    <xf numFmtId="0" fontId="2" fillId="6" borderId="8" xfId="0" applyFont="1" applyFill="1" applyBorder="1" applyAlignment="1">
      <alignment horizontal="right" vertical="center"/>
    </xf>
    <xf numFmtId="0" fontId="2" fillId="6" borderId="8" xfId="0" applyFont="1" applyFill="1" applyBorder="1" applyAlignment="1">
      <alignment vertical="center" wrapText="1"/>
    </xf>
    <xf numFmtId="0" fontId="2" fillId="7" borderId="8" xfId="0" applyFont="1" applyFill="1" applyBorder="1" applyAlignment="1">
      <alignment vertical="center"/>
    </xf>
    <xf numFmtId="10" fontId="2" fillId="12" borderId="3" xfId="6" applyNumberFormat="1" applyFont="1" applyFill="1" applyBorder="1" applyAlignment="1">
      <alignment vertical="center"/>
    </xf>
    <xf numFmtId="164" fontId="3" fillId="14" borderId="13" xfId="2" applyFont="1" applyFill="1" applyBorder="1" applyAlignment="1">
      <alignment horizontal="right" vertical="center" wrapText="1"/>
    </xf>
    <xf numFmtId="4" fontId="2" fillId="14" borderId="13" xfId="2" applyNumberFormat="1" applyFont="1" applyFill="1" applyBorder="1" applyAlignment="1">
      <alignment horizontal="right" vertical="center" wrapText="1"/>
    </xf>
    <xf numFmtId="0" fontId="2" fillId="7" borderId="1" xfId="0" applyFont="1" applyFill="1" applyBorder="1" applyAlignment="1">
      <alignment horizontal="center" vertical="top"/>
    </xf>
    <xf numFmtId="0" fontId="2" fillId="7" borderId="1" xfId="0" applyFont="1" applyFill="1" applyBorder="1" applyAlignment="1">
      <alignment horizontal="center" vertical="top" wrapText="1"/>
    </xf>
    <xf numFmtId="164" fontId="2" fillId="7" borderId="1" xfId="2" applyFont="1" applyFill="1" applyBorder="1" applyAlignment="1">
      <alignment horizontal="right"/>
    </xf>
    <xf numFmtId="4" fontId="18" fillId="0" borderId="0" xfId="0" applyNumberFormat="1" applyFont="1"/>
    <xf numFmtId="10" fontId="14" fillId="12" borderId="1" xfId="6" applyNumberFormat="1" applyFont="1" applyFill="1" applyBorder="1" applyAlignment="1">
      <alignment horizontal="center" vertical="top" wrapText="1"/>
    </xf>
    <xf numFmtId="0" fontId="14" fillId="12" borderId="1" xfId="0" applyFont="1" applyFill="1" applyBorder="1" applyAlignment="1">
      <alignment horizontal="center" wrapText="1"/>
    </xf>
    <xf numFmtId="165" fontId="17" fillId="12" borderId="1" xfId="6" applyNumberFormat="1" applyFont="1" applyFill="1" applyBorder="1" applyAlignment="1">
      <alignment horizontal="center" vertical="top" wrapText="1"/>
    </xf>
    <xf numFmtId="39" fontId="33" fillId="0" borderId="0" xfId="0" applyNumberFormat="1" applyFont="1" applyBorder="1"/>
    <xf numFmtId="0" fontId="26" fillId="0" borderId="0" xfId="0" applyFont="1" applyBorder="1" applyAlignment="1">
      <alignment horizontal="center" vertical="top" wrapText="1"/>
    </xf>
    <xf numFmtId="4" fontId="34" fillId="0" borderId="0" xfId="0" applyNumberFormat="1" applyFont="1" applyBorder="1" applyAlignment="1">
      <alignment horizontal="right" wrapText="1"/>
    </xf>
    <xf numFmtId="4" fontId="34" fillId="0" borderId="0" xfId="0" applyNumberFormat="1" applyFont="1" applyBorder="1"/>
    <xf numFmtId="0" fontId="34" fillId="0" borderId="0" xfId="0" applyFont="1" applyBorder="1" applyAlignment="1">
      <alignment vertical="top" wrapText="1"/>
    </xf>
    <xf numFmtId="4" fontId="35" fillId="0" borderId="0" xfId="0" applyNumberFormat="1" applyFont="1"/>
    <xf numFmtId="4" fontId="36" fillId="0" borderId="0" xfId="0" applyNumberFormat="1" applyFont="1"/>
    <xf numFmtId="0" fontId="34" fillId="0" borderId="0" xfId="0" applyFont="1"/>
    <xf numFmtId="0" fontId="0" fillId="19" borderId="0" xfId="0" applyFill="1"/>
    <xf numFmtId="0" fontId="37" fillId="19" borderId="0" xfId="0" applyFont="1" applyFill="1" applyAlignment="1">
      <alignment wrapText="1"/>
    </xf>
    <xf numFmtId="0" fontId="0" fillId="19" borderId="0" xfId="0" applyFill="1" applyAlignment="1">
      <alignment vertical="top"/>
    </xf>
    <xf numFmtId="0" fontId="38" fillId="19" borderId="0" xfId="0" applyFont="1" applyFill="1" applyAlignment="1">
      <alignment vertical="top"/>
    </xf>
    <xf numFmtId="0" fontId="39" fillId="0" borderId="0" xfId="0" applyFont="1"/>
    <xf numFmtId="0" fontId="0" fillId="0" borderId="0" xfId="0" applyAlignment="1">
      <alignment wrapText="1"/>
    </xf>
    <xf numFmtId="164" fontId="1" fillId="8" borderId="0" xfId="2" applyFont="1" applyFill="1" applyBorder="1" applyAlignment="1">
      <alignment horizontal="right"/>
    </xf>
    <xf numFmtId="10" fontId="1" fillId="8" borderId="0" xfId="6" applyNumberFormat="1" applyFont="1" applyFill="1" applyBorder="1" applyAlignment="1">
      <alignment horizontal="center"/>
    </xf>
    <xf numFmtId="4" fontId="1" fillId="8" borderId="0" xfId="2" applyNumberFormat="1" applyFont="1" applyFill="1" applyBorder="1" applyAlignment="1">
      <alignment horizontal="right"/>
    </xf>
    <xf numFmtId="10" fontId="1" fillId="12" borderId="1" xfId="6" applyNumberFormat="1" applyFont="1" applyFill="1" applyBorder="1" applyAlignment="1">
      <alignment horizontal="center" vertical="top" wrapText="1"/>
    </xf>
    <xf numFmtId="4" fontId="15" fillId="0" borderId="0" xfId="0" applyNumberFormat="1" applyFont="1" applyBorder="1"/>
    <xf numFmtId="4" fontId="35" fillId="0" borderId="0" xfId="0" applyNumberFormat="1" applyFont="1" applyBorder="1" applyAlignment="1">
      <alignment horizontal="right"/>
    </xf>
    <xf numFmtId="3" fontId="34" fillId="0" borderId="0" xfId="0" applyNumberFormat="1" applyFont="1" applyBorder="1" applyAlignment="1">
      <alignment horizontal="right" wrapText="1"/>
    </xf>
    <xf numFmtId="164" fontId="19" fillId="0" borderId="0" xfId="2" applyFont="1"/>
    <xf numFmtId="43" fontId="5" fillId="0" borderId="0" xfId="2" applyNumberFormat="1" applyFont="1" applyFill="1"/>
    <xf numFmtId="0" fontId="2" fillId="10" borderId="1" xfId="0" applyFont="1" applyFill="1" applyBorder="1"/>
    <xf numFmtId="0" fontId="2" fillId="13" borderId="1" xfId="0" applyFont="1" applyFill="1" applyBorder="1" applyAlignment="1">
      <alignment horizontal="center" wrapText="1"/>
    </xf>
    <xf numFmtId="0" fontId="2" fillId="13" borderId="1" xfId="0" applyFont="1" applyFill="1" applyBorder="1" applyAlignment="1">
      <alignment vertical="top" wrapText="1"/>
    </xf>
    <xf numFmtId="0" fontId="2" fillId="13" borderId="1" xfId="0" applyFont="1" applyFill="1" applyBorder="1" applyAlignment="1">
      <alignment horizontal="right"/>
    </xf>
    <xf numFmtId="0" fontId="2" fillId="5" borderId="1" xfId="0" applyFont="1" applyFill="1" applyBorder="1" applyAlignment="1">
      <alignment horizontal="center" wrapText="1"/>
    </xf>
    <xf numFmtId="0" fontId="2" fillId="13" borderId="1" xfId="0" applyFont="1" applyFill="1" applyBorder="1" applyAlignment="1">
      <alignment wrapText="1"/>
    </xf>
    <xf numFmtId="0" fontId="2" fillId="7" borderId="1" xfId="0" applyFont="1" applyFill="1" applyBorder="1" applyAlignment="1">
      <alignment horizontal="center" wrapText="1"/>
    </xf>
    <xf numFmtId="0" fontId="2" fillId="13" borderId="1" xfId="0" applyFont="1" applyFill="1" applyBorder="1" applyAlignment="1">
      <alignment horizontal="center"/>
    </xf>
    <xf numFmtId="0" fontId="2" fillId="13" borderId="1" xfId="0" applyFont="1" applyFill="1" applyBorder="1"/>
    <xf numFmtId="0" fontId="2" fillId="6" borderId="1" xfId="0" applyFont="1" applyFill="1" applyBorder="1" applyAlignment="1">
      <alignment horizontal="center" wrapText="1"/>
    </xf>
    <xf numFmtId="0" fontId="2" fillId="6" borderId="1" xfId="0" applyFont="1" applyFill="1" applyBorder="1" applyAlignment="1">
      <alignment wrapText="1"/>
    </xf>
    <xf numFmtId="0" fontId="2" fillId="6" borderId="1" xfId="0" applyFont="1" applyFill="1" applyBorder="1" applyAlignment="1">
      <alignment horizontal="right" vertical="center"/>
    </xf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/>
    <xf numFmtId="0" fontId="14" fillId="8" borderId="1" xfId="0" applyFont="1" applyFill="1" applyBorder="1" applyAlignment="1">
      <alignment horizontal="center" vertical="top" wrapText="1"/>
    </xf>
    <xf numFmtId="4" fontId="40" fillId="0" borderId="0" xfId="0" applyNumberFormat="1" applyFont="1"/>
    <xf numFmtId="0" fontId="2" fillId="7" borderId="1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41" fillId="0" borderId="0" xfId="0" applyFont="1" applyAlignment="1">
      <alignment vertical="center"/>
    </xf>
    <xf numFmtId="4" fontId="41" fillId="0" borderId="0" xfId="0" applyNumberFormat="1" applyFont="1" applyAlignment="1">
      <alignment vertical="center" wrapText="1"/>
    </xf>
    <xf numFmtId="43" fontId="42" fillId="0" borderId="0" xfId="0" applyNumberFormat="1" applyFont="1" applyBorder="1" applyAlignment="1">
      <alignment horizontal="center" vertical="center"/>
    </xf>
    <xf numFmtId="164" fontId="43" fillId="0" borderId="0" xfId="2" applyFont="1" applyBorder="1" applyAlignment="1">
      <alignment horizontal="center" vertical="center"/>
    </xf>
    <xf numFmtId="164" fontId="42" fillId="0" borderId="0" xfId="2" applyFont="1" applyBorder="1" applyAlignment="1">
      <alignment horizontal="center" vertical="center"/>
    </xf>
    <xf numFmtId="0" fontId="9" fillId="0" borderId="0" xfId="0" applyFont="1" applyAlignment="1">
      <alignment horizontal="right"/>
    </xf>
    <xf numFmtId="164" fontId="9" fillId="0" borderId="0" xfId="0" quotePrefix="1" applyNumberFormat="1" applyFont="1" applyAlignment="1">
      <alignment horizontal="center"/>
    </xf>
    <xf numFmtId="164" fontId="9" fillId="0" borderId="0" xfId="0" applyNumberFormat="1" applyFont="1"/>
    <xf numFmtId="164" fontId="9" fillId="0" borderId="0" xfId="2" applyFont="1"/>
    <xf numFmtId="0" fontId="0" fillId="0" borderId="0" xfId="0"/>
    <xf numFmtId="4" fontId="1" fillId="8" borderId="0" xfId="0" applyNumberFormat="1" applyFont="1" applyFill="1" applyBorder="1"/>
    <xf numFmtId="0" fontId="0" fillId="0" borderId="0" xfId="0"/>
    <xf numFmtId="4" fontId="44" fillId="0" borderId="0" xfId="0" applyNumberFormat="1" applyFont="1"/>
    <xf numFmtId="164" fontId="9" fillId="8" borderId="14" xfId="2" applyFont="1" applyFill="1" applyBorder="1" applyAlignment="1"/>
    <xf numFmtId="164" fontId="9" fillId="8" borderId="5" xfId="2" applyFont="1" applyFill="1" applyBorder="1" applyAlignment="1"/>
    <xf numFmtId="0" fontId="45" fillId="0" borderId="0" xfId="0" applyFont="1" applyAlignment="1">
      <alignment vertical="center"/>
    </xf>
    <xf numFmtId="0" fontId="0" fillId="0" borderId="0" xfId="0"/>
    <xf numFmtId="0" fontId="22" fillId="5" borderId="1" xfId="0" applyFont="1" applyFill="1" applyBorder="1" applyAlignment="1">
      <alignment horizontal="right" vertical="top" wrapText="1"/>
    </xf>
    <xf numFmtId="0" fontId="2" fillId="9" borderId="1" xfId="0" applyFont="1" applyFill="1" applyBorder="1" applyAlignment="1">
      <alignment horizontal="center"/>
    </xf>
    <xf numFmtId="0" fontId="2" fillId="9" borderId="1" xfId="0" applyFont="1" applyFill="1" applyBorder="1"/>
    <xf numFmtId="3" fontId="0" fillId="0" borderId="0" xfId="0" applyNumberFormat="1" applyFont="1"/>
    <xf numFmtId="10" fontId="17" fillId="12" borderId="4" xfId="6" applyNumberFormat="1" applyFont="1" applyFill="1" applyBorder="1" applyAlignment="1">
      <alignment horizontal="center" vertical="top" wrapText="1"/>
    </xf>
    <xf numFmtId="0" fontId="14" fillId="5" borderId="1" xfId="0" applyFont="1" applyFill="1" applyBorder="1" applyAlignment="1">
      <alignment horizontal="center" vertical="top" wrapText="1"/>
    </xf>
    <xf numFmtId="10" fontId="1" fillId="8" borderId="1" xfId="6" applyNumberFormat="1" applyFont="1" applyFill="1" applyBorder="1" applyAlignment="1">
      <alignment horizontal="center" vertical="center" wrapText="1"/>
    </xf>
    <xf numFmtId="4" fontId="46" fillId="19" borderId="0" xfId="0" applyNumberFormat="1" applyFont="1" applyFill="1" applyBorder="1" applyAlignment="1">
      <alignment horizontal="justify" vertical="center" wrapText="1"/>
    </xf>
    <xf numFmtId="0" fontId="46" fillId="19" borderId="0" xfId="0" applyFont="1" applyFill="1" applyBorder="1" applyAlignment="1">
      <alignment horizontal="justify" vertical="center" wrapText="1"/>
    </xf>
    <xf numFmtId="3" fontId="0" fillId="0" borderId="0" xfId="0" applyNumberFormat="1"/>
    <xf numFmtId="9" fontId="11" fillId="0" borderId="0" xfId="6" applyFont="1" applyBorder="1"/>
    <xf numFmtId="0" fontId="47" fillId="8" borderId="0" xfId="0" applyFont="1" applyFill="1" applyBorder="1" applyAlignment="1">
      <alignment horizontal="center" vertical="center"/>
    </xf>
    <xf numFmtId="3" fontId="11" fillId="0" borderId="0" xfId="0" applyNumberFormat="1" applyFont="1" applyBorder="1"/>
    <xf numFmtId="0" fontId="0" fillId="0" borderId="0" xfId="0"/>
    <xf numFmtId="2" fontId="1" fillId="8" borderId="0" xfId="0" applyNumberFormat="1" applyFont="1" applyFill="1" applyBorder="1"/>
    <xf numFmtId="0" fontId="48" fillId="0" borderId="0" xfId="0" applyFont="1" applyBorder="1" applyAlignment="1">
      <alignment horizontal="center" vertical="center"/>
    </xf>
    <xf numFmtId="164" fontId="9" fillId="8" borderId="0" xfId="2" applyNumberFormat="1" applyFont="1" applyFill="1" applyBorder="1" applyAlignment="1"/>
    <xf numFmtId="3" fontId="19" fillId="0" borderId="0" xfId="0" applyNumberFormat="1" applyFont="1"/>
    <xf numFmtId="3" fontId="16" fillId="0" borderId="0" xfId="0" applyNumberFormat="1" applyFont="1" applyBorder="1"/>
    <xf numFmtId="0" fontId="9" fillId="0" borderId="1" xfId="0" applyFont="1" applyBorder="1"/>
    <xf numFmtId="16" fontId="9" fillId="8" borderId="1" xfId="0" applyNumberFormat="1" applyFont="1" applyFill="1" applyBorder="1"/>
    <xf numFmtId="0" fontId="0" fillId="0" borderId="1" xfId="0" applyFont="1" applyBorder="1"/>
    <xf numFmtId="4" fontId="0" fillId="8" borderId="1" xfId="0" applyNumberFormat="1" applyFont="1" applyFill="1" applyBorder="1"/>
    <xf numFmtId="164" fontId="49" fillId="8" borderId="1" xfId="2" applyFont="1" applyFill="1" applyBorder="1" applyAlignment="1">
      <alignment horizontal="right" vertical="top" wrapText="1"/>
    </xf>
    <xf numFmtId="4" fontId="46" fillId="8" borderId="1" xfId="0" applyNumberFormat="1" applyFont="1" applyFill="1" applyBorder="1" applyAlignment="1">
      <alignment horizontal="right"/>
    </xf>
    <xf numFmtId="0" fontId="50" fillId="3" borderId="1" xfId="0" applyFont="1" applyFill="1" applyBorder="1"/>
    <xf numFmtId="164" fontId="50" fillId="3" borderId="1" xfId="0" applyNumberFormat="1" applyFont="1" applyFill="1" applyBorder="1"/>
    <xf numFmtId="4" fontId="41" fillId="0" borderId="0" xfId="0" applyNumberFormat="1" applyFont="1" applyAlignment="1">
      <alignment vertical="center"/>
    </xf>
    <xf numFmtId="0" fontId="45" fillId="0" borderId="0" xfId="0" applyFont="1" applyAlignment="1">
      <alignment vertical="center" wrapText="1"/>
    </xf>
    <xf numFmtId="0" fontId="1" fillId="10" borderId="7" xfId="0" applyFont="1" applyFill="1" applyBorder="1" applyAlignment="1">
      <alignment horizontal="center" wrapText="1"/>
    </xf>
    <xf numFmtId="0" fontId="51" fillId="0" borderId="30" xfId="0" applyFont="1" applyBorder="1" applyAlignment="1">
      <alignment vertical="center" wrapText="1"/>
    </xf>
    <xf numFmtId="0" fontId="51" fillId="0" borderId="31" xfId="0" applyFont="1" applyBorder="1" applyAlignment="1">
      <alignment vertical="top" wrapText="1"/>
    </xf>
    <xf numFmtId="0" fontId="51" fillId="0" borderId="31" xfId="0" applyFont="1" applyBorder="1" applyAlignment="1">
      <alignment vertical="center" wrapText="1"/>
    </xf>
    <xf numFmtId="4" fontId="51" fillId="0" borderId="32" xfId="0" applyNumberFormat="1" applyFont="1" applyBorder="1" applyAlignment="1">
      <alignment vertical="center" wrapText="1"/>
    </xf>
    <xf numFmtId="0" fontId="51" fillId="0" borderId="0" xfId="0" applyFont="1"/>
    <xf numFmtId="4" fontId="51" fillId="0" borderId="30" xfId="0" applyNumberFormat="1" applyFont="1" applyBorder="1" applyAlignment="1">
      <alignment vertical="center"/>
    </xf>
    <xf numFmtId="4" fontId="51" fillId="0" borderId="31" xfId="0" applyNumberFormat="1" applyFont="1" applyBorder="1" applyAlignment="1">
      <alignment vertical="center"/>
    </xf>
    <xf numFmtId="0" fontId="51" fillId="0" borderId="30" xfId="0" applyFont="1" applyBorder="1" applyAlignment="1">
      <alignment vertical="center"/>
    </xf>
    <xf numFmtId="0" fontId="51" fillId="0" borderId="31" xfId="0" applyFont="1" applyBorder="1" applyAlignment="1">
      <alignment vertical="center"/>
    </xf>
    <xf numFmtId="4" fontId="51" fillId="0" borderId="33" xfId="0" applyNumberFormat="1" applyFont="1" applyBorder="1" applyAlignment="1">
      <alignment vertical="center" wrapText="1"/>
    </xf>
    <xf numFmtId="0" fontId="51" fillId="0" borderId="32" xfId="0" applyFont="1" applyBorder="1" applyAlignment="1">
      <alignment vertical="top" wrapText="1"/>
    </xf>
    <xf numFmtId="4" fontId="51" fillId="0" borderId="30" xfId="0" applyNumberFormat="1" applyFont="1" applyBorder="1" applyAlignment="1">
      <alignment vertical="center" wrapText="1"/>
    </xf>
    <xf numFmtId="4" fontId="51" fillId="0" borderId="31" xfId="0" applyNumberFormat="1" applyFont="1" applyBorder="1" applyAlignment="1">
      <alignment vertical="center" wrapText="1"/>
    </xf>
    <xf numFmtId="0" fontId="51" fillId="0" borderId="34" xfId="0" applyFont="1" applyBorder="1" applyAlignment="1">
      <alignment vertical="center" wrapText="1"/>
    </xf>
    <xf numFmtId="0" fontId="1" fillId="8" borderId="0" xfId="0" applyFont="1" applyFill="1" applyBorder="1" applyAlignment="1">
      <alignment wrapText="1"/>
    </xf>
    <xf numFmtId="4" fontId="0" fillId="0" borderId="0" xfId="0" applyNumberFormat="1"/>
    <xf numFmtId="0" fontId="51" fillId="0" borderId="35" xfId="0" applyFont="1" applyBorder="1" applyAlignment="1">
      <alignment vertical="top" wrapText="1"/>
    </xf>
    <xf numFmtId="4" fontId="51" fillId="0" borderId="31" xfId="0" applyNumberFormat="1" applyFont="1" applyBorder="1" applyAlignment="1">
      <alignment vertical="center" wrapText="1"/>
    </xf>
    <xf numFmtId="4" fontId="51" fillId="0" borderId="0" xfId="0" applyNumberFormat="1" applyFont="1"/>
    <xf numFmtId="0" fontId="51" fillId="0" borderId="32" xfId="0" applyFont="1" applyBorder="1" applyAlignment="1">
      <alignment vertical="center" wrapText="1"/>
    </xf>
    <xf numFmtId="4" fontId="51" fillId="0" borderId="30" xfId="0" applyNumberFormat="1" applyFont="1" applyBorder="1" applyAlignment="1">
      <alignment vertical="center" wrapText="1"/>
    </xf>
    <xf numFmtId="4" fontId="51" fillId="0" borderId="31" xfId="0" applyNumberFormat="1" applyFont="1" applyBorder="1" applyAlignment="1">
      <alignment vertical="center" wrapText="1"/>
    </xf>
    <xf numFmtId="0" fontId="43" fillId="0" borderId="0" xfId="0" applyFont="1"/>
    <xf numFmtId="4" fontId="52" fillId="0" borderId="0" xfId="0" applyNumberFormat="1" applyFont="1"/>
    <xf numFmtId="0" fontId="53" fillId="0" borderId="0" xfId="0" applyFont="1"/>
    <xf numFmtId="0" fontId="23" fillId="8" borderId="16" xfId="0" applyFont="1" applyFill="1" applyBorder="1" applyAlignment="1">
      <alignment horizontal="right" vertical="top" wrapText="1"/>
    </xf>
    <xf numFmtId="0" fontId="23" fillId="8" borderId="17" xfId="0" applyFont="1" applyFill="1" applyBorder="1" applyAlignment="1">
      <alignment horizontal="right" vertical="top" wrapText="1"/>
    </xf>
    <xf numFmtId="164" fontId="23" fillId="8" borderId="17" xfId="2" applyFont="1" applyFill="1" applyBorder="1" applyAlignment="1">
      <alignment horizontal="right" vertical="top" wrapText="1"/>
    </xf>
    <xf numFmtId="4" fontId="14" fillId="8" borderId="17" xfId="0" applyNumberFormat="1" applyFont="1" applyFill="1" applyBorder="1" applyAlignment="1">
      <alignment horizontal="right"/>
    </xf>
    <xf numFmtId="10" fontId="17" fillId="8" borderId="17" xfId="6" applyNumberFormat="1" applyFont="1" applyFill="1" applyBorder="1" applyAlignment="1">
      <alignment horizontal="center" vertical="top" wrapText="1"/>
    </xf>
    <xf numFmtId="165" fontId="17" fillId="8" borderId="18" xfId="6" applyNumberFormat="1" applyFont="1" applyFill="1" applyBorder="1" applyAlignment="1">
      <alignment horizontal="center" vertical="top" wrapText="1"/>
    </xf>
    <xf numFmtId="2" fontId="1" fillId="10" borderId="2" xfId="0" applyNumberFormat="1" applyFont="1" applyFill="1" applyBorder="1"/>
    <xf numFmtId="0" fontId="42" fillId="0" borderId="0" xfId="0" applyFont="1" applyBorder="1" applyAlignment="1">
      <alignment horizontal="center" vertical="center"/>
    </xf>
    <xf numFmtId="0" fontId="42" fillId="0" borderId="0" xfId="0" applyFont="1" applyBorder="1" applyAlignment="1">
      <alignment vertical="center"/>
    </xf>
    <xf numFmtId="0" fontId="54" fillId="0" borderId="0" xfId="0" applyFont="1" applyBorder="1" applyAlignment="1">
      <alignment horizontal="center" vertical="center" wrapText="1"/>
    </xf>
    <xf numFmtId="0" fontId="42" fillId="0" borderId="0" xfId="0" applyFont="1" applyBorder="1" applyAlignment="1">
      <alignment vertical="center" wrapText="1"/>
    </xf>
    <xf numFmtId="0" fontId="42" fillId="0" borderId="0" xfId="0" applyFont="1" applyBorder="1" applyAlignment="1">
      <alignment horizontal="center" vertical="center" wrapText="1"/>
    </xf>
    <xf numFmtId="4" fontId="42" fillId="0" borderId="0" xfId="0" applyNumberFormat="1" applyFont="1" applyBorder="1"/>
    <xf numFmtId="0" fontId="54" fillId="0" borderId="0" xfId="0" applyFont="1"/>
    <xf numFmtId="4" fontId="18" fillId="0" borderId="0" xfId="0" applyNumberFormat="1" applyFont="1" applyBorder="1"/>
    <xf numFmtId="3" fontId="18" fillId="0" borderId="0" xfId="0" applyNumberFormat="1" applyFont="1"/>
    <xf numFmtId="0" fontId="2" fillId="5" borderId="1" xfId="0" applyFont="1" applyFill="1" applyBorder="1" applyAlignment="1">
      <alignment horizontal="left"/>
    </xf>
    <xf numFmtId="164" fontId="5" fillId="0" borderId="0" xfId="2" applyFont="1" applyFill="1"/>
    <xf numFmtId="4" fontId="59" fillId="0" borderId="0" xfId="0" applyNumberFormat="1" applyFont="1"/>
    <xf numFmtId="0" fontId="1" fillId="10" borderId="2" xfId="0" applyFont="1" applyFill="1" applyBorder="1" applyAlignment="1">
      <alignment wrapText="1"/>
    </xf>
    <xf numFmtId="4" fontId="0" fillId="0" borderId="36" xfId="0" applyNumberFormat="1" applyBorder="1" applyAlignment="1">
      <alignment vertical="center" wrapText="1"/>
    </xf>
    <xf numFmtId="4" fontId="0" fillId="0" borderId="15" xfId="0" applyNumberFormat="1" applyBorder="1" applyAlignment="1">
      <alignment vertical="center" wrapText="1"/>
    </xf>
    <xf numFmtId="4" fontId="60" fillId="0" borderId="0" xfId="0" applyNumberFormat="1" applyFont="1"/>
    <xf numFmtId="4" fontId="52" fillId="0" borderId="0" xfId="0" applyNumberFormat="1" applyFont="1" applyBorder="1" applyAlignment="1">
      <alignment vertical="center"/>
    </xf>
    <xf numFmtId="0" fontId="17" fillId="0" borderId="0" xfId="0" applyFont="1" applyBorder="1" applyAlignment="1">
      <alignment horizontal="center"/>
    </xf>
    <xf numFmtId="0" fontId="2" fillId="7" borderId="1" xfId="0" applyFont="1" applyFill="1" applyBorder="1" applyAlignment="1">
      <alignment horizontal="center" vertical="center" wrapText="1"/>
    </xf>
    <xf numFmtId="4" fontId="0" fillId="0" borderId="37" xfId="0" applyNumberFormat="1" applyFont="1" applyBorder="1" applyAlignment="1">
      <alignment vertical="center" wrapText="1"/>
    </xf>
    <xf numFmtId="10" fontId="17" fillId="8" borderId="0" xfId="6" applyNumberFormat="1" applyFont="1" applyFill="1" applyBorder="1" applyAlignment="1">
      <alignment horizontal="right" vertical="top" wrapText="1"/>
    </xf>
    <xf numFmtId="10" fontId="0" fillId="0" borderId="0" xfId="6" applyNumberFormat="1" applyFont="1"/>
    <xf numFmtId="4" fontId="61" fillId="0" borderId="15" xfId="0" applyNumberFormat="1" applyFont="1" applyBorder="1" applyAlignment="1">
      <alignment horizontal="center" vertical="center" wrapText="1"/>
    </xf>
    <xf numFmtId="0" fontId="60" fillId="0" borderId="0" xfId="0" applyFont="1"/>
    <xf numFmtId="0" fontId="2" fillId="7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164" fontId="1" fillId="10" borderId="1" xfId="2" applyFont="1" applyFill="1" applyBorder="1"/>
    <xf numFmtId="0" fontId="2" fillId="7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4" fontId="0" fillId="0" borderId="37" xfId="0" applyNumberFormat="1" applyBorder="1" applyAlignment="1">
      <alignment vertical="center" wrapText="1"/>
    </xf>
    <xf numFmtId="4" fontId="0" fillId="0" borderId="38" xfId="0" applyNumberFormat="1" applyBorder="1" applyAlignment="1">
      <alignment vertical="center" wrapText="1"/>
    </xf>
    <xf numFmtId="4" fontId="0" fillId="0" borderId="39" xfId="0" applyNumberFormat="1" applyBorder="1" applyAlignment="1">
      <alignment vertical="center" wrapText="1"/>
    </xf>
    <xf numFmtId="0" fontId="14" fillId="0" borderId="0" xfId="0" quotePrefix="1" applyFont="1" applyBorder="1" applyAlignment="1">
      <alignment horizontal="center"/>
    </xf>
    <xf numFmtId="10" fontId="62" fillId="0" borderId="0" xfId="6" applyNumberFormat="1" applyFont="1" applyBorder="1" applyAlignment="1">
      <alignment horizontal="center"/>
    </xf>
    <xf numFmtId="4" fontId="51" fillId="0" borderId="30" xfId="0" applyNumberFormat="1" applyFont="1" applyBorder="1" applyAlignment="1">
      <alignment vertical="center" wrapText="1"/>
    </xf>
    <xf numFmtId="4" fontId="51" fillId="0" borderId="31" xfId="0" applyNumberFormat="1" applyFont="1" applyBorder="1" applyAlignment="1">
      <alignment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wrapText="1"/>
    </xf>
    <xf numFmtId="0" fontId="1" fillId="10" borderId="1" xfId="0" applyFont="1" applyFill="1" applyBorder="1" applyAlignment="1">
      <alignment wrapText="1"/>
    </xf>
    <xf numFmtId="0" fontId="1" fillId="10" borderId="1" xfId="0" applyFont="1" applyFill="1" applyBorder="1" applyAlignment="1">
      <alignment horizontal="left"/>
    </xf>
    <xf numFmtId="0" fontId="2" fillId="7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top"/>
    </xf>
    <xf numFmtId="0" fontId="2" fillId="8" borderId="1" xfId="0" applyFont="1" applyFill="1" applyBorder="1" applyAlignment="1">
      <alignment horizontal="center" vertical="top" wrapText="1"/>
    </xf>
    <xf numFmtId="0" fontId="0" fillId="0" borderId="0" xfId="0" applyAlignment="1">
      <alignment wrapText="1"/>
    </xf>
    <xf numFmtId="0" fontId="17" fillId="10" borderId="1" xfId="0" applyFont="1" applyFill="1" applyBorder="1" applyAlignment="1">
      <alignment horizontal="center" wrapText="1"/>
    </xf>
    <xf numFmtId="0" fontId="17" fillId="10" borderId="1" xfId="0" applyFont="1" applyFill="1" applyBorder="1" applyAlignment="1">
      <alignment wrapText="1"/>
    </xf>
    <xf numFmtId="0" fontId="1" fillId="10" borderId="1" xfId="1" applyFont="1" applyFill="1" applyBorder="1" applyAlignment="1">
      <alignment vertical="top" wrapText="1"/>
    </xf>
    <xf numFmtId="0" fontId="2" fillId="7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vertical="top" wrapText="1"/>
    </xf>
    <xf numFmtId="0" fontId="1" fillId="10" borderId="1" xfId="0" applyFont="1" applyFill="1" applyBorder="1" applyAlignment="1">
      <alignment horizontal="left" wrapText="1"/>
    </xf>
    <xf numFmtId="4" fontId="1" fillId="10" borderId="1" xfId="2" applyNumberFormat="1" applyFont="1" applyFill="1" applyBorder="1" applyAlignment="1">
      <alignment horizontal="left"/>
    </xf>
    <xf numFmtId="0" fontId="55" fillId="19" borderId="0" xfId="0" applyFont="1" applyFill="1" applyAlignment="1">
      <alignment wrapText="1"/>
    </xf>
    <xf numFmtId="4" fontId="51" fillId="0" borderId="30" xfId="0" applyNumberFormat="1" applyFont="1" applyBorder="1" applyAlignment="1">
      <alignment vertical="center" wrapText="1"/>
    </xf>
    <xf numFmtId="4" fontId="51" fillId="0" borderId="31" xfId="0" applyNumberFormat="1" applyFont="1" applyBorder="1" applyAlignment="1">
      <alignment vertical="center" wrapText="1"/>
    </xf>
    <xf numFmtId="4" fontId="51" fillId="0" borderId="30" xfId="0" applyNumberFormat="1" applyFont="1" applyBorder="1" applyAlignment="1">
      <alignment vertical="center"/>
    </xf>
    <xf numFmtId="4" fontId="51" fillId="0" borderId="31" xfId="0" applyNumberFormat="1" applyFont="1" applyBorder="1" applyAlignment="1">
      <alignment vertical="center"/>
    </xf>
    <xf numFmtId="0" fontId="14" fillId="4" borderId="19" xfId="0" applyFont="1" applyFill="1" applyBorder="1" applyAlignment="1">
      <alignment horizontal="center" vertical="top"/>
    </xf>
    <xf numFmtId="0" fontId="14" fillId="4" borderId="5" xfId="0" applyFont="1" applyFill="1" applyBorder="1" applyAlignment="1">
      <alignment horizontal="center" vertical="top"/>
    </xf>
    <xf numFmtId="0" fontId="14" fillId="9" borderId="19" xfId="0" applyFont="1" applyFill="1" applyBorder="1" applyAlignment="1">
      <alignment horizontal="center" vertical="top" wrapText="1"/>
    </xf>
    <xf numFmtId="0" fontId="14" fillId="9" borderId="5" xfId="0" applyFont="1" applyFill="1" applyBorder="1" applyAlignment="1">
      <alignment horizontal="center" vertical="top" wrapText="1"/>
    </xf>
    <xf numFmtId="0" fontId="23" fillId="20" borderId="12" xfId="0" applyFont="1" applyFill="1" applyBorder="1" applyAlignment="1">
      <alignment horizontal="center"/>
    </xf>
    <xf numFmtId="0" fontId="23" fillId="20" borderId="20" xfId="0" applyFont="1" applyFill="1" applyBorder="1" applyAlignment="1">
      <alignment horizontal="center"/>
    </xf>
    <xf numFmtId="0" fontId="23" fillId="20" borderId="21" xfId="0" applyFont="1" applyFill="1" applyBorder="1" applyAlignment="1">
      <alignment horizontal="center"/>
    </xf>
    <xf numFmtId="0" fontId="14" fillId="9" borderId="12" xfId="0" applyFont="1" applyFill="1" applyBorder="1" applyAlignment="1">
      <alignment horizontal="center" vertical="top" wrapText="1"/>
    </xf>
    <xf numFmtId="0" fontId="14" fillId="9" borderId="22" xfId="0" applyFont="1" applyFill="1" applyBorder="1" applyAlignment="1">
      <alignment horizontal="center" vertical="top" wrapText="1"/>
    </xf>
    <xf numFmtId="0" fontId="23" fillId="20" borderId="23" xfId="0" applyFont="1" applyFill="1" applyBorder="1" applyAlignment="1">
      <alignment horizontal="center"/>
    </xf>
    <xf numFmtId="0" fontId="23" fillId="20" borderId="24" xfId="0" applyFont="1" applyFill="1" applyBorder="1" applyAlignment="1">
      <alignment horizontal="center"/>
    </xf>
    <xf numFmtId="0" fontId="23" fillId="20" borderId="25" xfId="0" applyFont="1" applyFill="1" applyBorder="1" applyAlignment="1">
      <alignment horizontal="center"/>
    </xf>
    <xf numFmtId="0" fontId="0" fillId="0" borderId="0" xfId="0" applyAlignment="1">
      <alignment wrapText="1"/>
    </xf>
    <xf numFmtId="0" fontId="56" fillId="20" borderId="16" xfId="0" applyFont="1" applyFill="1" applyBorder="1" applyAlignment="1">
      <alignment horizontal="center"/>
    </xf>
    <xf numFmtId="0" fontId="56" fillId="20" borderId="17" xfId="0" applyFont="1" applyFill="1" applyBorder="1" applyAlignment="1">
      <alignment horizontal="center"/>
    </xf>
    <xf numFmtId="0" fontId="56" fillId="20" borderId="18" xfId="0" applyFont="1" applyFill="1" applyBorder="1" applyAlignment="1">
      <alignment horizontal="center"/>
    </xf>
    <xf numFmtId="0" fontId="14" fillId="9" borderId="14" xfId="0" applyFont="1" applyFill="1" applyBorder="1" applyAlignment="1">
      <alignment horizontal="center" vertical="top" wrapText="1"/>
    </xf>
    <xf numFmtId="0" fontId="14" fillId="9" borderId="26" xfId="0" applyFont="1" applyFill="1" applyBorder="1" applyAlignment="1">
      <alignment horizontal="center" vertical="top" wrapText="1"/>
    </xf>
    <xf numFmtId="0" fontId="57" fillId="19" borderId="0" xfId="0" applyFont="1" applyFill="1" applyAlignment="1">
      <alignment wrapText="1"/>
    </xf>
    <xf numFmtId="164" fontId="9" fillId="8" borderId="14" xfId="2" applyNumberFormat="1" applyFont="1" applyFill="1" applyBorder="1" applyAlignment="1">
      <alignment horizontal="center"/>
    </xf>
    <xf numFmtId="164" fontId="9" fillId="8" borderId="5" xfId="2" applyNumberFormat="1" applyFont="1" applyFill="1" applyBorder="1" applyAlignment="1">
      <alignment horizontal="center"/>
    </xf>
    <xf numFmtId="164" fontId="9" fillId="8" borderId="14" xfId="2" applyFont="1" applyFill="1" applyBorder="1" applyAlignment="1">
      <alignment horizontal="center"/>
    </xf>
    <xf numFmtId="164" fontId="9" fillId="8" borderId="5" xfId="2" applyFont="1" applyFill="1" applyBorder="1" applyAlignment="1">
      <alignment horizontal="center"/>
    </xf>
    <xf numFmtId="0" fontId="51" fillId="0" borderId="35" xfId="0" applyFont="1" applyBorder="1" applyAlignment="1">
      <alignment vertical="center" wrapText="1"/>
    </xf>
    <xf numFmtId="0" fontId="51" fillId="0" borderId="32" xfId="0" applyFont="1" applyBorder="1" applyAlignment="1">
      <alignment vertical="center" wrapText="1"/>
    </xf>
    <xf numFmtId="164" fontId="15" fillId="0" borderId="0" xfId="2" applyFont="1" applyBorder="1" applyAlignment="1">
      <alignment horizontal="center" vertical="top" wrapText="1"/>
    </xf>
    <xf numFmtId="0" fontId="14" fillId="9" borderId="8" xfId="0" applyFont="1" applyFill="1" applyBorder="1" applyAlignment="1">
      <alignment horizontal="center" vertical="top" wrapText="1"/>
    </xf>
    <xf numFmtId="4" fontId="1" fillId="10" borderId="27" xfId="0" applyNumberFormat="1" applyFont="1" applyFill="1" applyBorder="1"/>
    <xf numFmtId="4" fontId="1" fillId="10" borderId="28" xfId="0" applyNumberFormat="1" applyFont="1" applyFill="1" applyBorder="1"/>
    <xf numFmtId="0" fontId="22" fillId="5" borderId="19" xfId="0" applyFont="1" applyFill="1" applyBorder="1" applyAlignment="1">
      <alignment horizontal="right" vertical="top" wrapText="1"/>
    </xf>
    <xf numFmtId="0" fontId="22" fillId="5" borderId="5" xfId="0" applyFont="1" applyFill="1" applyBorder="1" applyAlignment="1">
      <alignment horizontal="right" vertical="top" wrapText="1"/>
    </xf>
    <xf numFmtId="0" fontId="58" fillId="8" borderId="16" xfId="0" applyFont="1" applyFill="1" applyBorder="1" applyAlignment="1">
      <alignment horizontal="center"/>
    </xf>
    <xf numFmtId="0" fontId="58" fillId="8" borderId="17" xfId="0" applyFont="1" applyFill="1" applyBorder="1" applyAlignment="1">
      <alignment horizontal="center"/>
    </xf>
    <xf numFmtId="0" fontId="58" fillId="8" borderId="18" xfId="0" applyFont="1" applyFill="1" applyBorder="1" applyAlignment="1">
      <alignment horizontal="center"/>
    </xf>
    <xf numFmtId="0" fontId="2" fillId="7" borderId="16" xfId="0" applyFont="1" applyFill="1" applyBorder="1" applyAlignment="1">
      <alignment horizontal="center" vertical="center" wrapText="1"/>
    </xf>
    <xf numFmtId="0" fontId="2" fillId="7" borderId="18" xfId="0" applyFont="1" applyFill="1" applyBorder="1" applyAlignment="1">
      <alignment horizontal="center" vertical="center" wrapText="1"/>
    </xf>
    <xf numFmtId="0" fontId="2" fillId="18" borderId="29" xfId="0" applyFont="1" applyFill="1" applyBorder="1" applyAlignment="1">
      <alignment horizontal="center" vertical="center" wrapText="1"/>
    </xf>
    <xf numFmtId="0" fontId="2" fillId="18" borderId="18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164" fontId="27" fillId="18" borderId="1" xfId="2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2" fillId="8" borderId="16" xfId="0" applyFont="1" applyFill="1" applyBorder="1" applyAlignment="1">
      <alignment horizontal="center" vertical="center" wrapText="1"/>
    </xf>
    <xf numFmtId="0" fontId="2" fillId="8" borderId="18" xfId="0" applyFont="1" applyFill="1" applyBorder="1" applyAlignment="1">
      <alignment horizontal="center" vertical="center" wrapText="1"/>
    </xf>
  </cellXfs>
  <cellStyles count="7">
    <cellStyle name="Bad" xfId="1" builtinId="27"/>
    <cellStyle name="Comma" xfId="2" builtinId="3"/>
    <cellStyle name="Comma 2" xfId="3"/>
    <cellStyle name="Comma 3 2" xfId="4"/>
    <cellStyle name="Hyperlink 2" xfId="5"/>
    <cellStyle name="Normal" xfId="0" builtinId="0"/>
    <cellStyle name="Percent" xfId="6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chartsheet" Target="chartsheets/sheet2.xml"/><Relationship Id="rId7" Type="http://schemas.openxmlformats.org/officeDocument/2006/relationships/styles" Target="style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3.xml"/><Relationship Id="rId4" Type="http://schemas.openxmlformats.org/officeDocument/2006/relationships/worksheet" Target="worksheets/sheet2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r>
              <a:rPr lang="en-US" sz="3600" b="1" i="0" u="none" strike="noStrike" baseline="0">
                <a:solidFill>
                  <a:srgbClr val="000000"/>
                </a:solidFill>
                <a:latin typeface="Century Gothic"/>
              </a:rPr>
              <a:t>MOVEMENT IN TOTAL NAV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r>
              <a:rPr lang="en-US" sz="1600" b="1" i="0" u="none" strike="noStrike" baseline="0">
                <a:solidFill>
                  <a:srgbClr val="000000"/>
                </a:solidFill>
                <a:latin typeface="Century Gothic"/>
              </a:rPr>
              <a:t>(Eight (8) Weeks Ending May 29, 2020)</a:t>
            </a:r>
          </a:p>
        </c:rich>
      </c:tx>
      <c:layout>
        <c:manualLayout>
          <c:xMode val="edge"/>
          <c:yMode val="edge"/>
          <c:x val="0.18551411842750423"/>
          <c:y val="1.58191875032262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863373538552729"/>
          <c:y val="0.16834325370345671"/>
          <c:w val="0.87803104745715665"/>
          <c:h val="0.76936516711716696"/>
        </c:manualLayout>
      </c:layout>
      <c:lineChart>
        <c:grouping val="standard"/>
        <c:varyColors val="0"/>
        <c:ser>
          <c:idx val="0"/>
          <c:order val="0"/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0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43930</c:v>
                </c:pt>
                <c:pt idx="1">
                  <c:v>43938</c:v>
                </c:pt>
                <c:pt idx="2">
                  <c:v>43945</c:v>
                </c:pt>
                <c:pt idx="3">
                  <c:v>43951</c:v>
                </c:pt>
                <c:pt idx="4">
                  <c:v>43959</c:v>
                </c:pt>
                <c:pt idx="5">
                  <c:v>43966</c:v>
                </c:pt>
                <c:pt idx="6">
                  <c:v>43973</c:v>
                </c:pt>
                <c:pt idx="7">
                  <c:v>43980</c:v>
                </c:pt>
              </c:numCache>
            </c:numRef>
          </c:cat>
          <c:val>
            <c:numRef>
              <c:f>'NAV Trend'!$C$9:$J$9</c:f>
              <c:numCache>
                <c:formatCode>_(* #,##0.00_);_(* \(#,##0.00\);_(* "-"??_);_(@_)</c:formatCode>
                <c:ptCount val="8"/>
                <c:pt idx="0">
                  <c:v>1174368888193.302</c:v>
                </c:pt>
                <c:pt idx="1">
                  <c:v>1210571025225.8418</c:v>
                </c:pt>
                <c:pt idx="2">
                  <c:v>1216923673606.5015</c:v>
                </c:pt>
                <c:pt idx="3">
                  <c:v>1224354877427.792</c:v>
                </c:pt>
                <c:pt idx="4">
                  <c:v>1238966993885.2117</c:v>
                </c:pt>
                <c:pt idx="5">
                  <c:v>1247076803177.3821</c:v>
                </c:pt>
                <c:pt idx="6">
                  <c:v>1249124071937.3818</c:v>
                </c:pt>
                <c:pt idx="7">
                  <c:v>1256549455831.3418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AC7-45D2-A5D0-F58F2599C7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22378111"/>
        <c:axId val="1"/>
      </c:lineChart>
      <c:catAx>
        <c:axId val="1222378111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numFmt formatCode="&quot;N&quot;\ #0.00,,,\ &quot;bn&quot;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en-US"/>
          </a:p>
        </c:txPr>
        <c:crossAx val="1222378111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entury Gothic"/>
          <a:ea typeface="Century Gothic"/>
          <a:cs typeface="Century Gothic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r>
              <a:rPr lang="en-US" sz="2400" b="1" i="0" u="none" strike="noStrike" baseline="0">
                <a:solidFill>
                  <a:srgbClr val="000000"/>
                </a:solidFill>
                <a:latin typeface="Century Gothic"/>
              </a:rPr>
              <a:t>MOVEMENT IN NAV BY CLASS OF FUND</a:t>
            </a:r>
            <a:endParaRPr lang="en-US" sz="2800" b="1" i="0" u="none" strike="noStrike" baseline="0">
              <a:solidFill>
                <a:srgbClr val="000000"/>
              </a:solidFill>
              <a:latin typeface="Century Gothic"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r>
              <a:rPr lang="en-US" sz="1400" b="1" i="0" u="none" strike="noStrike" baseline="0">
                <a:solidFill>
                  <a:srgbClr val="000000"/>
                </a:solidFill>
                <a:latin typeface="Century Gothic"/>
              </a:rPr>
              <a:t>(Eight (8) Weeks Ending May 29, 2020)</a:t>
            </a:r>
            <a:r>
              <a:rPr lang="en-US" sz="1800" b="1" i="0" u="none" strike="noStrike" baseline="0">
                <a:solidFill>
                  <a:srgbClr val="000000"/>
                </a:solidFill>
                <a:latin typeface="Century Gothic"/>
              </a:rPr>
              <a:t> </a:t>
            </a:r>
            <a:r>
              <a:rPr lang="en-US" sz="2000" b="1" i="0" u="none" strike="noStrike" baseline="0">
                <a:solidFill>
                  <a:srgbClr val="000000"/>
                </a:solidFill>
                <a:latin typeface="Century Gothic"/>
              </a:rPr>
              <a:t> </a:t>
            </a:r>
          </a:p>
        </c:rich>
      </c:tx>
      <c:layout>
        <c:manualLayout>
          <c:xMode val="edge"/>
          <c:yMode val="edge"/>
          <c:x val="0.19497658607652019"/>
          <c:y val="7.54139823431162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322007937877779"/>
          <c:y val="0.15325228160435544"/>
          <c:w val="0.78102643741975963"/>
          <c:h val="0.62964374598152484"/>
        </c:manualLayout>
      </c:layout>
      <c:lineChart>
        <c:grouping val="standard"/>
        <c:varyColors val="0"/>
        <c:ser>
          <c:idx val="1"/>
          <c:order val="0"/>
          <c:marker>
            <c:symbol val="none"/>
          </c:marker>
          <c:dLbls>
            <c:numFmt formatCode="#0.00,,,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43930</c:v>
                </c:pt>
                <c:pt idx="1">
                  <c:v>43938</c:v>
                </c:pt>
                <c:pt idx="2">
                  <c:v>43945</c:v>
                </c:pt>
                <c:pt idx="3">
                  <c:v>43951</c:v>
                </c:pt>
                <c:pt idx="4">
                  <c:v>43959</c:v>
                </c:pt>
                <c:pt idx="5">
                  <c:v>43966</c:v>
                </c:pt>
                <c:pt idx="6">
                  <c:v>43973</c:v>
                </c:pt>
                <c:pt idx="7">
                  <c:v>43980</c:v>
                </c:pt>
              </c:numCache>
            </c:num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8676-4F12-AFF6-6C33611C2177}"/>
            </c:ext>
          </c:extLst>
        </c:ser>
        <c:ser>
          <c:idx val="2"/>
          <c:order val="1"/>
          <c:tx>
            <c:strRef>
              <c:f>'NAV Trend'!$B$2</c:f>
              <c:strCache>
                <c:ptCount val="1"/>
                <c:pt idx="0">
                  <c:v>ETHICAL FUNDS</c:v>
                </c:pt>
              </c:strCache>
            </c:strRef>
          </c:tx>
          <c:marker>
            <c:symbol val="none"/>
          </c:marker>
          <c:dLbls>
            <c:numFmt formatCode="#0.00,,,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43930</c:v>
                </c:pt>
                <c:pt idx="1">
                  <c:v>43938</c:v>
                </c:pt>
                <c:pt idx="2">
                  <c:v>43945</c:v>
                </c:pt>
                <c:pt idx="3">
                  <c:v>43951</c:v>
                </c:pt>
                <c:pt idx="4">
                  <c:v>43959</c:v>
                </c:pt>
                <c:pt idx="5">
                  <c:v>43966</c:v>
                </c:pt>
                <c:pt idx="6">
                  <c:v>43973</c:v>
                </c:pt>
                <c:pt idx="7">
                  <c:v>43980</c:v>
                </c:pt>
              </c:numCache>
            </c:numRef>
          </c:cat>
          <c:val>
            <c:numRef>
              <c:f>'NAV Trend'!$C$2:$J$2</c:f>
              <c:numCache>
                <c:formatCode>#,##0.00</c:formatCode>
                <c:ptCount val="8"/>
                <c:pt idx="0">
                  <c:v>4164777369.8099999</c:v>
                </c:pt>
                <c:pt idx="1">
                  <c:v>4321685399.6999989</c:v>
                </c:pt>
                <c:pt idx="2">
                  <c:v>4297890060.4499998</c:v>
                </c:pt>
                <c:pt idx="3">
                  <c:v>4349441924.0699997</c:v>
                </c:pt>
                <c:pt idx="4">
                  <c:v>4443201309.1900005</c:v>
                </c:pt>
                <c:pt idx="5">
                  <c:v>4467811353.3200006</c:v>
                </c:pt>
                <c:pt idx="6">
                  <c:v>4586548579.4299994</c:v>
                </c:pt>
                <c:pt idx="7">
                  <c:v>4609218206.0599995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676-4F12-AFF6-6C33611C2177}"/>
            </c:ext>
          </c:extLst>
        </c:ser>
        <c:ser>
          <c:idx val="3"/>
          <c:order val="2"/>
          <c:tx>
            <c:strRef>
              <c:f>'NAV Trend'!$B$3</c:f>
              <c:strCache>
                <c:ptCount val="1"/>
                <c:pt idx="0">
                  <c:v>MIXED FUNDS</c:v>
                </c:pt>
              </c:strCache>
            </c:strRef>
          </c:tx>
          <c:marker>
            <c:symbol val="none"/>
          </c:marker>
          <c:dLbls>
            <c:numFmt formatCode="#0.00,,,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43930</c:v>
                </c:pt>
                <c:pt idx="1">
                  <c:v>43938</c:v>
                </c:pt>
                <c:pt idx="2">
                  <c:v>43945</c:v>
                </c:pt>
                <c:pt idx="3">
                  <c:v>43951</c:v>
                </c:pt>
                <c:pt idx="4">
                  <c:v>43959</c:v>
                </c:pt>
                <c:pt idx="5">
                  <c:v>43966</c:v>
                </c:pt>
                <c:pt idx="6">
                  <c:v>43973</c:v>
                </c:pt>
                <c:pt idx="7">
                  <c:v>43980</c:v>
                </c:pt>
              </c:numCache>
            </c:numRef>
          </c:cat>
          <c:val>
            <c:numRef>
              <c:f>'NAV Trend'!$C$3:$J$3</c:f>
              <c:numCache>
                <c:formatCode>_(* #,##0.00_);_(* \(#,##0.00\);_(* "-"??_);_(@_)</c:formatCode>
                <c:ptCount val="8"/>
                <c:pt idx="0">
                  <c:v>22052411880.310001</c:v>
                </c:pt>
                <c:pt idx="1">
                  <c:v>22545174539.73</c:v>
                </c:pt>
                <c:pt idx="2">
                  <c:v>22342253026.610001</c:v>
                </c:pt>
                <c:pt idx="3">
                  <c:v>22612715694.420006</c:v>
                </c:pt>
                <c:pt idx="4">
                  <c:v>23065329238.690002</c:v>
                </c:pt>
                <c:pt idx="5">
                  <c:v>23027254221.399998</c:v>
                </c:pt>
                <c:pt idx="6">
                  <c:v>23609981356.890003</c:v>
                </c:pt>
                <c:pt idx="7">
                  <c:v>23705149118.630005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676-4F12-AFF6-6C33611C2177}"/>
            </c:ext>
          </c:extLst>
        </c:ser>
        <c:ser>
          <c:idx val="5"/>
          <c:order val="4"/>
          <c:tx>
            <c:strRef>
              <c:f>'NAV Trend'!$B$5</c:f>
              <c:strCache>
                <c:ptCount val="1"/>
                <c:pt idx="0">
                  <c:v>EQUITY BASED FUNDS</c:v>
                </c:pt>
              </c:strCache>
            </c:strRef>
          </c:tx>
          <c:spPr>
            <a:ln>
              <a:tailEnd type="triangle"/>
            </a:ln>
          </c:spPr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FFFFFF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43930</c:v>
                </c:pt>
                <c:pt idx="1">
                  <c:v>43938</c:v>
                </c:pt>
                <c:pt idx="2">
                  <c:v>43945</c:v>
                </c:pt>
                <c:pt idx="3">
                  <c:v>43951</c:v>
                </c:pt>
                <c:pt idx="4">
                  <c:v>43959</c:v>
                </c:pt>
                <c:pt idx="5">
                  <c:v>43966</c:v>
                </c:pt>
                <c:pt idx="6">
                  <c:v>43973</c:v>
                </c:pt>
                <c:pt idx="7">
                  <c:v>43980</c:v>
                </c:pt>
              </c:numCache>
            </c:numRef>
          </c:cat>
          <c:val>
            <c:numRef>
              <c:f>'NAV Trend'!$C$5:$J$5</c:f>
              <c:numCache>
                <c:formatCode>#,##0.00</c:formatCode>
                <c:ptCount val="8"/>
                <c:pt idx="0">
                  <c:v>9365103395.8700008</c:v>
                </c:pt>
                <c:pt idx="1">
                  <c:v>9970758415.5799999</c:v>
                </c:pt>
                <c:pt idx="2">
                  <c:v>9808080485.0300007</c:v>
                </c:pt>
                <c:pt idx="3">
                  <c:v>9985797801.4400005</c:v>
                </c:pt>
                <c:pt idx="4">
                  <c:v>10408759359.720003</c:v>
                </c:pt>
                <c:pt idx="5">
                  <c:v>10415241677.380001</c:v>
                </c:pt>
                <c:pt idx="6">
                  <c:v>10849529404.829998</c:v>
                </c:pt>
                <c:pt idx="7">
                  <c:v>10969538984.709999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676-4F12-AFF6-6C33611C2177}"/>
            </c:ext>
          </c:extLst>
        </c:ser>
        <c:ser>
          <c:idx val="6"/>
          <c:order val="5"/>
          <c:tx>
            <c:strRef>
              <c:f>'NAV Trend'!$B$6</c:f>
              <c:strCache>
                <c:ptCount val="1"/>
                <c:pt idx="0">
                  <c:v>REAL ESTATE FUNDS</c:v>
                </c:pt>
              </c:strCache>
            </c:strRef>
          </c:tx>
          <c:spPr>
            <a:ln>
              <a:tailEnd type="diamond"/>
            </a:ln>
          </c:spPr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FFFFFF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43930</c:v>
                </c:pt>
                <c:pt idx="1">
                  <c:v>43938</c:v>
                </c:pt>
                <c:pt idx="2">
                  <c:v>43945</c:v>
                </c:pt>
                <c:pt idx="3">
                  <c:v>43951</c:v>
                </c:pt>
                <c:pt idx="4">
                  <c:v>43959</c:v>
                </c:pt>
                <c:pt idx="5">
                  <c:v>43966</c:v>
                </c:pt>
                <c:pt idx="6">
                  <c:v>43973</c:v>
                </c:pt>
                <c:pt idx="7">
                  <c:v>43980</c:v>
                </c:pt>
              </c:numCache>
            </c:numRef>
          </c:cat>
          <c:val>
            <c:numRef>
              <c:f>'NAV Trend'!$C$6:$J$6</c:f>
              <c:numCache>
                <c:formatCode>#,##0.00</c:formatCode>
                <c:ptCount val="8"/>
                <c:pt idx="0">
                  <c:v>45020913280.751816</c:v>
                </c:pt>
                <c:pt idx="1">
                  <c:v>45025159007.591812</c:v>
                </c:pt>
                <c:pt idx="2">
                  <c:v>45029009057.991821</c:v>
                </c:pt>
                <c:pt idx="3">
                  <c:v>45038012776.77182</c:v>
                </c:pt>
                <c:pt idx="4">
                  <c:v>45054161669.421814</c:v>
                </c:pt>
                <c:pt idx="5">
                  <c:v>45067470436.241821</c:v>
                </c:pt>
                <c:pt idx="6">
                  <c:v>45062798060.571815</c:v>
                </c:pt>
                <c:pt idx="7">
                  <c:v>45072570366.121819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676-4F12-AFF6-6C33611C2177}"/>
            </c:ext>
          </c:extLst>
        </c:ser>
        <c:ser>
          <c:idx val="7"/>
          <c:order val="6"/>
          <c:tx>
            <c:strRef>
              <c:f>'NAV Trend'!$B$7</c:f>
              <c:strCache>
                <c:ptCount val="1"/>
                <c:pt idx="0">
                  <c:v>MONEY MARKET FUNDS</c:v>
                </c:pt>
              </c:strCache>
            </c:strRef>
          </c:tx>
          <c:spPr>
            <a:ln>
              <a:headEnd type="oval"/>
            </a:ln>
          </c:spPr>
          <c:marker>
            <c:symbol val="none"/>
          </c:marker>
          <c:dLbls>
            <c:numFmt formatCode="#0.00,,," sourceLinked="0"/>
            <c:spPr>
              <a:solidFill>
                <a:schemeClr val="bg1">
                  <a:lumMod val="5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FFFFFF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43930</c:v>
                </c:pt>
                <c:pt idx="1">
                  <c:v>43938</c:v>
                </c:pt>
                <c:pt idx="2">
                  <c:v>43945</c:v>
                </c:pt>
                <c:pt idx="3">
                  <c:v>43951</c:v>
                </c:pt>
                <c:pt idx="4">
                  <c:v>43959</c:v>
                </c:pt>
                <c:pt idx="5">
                  <c:v>43966</c:v>
                </c:pt>
                <c:pt idx="6">
                  <c:v>43973</c:v>
                </c:pt>
                <c:pt idx="7">
                  <c:v>43980</c:v>
                </c:pt>
              </c:numCache>
            </c:numRef>
          </c:cat>
          <c:val>
            <c:numRef>
              <c:f>'NAV Trend'!$C$7:$J$7</c:f>
              <c:numCache>
                <c:formatCode>#,##0.00</c:formatCode>
                <c:ptCount val="8"/>
                <c:pt idx="0">
                  <c:v>781106377075.21008</c:v>
                </c:pt>
                <c:pt idx="1">
                  <c:v>815494009883.09998</c:v>
                </c:pt>
                <c:pt idx="2">
                  <c:v>816836771857.5199</c:v>
                </c:pt>
                <c:pt idx="3">
                  <c:v>817980614664.8501</c:v>
                </c:pt>
                <c:pt idx="4">
                  <c:v>828753633815.72986</c:v>
                </c:pt>
                <c:pt idx="5">
                  <c:v>833684629141.14014</c:v>
                </c:pt>
                <c:pt idx="6">
                  <c:v>828049288188.62012</c:v>
                </c:pt>
                <c:pt idx="7">
                  <c:v>829804740122.95984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676-4F12-AFF6-6C33611C21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22378911"/>
        <c:axId val="1"/>
      </c:lineChart>
      <c:lineChart>
        <c:grouping val="standard"/>
        <c:varyColors val="0"/>
        <c:ser>
          <c:idx val="4"/>
          <c:order val="3"/>
          <c:tx>
            <c:strRef>
              <c:f>'NAV Trend'!$B$4</c:f>
              <c:strCache>
                <c:ptCount val="1"/>
                <c:pt idx="0">
                  <c:v>FIXED INCOME FUNDS</c:v>
                </c:pt>
              </c:strCache>
            </c:strRef>
          </c:tx>
          <c:spPr>
            <a:ln>
              <a:headEnd type="oval"/>
              <a:tailEnd type="oval"/>
            </a:ln>
          </c:spPr>
          <c:marker>
            <c:symbol val="none"/>
          </c:marker>
          <c:dLbls>
            <c:numFmt formatCode="#0.00,,,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Trend'!$C$1:$D$1</c:f>
              <c:numCache>
                <c:formatCode>d\-mmm</c:formatCode>
                <c:ptCount val="2"/>
                <c:pt idx="0">
                  <c:v>43930</c:v>
                </c:pt>
                <c:pt idx="1">
                  <c:v>43938</c:v>
                </c:pt>
              </c:numCache>
            </c:numRef>
          </c:cat>
          <c:val>
            <c:numRef>
              <c:f>'NAV Trend'!$C$4:$J$4</c:f>
              <c:numCache>
                <c:formatCode>#,##0.00</c:formatCode>
                <c:ptCount val="8"/>
                <c:pt idx="0">
                  <c:v>207355748129.5</c:v>
                </c:pt>
                <c:pt idx="1">
                  <c:v>207856911056.62</c:v>
                </c:pt>
                <c:pt idx="2">
                  <c:v>210008521215.72998</c:v>
                </c:pt>
                <c:pt idx="3">
                  <c:v>213180551407.41</c:v>
                </c:pt>
                <c:pt idx="4">
                  <c:v>214350747170.66003</c:v>
                </c:pt>
                <c:pt idx="5">
                  <c:v>212973839903.34003</c:v>
                </c:pt>
                <c:pt idx="6">
                  <c:v>213917807737.86993</c:v>
                </c:pt>
                <c:pt idx="7">
                  <c:v>215813309201.73004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676-4F12-AFF6-6C33611C2177}"/>
            </c:ext>
          </c:extLst>
        </c:ser>
        <c:ser>
          <c:idx val="0"/>
          <c:order val="7"/>
          <c:tx>
            <c:strRef>
              <c:f>'NAV Trend'!$B$8</c:f>
              <c:strCache>
                <c:ptCount val="1"/>
                <c:pt idx="0">
                  <c:v>BOND FUNDS</c:v>
                </c:pt>
              </c:strCache>
            </c:strRef>
          </c:tx>
          <c:marker>
            <c:symbol val="none"/>
          </c:marker>
          <c:val>
            <c:numRef>
              <c:f>'NAV Trend'!$C$8:$J$8</c:f>
              <c:numCache>
                <c:formatCode>#,##0.00</c:formatCode>
                <c:ptCount val="8"/>
                <c:pt idx="0">
                  <c:v>105303557061.85001</c:v>
                </c:pt>
                <c:pt idx="1">
                  <c:v>105357326923.52</c:v>
                </c:pt>
                <c:pt idx="2">
                  <c:v>108601147903.16998</c:v>
                </c:pt>
                <c:pt idx="3">
                  <c:v>111207743158.83</c:v>
                </c:pt>
                <c:pt idx="4">
                  <c:v>112891161321.79999</c:v>
                </c:pt>
                <c:pt idx="5">
                  <c:v>117440556444.56</c:v>
                </c:pt>
                <c:pt idx="6">
                  <c:v>123048118609.16998</c:v>
                </c:pt>
                <c:pt idx="7">
                  <c:v>126574929831.13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8676-4F12-AFF6-6C33611C21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222378911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numFmt formatCode="&quot;N&quot;\ #0.00,,,\ &quot;bn&quot;" sourceLinked="0"/>
        <c:majorTickMark val="none"/>
        <c:minorTickMark val="none"/>
        <c:tickLblPos val="low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en-US"/>
          </a:p>
        </c:txPr>
        <c:crossAx val="1222378911"/>
        <c:crosses val="autoZero"/>
        <c:crossBetween val="midCat"/>
      </c:valAx>
      <c:dateAx>
        <c:axId val="3"/>
        <c:scaling>
          <c:orientation val="minMax"/>
        </c:scaling>
        <c:delete val="1"/>
        <c:axPos val="b"/>
        <c:numFmt formatCode="d\-mmm" sourceLinked="1"/>
        <c:majorTickMark val="out"/>
        <c:minorTickMark val="none"/>
        <c:tickLblPos val="nextTo"/>
        <c:crossAx val="4"/>
        <c:crosses val="autoZero"/>
        <c:auto val="1"/>
        <c:lblOffset val="100"/>
        <c:baseTimeUnit val="days"/>
      </c:dateAx>
      <c:valAx>
        <c:axId val="4"/>
        <c:scaling>
          <c:orientation val="minMax"/>
        </c:scaling>
        <c:delete val="0"/>
        <c:axPos val="r"/>
        <c:numFmt formatCode="#,##0.00" sourceLinked="1"/>
        <c:majorTickMark val="none"/>
        <c:minorTickMark val="none"/>
        <c:tickLblPos val="none"/>
        <c:crossAx val="3"/>
        <c:crosses val="max"/>
        <c:crossBetween val="midCat"/>
      </c:valAx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5.6999549065177429E-2"/>
          <c:y val="0.87118157957528031"/>
          <c:w val="0.77402777296009806"/>
          <c:h val="7.3529308836395413E-2"/>
        </c:manualLayout>
      </c:layout>
      <c:overlay val="0"/>
      <c:txPr>
        <a:bodyPr/>
        <a:lstStyle/>
        <a:p>
          <a:pPr>
            <a:defRPr sz="845" b="1" i="0" u="none" strike="noStrike" baseline="0">
              <a:solidFill>
                <a:srgbClr val="000000"/>
              </a:solidFill>
              <a:latin typeface="Century Gothic"/>
              <a:ea typeface="Century Gothic"/>
              <a:cs typeface="Century Gothic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entury Gothic"/>
          <a:ea typeface="Century Gothic"/>
          <a:cs typeface="Century Gothic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72" workbookViewId="0" zoomToFit="1"/>
  </sheetViews>
  <pageMargins left="0.7" right="0.7" top="0.75" bottom="0.75" header="0.3" footer="0.3"/>
  <pageSetup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72" workbookViewId="0" zoomToFit="1"/>
  </sheetViews>
  <pageMargins left="0.7" right="0.7" top="0.75" bottom="0.75" header="0.3" footer="0.3"/>
  <pageSetup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fbncam.com/" TargetMode="External"/><Relationship Id="rId1" Type="http://schemas.openxmlformats.org/officeDocument/2006/relationships/hyperlink" Target="http://www.fbnquest.com/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64</xdr:row>
      <xdr:rowOff>0</xdr:rowOff>
    </xdr:from>
    <xdr:to>
      <xdr:col>14</xdr:col>
      <xdr:colOff>990600</xdr:colOff>
      <xdr:row>68</xdr:row>
      <xdr:rowOff>66674</xdr:rowOff>
    </xdr:to>
    <xdr:sp macro="" textlink="">
      <xdr:nvSpPr>
        <xdr:cNvPr id="437690" name="yiv9484210167Picture 1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918C9F0E-0E1C-4AA2-B680-7D704715FB55}"/>
            </a:ext>
          </a:extLst>
        </xdr:cNvPr>
        <xdr:cNvSpPr>
          <a:spLocks noChangeAspect="1" noChangeArrowheads="1"/>
        </xdr:cNvSpPr>
      </xdr:nvSpPr>
      <xdr:spPr bwMode="auto">
        <a:xfrm>
          <a:off x="12230100" y="10591800"/>
          <a:ext cx="9906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80</xdr:row>
      <xdr:rowOff>0</xdr:rowOff>
    </xdr:from>
    <xdr:to>
      <xdr:col>13</xdr:col>
      <xdr:colOff>304800</xdr:colOff>
      <xdr:row>81</xdr:row>
      <xdr:rowOff>142875</xdr:rowOff>
    </xdr:to>
    <xdr:sp macro="" textlink="">
      <xdr:nvSpPr>
        <xdr:cNvPr id="437691" name="AutoShape 4">
          <a:hlinkClick xmlns:r="http://schemas.openxmlformats.org/officeDocument/2006/relationships" r:id="rId2" tgtFrame="_blank"/>
          <a:extLst>
            <a:ext uri="{FF2B5EF4-FFF2-40B4-BE49-F238E27FC236}">
              <a16:creationId xmlns:a16="http://schemas.microsoft.com/office/drawing/2014/main" id="{9D8CA528-C1EC-4C1B-8571-84C3680E7A46}"/>
            </a:ext>
          </a:extLst>
        </xdr:cNvPr>
        <xdr:cNvSpPr>
          <a:spLocks noChangeAspect="1" noChangeArrowheads="1"/>
        </xdr:cNvSpPr>
      </xdr:nvSpPr>
      <xdr:spPr bwMode="auto">
        <a:xfrm>
          <a:off x="11153775" y="130206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51875" cy="6283854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3F67780D-8FFA-4943-8CE3-C4FCB9319A4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51875" cy="6283854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9C73412F-1256-4601-9C1C-25B91BC4F9D9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pgadmissions@hull.ac.u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88"/>
  <sheetViews>
    <sheetView tabSelected="1" topLeftCell="C77" zoomScale="160" zoomScaleNormal="160" workbookViewId="0">
      <selection activeCell="G92" sqref="G92"/>
    </sheetView>
  </sheetViews>
  <sheetFormatPr defaultColWidth="8.85546875" defaultRowHeight="12" customHeight="1"/>
  <cols>
    <col min="1" max="1" width="3.85546875" style="3" customWidth="1"/>
    <col min="2" max="2" width="32.5703125" style="4" customWidth="1"/>
    <col min="3" max="3" width="29.140625" style="4" customWidth="1"/>
    <col min="4" max="4" width="14" style="4" customWidth="1"/>
    <col min="5" max="5" width="7" style="4" customWidth="1"/>
    <col min="6" max="6" width="8" style="4" customWidth="1"/>
    <col min="7" max="7" width="14.7109375" style="4" customWidth="1"/>
    <col min="8" max="8" width="7.42578125" style="4" customWidth="1"/>
    <col min="9" max="9" width="8.42578125" style="4" customWidth="1"/>
    <col min="10" max="10" width="7.85546875" style="4" customWidth="1"/>
    <col min="11" max="11" width="8.28515625" style="4" customWidth="1"/>
    <col min="12" max="12" width="8.42578125" style="4" customWidth="1"/>
    <col min="13" max="13" width="9.140625" style="5" customWidth="1"/>
    <col min="14" max="14" width="16.140625" style="4" customWidth="1"/>
    <col min="15" max="15" width="18.140625" style="4" customWidth="1"/>
    <col min="16" max="16" width="9.42578125" style="4" customWidth="1"/>
    <col min="17" max="17" width="18.42578125" style="4" customWidth="1"/>
    <col min="18" max="18" width="8.85546875" style="4"/>
    <col min="19" max="19" width="25.140625" style="4" customWidth="1"/>
    <col min="20" max="16384" width="8.85546875" style="4"/>
  </cols>
  <sheetData>
    <row r="1" spans="1:19" ht="18" customHeight="1" thickBot="1">
      <c r="A1" s="406" t="s">
        <v>199</v>
      </c>
      <c r="B1" s="407"/>
      <c r="C1" s="407"/>
      <c r="D1" s="407"/>
      <c r="E1" s="407"/>
      <c r="F1" s="407"/>
      <c r="G1" s="407"/>
      <c r="H1" s="407"/>
      <c r="I1" s="407"/>
      <c r="J1" s="407"/>
      <c r="K1" s="408"/>
      <c r="M1" s="4"/>
    </row>
    <row r="2" spans="1:19" ht="24.75" customHeight="1" thickBot="1">
      <c r="A2" s="191"/>
      <c r="B2" s="194"/>
      <c r="C2" s="192"/>
      <c r="D2" s="395" t="s">
        <v>198</v>
      </c>
      <c r="E2" s="409"/>
      <c r="F2" s="410"/>
      <c r="G2" s="395" t="s">
        <v>200</v>
      </c>
      <c r="H2" s="409"/>
      <c r="I2" s="410"/>
      <c r="J2" s="400" t="s">
        <v>85</v>
      </c>
      <c r="K2" s="401"/>
      <c r="M2" s="4"/>
    </row>
    <row r="3" spans="1:19" ht="14.25" customHeight="1">
      <c r="A3" s="195" t="s">
        <v>2</v>
      </c>
      <c r="B3" s="193" t="s">
        <v>3</v>
      </c>
      <c r="C3" s="36" t="s">
        <v>4</v>
      </c>
      <c r="D3" s="37" t="s">
        <v>80</v>
      </c>
      <c r="E3" s="38" t="s">
        <v>84</v>
      </c>
      <c r="F3" s="38" t="s">
        <v>5</v>
      </c>
      <c r="G3" s="37" t="s">
        <v>80</v>
      </c>
      <c r="H3" s="38" t="s">
        <v>84</v>
      </c>
      <c r="I3" s="38" t="s">
        <v>5</v>
      </c>
      <c r="J3" s="72" t="s">
        <v>80</v>
      </c>
      <c r="K3" s="55" t="s">
        <v>5</v>
      </c>
      <c r="L3" s="7"/>
      <c r="M3" s="4"/>
    </row>
    <row r="4" spans="1:19" ht="12.95" customHeight="1">
      <c r="A4" s="196"/>
      <c r="B4" s="39"/>
      <c r="C4" s="39" t="s">
        <v>0</v>
      </c>
      <c r="D4" s="40" t="s">
        <v>6</v>
      </c>
      <c r="E4" s="40"/>
      <c r="F4" s="40" t="s">
        <v>6</v>
      </c>
      <c r="G4" s="40" t="s">
        <v>6</v>
      </c>
      <c r="H4" s="40"/>
      <c r="I4" s="40" t="s">
        <v>6</v>
      </c>
      <c r="J4" s="280" t="s">
        <v>104</v>
      </c>
      <c r="K4" s="280" t="s">
        <v>104</v>
      </c>
      <c r="L4" s="8"/>
      <c r="M4" s="198"/>
    </row>
    <row r="5" spans="1:19" ht="13.5" customHeight="1">
      <c r="A5" s="374">
        <v>1</v>
      </c>
      <c r="B5" s="375" t="s">
        <v>7</v>
      </c>
      <c r="C5" s="375" t="s">
        <v>8</v>
      </c>
      <c r="D5" s="75">
        <v>4616122424.3299999</v>
      </c>
      <c r="E5" s="57">
        <f t="shared" ref="E5:E8" si="0">(D5/$G$18)</f>
        <v>0.42081280086284645</v>
      </c>
      <c r="F5" s="75">
        <v>7675.67</v>
      </c>
      <c r="G5" s="75">
        <v>4659600689.54</v>
      </c>
      <c r="H5" s="57">
        <f t="shared" ref="H5:H12" si="1">(G5/$G$18)</f>
        <v>0.42477634621061383</v>
      </c>
      <c r="I5" s="75">
        <v>7748.1</v>
      </c>
      <c r="J5" s="190">
        <f t="shared" ref="J5:J12" si="2">((G5-D5)/D5)</f>
        <v>9.4187851216512367E-3</v>
      </c>
      <c r="K5" s="190">
        <f t="shared" ref="K5:K12" si="3">((I5-F5)/F5)</f>
        <v>9.4363097944544626E-3</v>
      </c>
      <c r="L5" s="9"/>
      <c r="M5" s="198"/>
      <c r="N5" s="285"/>
    </row>
    <row r="6" spans="1:19" ht="12.75" customHeight="1">
      <c r="A6" s="374">
        <v>2</v>
      </c>
      <c r="B6" s="56" t="s">
        <v>174</v>
      </c>
      <c r="C6" s="375" t="s">
        <v>62</v>
      </c>
      <c r="D6" s="76">
        <v>549511633.25999999</v>
      </c>
      <c r="E6" s="57">
        <f t="shared" si="0"/>
        <v>5.009432338277317E-2</v>
      </c>
      <c r="F6" s="75">
        <v>1.1000000000000001</v>
      </c>
      <c r="G6" s="76">
        <v>557710925.76999998</v>
      </c>
      <c r="H6" s="57">
        <f t="shared" si="1"/>
        <v>5.0841783464863101E-2</v>
      </c>
      <c r="I6" s="75">
        <v>1.1200000000000001</v>
      </c>
      <c r="J6" s="190">
        <f t="shared" si="2"/>
        <v>1.4921053556878052E-2</v>
      </c>
      <c r="K6" s="190">
        <f t="shared" si="3"/>
        <v>1.8181818181818195E-2</v>
      </c>
      <c r="L6" s="9"/>
      <c r="M6" s="198"/>
      <c r="N6" s="285"/>
    </row>
    <row r="7" spans="1:19" ht="12.95" customHeight="1">
      <c r="A7" s="374">
        <v>3</v>
      </c>
      <c r="B7" s="56" t="s">
        <v>77</v>
      </c>
      <c r="C7" s="375" t="s">
        <v>13</v>
      </c>
      <c r="D7" s="76">
        <v>235411150.52000001</v>
      </c>
      <c r="E7" s="57">
        <f t="shared" si="0"/>
        <v>2.1460441578094593E-2</v>
      </c>
      <c r="F7" s="75">
        <v>121.3</v>
      </c>
      <c r="G7" s="76">
        <v>238725230.03</v>
      </c>
      <c r="H7" s="57">
        <f t="shared" si="1"/>
        <v>2.1762558149686102E-2</v>
      </c>
      <c r="I7" s="75">
        <v>123.04</v>
      </c>
      <c r="J7" s="190">
        <f t="shared" si="2"/>
        <v>1.40778357468604E-2</v>
      </c>
      <c r="K7" s="190">
        <f t="shared" si="3"/>
        <v>1.4344600164880537E-2</v>
      </c>
      <c r="L7" s="9"/>
      <c r="M7" s="238"/>
      <c r="N7" s="10"/>
    </row>
    <row r="8" spans="1:19" ht="12.95" customHeight="1">
      <c r="A8" s="374">
        <v>4</v>
      </c>
      <c r="B8" s="375" t="s">
        <v>14</v>
      </c>
      <c r="C8" s="375" t="s">
        <v>15</v>
      </c>
      <c r="D8" s="76">
        <v>380060433</v>
      </c>
      <c r="E8" s="57">
        <f t="shared" si="0"/>
        <v>3.4646892046215523E-2</v>
      </c>
      <c r="F8" s="98">
        <v>11.19</v>
      </c>
      <c r="G8" s="76">
        <v>390908238</v>
      </c>
      <c r="H8" s="57">
        <f t="shared" si="1"/>
        <v>3.5635794589441848E-2</v>
      </c>
      <c r="I8" s="98">
        <v>11.5</v>
      </c>
      <c r="J8" s="190">
        <f t="shared" si="2"/>
        <v>2.8542316058456946E-2</v>
      </c>
      <c r="K8" s="190">
        <f t="shared" si="3"/>
        <v>2.7703306523681904E-2</v>
      </c>
      <c r="L8" s="48"/>
      <c r="M8" s="198"/>
      <c r="N8" s="10"/>
      <c r="O8" s="337"/>
      <c r="P8" s="338"/>
      <c r="Q8" s="338"/>
      <c r="R8" s="339"/>
    </row>
    <row r="9" spans="1:19" ht="12.95" customHeight="1">
      <c r="A9" s="374">
        <v>5</v>
      </c>
      <c r="B9" s="375" t="s">
        <v>56</v>
      </c>
      <c r="C9" s="375" t="s">
        <v>102</v>
      </c>
      <c r="D9" s="76">
        <v>1232832111.5699999</v>
      </c>
      <c r="E9" s="57">
        <f t="shared" ref="E9:E17" si="4">(D9/$G$18)</f>
        <v>0.11238686632942325</v>
      </c>
      <c r="F9" s="98">
        <v>0.67589999999999995</v>
      </c>
      <c r="G9" s="76">
        <v>1238928092.52</v>
      </c>
      <c r="H9" s="57">
        <f>(G9/$G$18)</f>
        <v>0.1129425853034382</v>
      </c>
      <c r="I9" s="98">
        <v>0.67920000000000003</v>
      </c>
      <c r="J9" s="190">
        <f t="shared" si="2"/>
        <v>4.944696761862306E-3</v>
      </c>
      <c r="K9" s="190">
        <f t="shared" si="3"/>
        <v>4.8823790501554684E-3</v>
      </c>
      <c r="L9" s="9"/>
      <c r="M9" s="231"/>
      <c r="N9" s="10"/>
      <c r="O9" s="340"/>
      <c r="P9" s="339"/>
      <c r="Q9" s="339"/>
      <c r="R9" s="341"/>
      <c r="S9" s="342"/>
    </row>
    <row r="10" spans="1:19" ht="12.95" customHeight="1">
      <c r="A10" s="374">
        <v>6</v>
      </c>
      <c r="B10" s="375" t="s">
        <v>9</v>
      </c>
      <c r="C10" s="375" t="s">
        <v>16</v>
      </c>
      <c r="D10" s="76">
        <v>2187615038.3099999</v>
      </c>
      <c r="E10" s="57">
        <f t="shared" si="4"/>
        <v>0.19942634247065705</v>
      </c>
      <c r="F10" s="98">
        <v>14.8024</v>
      </c>
      <c r="G10" s="76">
        <v>2236275134.1100001</v>
      </c>
      <c r="H10" s="57">
        <f t="shared" si="1"/>
        <v>0.20386227144340838</v>
      </c>
      <c r="I10" s="98">
        <v>15.1259</v>
      </c>
      <c r="J10" s="190">
        <f t="shared" si="2"/>
        <v>2.2243445463600221E-2</v>
      </c>
      <c r="K10" s="190">
        <f t="shared" si="3"/>
        <v>2.1854564124736478E-2</v>
      </c>
      <c r="L10" s="49"/>
      <c r="M10" s="231"/>
      <c r="N10" s="10"/>
    </row>
    <row r="11" spans="1:19" ht="12.95" customHeight="1" thickBot="1">
      <c r="A11" s="374">
        <v>7</v>
      </c>
      <c r="B11" s="77" t="s">
        <v>18</v>
      </c>
      <c r="C11" s="77" t="s">
        <v>73</v>
      </c>
      <c r="D11" s="76">
        <v>197393618.00999999</v>
      </c>
      <c r="E11" s="57">
        <f t="shared" si="4"/>
        <v>1.7994704999466163E-2</v>
      </c>
      <c r="F11" s="98">
        <v>118.08</v>
      </c>
      <c r="G11" s="76">
        <v>198676345.09</v>
      </c>
      <c r="H11" s="57">
        <f t="shared" si="1"/>
        <v>1.8111640367651456E-2</v>
      </c>
      <c r="I11" s="98">
        <v>118.89</v>
      </c>
      <c r="J11" s="190">
        <f>((G11-D11)/D11)</f>
        <v>6.4983209332280948E-3</v>
      </c>
      <c r="K11" s="190">
        <f>((I11-F11)/F11)</f>
        <v>6.8597560975609947E-3</v>
      </c>
      <c r="L11" s="9"/>
      <c r="M11" s="359"/>
      <c r="N11" s="10"/>
    </row>
    <row r="12" spans="1:19" ht="12.95" customHeight="1">
      <c r="A12" s="374">
        <v>8</v>
      </c>
      <c r="B12" s="375" t="s">
        <v>75</v>
      </c>
      <c r="C12" s="375" t="s">
        <v>74</v>
      </c>
      <c r="D12" s="76">
        <v>217309078.05000001</v>
      </c>
      <c r="E12" s="57">
        <f t="shared" si="4"/>
        <v>1.9810228884996756E-2</v>
      </c>
      <c r="F12" s="98">
        <v>7.8280000000000003</v>
      </c>
      <c r="G12" s="76">
        <v>219034657.12</v>
      </c>
      <c r="H12" s="57">
        <f t="shared" si="1"/>
        <v>1.9967535319880228E-2</v>
      </c>
      <c r="I12" s="98">
        <v>7.8898000000000001</v>
      </c>
      <c r="J12" s="190">
        <f t="shared" si="2"/>
        <v>7.9406672076670418E-3</v>
      </c>
      <c r="K12" s="190">
        <f t="shared" si="3"/>
        <v>7.8947368421052443E-3</v>
      </c>
      <c r="L12" s="48"/>
      <c r="M12"/>
      <c r="N12" s="50"/>
      <c r="O12" s="50"/>
    </row>
    <row r="13" spans="1:19" ht="12.95" customHeight="1">
      <c r="A13" s="374">
        <v>9</v>
      </c>
      <c r="B13" s="375" t="s">
        <v>7</v>
      </c>
      <c r="C13" s="56" t="s">
        <v>92</v>
      </c>
      <c r="D13" s="75">
        <v>332007801.70999998</v>
      </c>
      <c r="E13" s="79">
        <f t="shared" si="4"/>
        <v>3.0266340469984412E-2</v>
      </c>
      <c r="F13" s="75">
        <v>1954.31</v>
      </c>
      <c r="G13" s="75">
        <v>336238425.82999998</v>
      </c>
      <c r="H13" s="79">
        <f>(G13/$G$18)</f>
        <v>3.0652010654109461E-2</v>
      </c>
      <c r="I13" s="75">
        <v>1979.24</v>
      </c>
      <c r="J13" s="190">
        <f>((G13-D13)/D13)</f>
        <v>1.2742544296279348E-2</v>
      </c>
      <c r="K13" s="190">
        <f>((I13-F13)/F13)</f>
        <v>1.2756420424600019E-2</v>
      </c>
      <c r="L13" s="48"/>
      <c r="M13" s="360"/>
      <c r="N13" s="291"/>
      <c r="O13" s="291"/>
    </row>
    <row r="14" spans="1:19" ht="12.95" customHeight="1">
      <c r="A14" s="374">
        <v>10</v>
      </c>
      <c r="B14" s="375" t="s">
        <v>107</v>
      </c>
      <c r="C14" s="75" t="s">
        <v>108</v>
      </c>
      <c r="D14" s="75">
        <v>150622564.15000001</v>
      </c>
      <c r="E14" s="79">
        <f t="shared" si="4"/>
        <v>1.3730983987562902E-2</v>
      </c>
      <c r="F14" s="75">
        <v>95.51</v>
      </c>
      <c r="G14" s="75">
        <v>148237483.31</v>
      </c>
      <c r="H14" s="79">
        <f>(G14/$G$18)</f>
        <v>1.3513556359717786E-2</v>
      </c>
      <c r="I14" s="75">
        <v>95.91</v>
      </c>
      <c r="J14" s="190">
        <f>((G14-D14)/D14)</f>
        <v>-1.583481766798752E-2</v>
      </c>
      <c r="K14" s="190">
        <f>((I14-F14)/F14)</f>
        <v>4.1880431368442198E-3</v>
      </c>
      <c r="L14" s="48"/>
      <c r="M14" s="343"/>
      <c r="N14" s="291"/>
      <c r="O14" s="291"/>
    </row>
    <row r="15" spans="1:19" ht="12.95" customHeight="1">
      <c r="A15" s="381">
        <v>11</v>
      </c>
      <c r="B15" s="382" t="s">
        <v>66</v>
      </c>
      <c r="C15" s="382" t="s">
        <v>163</v>
      </c>
      <c r="D15" s="75">
        <v>243845758.41</v>
      </c>
      <c r="E15" s="79">
        <f t="shared" si="4"/>
        <v>2.2229353371175108E-2</v>
      </c>
      <c r="F15" s="75">
        <v>0.97</v>
      </c>
      <c r="G15" s="75">
        <v>236140000</v>
      </c>
      <c r="H15" s="79">
        <f>(G15/$G$18)</f>
        <v>2.1526884614672146E-2</v>
      </c>
      <c r="I15" s="75">
        <v>0.94</v>
      </c>
      <c r="J15" s="190">
        <f>((G15-D15)/D15)</f>
        <v>-3.1600953242925001E-2</v>
      </c>
      <c r="K15" s="190">
        <f>((I15-F15)/F15)</f>
        <v>-3.0927835051546421E-2</v>
      </c>
      <c r="L15" s="48"/>
      <c r="M15" s="50"/>
      <c r="N15" s="291"/>
      <c r="O15" s="291"/>
    </row>
    <row r="16" spans="1:19" ht="12.95" customHeight="1">
      <c r="A16" s="374">
        <v>12</v>
      </c>
      <c r="B16" s="375" t="s">
        <v>117</v>
      </c>
      <c r="C16" s="56" t="s">
        <v>166</v>
      </c>
      <c r="D16" s="75">
        <v>216091631.65000001</v>
      </c>
      <c r="E16" s="79">
        <f t="shared" si="4"/>
        <v>1.9699244603734165E-2</v>
      </c>
      <c r="F16" s="75">
        <v>1.072192</v>
      </c>
      <c r="G16" s="75">
        <v>216714858.59</v>
      </c>
      <c r="H16" s="79">
        <f>(G16/$G$18)</f>
        <v>1.9756058927551119E-2</v>
      </c>
      <c r="I16" s="75">
        <v>1.0754220000000001</v>
      </c>
      <c r="J16" s="190">
        <f>((G16-D16)/D16)</f>
        <v>2.8840864185311343E-3</v>
      </c>
      <c r="K16" s="190">
        <f>((I16-F16)/F16)</f>
        <v>3.0125201456456178E-3</v>
      </c>
      <c r="L16" s="48"/>
      <c r="M16" s="50"/>
      <c r="N16" s="291"/>
      <c r="O16" s="291"/>
    </row>
    <row r="17" spans="1:18" ht="12.95" customHeight="1">
      <c r="A17" s="374">
        <v>13</v>
      </c>
      <c r="B17" s="375" t="s">
        <v>178</v>
      </c>
      <c r="C17" s="56" t="s">
        <v>179</v>
      </c>
      <c r="D17" s="75">
        <v>290706161.86000001</v>
      </c>
      <c r="E17" s="79">
        <f t="shared" si="4"/>
        <v>2.6501219628755929E-2</v>
      </c>
      <c r="F17" s="75">
        <v>98.92</v>
      </c>
      <c r="G17" s="75">
        <v>292348904.80000001</v>
      </c>
      <c r="H17" s="79">
        <f>(G17/$G$18)</f>
        <v>2.6650974594966428E-2</v>
      </c>
      <c r="I17" s="75">
        <v>99.48</v>
      </c>
      <c r="J17" s="190">
        <f>((G17-D17)/D17)</f>
        <v>5.6508707262666125E-3</v>
      </c>
      <c r="K17" s="190">
        <f>((I17-F17)/F17)</f>
        <v>5.6611403154064122E-3</v>
      </c>
      <c r="L17" s="48"/>
      <c r="N17" s="50"/>
      <c r="O17" s="50"/>
    </row>
    <row r="18" spans="1:18" ht="12.95" customHeight="1">
      <c r="A18" s="241"/>
      <c r="B18" s="242"/>
      <c r="C18" s="243" t="s">
        <v>57</v>
      </c>
      <c r="D18" s="80">
        <f>SUM(D5:D17)</f>
        <v>10849529404.829998</v>
      </c>
      <c r="E18" s="68">
        <f>(D18/$G$112)</f>
        <v>8.6343831151889476E-3</v>
      </c>
      <c r="F18" s="81"/>
      <c r="G18" s="80">
        <f>SUM(G5:G17)</f>
        <v>10969538984.709999</v>
      </c>
      <c r="H18" s="68">
        <f>(G18/$G$112)</f>
        <v>8.7298903626936639E-3</v>
      </c>
      <c r="I18" s="81"/>
      <c r="J18" s="190"/>
      <c r="K18" s="190"/>
      <c r="L18" s="9"/>
      <c r="M18" s="49"/>
      <c r="Q18" s="50"/>
      <c r="R18" s="50"/>
    </row>
    <row r="19" spans="1:18" ht="12.95" customHeight="1">
      <c r="A19" s="244"/>
      <c r="B19" s="82"/>
      <c r="C19" s="82" t="s">
        <v>60</v>
      </c>
      <c r="D19" s="83"/>
      <c r="E19" s="84"/>
      <c r="F19" s="85"/>
      <c r="G19" s="83"/>
      <c r="H19" s="84"/>
      <c r="I19" s="85"/>
      <c r="J19" s="190"/>
      <c r="K19" s="190"/>
      <c r="L19" s="9"/>
      <c r="M19" s="4"/>
      <c r="O19" s="96"/>
    </row>
    <row r="20" spans="1:18" ht="12.95" customHeight="1">
      <c r="A20" s="374">
        <v>14</v>
      </c>
      <c r="B20" s="375" t="s">
        <v>7</v>
      </c>
      <c r="C20" s="375" t="s">
        <v>49</v>
      </c>
      <c r="D20" s="86">
        <v>340585319302.59003</v>
      </c>
      <c r="E20" s="57">
        <f t="shared" ref="E20:E39" si="5">(D20/$G$43)</f>
        <v>0.41044031545556409</v>
      </c>
      <c r="F20" s="86">
        <v>100</v>
      </c>
      <c r="G20" s="86">
        <v>340597891934.76001</v>
      </c>
      <c r="H20" s="57">
        <f t="shared" ref="H20:H42" si="6">(G20/$G$43)</f>
        <v>0.41045546676955652</v>
      </c>
      <c r="I20" s="86">
        <v>100</v>
      </c>
      <c r="J20" s="190">
        <f>((G20-D20)/D20)</f>
        <v>3.6914780107749936E-5</v>
      </c>
      <c r="K20" s="190">
        <f t="shared" ref="K20:K29" si="7">((I20-F20)/F20)</f>
        <v>0</v>
      </c>
      <c r="L20" s="9"/>
      <c r="M20" s="4"/>
      <c r="N20" s="198"/>
      <c r="O20" s="198"/>
    </row>
    <row r="21" spans="1:18" ht="12.95" customHeight="1">
      <c r="A21" s="374">
        <v>15</v>
      </c>
      <c r="B21" s="375" t="s">
        <v>22</v>
      </c>
      <c r="C21" s="375" t="s">
        <v>23</v>
      </c>
      <c r="D21" s="86">
        <v>235739543549.20999</v>
      </c>
      <c r="E21" s="57">
        <f t="shared" si="5"/>
        <v>0.28409037952022098</v>
      </c>
      <c r="F21" s="86">
        <v>100</v>
      </c>
      <c r="G21" s="86">
        <v>235916254304.48001</v>
      </c>
      <c r="H21" s="57">
        <f t="shared" si="6"/>
        <v>0.28430333414282755</v>
      </c>
      <c r="I21" s="86">
        <v>100</v>
      </c>
      <c r="J21" s="190">
        <f t="shared" ref="J21:J43" si="8">((G21-D21)/D21)</f>
        <v>7.4960166889918335E-4</v>
      </c>
      <c r="K21" s="190">
        <f t="shared" si="7"/>
        <v>0</v>
      </c>
      <c r="L21" s="9"/>
      <c r="M21" s="237"/>
      <c r="N21" s="97"/>
      <c r="O21" s="96"/>
      <c r="P21" s="218"/>
    </row>
    <row r="22" spans="1:18" ht="12.95" customHeight="1">
      <c r="A22" s="374">
        <v>16</v>
      </c>
      <c r="B22" s="375" t="s">
        <v>56</v>
      </c>
      <c r="C22" s="375" t="s">
        <v>103</v>
      </c>
      <c r="D22" s="86">
        <v>18170203629.82</v>
      </c>
      <c r="E22" s="57">
        <f t="shared" si="5"/>
        <v>2.1896962925431775E-2</v>
      </c>
      <c r="F22" s="86">
        <v>1</v>
      </c>
      <c r="G22" s="86">
        <v>17918710987</v>
      </c>
      <c r="H22" s="57">
        <f t="shared" si="6"/>
        <v>2.1593888442171128E-2</v>
      </c>
      <c r="I22" s="86">
        <v>1</v>
      </c>
      <c r="J22" s="190">
        <f t="shared" si="8"/>
        <v>-1.3840936950605384E-2</v>
      </c>
      <c r="K22" s="190">
        <f t="shared" si="7"/>
        <v>0</v>
      </c>
      <c r="L22" s="9"/>
      <c r="M22" s="4"/>
      <c r="N22" s="10"/>
    </row>
    <row r="23" spans="1:18" ht="12.95" customHeight="1">
      <c r="A23" s="374">
        <v>17</v>
      </c>
      <c r="B23" s="375" t="s">
        <v>51</v>
      </c>
      <c r="C23" s="375" t="s">
        <v>52</v>
      </c>
      <c r="D23" s="86">
        <v>1582616776.71</v>
      </c>
      <c r="E23" s="57">
        <f t="shared" si="5"/>
        <v>1.9072158788530048E-3</v>
      </c>
      <c r="F23" s="86">
        <v>100</v>
      </c>
      <c r="G23" s="86">
        <v>1578857184.3199999</v>
      </c>
      <c r="H23" s="57">
        <f t="shared" si="6"/>
        <v>1.9026851836084306E-3</v>
      </c>
      <c r="I23" s="86">
        <v>100</v>
      </c>
      <c r="J23" s="190">
        <f t="shared" si="8"/>
        <v>-2.3755544900867782E-3</v>
      </c>
      <c r="K23" s="190">
        <f t="shared" si="7"/>
        <v>0</v>
      </c>
      <c r="L23" s="9"/>
      <c r="M23" s="237"/>
      <c r="N23" s="97"/>
    </row>
    <row r="24" spans="1:18" ht="12.95" customHeight="1">
      <c r="A24" s="374">
        <v>18</v>
      </c>
      <c r="B24" s="375" t="s">
        <v>9</v>
      </c>
      <c r="C24" s="375" t="s">
        <v>24</v>
      </c>
      <c r="D24" s="86">
        <v>92769937094.130005</v>
      </c>
      <c r="E24" s="57">
        <f t="shared" si="5"/>
        <v>0.11179730918430693</v>
      </c>
      <c r="F24" s="78">
        <v>1</v>
      </c>
      <c r="G24" s="86">
        <v>93038170004.690002</v>
      </c>
      <c r="H24" s="57">
        <f t="shared" si="6"/>
        <v>0.11212055741077555</v>
      </c>
      <c r="I24" s="78">
        <v>1</v>
      </c>
      <c r="J24" s="190">
        <f t="shared" si="8"/>
        <v>2.8913775190753032E-3</v>
      </c>
      <c r="K24" s="190">
        <f t="shared" si="7"/>
        <v>0</v>
      </c>
      <c r="L24" s="9"/>
      <c r="M24" s="219"/>
      <c r="N24" s="10"/>
    </row>
    <row r="25" spans="1:18" ht="12.95" customHeight="1">
      <c r="A25" s="374">
        <v>19</v>
      </c>
      <c r="B25" s="375" t="s">
        <v>75</v>
      </c>
      <c r="C25" s="375" t="s">
        <v>76</v>
      </c>
      <c r="D25" s="86">
        <v>906420214.21000004</v>
      </c>
      <c r="E25" s="57">
        <f t="shared" si="5"/>
        <v>1.0923295208890797E-3</v>
      </c>
      <c r="F25" s="78">
        <v>10</v>
      </c>
      <c r="G25" s="86">
        <v>1010680013.84</v>
      </c>
      <c r="H25" s="57">
        <f t="shared" si="6"/>
        <v>1.2179732953685445E-3</v>
      </c>
      <c r="I25" s="78">
        <v>10</v>
      </c>
      <c r="J25" s="190">
        <f t="shared" si="8"/>
        <v>0.11502369209723406</v>
      </c>
      <c r="K25" s="190">
        <f t="shared" si="7"/>
        <v>0</v>
      </c>
      <c r="L25" s="9"/>
      <c r="M25" s="271"/>
      <c r="N25" s="272"/>
      <c r="O25" s="414"/>
      <c r="P25" s="415"/>
    </row>
    <row r="26" spans="1:18" ht="12.95" customHeight="1">
      <c r="A26" s="374">
        <v>20</v>
      </c>
      <c r="B26" s="375" t="s">
        <v>107</v>
      </c>
      <c r="C26" s="375" t="s">
        <v>109</v>
      </c>
      <c r="D26" s="86">
        <v>34472684752.790001</v>
      </c>
      <c r="E26" s="57">
        <f t="shared" si="5"/>
        <v>4.1543128263742943E-2</v>
      </c>
      <c r="F26" s="78">
        <v>1</v>
      </c>
      <c r="G26" s="86">
        <v>35045902822.93</v>
      </c>
      <c r="H26" s="57">
        <f t="shared" si="6"/>
        <v>4.223391495418178E-2</v>
      </c>
      <c r="I26" s="78">
        <v>1</v>
      </c>
      <c r="J26" s="190">
        <f t="shared" si="8"/>
        <v>1.6628181827166993E-2</v>
      </c>
      <c r="K26" s="190">
        <f t="shared" si="7"/>
        <v>0</v>
      </c>
      <c r="L26" s="9"/>
      <c r="M26" s="237"/>
      <c r="N26" s="10"/>
      <c r="O26" s="412"/>
      <c r="P26" s="413"/>
    </row>
    <row r="27" spans="1:18" ht="12.95" customHeight="1">
      <c r="A27" s="374">
        <v>21</v>
      </c>
      <c r="B27" s="375" t="s">
        <v>114</v>
      </c>
      <c r="C27" s="375" t="s">
        <v>113</v>
      </c>
      <c r="D27" s="86">
        <v>6203888517.1199999</v>
      </c>
      <c r="E27" s="57">
        <f t="shared" si="5"/>
        <v>7.4763233049267861E-3</v>
      </c>
      <c r="F27" s="78">
        <v>100</v>
      </c>
      <c r="G27" s="86">
        <v>6235704458.8800001</v>
      </c>
      <c r="H27" s="57">
        <f t="shared" si="6"/>
        <v>7.5146647848215453E-3</v>
      </c>
      <c r="I27" s="78">
        <v>100</v>
      </c>
      <c r="J27" s="190">
        <f t="shared" si="8"/>
        <v>5.1283870869378526E-3</v>
      </c>
      <c r="K27" s="190">
        <f t="shared" si="7"/>
        <v>0</v>
      </c>
      <c r="L27" s="9"/>
      <c r="M27" s="4"/>
      <c r="N27" s="10"/>
      <c r="O27" s="414"/>
      <c r="P27" s="415"/>
    </row>
    <row r="28" spans="1:18" ht="12.95" customHeight="1">
      <c r="A28" s="374">
        <v>22</v>
      </c>
      <c r="B28" s="375" t="s">
        <v>115</v>
      </c>
      <c r="C28" s="375" t="s">
        <v>116</v>
      </c>
      <c r="D28" s="86">
        <v>9986550730.1700001</v>
      </c>
      <c r="E28" s="57">
        <f t="shared" si="5"/>
        <v>1.2034820057415194E-2</v>
      </c>
      <c r="F28" s="78">
        <v>100</v>
      </c>
      <c r="G28" s="86">
        <v>9986550730.1700001</v>
      </c>
      <c r="H28" s="57">
        <f t="shared" si="6"/>
        <v>1.2034820057415194E-2</v>
      </c>
      <c r="I28" s="78">
        <v>100</v>
      </c>
      <c r="J28" s="190">
        <f t="shared" si="8"/>
        <v>0</v>
      </c>
      <c r="K28" s="190">
        <f t="shared" si="7"/>
        <v>0</v>
      </c>
      <c r="L28" s="9"/>
      <c r="M28" s="4"/>
      <c r="N28" s="10"/>
    </row>
    <row r="29" spans="1:18" ht="12.95" customHeight="1">
      <c r="A29" s="374">
        <v>23</v>
      </c>
      <c r="B29" s="375" t="s">
        <v>117</v>
      </c>
      <c r="C29" s="56" t="s">
        <v>122</v>
      </c>
      <c r="D29" s="86">
        <v>756546718.53999996</v>
      </c>
      <c r="E29" s="57">
        <f t="shared" si="5"/>
        <v>9.1171655446062577E-4</v>
      </c>
      <c r="F29" s="78">
        <v>10</v>
      </c>
      <c r="G29" s="86">
        <v>757297718.53999996</v>
      </c>
      <c r="H29" s="57">
        <f t="shared" si="6"/>
        <v>9.1262158664914849E-4</v>
      </c>
      <c r="I29" s="78">
        <v>10</v>
      </c>
      <c r="J29" s="190">
        <f t="shared" si="8"/>
        <v>9.9266837274675636E-4</v>
      </c>
      <c r="K29" s="190">
        <f t="shared" si="7"/>
        <v>0</v>
      </c>
      <c r="L29" s="9"/>
      <c r="M29" s="273"/>
      <c r="N29" s="259"/>
    </row>
    <row r="30" spans="1:18" ht="12.95" customHeight="1">
      <c r="A30" s="374">
        <v>24</v>
      </c>
      <c r="B30" s="375" t="s">
        <v>14</v>
      </c>
      <c r="C30" s="375" t="s">
        <v>124</v>
      </c>
      <c r="D30" s="77">
        <v>2779524892</v>
      </c>
      <c r="E30" s="57">
        <f t="shared" si="5"/>
        <v>3.3496131771772381E-3</v>
      </c>
      <c r="F30" s="78">
        <v>100</v>
      </c>
      <c r="G30" s="77">
        <v>2763789792</v>
      </c>
      <c r="H30" s="57">
        <f t="shared" si="6"/>
        <v>3.330650764408099E-3</v>
      </c>
      <c r="I30" s="78">
        <v>100</v>
      </c>
      <c r="J30" s="190">
        <f t="shared" si="8"/>
        <v>-5.661075403673701E-3</v>
      </c>
      <c r="K30" s="190">
        <f t="shared" ref="K30:K42" si="9">((I30-F30)/F30)</f>
        <v>0</v>
      </c>
      <c r="L30" s="9"/>
      <c r="M30" s="4"/>
      <c r="N30" s="10"/>
      <c r="O30" s="414"/>
      <c r="P30" s="415"/>
    </row>
    <row r="31" spans="1:18" ht="12.95" customHeight="1">
      <c r="A31" s="374">
        <v>25</v>
      </c>
      <c r="B31" s="375" t="s">
        <v>66</v>
      </c>
      <c r="C31" s="375" t="s">
        <v>125</v>
      </c>
      <c r="D31" s="77">
        <v>13567375929.5</v>
      </c>
      <c r="E31" s="57">
        <f t="shared" si="5"/>
        <v>1.6350082463363124E-2</v>
      </c>
      <c r="F31" s="78">
        <v>100</v>
      </c>
      <c r="G31" s="77">
        <v>13942474955.190001</v>
      </c>
      <c r="H31" s="57">
        <f t="shared" si="6"/>
        <v>1.6802115342368393E-2</v>
      </c>
      <c r="I31" s="78">
        <v>100</v>
      </c>
      <c r="J31" s="190">
        <f t="shared" si="8"/>
        <v>2.7647131445249495E-2</v>
      </c>
      <c r="K31" s="190">
        <f t="shared" si="9"/>
        <v>0</v>
      </c>
      <c r="L31" s="9"/>
      <c r="M31" s="344"/>
      <c r="N31" s="217"/>
    </row>
    <row r="32" spans="1:18" ht="12.95" customHeight="1" thickBot="1">
      <c r="A32" s="374">
        <v>26</v>
      </c>
      <c r="B32" s="375" t="s">
        <v>128</v>
      </c>
      <c r="C32" s="375" t="s">
        <v>130</v>
      </c>
      <c r="D32" s="77">
        <v>15440943230.440001</v>
      </c>
      <c r="E32" s="57">
        <f t="shared" si="5"/>
        <v>1.8607923628095897E-2</v>
      </c>
      <c r="F32" s="78">
        <v>100</v>
      </c>
      <c r="G32" s="77">
        <v>15258319403.35</v>
      </c>
      <c r="H32" s="57">
        <f t="shared" si="6"/>
        <v>1.838784314619489E-2</v>
      </c>
      <c r="I32" s="78">
        <v>100</v>
      </c>
      <c r="J32" s="190">
        <f t="shared" si="8"/>
        <v>-1.1827245548703191E-2</v>
      </c>
      <c r="K32" s="190">
        <f t="shared" si="9"/>
        <v>0</v>
      </c>
      <c r="L32" s="9"/>
      <c r="M32" s="350"/>
      <c r="N32" s="351"/>
    </row>
    <row r="33" spans="1:16" ht="12.95" customHeight="1" thickBot="1">
      <c r="A33" s="374">
        <v>27</v>
      </c>
      <c r="B33" s="375" t="s">
        <v>128</v>
      </c>
      <c r="C33" s="375" t="s">
        <v>129</v>
      </c>
      <c r="D33" s="77">
        <v>736273919.64999998</v>
      </c>
      <c r="E33" s="57">
        <f t="shared" si="5"/>
        <v>8.8728574813985695E-4</v>
      </c>
      <c r="F33" s="78">
        <v>1000000</v>
      </c>
      <c r="G33" s="77">
        <v>736698649.25999999</v>
      </c>
      <c r="H33" s="57">
        <f t="shared" si="6"/>
        <v>8.8779759097403627E-4</v>
      </c>
      <c r="I33" s="78">
        <v>1000000</v>
      </c>
      <c r="J33" s="190">
        <f t="shared" si="8"/>
        <v>5.7686358115457438E-4</v>
      </c>
      <c r="K33" s="190">
        <f t="shared" si="9"/>
        <v>0</v>
      </c>
      <c r="L33" s="9"/>
      <c r="M33" s="320"/>
      <c r="N33" s="217"/>
    </row>
    <row r="34" spans="1:16" ht="12.95" customHeight="1">
      <c r="A34" s="374">
        <v>28</v>
      </c>
      <c r="B34" s="375" t="s">
        <v>140</v>
      </c>
      <c r="C34" s="375" t="s">
        <v>141</v>
      </c>
      <c r="D34" s="77">
        <v>9224403197.8500004</v>
      </c>
      <c r="E34" s="57">
        <f t="shared" si="5"/>
        <v>1.1116353946692489E-2</v>
      </c>
      <c r="F34" s="78">
        <v>1</v>
      </c>
      <c r="G34" s="77">
        <v>9308931893.9699993</v>
      </c>
      <c r="H34" s="57">
        <f t="shared" si="6"/>
        <v>1.121821971346007E-2</v>
      </c>
      <c r="I34" s="78">
        <v>1</v>
      </c>
      <c r="J34" s="190">
        <f t="shared" si="8"/>
        <v>9.1635951190534096E-3</v>
      </c>
      <c r="K34" s="190">
        <f t="shared" si="9"/>
        <v>0</v>
      </c>
      <c r="L34" s="9"/>
      <c r="M34" s="356"/>
      <c r="N34" s="217"/>
    </row>
    <row r="35" spans="1:16" ht="12.95" customHeight="1">
      <c r="A35" s="374">
        <v>29</v>
      </c>
      <c r="B35" s="375" t="s">
        <v>19</v>
      </c>
      <c r="C35" s="77" t="s">
        <v>146</v>
      </c>
      <c r="D35" s="77">
        <v>16027237719.799999</v>
      </c>
      <c r="E35" s="57">
        <f t="shared" si="5"/>
        <v>1.9314468747702134E-2</v>
      </c>
      <c r="F35" s="78">
        <v>1</v>
      </c>
      <c r="G35" s="77">
        <v>16089316995.709999</v>
      </c>
      <c r="H35" s="57">
        <f t="shared" si="6"/>
        <v>1.9389280655743055E-2</v>
      </c>
      <c r="I35" s="78">
        <v>1</v>
      </c>
      <c r="J35" s="190">
        <f t="shared" si="8"/>
        <v>3.8733608994460291E-3</v>
      </c>
      <c r="K35" s="190">
        <f t="shared" si="9"/>
        <v>0</v>
      </c>
      <c r="L35" s="9"/>
      <c r="M35" s="323"/>
      <c r="N35" s="416"/>
      <c r="O35" s="371"/>
    </row>
    <row r="36" spans="1:16" ht="12.95" customHeight="1" thickBot="1">
      <c r="A36" s="374">
        <v>30</v>
      </c>
      <c r="B36" s="375" t="s">
        <v>79</v>
      </c>
      <c r="C36" s="375" t="s">
        <v>149</v>
      </c>
      <c r="D36" s="77">
        <v>767005743.78999996</v>
      </c>
      <c r="E36" s="57">
        <f t="shared" si="5"/>
        <v>9.2432075487583454E-4</v>
      </c>
      <c r="F36" s="78">
        <v>100</v>
      </c>
      <c r="G36" s="77">
        <v>763502764.69000006</v>
      </c>
      <c r="H36" s="57">
        <f t="shared" si="6"/>
        <v>9.2009930502067849E-4</v>
      </c>
      <c r="I36" s="78">
        <v>100</v>
      </c>
      <c r="J36" s="234">
        <f t="shared" ref="J36:J41" si="10">((G36-D36)/D36)</f>
        <v>-4.5670832694037714E-3</v>
      </c>
      <c r="K36" s="234">
        <f t="shared" ref="K36:K41" si="11">((I36-F36)/F36)</f>
        <v>0</v>
      </c>
      <c r="L36" s="9"/>
      <c r="M36" s="314"/>
      <c r="N36" s="417"/>
      <c r="O36" s="372"/>
    </row>
    <row r="37" spans="1:16" ht="12.95" customHeight="1">
      <c r="A37" s="374">
        <v>31</v>
      </c>
      <c r="B37" s="56" t="s">
        <v>174</v>
      </c>
      <c r="C37" s="375" t="s">
        <v>161</v>
      </c>
      <c r="D37" s="76">
        <v>15326310168.33</v>
      </c>
      <c r="E37" s="57">
        <f t="shared" si="5"/>
        <v>1.8469779006153857E-2</v>
      </c>
      <c r="F37" s="78">
        <v>1</v>
      </c>
      <c r="G37" s="76">
        <v>15403840486.620001</v>
      </c>
      <c r="H37" s="57">
        <f t="shared" si="6"/>
        <v>1.8563211008336095E-2</v>
      </c>
      <c r="I37" s="78">
        <v>1</v>
      </c>
      <c r="J37" s="234">
        <f t="shared" si="10"/>
        <v>5.0586421283713877E-3</v>
      </c>
      <c r="K37" s="234">
        <f t="shared" si="11"/>
        <v>0</v>
      </c>
      <c r="L37" s="9"/>
      <c r="M37" s="4"/>
      <c r="N37" s="217"/>
    </row>
    <row r="38" spans="1:16" ht="12.95" customHeight="1">
      <c r="A38" s="374">
        <v>32</v>
      </c>
      <c r="B38" s="56" t="s">
        <v>188</v>
      </c>
      <c r="C38" s="375" t="s">
        <v>162</v>
      </c>
      <c r="D38" s="76">
        <v>863509088.88999999</v>
      </c>
      <c r="E38" s="57">
        <f t="shared" si="5"/>
        <v>1.0406172044305818E-3</v>
      </c>
      <c r="F38" s="78">
        <v>10</v>
      </c>
      <c r="G38" s="76">
        <v>863509088.88999999</v>
      </c>
      <c r="H38" s="57">
        <f t="shared" si="6"/>
        <v>1.0406172044305818E-3</v>
      </c>
      <c r="I38" s="78">
        <v>10</v>
      </c>
      <c r="J38" s="190">
        <f t="shared" si="10"/>
        <v>0</v>
      </c>
      <c r="K38" s="190">
        <f t="shared" si="11"/>
        <v>0</v>
      </c>
      <c r="L38" s="9"/>
      <c r="M38" s="4"/>
      <c r="N38" s="217"/>
    </row>
    <row r="39" spans="1:16" ht="12.95" customHeight="1">
      <c r="A39" s="374">
        <v>33</v>
      </c>
      <c r="B39" s="56" t="s">
        <v>53</v>
      </c>
      <c r="C39" s="375" t="s">
        <v>173</v>
      </c>
      <c r="D39" s="76">
        <v>1393981898.04</v>
      </c>
      <c r="E39" s="57">
        <f t="shared" si="5"/>
        <v>1.6798914619762725E-3</v>
      </c>
      <c r="F39" s="78">
        <v>1</v>
      </c>
      <c r="G39" s="76">
        <v>1293106803.23</v>
      </c>
      <c r="H39" s="57">
        <f t="shared" si="6"/>
        <v>1.5583266046882167E-3</v>
      </c>
      <c r="I39" s="78">
        <v>1</v>
      </c>
      <c r="J39" s="190">
        <f t="shared" si="10"/>
        <v>-7.2364709292017909E-2</v>
      </c>
      <c r="K39" s="190">
        <f t="shared" si="11"/>
        <v>0</v>
      </c>
      <c r="L39" s="9"/>
      <c r="M39" s="4"/>
      <c r="N39" s="217"/>
    </row>
    <row r="40" spans="1:16" ht="12.95" customHeight="1">
      <c r="A40" s="374">
        <v>34</v>
      </c>
      <c r="B40" s="375" t="s">
        <v>11</v>
      </c>
      <c r="C40" s="56" t="s">
        <v>175</v>
      </c>
      <c r="D40" s="76">
        <v>9655559798.6399994</v>
      </c>
      <c r="E40" s="57">
        <f>(D40/$G$43)</f>
        <v>1.1635941965346265E-2</v>
      </c>
      <c r="F40" s="78">
        <v>100</v>
      </c>
      <c r="G40" s="76">
        <v>10202059137.370001</v>
      </c>
      <c r="H40" s="57">
        <f>(G40/$G$43)</f>
        <v>1.2294529838258416E-2</v>
      </c>
      <c r="I40" s="78">
        <v>100</v>
      </c>
      <c r="J40" s="190">
        <f t="shared" si="10"/>
        <v>5.6599446342507943E-2</v>
      </c>
      <c r="K40" s="190">
        <f t="shared" si="11"/>
        <v>0</v>
      </c>
      <c r="L40" s="9"/>
      <c r="M40" s="347"/>
      <c r="N40" s="217"/>
    </row>
    <row r="41" spans="1:16" ht="12.95" customHeight="1">
      <c r="A41" s="374">
        <v>35</v>
      </c>
      <c r="B41" s="375" t="s">
        <v>176</v>
      </c>
      <c r="C41" s="56" t="s">
        <v>177</v>
      </c>
      <c r="D41" s="76">
        <v>694943023.97000003</v>
      </c>
      <c r="E41" s="57">
        <f>(D41/$G$43)</f>
        <v>8.3747777081512439E-4</v>
      </c>
      <c r="F41" s="78">
        <v>1</v>
      </c>
      <c r="G41" s="76">
        <v>695891150</v>
      </c>
      <c r="H41" s="57">
        <f>(G41/$G$43)</f>
        <v>8.3862036013060545E-4</v>
      </c>
      <c r="I41" s="78">
        <v>1</v>
      </c>
      <c r="J41" s="190">
        <f t="shared" si="10"/>
        <v>1.3643219620849104E-3</v>
      </c>
      <c r="K41" s="190">
        <f t="shared" si="11"/>
        <v>0</v>
      </c>
      <c r="L41" s="9"/>
      <c r="M41" s="4"/>
      <c r="N41" s="217"/>
    </row>
    <row r="42" spans="1:16" ht="12.95" customHeight="1">
      <c r="A42" s="374">
        <v>36</v>
      </c>
      <c r="B42" s="375" t="s">
        <v>178</v>
      </c>
      <c r="C42" s="56" t="s">
        <v>180</v>
      </c>
      <c r="D42" s="76">
        <v>398508292.43000001</v>
      </c>
      <c r="E42" s="57">
        <f>(D42/$G$43)</f>
        <v>4.8024345145455466E-4</v>
      </c>
      <c r="F42" s="78">
        <v>100</v>
      </c>
      <c r="G42" s="76">
        <v>397278843.06999999</v>
      </c>
      <c r="H42" s="57">
        <f t="shared" si="6"/>
        <v>4.7876183861173357E-4</v>
      </c>
      <c r="I42" s="78">
        <v>100</v>
      </c>
      <c r="J42" s="190">
        <f t="shared" si="8"/>
        <v>-3.0851286744954581E-3</v>
      </c>
      <c r="K42" s="190">
        <f t="shared" si="9"/>
        <v>0</v>
      </c>
      <c r="L42" s="9"/>
      <c r="M42" s="255"/>
      <c r="N42" s="217"/>
    </row>
    <row r="43" spans="1:16" ht="12.95" customHeight="1">
      <c r="A43" s="241"/>
      <c r="B43" s="245"/>
      <c r="C43" s="243" t="s">
        <v>57</v>
      </c>
      <c r="D43" s="87">
        <f>SUM(D20:D42)</f>
        <v>828049288188.62012</v>
      </c>
      <c r="E43" s="68">
        <f>(D43/$G$112)</f>
        <v>0.65898662750267711</v>
      </c>
      <c r="F43" s="88"/>
      <c r="G43" s="87">
        <f>SUM(G20:G42)</f>
        <v>829804740122.95984</v>
      </c>
      <c r="H43" s="68">
        <f>(G43/$G$112)</f>
        <v>0.66038366916004532</v>
      </c>
      <c r="I43" s="88"/>
      <c r="J43" s="190">
        <f t="shared" si="8"/>
        <v>2.1199848359024854E-3</v>
      </c>
      <c r="K43" s="190"/>
      <c r="L43" s="9"/>
      <c r="M43" s="4"/>
    </row>
    <row r="44" spans="1:16" ht="12.95" customHeight="1">
      <c r="A44" s="244"/>
      <c r="B44" s="82"/>
      <c r="C44" s="82" t="s">
        <v>82</v>
      </c>
      <c r="D44" s="83"/>
      <c r="E44" s="84"/>
      <c r="F44" s="85"/>
      <c r="G44" s="83"/>
      <c r="H44" s="84"/>
      <c r="I44" s="85"/>
      <c r="J44" s="190"/>
      <c r="K44" s="190"/>
      <c r="L44" s="9"/>
      <c r="M44" s="4"/>
      <c r="O44" s="61"/>
      <c r="P44" s="62"/>
    </row>
    <row r="45" spans="1:16" ht="12.95" customHeight="1">
      <c r="A45" s="374">
        <v>37</v>
      </c>
      <c r="B45" s="375" t="s">
        <v>7</v>
      </c>
      <c r="C45" s="375" t="s">
        <v>25</v>
      </c>
      <c r="D45" s="75">
        <v>44683647366.82</v>
      </c>
      <c r="E45" s="57">
        <v>0</v>
      </c>
      <c r="F45" s="98">
        <v>217.15</v>
      </c>
      <c r="G45" s="75">
        <v>47929379576</v>
      </c>
      <c r="H45" s="57">
        <f t="shared" ref="H45:H51" si="12">(G45/$G$54)</f>
        <v>0.37866408174150284</v>
      </c>
      <c r="I45" s="98">
        <v>217.46</v>
      </c>
      <c r="J45" s="190">
        <f>((G45-D45)/D45)</f>
        <v>7.2638032041899295E-2</v>
      </c>
      <c r="K45" s="190">
        <f t="shared" ref="K45:K53" si="13">((I45-F45)/F45)</f>
        <v>1.4275846189270194E-3</v>
      </c>
      <c r="L45" s="9"/>
      <c r="M45" s="4"/>
    </row>
    <row r="46" spans="1:16" ht="12.95" customHeight="1">
      <c r="A46" s="374">
        <v>38</v>
      </c>
      <c r="B46" s="375" t="s">
        <v>56</v>
      </c>
      <c r="C46" s="375" t="s">
        <v>101</v>
      </c>
      <c r="D46" s="75">
        <v>38163602798.269997</v>
      </c>
      <c r="E46" s="57">
        <f t="shared" ref="E46:E51" si="14">(D46/$G$54)</f>
        <v>0.30150996606662933</v>
      </c>
      <c r="F46" s="98">
        <v>1.8008999999999999</v>
      </c>
      <c r="G46" s="75">
        <v>38553769740.129997</v>
      </c>
      <c r="H46" s="57">
        <f t="shared" si="12"/>
        <v>0.30459246385967997</v>
      </c>
      <c r="I46" s="98">
        <v>1.804</v>
      </c>
      <c r="J46" s="234">
        <f t="shared" ref="J46:J54" si="15">((G46-D46)/D46)</f>
        <v>1.0223535338694158E-2</v>
      </c>
      <c r="K46" s="234">
        <f t="shared" si="13"/>
        <v>1.7213615414515535E-3</v>
      </c>
      <c r="L46" s="9"/>
      <c r="M46" s="348"/>
    </row>
    <row r="47" spans="1:16" ht="12.95" customHeight="1">
      <c r="A47" s="374">
        <v>39</v>
      </c>
      <c r="B47" s="375" t="s">
        <v>79</v>
      </c>
      <c r="C47" s="375" t="s">
        <v>26</v>
      </c>
      <c r="D47" s="75">
        <v>1664603397.4300001</v>
      </c>
      <c r="E47" s="57">
        <f t="shared" si="14"/>
        <v>1.3151130319810024E-2</v>
      </c>
      <c r="F47" s="98">
        <v>321.27999999999997</v>
      </c>
      <c r="G47" s="75">
        <v>1668061090</v>
      </c>
      <c r="H47" s="57">
        <f t="shared" si="12"/>
        <v>1.3178447677004004E-2</v>
      </c>
      <c r="I47" s="98">
        <v>321.95</v>
      </c>
      <c r="J47" s="234">
        <f t="shared" si="15"/>
        <v>2.077187019645823E-3</v>
      </c>
      <c r="K47" s="234">
        <f t="shared" si="13"/>
        <v>2.0854083665339143E-3</v>
      </c>
      <c r="L47" s="9"/>
      <c r="M47" s="219"/>
      <c r="N47" s="220"/>
    </row>
    <row r="48" spans="1:16" ht="12.95" customHeight="1">
      <c r="A48" s="374">
        <v>40</v>
      </c>
      <c r="B48" s="387" t="s">
        <v>22</v>
      </c>
      <c r="C48" s="387" t="s">
        <v>29</v>
      </c>
      <c r="D48" s="75">
        <v>9691252574.6000004</v>
      </c>
      <c r="E48" s="57">
        <f t="shared" si="14"/>
        <v>7.6565340289183562E-2</v>
      </c>
      <c r="F48" s="363">
        <v>1276.1600000000001</v>
      </c>
      <c r="G48" s="75">
        <v>9763086332.8999996</v>
      </c>
      <c r="H48" s="57">
        <f t="shared" si="12"/>
        <v>7.7132859926728192E-2</v>
      </c>
      <c r="I48" s="98">
        <v>1286.68</v>
      </c>
      <c r="J48" s="190">
        <f t="shared" si="15"/>
        <v>7.4122264121223901E-3</v>
      </c>
      <c r="K48" s="190">
        <f t="shared" si="13"/>
        <v>8.2434804413239575E-3</v>
      </c>
      <c r="L48" s="9"/>
      <c r="M48" s="320" t="s">
        <v>194</v>
      </c>
      <c r="N48" s="221"/>
      <c r="O48" s="97"/>
    </row>
    <row r="49" spans="1:16" ht="12.95" customHeight="1">
      <c r="A49" s="374" t="s">
        <v>182</v>
      </c>
      <c r="B49" s="375" t="s">
        <v>22</v>
      </c>
      <c r="C49" s="375" t="s">
        <v>87</v>
      </c>
      <c r="D49" s="75">
        <v>4625650892.8599997</v>
      </c>
      <c r="E49" s="57">
        <f t="shared" si="14"/>
        <v>3.6544763635510708E-2</v>
      </c>
      <c r="F49" s="363">
        <v>43715.41</v>
      </c>
      <c r="G49" s="75">
        <v>4665906385.3999996</v>
      </c>
      <c r="H49" s="57">
        <f t="shared" si="12"/>
        <v>3.6862800489994511E-2</v>
      </c>
      <c r="I49" s="98">
        <v>43925.72</v>
      </c>
      <c r="J49" s="190">
        <f t="shared" si="15"/>
        <v>8.7026655215457355E-3</v>
      </c>
      <c r="K49" s="190">
        <f t="shared" si="13"/>
        <v>4.8108893408525194E-3</v>
      </c>
      <c r="L49" s="9"/>
      <c r="M49" s="327"/>
      <c r="N49" s="222"/>
    </row>
    <row r="50" spans="1:16" ht="12.95" customHeight="1">
      <c r="A50" s="374" t="s">
        <v>183</v>
      </c>
      <c r="B50" s="375" t="s">
        <v>22</v>
      </c>
      <c r="C50" s="375" t="s">
        <v>86</v>
      </c>
      <c r="D50" s="75">
        <v>501556553.94999999</v>
      </c>
      <c r="E50" s="57">
        <f t="shared" si="14"/>
        <v>3.9625268180606688E-3</v>
      </c>
      <c r="F50" s="363">
        <v>43495.1</v>
      </c>
      <c r="G50" s="75">
        <v>504443683.07999998</v>
      </c>
      <c r="H50" s="57">
        <f t="shared" si="12"/>
        <v>3.9853364623863808E-3</v>
      </c>
      <c r="I50" s="98">
        <v>43709.38</v>
      </c>
      <c r="J50" s="190">
        <f t="shared" si="15"/>
        <v>5.7563381582046123E-3</v>
      </c>
      <c r="K50" s="190">
        <f>((I50-F50)/F50)</f>
        <v>4.9265319541741221E-3</v>
      </c>
      <c r="L50" s="9"/>
      <c r="M50" s="320"/>
      <c r="N50" s="222"/>
    </row>
    <row r="51" spans="1:16" ht="12.95" customHeight="1">
      <c r="A51" s="374">
        <v>42</v>
      </c>
      <c r="B51" s="375" t="s">
        <v>56</v>
      </c>
      <c r="C51" s="375" t="s">
        <v>134</v>
      </c>
      <c r="D51" s="75">
        <v>20495405886.509998</v>
      </c>
      <c r="E51" s="57">
        <f t="shared" si="14"/>
        <v>0.16192310684156769</v>
      </c>
      <c r="F51" s="363">
        <v>44304.06</v>
      </c>
      <c r="G51" s="75">
        <v>20275393459.41</v>
      </c>
      <c r="H51" s="57">
        <f t="shared" si="12"/>
        <v>0.16018490775748739</v>
      </c>
      <c r="I51" s="363">
        <v>44403.26</v>
      </c>
      <c r="J51" s="190">
        <f t="shared" si="15"/>
        <v>-1.0734719200892228E-2</v>
      </c>
      <c r="K51" s="190">
        <f>((I51-F51)/F51)</f>
        <v>2.2390724461822317E-3</v>
      </c>
      <c r="L51" s="9"/>
      <c r="M51" s="290"/>
      <c r="N51" s="222"/>
    </row>
    <row r="52" spans="1:16" ht="12.95" customHeight="1">
      <c r="A52" s="374">
        <v>43</v>
      </c>
      <c r="B52" s="56" t="s">
        <v>174</v>
      </c>
      <c r="C52" s="375" t="s">
        <v>158</v>
      </c>
      <c r="D52" s="75">
        <v>2736104968.73</v>
      </c>
      <c r="E52" s="57">
        <f>(D52/$G$54)</f>
        <v>2.1616484183561276E-2</v>
      </c>
      <c r="F52" s="363">
        <v>360.5</v>
      </c>
      <c r="G52" s="75">
        <v>2721531889.6100001</v>
      </c>
      <c r="H52" s="57">
        <f>(G52/$G$54)</f>
        <v>2.150135017448505E-2</v>
      </c>
      <c r="I52" s="363">
        <v>360.5</v>
      </c>
      <c r="J52" s="190">
        <f>((G52-D52)/D52)</f>
        <v>-5.3262134627693677E-3</v>
      </c>
      <c r="K52" s="190">
        <f>((I52-F52)/F52)</f>
        <v>0</v>
      </c>
      <c r="L52" s="9"/>
      <c r="M52" s="328"/>
      <c r="N52" s="222"/>
    </row>
    <row r="53" spans="1:16" ht="12.95" customHeight="1">
      <c r="A53" s="374">
        <v>44</v>
      </c>
      <c r="B53" s="375" t="s">
        <v>117</v>
      </c>
      <c r="C53" s="375" t="s">
        <v>168</v>
      </c>
      <c r="D53" s="75">
        <v>486294170</v>
      </c>
      <c r="E53" s="57">
        <f>(D53/$G$54)</f>
        <v>3.841946984673739E-3</v>
      </c>
      <c r="F53" s="78">
        <v>37175.589999999997</v>
      </c>
      <c r="G53" s="75">
        <v>493357674.60000002</v>
      </c>
      <c r="H53" s="57">
        <f>(G53/$G$54)</f>
        <v>3.8977519107315593E-3</v>
      </c>
      <c r="I53" s="363">
        <v>37712.870000000003</v>
      </c>
      <c r="J53" s="190">
        <f t="shared" si="15"/>
        <v>1.4525168171356082E-2</v>
      </c>
      <c r="K53" s="190">
        <f t="shared" si="13"/>
        <v>1.4452494230757498E-2</v>
      </c>
      <c r="L53" s="9"/>
      <c r="M53" s="223"/>
      <c r="N53" s="236"/>
      <c r="O53"/>
    </row>
    <row r="54" spans="1:16" ht="12.95" customHeight="1">
      <c r="A54" s="241"/>
      <c r="B54" s="245"/>
      <c r="C54" s="243" t="s">
        <v>57</v>
      </c>
      <c r="D54" s="212">
        <f>SUM(D45:D53)</f>
        <v>123048118609.16998</v>
      </c>
      <c r="E54" s="68">
        <f>(D54/$G$112)</f>
        <v>9.7925408377786849E-2</v>
      </c>
      <c r="F54" s="88"/>
      <c r="G54" s="212">
        <f>SUM(G45:G53)</f>
        <v>126574929831.13</v>
      </c>
      <c r="H54" s="68">
        <f>(G54/$G$112)</f>
        <v>0.10073215124460594</v>
      </c>
      <c r="I54" s="88"/>
      <c r="J54" s="190">
        <f t="shared" si="15"/>
        <v>2.8662049138370095E-2</v>
      </c>
      <c r="K54" s="190"/>
      <c r="L54" s="9"/>
      <c r="M54" s="329"/>
      <c r="N54"/>
      <c r="O54"/>
    </row>
    <row r="55" spans="1:16" ht="12.95" customHeight="1">
      <c r="A55" s="244"/>
      <c r="B55" s="82"/>
      <c r="C55" s="82" t="s">
        <v>63</v>
      </c>
      <c r="D55" s="83"/>
      <c r="E55" s="84"/>
      <c r="F55" s="89"/>
      <c r="G55" s="89"/>
      <c r="H55" s="84"/>
      <c r="I55" s="89"/>
      <c r="J55" s="190"/>
      <c r="K55" s="190"/>
      <c r="L55" s="9"/>
      <c r="M55" s="4"/>
      <c r="N55" s="224"/>
      <c r="O55"/>
    </row>
    <row r="56" spans="1:16" ht="12.95" customHeight="1">
      <c r="A56" s="374">
        <v>45</v>
      </c>
      <c r="B56" s="375" t="s">
        <v>11</v>
      </c>
      <c r="C56" s="56" t="s">
        <v>27</v>
      </c>
      <c r="D56" s="78">
        <v>7021906039.3400002</v>
      </c>
      <c r="E56" s="57">
        <f>(D56/$G$77)</f>
        <v>3.2536946239846223E-2</v>
      </c>
      <c r="F56" s="78">
        <v>3163.5</v>
      </c>
      <c r="G56" s="78">
        <v>6968346404.3199997</v>
      </c>
      <c r="H56" s="57">
        <f>(G56/$G$77)</f>
        <v>3.2288770465988194E-2</v>
      </c>
      <c r="I56" s="78">
        <v>3167.78</v>
      </c>
      <c r="J56" s="190">
        <f t="shared" ref="J56:J63" si="16">((G56-D56)/D56)</f>
        <v>-7.627506651318651E-3</v>
      </c>
      <c r="K56" s="190">
        <f t="shared" ref="K56:K76" si="17">((I56-F56)/F56)</f>
        <v>1.3529318792477321E-3</v>
      </c>
      <c r="L56" s="9"/>
      <c r="M56" s="239"/>
      <c r="N56"/>
      <c r="O56"/>
    </row>
    <row r="57" spans="1:16" ht="12.95" customHeight="1">
      <c r="A57" s="374">
        <v>46</v>
      </c>
      <c r="B57" s="375" t="s">
        <v>66</v>
      </c>
      <c r="C57" s="375" t="s">
        <v>69</v>
      </c>
      <c r="D57" s="78">
        <v>4403673257</v>
      </c>
      <c r="E57" s="57">
        <f t="shared" ref="E57:E71" si="18">(D57/$G$77)</f>
        <v>2.0405012430830649E-2</v>
      </c>
      <c r="F57" s="78">
        <v>1</v>
      </c>
      <c r="G57" s="78">
        <v>4876225871.3599997</v>
      </c>
      <c r="H57" s="57">
        <f t="shared" ref="H57:H76" si="19">(G57/$G$77)</f>
        <v>2.2594648538575443E-2</v>
      </c>
      <c r="I57" s="78">
        <v>1</v>
      </c>
      <c r="J57" s="190">
        <f t="shared" si="16"/>
        <v>0.10730873677079436</v>
      </c>
      <c r="K57" s="190">
        <f t="shared" si="17"/>
        <v>0</v>
      </c>
      <c r="L57" s="9"/>
      <c r="M57" s="353"/>
      <c r="N57" s="224"/>
      <c r="O57"/>
    </row>
    <row r="58" spans="1:16" ht="12" customHeight="1" thickBot="1">
      <c r="A58" s="374">
        <v>47</v>
      </c>
      <c r="B58" s="375" t="s">
        <v>19</v>
      </c>
      <c r="C58" s="375" t="s">
        <v>28</v>
      </c>
      <c r="D58" s="78">
        <v>10404165019.790001</v>
      </c>
      <c r="E58" s="57">
        <f t="shared" si="18"/>
        <v>4.8209098216759089E-2</v>
      </c>
      <c r="F58" s="78">
        <v>23.4742</v>
      </c>
      <c r="G58" s="78">
        <v>10404385670.52</v>
      </c>
      <c r="H58" s="57">
        <f t="shared" si="19"/>
        <v>4.8210120631599095E-2</v>
      </c>
      <c r="I58" s="78">
        <v>23.478300000000001</v>
      </c>
      <c r="J58" s="190">
        <f t="shared" si="16"/>
        <v>2.1207922940460614E-5</v>
      </c>
      <c r="K58" s="190">
        <f t="shared" si="17"/>
        <v>1.7465983931299481E-4</v>
      </c>
      <c r="L58" s="9"/>
      <c r="M58" s="324"/>
      <c r="N58" s="324"/>
      <c r="O58" s="309"/>
    </row>
    <row r="59" spans="1:16" ht="12.95" customHeight="1" thickBot="1">
      <c r="A59" s="374">
        <v>48</v>
      </c>
      <c r="B59" s="375" t="s">
        <v>135</v>
      </c>
      <c r="C59" s="383" t="s">
        <v>138</v>
      </c>
      <c r="D59" s="78">
        <v>450547724.98000002</v>
      </c>
      <c r="E59" s="57">
        <f t="shared" si="18"/>
        <v>2.0876734926429099E-3</v>
      </c>
      <c r="F59" s="78">
        <v>2.0226000000000002</v>
      </c>
      <c r="G59" s="78">
        <v>452665779.39999998</v>
      </c>
      <c r="H59" s="57">
        <f t="shared" si="19"/>
        <v>2.097487782724622E-3</v>
      </c>
      <c r="I59" s="78">
        <v>2.0320999999999998</v>
      </c>
      <c r="J59" s="234">
        <f t="shared" si="16"/>
        <v>4.7010656198385606E-3</v>
      </c>
      <c r="K59" s="234">
        <f t="shared" si="17"/>
        <v>4.6969247503211801E-3</v>
      </c>
      <c r="L59" s="9"/>
      <c r="N59" s="322"/>
      <c r="O59" s="321"/>
      <c r="P59" s="305"/>
    </row>
    <row r="60" spans="1:16" ht="12.95" customHeight="1" thickBot="1">
      <c r="A60" s="374">
        <v>49</v>
      </c>
      <c r="B60" s="375" t="s">
        <v>7</v>
      </c>
      <c r="C60" s="375" t="s">
        <v>88</v>
      </c>
      <c r="D60" s="75">
        <v>15364638254.360001</v>
      </c>
      <c r="E60" s="57">
        <f t="shared" si="18"/>
        <v>7.1194118245960489E-2</v>
      </c>
      <c r="F60" s="98">
        <v>282.99</v>
      </c>
      <c r="G60" s="75">
        <v>16243823926.42</v>
      </c>
      <c r="H60" s="57">
        <f t="shared" si="19"/>
        <v>7.526794332798166E-2</v>
      </c>
      <c r="I60" s="98">
        <v>283.44</v>
      </c>
      <c r="J60" s="190">
        <f t="shared" si="16"/>
        <v>5.7221371405246996E-2</v>
      </c>
      <c r="K60" s="190">
        <f t="shared" si="17"/>
        <v>1.5901621965440072E-3</v>
      </c>
      <c r="L60" s="9"/>
      <c r="M60" s="4"/>
      <c r="N60"/>
      <c r="O60" s="315"/>
      <c r="P60" s="307"/>
    </row>
    <row r="61" spans="1:16" ht="12.95" customHeight="1">
      <c r="A61" s="374">
        <v>50</v>
      </c>
      <c r="B61" s="375" t="s">
        <v>30</v>
      </c>
      <c r="C61" s="375" t="s">
        <v>50</v>
      </c>
      <c r="D61" s="75">
        <v>4341387056.9799995</v>
      </c>
      <c r="E61" s="57">
        <f t="shared" si="18"/>
        <v>2.011640094412304E-2</v>
      </c>
      <c r="F61" s="98">
        <v>1.01</v>
      </c>
      <c r="G61" s="75">
        <v>4338427449.4799995</v>
      </c>
      <c r="H61" s="57">
        <f t="shared" si="19"/>
        <v>2.0102687204637058E-2</v>
      </c>
      <c r="I61" s="98">
        <v>1.02</v>
      </c>
      <c r="J61" s="190">
        <f t="shared" si="16"/>
        <v>-6.8171933558460298E-4</v>
      </c>
      <c r="K61" s="190">
        <f t="shared" si="17"/>
        <v>9.9009900990099098E-3</v>
      </c>
      <c r="L61" s="9"/>
      <c r="M61" s="4"/>
      <c r="N61" s="226"/>
      <c r="O61" s="225"/>
    </row>
    <row r="62" spans="1:16" ht="12.95" customHeight="1">
      <c r="A62" s="374">
        <v>51</v>
      </c>
      <c r="B62" s="56" t="s">
        <v>174</v>
      </c>
      <c r="C62" s="375" t="s">
        <v>145</v>
      </c>
      <c r="D62" s="76">
        <v>16584850268.950001</v>
      </c>
      <c r="E62" s="57">
        <f t="shared" si="18"/>
        <v>7.6848134761917875E-2</v>
      </c>
      <c r="F62" s="98">
        <v>3.75</v>
      </c>
      <c r="G62" s="76">
        <v>16780989020.98</v>
      </c>
      <c r="H62" s="57">
        <f t="shared" si="19"/>
        <v>7.7756970054585844E-2</v>
      </c>
      <c r="I62" s="98">
        <v>3.76</v>
      </c>
      <c r="J62" s="190">
        <f t="shared" si="16"/>
        <v>1.1826380633487411E-2</v>
      </c>
      <c r="K62" s="190">
        <f t="shared" si="17"/>
        <v>2.6666666666666098E-3</v>
      </c>
      <c r="L62" s="9"/>
      <c r="M62" s="4"/>
      <c r="N62" s="321"/>
      <c r="O62" s="325"/>
    </row>
    <row r="63" spans="1:16" ht="12" customHeight="1" thickBot="1">
      <c r="A63" s="374">
        <v>52</v>
      </c>
      <c r="B63" s="375" t="s">
        <v>7</v>
      </c>
      <c r="C63" s="56" t="s">
        <v>93</v>
      </c>
      <c r="D63" s="75">
        <v>33127168180.259998</v>
      </c>
      <c r="E63" s="57">
        <f t="shared" si="18"/>
        <v>0.15349919012313834</v>
      </c>
      <c r="F63" s="75">
        <v>3814.44</v>
      </c>
      <c r="G63" s="75">
        <v>33025743818.16</v>
      </c>
      <c r="H63" s="57">
        <f t="shared" si="19"/>
        <v>0.15302922669745733</v>
      </c>
      <c r="I63" s="75">
        <v>3818.53</v>
      </c>
      <c r="J63" s="190">
        <f t="shared" si="16"/>
        <v>-3.0616671352076447E-3</v>
      </c>
      <c r="K63" s="190">
        <f t="shared" si="17"/>
        <v>1.0722412726376991E-3</v>
      </c>
      <c r="L63" s="9"/>
      <c r="M63" s="4"/>
      <c r="N63" s="315"/>
      <c r="O63" s="326"/>
    </row>
    <row r="64" spans="1:16" ht="12.95" customHeight="1">
      <c r="A64" s="374">
        <v>53</v>
      </c>
      <c r="B64" s="375" t="s">
        <v>7</v>
      </c>
      <c r="C64" s="56" t="s">
        <v>94</v>
      </c>
      <c r="D64" s="75">
        <v>248846180.34999999</v>
      </c>
      <c r="E64" s="57">
        <f t="shared" si="18"/>
        <v>1.1530622521403102E-3</v>
      </c>
      <c r="F64" s="75">
        <v>3143.61</v>
      </c>
      <c r="G64" s="75">
        <v>250354742.63999999</v>
      </c>
      <c r="H64" s="57">
        <f t="shared" si="19"/>
        <v>1.1600523784470705E-3</v>
      </c>
      <c r="I64" s="75">
        <v>3162.71</v>
      </c>
      <c r="J64" s="190">
        <f t="shared" ref="J64:J76" si="20">((G64-D64)/D64)</f>
        <v>6.0622280313011511E-3</v>
      </c>
      <c r="K64" s="190">
        <f t="shared" si="17"/>
        <v>6.0758172928575454E-3</v>
      </c>
      <c r="L64" s="9"/>
      <c r="M64" s="4"/>
      <c r="N64" s="411"/>
      <c r="O64" s="411"/>
    </row>
    <row r="65" spans="1:16" ht="12.95" customHeight="1">
      <c r="A65" s="374">
        <v>54</v>
      </c>
      <c r="B65" s="375" t="s">
        <v>117</v>
      </c>
      <c r="C65" s="56" t="s">
        <v>118</v>
      </c>
      <c r="D65" s="75">
        <v>54509433.109999999</v>
      </c>
      <c r="E65" s="57">
        <f t="shared" si="18"/>
        <v>2.5257679107754967E-4</v>
      </c>
      <c r="F65" s="75">
        <v>12.066539000000001</v>
      </c>
      <c r="G65" s="75">
        <v>53802994.159999996</v>
      </c>
      <c r="H65" s="57">
        <f t="shared" si="19"/>
        <v>2.4930341117056877E-4</v>
      </c>
      <c r="I65" s="75">
        <v>11.912438</v>
      </c>
      <c r="J65" s="190">
        <f t="shared" si="20"/>
        <v>-1.2959939403046251E-2</v>
      </c>
      <c r="K65" s="190">
        <f t="shared" si="17"/>
        <v>-1.2770936222888826E-2</v>
      </c>
      <c r="L65" s="9"/>
      <c r="M65" s="258"/>
      <c r="N65" s="259"/>
      <c r="O65" s="388"/>
      <c r="P65" s="61"/>
    </row>
    <row r="66" spans="1:16" ht="12.95" customHeight="1">
      <c r="A66" s="374">
        <v>55</v>
      </c>
      <c r="B66" s="375" t="s">
        <v>38</v>
      </c>
      <c r="C66" s="375" t="s">
        <v>112</v>
      </c>
      <c r="D66" s="75">
        <v>7992707911.3800001</v>
      </c>
      <c r="E66" s="57">
        <f t="shared" si="18"/>
        <v>3.7035287308943815E-2</v>
      </c>
      <c r="F66" s="75">
        <v>1125.22</v>
      </c>
      <c r="G66" s="75">
        <v>7817785210.29</v>
      </c>
      <c r="H66" s="57">
        <f t="shared" si="19"/>
        <v>3.6224759442349208E-2</v>
      </c>
      <c r="I66" s="75">
        <v>1127.2</v>
      </c>
      <c r="J66" s="190">
        <f t="shared" si="20"/>
        <v>-2.1885286317162373E-2</v>
      </c>
      <c r="K66" s="190">
        <f t="shared" si="17"/>
        <v>1.7596558895149553E-3</v>
      </c>
      <c r="L66" s="9"/>
      <c r="M66" s="4"/>
      <c r="N66" s="227"/>
      <c r="O66" s="388"/>
    </row>
    <row r="67" spans="1:16" ht="12.95" customHeight="1">
      <c r="A67" s="374">
        <v>56</v>
      </c>
      <c r="B67" s="375" t="s">
        <v>7</v>
      </c>
      <c r="C67" s="56" t="s">
        <v>120</v>
      </c>
      <c r="D67" s="75">
        <v>103380427831.17</v>
      </c>
      <c r="E67" s="57">
        <f t="shared" si="18"/>
        <v>0.47902711938185349</v>
      </c>
      <c r="F67" s="75">
        <v>457.8</v>
      </c>
      <c r="G67" s="75">
        <v>103570312591.52</v>
      </c>
      <c r="H67" s="57">
        <f t="shared" si="19"/>
        <v>0.47990697596276766</v>
      </c>
      <c r="I67" s="75">
        <v>458.73</v>
      </c>
      <c r="J67" s="190">
        <f t="shared" si="20"/>
        <v>1.8367573469526151E-3</v>
      </c>
      <c r="K67" s="190">
        <f t="shared" si="17"/>
        <v>2.0314547837483768E-3</v>
      </c>
      <c r="L67" s="9"/>
      <c r="M67" s="260"/>
      <c r="N67" s="261"/>
      <c r="O67" s="388"/>
    </row>
    <row r="68" spans="1:16" ht="12.95" customHeight="1" thickBot="1">
      <c r="A68" s="374">
        <v>57</v>
      </c>
      <c r="B68" s="56" t="s">
        <v>126</v>
      </c>
      <c r="C68" s="375" t="s">
        <v>127</v>
      </c>
      <c r="D68" s="75">
        <v>231888372.02000001</v>
      </c>
      <c r="E68" s="57">
        <f t="shared" si="18"/>
        <v>1.0744859660311492E-3</v>
      </c>
      <c r="F68" s="75">
        <v>0.78190000000000004</v>
      </c>
      <c r="G68" s="75">
        <v>232009805.13999999</v>
      </c>
      <c r="H68" s="57">
        <f t="shared" si="19"/>
        <v>1.0750486427281941E-3</v>
      </c>
      <c r="I68" s="75">
        <v>0.7823</v>
      </c>
      <c r="J68" s="190">
        <f t="shared" si="20"/>
        <v>5.2367058745619876E-4</v>
      </c>
      <c r="K68" s="190">
        <f t="shared" si="17"/>
        <v>5.1157437012400045E-4</v>
      </c>
      <c r="L68" s="9"/>
      <c r="M68" s="262"/>
      <c r="N68" s="261"/>
      <c r="O68" s="388"/>
    </row>
    <row r="69" spans="1:16" ht="12.95" customHeight="1">
      <c r="A69" s="374">
        <v>58</v>
      </c>
      <c r="B69" s="375" t="s">
        <v>128</v>
      </c>
      <c r="C69" s="375" t="s">
        <v>131</v>
      </c>
      <c r="D69" s="75">
        <v>520370400.69</v>
      </c>
      <c r="E69" s="57">
        <f t="shared" si="18"/>
        <v>2.411206253288055E-3</v>
      </c>
      <c r="F69" s="75">
        <v>1220.07</v>
      </c>
      <c r="G69" s="75">
        <v>522574526.97000003</v>
      </c>
      <c r="H69" s="57">
        <f t="shared" si="19"/>
        <v>2.421419368911706E-3</v>
      </c>
      <c r="I69" s="75">
        <v>1224.25</v>
      </c>
      <c r="J69" s="190">
        <f t="shared" si="20"/>
        <v>4.2356872663729655E-3</v>
      </c>
      <c r="K69" s="190">
        <f t="shared" si="17"/>
        <v>3.42603293253671E-3</v>
      </c>
      <c r="L69" s="9"/>
      <c r="M69" s="366"/>
      <c r="N69" s="261"/>
      <c r="O69" s="388"/>
    </row>
    <row r="70" spans="1:16" ht="12.95" customHeight="1">
      <c r="A70" s="374">
        <v>59</v>
      </c>
      <c r="B70" s="375" t="s">
        <v>66</v>
      </c>
      <c r="C70" s="375" t="s">
        <v>132</v>
      </c>
      <c r="D70" s="75">
        <v>320302186.26999998</v>
      </c>
      <c r="E70" s="57">
        <f t="shared" si="18"/>
        <v>1.4841632680336672E-3</v>
      </c>
      <c r="F70" s="75">
        <v>143.77000000000001</v>
      </c>
      <c r="G70" s="75">
        <v>320335046.56999999</v>
      </c>
      <c r="H70" s="57">
        <f t="shared" si="19"/>
        <v>1.4843155306541774E-3</v>
      </c>
      <c r="I70" s="75">
        <v>143.78</v>
      </c>
      <c r="J70" s="190">
        <f t="shared" si="20"/>
        <v>1.0259155700021418E-4</v>
      </c>
      <c r="K70" s="190">
        <f t="shared" si="17"/>
        <v>6.9555540098705608E-5</v>
      </c>
      <c r="L70" s="9"/>
      <c r="M70" s="367"/>
      <c r="N70" s="261"/>
      <c r="O70" s="388"/>
    </row>
    <row r="71" spans="1:16" ht="12.95" customHeight="1" thickBot="1">
      <c r="A71" s="374">
        <v>60</v>
      </c>
      <c r="B71" s="375" t="s">
        <v>136</v>
      </c>
      <c r="C71" s="375" t="s">
        <v>137</v>
      </c>
      <c r="D71" s="75">
        <v>429423964.69999999</v>
      </c>
      <c r="E71" s="57">
        <f t="shared" si="18"/>
        <v>1.989793707757842E-3</v>
      </c>
      <c r="F71" s="75">
        <v>153.95451199999999</v>
      </c>
      <c r="G71" s="75">
        <v>430655420.92000002</v>
      </c>
      <c r="H71" s="57">
        <f t="shared" si="19"/>
        <v>1.9954998258121686E-3</v>
      </c>
      <c r="I71" s="75">
        <v>154.297416</v>
      </c>
      <c r="J71" s="190">
        <f t="shared" si="20"/>
        <v>2.8676932850273894E-3</v>
      </c>
      <c r="K71" s="190">
        <f t="shared" si="17"/>
        <v>2.2273072451426713E-3</v>
      </c>
      <c r="L71" s="9"/>
      <c r="M71" s="368"/>
      <c r="N71" s="228"/>
      <c r="O71" s="388"/>
    </row>
    <row r="72" spans="1:16" ht="12.95" customHeight="1">
      <c r="A72" s="374">
        <v>61</v>
      </c>
      <c r="B72" s="375" t="s">
        <v>140</v>
      </c>
      <c r="C72" s="375" t="s">
        <v>143</v>
      </c>
      <c r="D72" s="75">
        <v>1438690780</v>
      </c>
      <c r="E72" s="57">
        <f>(D72/$G$77)</f>
        <v>6.6663672658630775E-3</v>
      </c>
      <c r="F72" s="75">
        <v>1.4</v>
      </c>
      <c r="G72" s="75">
        <v>1511906101.6400001</v>
      </c>
      <c r="H72" s="57">
        <f>(G72/$G$77)</f>
        <v>7.0056203078131575E-3</v>
      </c>
      <c r="I72" s="75">
        <v>1.4159999999999999</v>
      </c>
      <c r="J72" s="190">
        <f>((G72-D72)/D72)</f>
        <v>5.0890241779404537E-2</v>
      </c>
      <c r="K72" s="190">
        <f>((I72-F72)/F72)</f>
        <v>1.1428571428571439E-2</v>
      </c>
      <c r="L72" s="9"/>
      <c r="M72" s="270"/>
      <c r="N72" s="228"/>
      <c r="O72" s="388"/>
    </row>
    <row r="73" spans="1:16" ht="12.95" customHeight="1">
      <c r="A73" s="374">
        <v>62</v>
      </c>
      <c r="B73" s="375" t="s">
        <v>66</v>
      </c>
      <c r="C73" s="375" t="s">
        <v>164</v>
      </c>
      <c r="D73" s="75">
        <v>2160289186.3099999</v>
      </c>
      <c r="E73" s="57">
        <f>(D73/$G$77)</f>
        <v>1.0009990552949096E-2</v>
      </c>
      <c r="F73" s="75">
        <v>455.4</v>
      </c>
      <c r="G73" s="75">
        <v>2070618640.6900001</v>
      </c>
      <c r="H73" s="57">
        <f>(G73/$G$77)</f>
        <v>9.5944900170846417E-3</v>
      </c>
      <c r="I73" s="75">
        <v>455.5</v>
      </c>
      <c r="J73" s="190">
        <f>((G73-D73)/D73)</f>
        <v>-4.150858421560058E-2</v>
      </c>
      <c r="K73" s="190">
        <f>((I73-F73)/F73)</f>
        <v>2.1958717610896518E-4</v>
      </c>
      <c r="L73" s="9"/>
      <c r="M73" s="270"/>
      <c r="N73" s="228"/>
      <c r="O73" s="388"/>
    </row>
    <row r="74" spans="1:16" ht="12.95" customHeight="1">
      <c r="A74" s="374">
        <v>63</v>
      </c>
      <c r="B74" s="375" t="s">
        <v>7</v>
      </c>
      <c r="C74" s="56" t="s">
        <v>172</v>
      </c>
      <c r="D74" s="75">
        <v>3952809805.3600001</v>
      </c>
      <c r="E74" s="57">
        <f>(D74/$G$77)</f>
        <v>1.8315875976236191E-2</v>
      </c>
      <c r="F74" s="98">
        <v>107</v>
      </c>
      <c r="G74" s="75">
        <v>4448008867.8500004</v>
      </c>
      <c r="H74" s="57">
        <f>(G74/$G$77)</f>
        <v>2.0610447447855285E-2</v>
      </c>
      <c r="I74" s="98">
        <v>107.14</v>
      </c>
      <c r="J74" s="190">
        <f>((G74-D74)/D74)</f>
        <v>0.12527773580669416</v>
      </c>
      <c r="K74" s="190">
        <f>((I74-F74)/F74)</f>
        <v>1.3084112149532763E-3</v>
      </c>
      <c r="L74" s="9"/>
      <c r="M74" s="270"/>
      <c r="N74" s="228"/>
      <c r="O74" s="388"/>
    </row>
    <row r="75" spans="1:16" ht="12.95" customHeight="1">
      <c r="A75" s="374">
        <v>64</v>
      </c>
      <c r="B75" s="375" t="s">
        <v>178</v>
      </c>
      <c r="C75" s="56" t="s">
        <v>181</v>
      </c>
      <c r="D75" s="75">
        <v>414523066.01999998</v>
      </c>
      <c r="E75" s="57">
        <f>(D75/$G$77)</f>
        <v>1.9207483892132312E-3</v>
      </c>
      <c r="F75" s="98">
        <v>1.2</v>
      </c>
      <c r="G75" s="75">
        <v>414642541.68000001</v>
      </c>
      <c r="H75" s="57">
        <f t="shared" ref="H75" si="21">(G75/$G$77)</f>
        <v>1.9213019957560434E-3</v>
      </c>
      <c r="I75" s="98">
        <v>1.21</v>
      </c>
      <c r="J75" s="190">
        <f t="shared" ref="J75" si="22">((G75-D75)/D75)</f>
        <v>2.8822439519990845E-4</v>
      </c>
      <c r="K75" s="190">
        <f t="shared" ref="K75" si="23">((I75-F75)/F75)</f>
        <v>8.3333333333333419E-3</v>
      </c>
      <c r="L75" s="9"/>
      <c r="M75" s="270"/>
      <c r="N75" s="228"/>
      <c r="O75" s="388"/>
    </row>
    <row r="76" spans="1:16" ht="12.95" customHeight="1">
      <c r="A76" s="374">
        <v>65</v>
      </c>
      <c r="B76" s="375" t="s">
        <v>115</v>
      </c>
      <c r="C76" s="56" t="s">
        <v>187</v>
      </c>
      <c r="D76" s="75">
        <v>1074682818.8299999</v>
      </c>
      <c r="E76" s="57">
        <f>(D76/$G$77)</f>
        <v>4.979687410406405E-3</v>
      </c>
      <c r="F76" s="363">
        <v>36212.230000000003</v>
      </c>
      <c r="G76" s="75">
        <v>1079694771.02</v>
      </c>
      <c r="H76" s="57">
        <f t="shared" si="19"/>
        <v>5.0029109651006862E-3</v>
      </c>
      <c r="I76" s="98">
        <v>36248.28</v>
      </c>
      <c r="J76" s="190">
        <f t="shared" si="20"/>
        <v>4.6636571295115116E-3</v>
      </c>
      <c r="K76" s="190">
        <f t="shared" si="17"/>
        <v>9.9552002182675932E-4</v>
      </c>
      <c r="L76" s="9"/>
      <c r="M76" s="352"/>
      <c r="N76" s="352"/>
      <c r="O76" s="388"/>
    </row>
    <row r="77" spans="1:16" ht="12.95" customHeight="1">
      <c r="A77" s="241"/>
      <c r="B77" s="242"/>
      <c r="C77" s="243" t="s">
        <v>57</v>
      </c>
      <c r="D77" s="80">
        <f>SUM(D56:D76)</f>
        <v>213917807737.86993</v>
      </c>
      <c r="E77" s="68">
        <f>(D77/$G$112)</f>
        <v>0.17024225090793615</v>
      </c>
      <c r="F77" s="90"/>
      <c r="G77" s="80">
        <f>SUM(G56:G76)</f>
        <v>215813309201.73004</v>
      </c>
      <c r="H77" s="68">
        <f>(G77/$G$112)</f>
        <v>0.17175074820986372</v>
      </c>
      <c r="I77" s="90"/>
      <c r="J77" s="190">
        <f>((G77-D77)/D77)</f>
        <v>8.860886729836032E-3</v>
      </c>
      <c r="K77" s="190"/>
      <c r="L77" s="9"/>
      <c r="M77" s="4"/>
      <c r="N77"/>
      <c r="O77"/>
    </row>
    <row r="78" spans="1:16" ht="12.95" customHeight="1">
      <c r="A78" s="244"/>
      <c r="B78" s="82"/>
      <c r="C78" s="346" t="s">
        <v>59</v>
      </c>
      <c r="D78" s="83"/>
      <c r="E78" s="84"/>
      <c r="F78" s="85"/>
      <c r="G78" s="83"/>
      <c r="H78" s="84"/>
      <c r="I78" s="85"/>
      <c r="J78" s="190"/>
      <c r="K78" s="190"/>
      <c r="L78" s="9"/>
      <c r="M78" s="4"/>
      <c r="N78" s="224"/>
      <c r="O78"/>
    </row>
    <row r="79" spans="1:16" ht="12.95" customHeight="1">
      <c r="A79" s="374">
        <v>65</v>
      </c>
      <c r="B79" s="375" t="s">
        <v>30</v>
      </c>
      <c r="C79" s="375" t="s">
        <v>185</v>
      </c>
      <c r="D79" s="75">
        <v>2293345016.1900001</v>
      </c>
      <c r="E79" s="57">
        <f>(D79/$G$82)</f>
        <v>5.0881167804748974E-2</v>
      </c>
      <c r="F79" s="98">
        <v>69.3</v>
      </c>
      <c r="G79" s="75">
        <v>2306446583</v>
      </c>
      <c r="H79" s="57">
        <f>(G79/$G$82)</f>
        <v>5.1171844966126208E-2</v>
      </c>
      <c r="I79" s="98">
        <v>69.3</v>
      </c>
      <c r="J79" s="190">
        <f>((G79-D79)/D79)</f>
        <v>5.7128634014981102E-3</v>
      </c>
      <c r="K79" s="190">
        <f>((I79-F79)/F79)</f>
        <v>0</v>
      </c>
      <c r="L79" s="9"/>
      <c r="M79" s="4"/>
      <c r="N79" s="229"/>
      <c r="O79"/>
    </row>
    <row r="80" spans="1:16" ht="12.95" customHeight="1">
      <c r="A80" s="374">
        <v>66</v>
      </c>
      <c r="B80" s="375" t="s">
        <v>30</v>
      </c>
      <c r="C80" s="375" t="s">
        <v>32</v>
      </c>
      <c r="D80" s="75">
        <v>9952281931.25</v>
      </c>
      <c r="E80" s="57">
        <f>(D80/$G$82)</f>
        <v>0.22080573285277949</v>
      </c>
      <c r="F80" s="98">
        <v>40.700000000000003</v>
      </c>
      <c r="G80" s="75">
        <v>9948952669.9899998</v>
      </c>
      <c r="H80" s="57">
        <f>(G80/$G$82)</f>
        <v>0.22073186838858416</v>
      </c>
      <c r="I80" s="98">
        <v>40.700000000000003</v>
      </c>
      <c r="J80" s="190">
        <f>((G80-D80)/D80)</f>
        <v>-3.3452240229915549E-4</v>
      </c>
      <c r="K80" s="190">
        <f>((I80-F80)/F80)</f>
        <v>0</v>
      </c>
      <c r="L80" s="9"/>
      <c r="M80" s="4"/>
      <c r="N80" s="229"/>
      <c r="O80"/>
    </row>
    <row r="81" spans="1:17" ht="12.95" customHeight="1">
      <c r="A81" s="374">
        <v>67</v>
      </c>
      <c r="B81" s="56" t="s">
        <v>11</v>
      </c>
      <c r="C81" s="375" t="s">
        <v>33</v>
      </c>
      <c r="D81" s="75">
        <v>32817171113.131817</v>
      </c>
      <c r="E81" s="57">
        <f>(D81/$G$82)</f>
        <v>0.72809628664528958</v>
      </c>
      <c r="F81" s="98">
        <v>12.299046671684332</v>
      </c>
      <c r="G81" s="75">
        <v>32817171113.131817</v>
      </c>
      <c r="H81" s="57">
        <f>(G81/$G$82)</f>
        <v>0.72809628664528958</v>
      </c>
      <c r="I81" s="98">
        <v>12.299046671684332</v>
      </c>
      <c r="J81" s="190">
        <f>((G81-D81)/D81)</f>
        <v>0</v>
      </c>
      <c r="K81" s="190">
        <f>((I81-F81)/F81)</f>
        <v>0</v>
      </c>
      <c r="L81" s="9"/>
      <c r="M81" s="4"/>
      <c r="N81" s="229"/>
      <c r="O81"/>
    </row>
    <row r="82" spans="1:17" ht="12.95" customHeight="1">
      <c r="A82" s="241"/>
      <c r="B82" s="245"/>
      <c r="C82" s="243" t="s">
        <v>57</v>
      </c>
      <c r="D82" s="80">
        <f>SUM(D79:D81)</f>
        <v>45062798060.571815</v>
      </c>
      <c r="E82" s="68">
        <f>(D82/$G$112)</f>
        <v>3.586233542296826E-2</v>
      </c>
      <c r="F82" s="90"/>
      <c r="G82" s="80">
        <f>SUM(G79:G81)</f>
        <v>45072570366.121819</v>
      </c>
      <c r="H82" s="68">
        <f>(G82/$G$112)</f>
        <v>3.5870112518811684E-2</v>
      </c>
      <c r="I82" s="90"/>
      <c r="J82" s="190">
        <f>((G82-D82)/D82)</f>
        <v>2.1685971512171669E-4</v>
      </c>
      <c r="K82" s="190"/>
      <c r="L82" s="9"/>
      <c r="M82" s="4"/>
      <c r="N82"/>
      <c r="O82"/>
    </row>
    <row r="83" spans="1:17" ht="12.95" customHeight="1">
      <c r="A83" s="244"/>
      <c r="B83" s="82"/>
      <c r="C83" s="82" t="s">
        <v>83</v>
      </c>
      <c r="D83" s="83"/>
      <c r="E83" s="84"/>
      <c r="F83" s="85"/>
      <c r="G83" s="83"/>
      <c r="H83" s="84"/>
      <c r="I83" s="85"/>
      <c r="J83" s="190"/>
      <c r="K83" s="190"/>
      <c r="L83" s="9"/>
      <c r="M83" s="4"/>
      <c r="N83"/>
      <c r="O83"/>
    </row>
    <row r="84" spans="1:17" ht="12.95" customHeight="1">
      <c r="A84" s="374">
        <v>68</v>
      </c>
      <c r="B84" s="375" t="s">
        <v>7</v>
      </c>
      <c r="C84" s="375" t="s">
        <v>36</v>
      </c>
      <c r="D84" s="75">
        <v>1204399977.77</v>
      </c>
      <c r="E84" s="57">
        <f t="shared" ref="E84:E103" si="24">(D84/$G$104)</f>
        <v>5.0807525898390382E-2</v>
      </c>
      <c r="F84" s="75">
        <v>2642.75</v>
      </c>
      <c r="G84" s="75">
        <v>1202738500.7</v>
      </c>
      <c r="H84" s="57">
        <f t="shared" ref="H84:H103" si="25">(G84/$G$104)</f>
        <v>5.0737436608435479E-2</v>
      </c>
      <c r="I84" s="75">
        <v>2663.53</v>
      </c>
      <c r="J84" s="190">
        <f>((G84-D84)/D84)</f>
        <v>-1.3795060616625316E-3</v>
      </c>
      <c r="K84" s="190">
        <f t="shared" ref="K84:K95" si="26">((I84-F84)/F84)</f>
        <v>7.8630214738436097E-3</v>
      </c>
      <c r="L84" s="9"/>
      <c r="M84" s="4"/>
      <c r="N84" s="230"/>
      <c r="O84"/>
    </row>
    <row r="85" spans="1:17" ht="12.95" customHeight="1">
      <c r="A85" s="374">
        <v>69</v>
      </c>
      <c r="B85" s="375" t="s">
        <v>14</v>
      </c>
      <c r="C85" s="375" t="s">
        <v>34</v>
      </c>
      <c r="D85" s="75">
        <v>146946759</v>
      </c>
      <c r="E85" s="67">
        <f t="shared" si="24"/>
        <v>6.198938393705937E-3</v>
      </c>
      <c r="F85" s="75">
        <v>108.79</v>
      </c>
      <c r="G85" s="75">
        <v>148588124</v>
      </c>
      <c r="H85" s="67">
        <f t="shared" si="25"/>
        <v>6.2681792574434299E-3</v>
      </c>
      <c r="I85" s="75">
        <v>110</v>
      </c>
      <c r="J85" s="190">
        <f>((G85-D85)/D85)</f>
        <v>1.1169793816276002E-2</v>
      </c>
      <c r="K85" s="190">
        <f t="shared" si="26"/>
        <v>1.1122345803842207E-2</v>
      </c>
      <c r="L85" s="9"/>
      <c r="M85" s="4"/>
      <c r="N85" s="380"/>
      <c r="O85" s="288"/>
    </row>
    <row r="86" spans="1:17" ht="12.95" customHeight="1">
      <c r="A86" s="374">
        <v>70</v>
      </c>
      <c r="B86" s="375" t="s">
        <v>56</v>
      </c>
      <c r="C86" s="375" t="s">
        <v>100</v>
      </c>
      <c r="D86" s="75">
        <v>760733595.75999999</v>
      </c>
      <c r="E86" s="67">
        <f t="shared" si="24"/>
        <v>3.209149168195425E-2</v>
      </c>
      <c r="F86" s="75">
        <v>1.1805000000000001</v>
      </c>
      <c r="G86" s="75">
        <v>763251412.76999998</v>
      </c>
      <c r="H86" s="67">
        <f t="shared" si="25"/>
        <v>3.2197705610303738E-2</v>
      </c>
      <c r="I86" s="75">
        <v>1.1841999999999999</v>
      </c>
      <c r="J86" s="190">
        <f t="shared" ref="J86:J93" si="27">((G86-D86)/D86)</f>
        <v>3.3097223838058597E-3</v>
      </c>
      <c r="K86" s="190">
        <f t="shared" si="26"/>
        <v>3.1342651418888728E-3</v>
      </c>
      <c r="L86" s="9"/>
      <c r="M86" s="4"/>
      <c r="N86" s="405"/>
      <c r="O86" s="63"/>
    </row>
    <row r="87" spans="1:17" ht="12.95" customHeight="1" thickBot="1">
      <c r="A87" s="374">
        <v>71</v>
      </c>
      <c r="B87" s="375" t="s">
        <v>9</v>
      </c>
      <c r="C87" s="375" t="s">
        <v>10</v>
      </c>
      <c r="D87" s="75">
        <v>3432538137</v>
      </c>
      <c r="E87" s="67">
        <f t="shared" si="24"/>
        <v>0.14480137289253961</v>
      </c>
      <c r="F87" s="75">
        <v>346.2577</v>
      </c>
      <c r="G87" s="75">
        <v>3473127220.5500002</v>
      </c>
      <c r="H87" s="67">
        <f t="shared" si="25"/>
        <v>0.14651362044461685</v>
      </c>
      <c r="I87" s="75">
        <v>350.44979999999998</v>
      </c>
      <c r="J87" s="190">
        <f>((G87-D87)/D87)</f>
        <v>1.1824801919163699E-2</v>
      </c>
      <c r="K87" s="190">
        <f t="shared" si="26"/>
        <v>1.2106878778435779E-2</v>
      </c>
      <c r="L87" s="9"/>
      <c r="M87" s="4"/>
      <c r="N87" s="405"/>
      <c r="O87" s="286"/>
    </row>
    <row r="88" spans="1:17" ht="12" customHeight="1">
      <c r="A88" s="374">
        <v>72</v>
      </c>
      <c r="B88" s="375" t="s">
        <v>19</v>
      </c>
      <c r="C88" s="375" t="s">
        <v>20</v>
      </c>
      <c r="D88" s="75">
        <v>2097723710.3399999</v>
      </c>
      <c r="E88" s="67">
        <f t="shared" si="24"/>
        <v>8.8492322905970991E-2</v>
      </c>
      <c r="F88" s="75">
        <v>10.3927</v>
      </c>
      <c r="G88" s="75">
        <v>2103641495.51</v>
      </c>
      <c r="H88" s="67">
        <f t="shared" si="25"/>
        <v>8.8741964245090399E-2</v>
      </c>
      <c r="I88" s="75">
        <v>10.422599999999999</v>
      </c>
      <c r="J88" s="190">
        <f>((G88-D88)/D88)</f>
        <v>2.8210508089461027E-3</v>
      </c>
      <c r="K88" s="190">
        <f t="shared" si="26"/>
        <v>2.877019446342105E-3</v>
      </c>
      <c r="L88" s="9"/>
      <c r="M88" s="323"/>
      <c r="N88" s="305"/>
      <c r="O88" s="305"/>
      <c r="P88" s="318"/>
    </row>
    <row r="89" spans="1:17" ht="12.95" customHeight="1" thickBot="1">
      <c r="A89" s="374">
        <v>73</v>
      </c>
      <c r="B89" s="56" t="s">
        <v>35</v>
      </c>
      <c r="C89" s="56" t="s">
        <v>167</v>
      </c>
      <c r="D89" s="75">
        <v>2871552037.3899999</v>
      </c>
      <c r="E89" s="67">
        <f t="shared" si="24"/>
        <v>0.12113621487971285</v>
      </c>
      <c r="F89" s="75">
        <v>146.91999999999999</v>
      </c>
      <c r="G89" s="75">
        <v>2883936024.8699999</v>
      </c>
      <c r="H89" s="67">
        <f t="shared" si="25"/>
        <v>0.12165863249531297</v>
      </c>
      <c r="I89" s="75">
        <v>147.71</v>
      </c>
      <c r="J89" s="190">
        <f t="shared" si="27"/>
        <v>4.312646025128636E-3</v>
      </c>
      <c r="K89" s="190">
        <f t="shared" si="26"/>
        <v>5.3770759597061022E-3</v>
      </c>
      <c r="L89" s="9"/>
      <c r="M89" s="315"/>
      <c r="N89" s="307"/>
      <c r="O89" s="307"/>
      <c r="P89" s="307"/>
    </row>
    <row r="90" spans="1:17" ht="12.75" customHeight="1">
      <c r="A90" s="374">
        <v>74</v>
      </c>
      <c r="B90" s="385" t="s">
        <v>139</v>
      </c>
      <c r="C90" s="385" t="s">
        <v>165</v>
      </c>
      <c r="D90" s="75">
        <v>4669836532.6800003</v>
      </c>
      <c r="E90" s="67">
        <f t="shared" si="24"/>
        <v>0.19699671616956632</v>
      </c>
      <c r="F90" s="75">
        <v>103.2</v>
      </c>
      <c r="G90" s="75">
        <v>4714484479.8299999</v>
      </c>
      <c r="H90" s="67">
        <f t="shared" si="25"/>
        <v>0.19888018658886483</v>
      </c>
      <c r="I90" s="75">
        <v>103.2</v>
      </c>
      <c r="J90" s="190">
        <f>((G90-D90)/D90)</f>
        <v>9.5609229225795487E-3</v>
      </c>
      <c r="K90" s="190">
        <f t="shared" si="26"/>
        <v>0</v>
      </c>
      <c r="L90" s="9"/>
      <c r="M90" s="4"/>
      <c r="N90" s="318"/>
      <c r="O90" s="318"/>
      <c r="P90" s="318"/>
      <c r="Q90" s="316"/>
    </row>
    <row r="91" spans="1:17" ht="12.95" customHeight="1" thickBot="1">
      <c r="A91" s="374">
        <v>75</v>
      </c>
      <c r="B91" s="375" t="s">
        <v>11</v>
      </c>
      <c r="C91" s="75" t="s">
        <v>12</v>
      </c>
      <c r="D91" s="75">
        <v>1782295671.21</v>
      </c>
      <c r="E91" s="67">
        <f t="shared" si="24"/>
        <v>7.5186013903168578E-2</v>
      </c>
      <c r="F91" s="75">
        <v>3065.53</v>
      </c>
      <c r="G91" s="75">
        <v>1813493534.45</v>
      </c>
      <c r="H91" s="67">
        <f t="shared" si="25"/>
        <v>7.6502093506122082E-2</v>
      </c>
      <c r="I91" s="75">
        <v>3119.19</v>
      </c>
      <c r="J91" s="190">
        <f t="shared" si="27"/>
        <v>1.7504314095550592E-2</v>
      </c>
      <c r="K91" s="190">
        <f t="shared" si="26"/>
        <v>1.7504314099030135E-2</v>
      </c>
      <c r="L91" s="9"/>
      <c r="M91" s="4"/>
      <c r="N91" s="307"/>
      <c r="O91" s="307"/>
      <c r="P91" s="307"/>
      <c r="Q91" s="317"/>
    </row>
    <row r="92" spans="1:17" ht="13.5" customHeight="1">
      <c r="A92" s="374">
        <v>76</v>
      </c>
      <c r="B92" s="56" t="s">
        <v>61</v>
      </c>
      <c r="C92" s="375" t="s">
        <v>17</v>
      </c>
      <c r="D92" s="75">
        <v>1625918656.8900001</v>
      </c>
      <c r="E92" s="67">
        <f t="shared" si="24"/>
        <v>6.8589260871267071E-2</v>
      </c>
      <c r="F92" s="75">
        <v>0.94469999999999998</v>
      </c>
      <c r="G92" s="75">
        <v>1631855209.98</v>
      </c>
      <c r="H92" s="67">
        <f t="shared" si="25"/>
        <v>6.8839693933733417E-2</v>
      </c>
      <c r="I92" s="75">
        <v>0.94799999999999995</v>
      </c>
      <c r="J92" s="190">
        <f>((G92-D92)/D92)</f>
        <v>3.6511993172863542E-3</v>
      </c>
      <c r="K92" s="190">
        <f t="shared" si="26"/>
        <v>3.4931724356938388E-3</v>
      </c>
      <c r="L92" s="9"/>
      <c r="M92" s="4"/>
      <c r="N92" s="318"/>
      <c r="O92" s="318"/>
      <c r="P92" s="318"/>
      <c r="Q92" s="318"/>
    </row>
    <row r="93" spans="1:17" ht="12.95" customHeight="1" thickBot="1">
      <c r="A93" s="374">
        <v>77</v>
      </c>
      <c r="B93" s="375" t="s">
        <v>78</v>
      </c>
      <c r="C93" s="375" t="s">
        <v>21</v>
      </c>
      <c r="D93" s="75">
        <v>249953849.65000001</v>
      </c>
      <c r="E93" s="67">
        <f t="shared" si="24"/>
        <v>1.0544285058032388E-2</v>
      </c>
      <c r="F93" s="75">
        <v>115.78</v>
      </c>
      <c r="G93" s="75">
        <v>249584879.71000001</v>
      </c>
      <c r="H93" s="67">
        <f t="shared" si="25"/>
        <v>1.0528720087816275E-2</v>
      </c>
      <c r="I93" s="75">
        <v>115.66</v>
      </c>
      <c r="J93" s="234">
        <f t="shared" si="27"/>
        <v>-1.4761522597737577E-3</v>
      </c>
      <c r="K93" s="234">
        <f t="shared" si="26"/>
        <v>-1.0364484366903138E-3</v>
      </c>
      <c r="L93" s="9"/>
      <c r="M93" s="61"/>
      <c r="N93" s="307"/>
      <c r="O93" s="307"/>
      <c r="P93" s="307"/>
      <c r="Q93" s="307"/>
    </row>
    <row r="94" spans="1:17" ht="12.95" customHeight="1">
      <c r="A94" s="374">
        <v>78</v>
      </c>
      <c r="B94" s="56" t="s">
        <v>77</v>
      </c>
      <c r="C94" s="375" t="s">
        <v>42</v>
      </c>
      <c r="D94" s="75">
        <v>1037599239.05</v>
      </c>
      <c r="E94" s="67">
        <f t="shared" si="24"/>
        <v>4.3771048807052015E-2</v>
      </c>
      <c r="F94" s="76">
        <v>552.20000000000005</v>
      </c>
      <c r="G94" s="75">
        <v>1038217033.6</v>
      </c>
      <c r="H94" s="67">
        <f t="shared" si="25"/>
        <v>4.3797110425433251E-2</v>
      </c>
      <c r="I94" s="76">
        <v>552.20000000000005</v>
      </c>
      <c r="J94" s="190">
        <f>((G94-D94)/D94)</f>
        <v>5.954076745138218E-4</v>
      </c>
      <c r="K94" s="190">
        <f t="shared" si="26"/>
        <v>0</v>
      </c>
      <c r="L94" s="9"/>
      <c r="M94" s="258" t="s">
        <v>194</v>
      </c>
      <c r="N94" s="259"/>
    </row>
    <row r="95" spans="1:17" ht="12.95" customHeight="1">
      <c r="A95" s="374">
        <v>79</v>
      </c>
      <c r="B95" s="56" t="s">
        <v>66</v>
      </c>
      <c r="C95" s="375" t="s">
        <v>72</v>
      </c>
      <c r="D95" s="75">
        <v>1658528241.21</v>
      </c>
      <c r="E95" s="67">
        <f t="shared" si="24"/>
        <v>6.996489382581246E-2</v>
      </c>
      <c r="F95" s="76">
        <v>2.33</v>
      </c>
      <c r="G95" s="75">
        <v>1606815468.74</v>
      </c>
      <c r="H95" s="67">
        <f t="shared" si="25"/>
        <v>6.7783394261679425E-2</v>
      </c>
      <c r="I95" s="76">
        <v>2.2599999999999998</v>
      </c>
      <c r="J95" s="190">
        <f>((G95-D95)/D95)</f>
        <v>-3.1179916738874658E-2</v>
      </c>
      <c r="K95" s="190">
        <f t="shared" si="26"/>
        <v>-3.0042918454935744E-2</v>
      </c>
      <c r="L95" s="9"/>
      <c r="M95" s="213"/>
    </row>
    <row r="96" spans="1:17" ht="12.95" customHeight="1" thickBot="1">
      <c r="A96" s="374">
        <v>80</v>
      </c>
      <c r="B96" s="56" t="s">
        <v>117</v>
      </c>
      <c r="C96" s="376" t="s">
        <v>68</v>
      </c>
      <c r="D96" s="75">
        <v>136291254.47</v>
      </c>
      <c r="E96" s="67">
        <f t="shared" si="24"/>
        <v>5.7494367062592309E-3</v>
      </c>
      <c r="F96" s="76">
        <v>1.41639</v>
      </c>
      <c r="G96" s="75">
        <v>136856821.25</v>
      </c>
      <c r="H96" s="67">
        <f t="shared" si="25"/>
        <v>5.7732950999428E-3</v>
      </c>
      <c r="I96" s="76">
        <v>1.4224859999999999</v>
      </c>
      <c r="J96" s="190">
        <f>((G96-D96)/D96)</f>
        <v>4.1496923790109511E-3</v>
      </c>
      <c r="K96" s="190">
        <f t="shared" ref="K96:K103" si="28">((I96-F96)/F96)</f>
        <v>4.3038993497552785E-3</v>
      </c>
      <c r="L96" s="9"/>
      <c r="M96" s="302"/>
      <c r="N96" s="303"/>
      <c r="O96" s="259"/>
    </row>
    <row r="97" spans="1:17" ht="12.95" customHeight="1">
      <c r="A97" s="374">
        <v>81</v>
      </c>
      <c r="B97" s="375" t="s">
        <v>56</v>
      </c>
      <c r="C97" s="375" t="s">
        <v>133</v>
      </c>
      <c r="D97" s="75">
        <v>529893099.89999998</v>
      </c>
      <c r="E97" s="67">
        <f t="shared" si="24"/>
        <v>2.2353502070297213E-2</v>
      </c>
      <c r="F97" s="76">
        <v>1.0684</v>
      </c>
      <c r="G97" s="75">
        <v>530063153.06</v>
      </c>
      <c r="H97" s="67">
        <f t="shared" si="25"/>
        <v>2.2360675750544869E-2</v>
      </c>
      <c r="I97" s="76">
        <v>1.0687</v>
      </c>
      <c r="J97" s="190">
        <f t="shared" ref="J97:J103" si="29">((G97-D97)/D97)</f>
        <v>3.2091974783615451E-4</v>
      </c>
      <c r="K97" s="190">
        <f t="shared" si="28"/>
        <v>2.8079371022086014E-4</v>
      </c>
      <c r="L97" s="9"/>
      <c r="M97" s="4"/>
      <c r="Q97" s="318"/>
    </row>
    <row r="98" spans="1:17" ht="12.95" customHeight="1">
      <c r="A98" s="374">
        <v>82</v>
      </c>
      <c r="B98" s="375" t="s">
        <v>140</v>
      </c>
      <c r="C98" s="375" t="s">
        <v>142</v>
      </c>
      <c r="D98" s="75">
        <v>97696239.269999996</v>
      </c>
      <c r="E98" s="67">
        <f t="shared" si="24"/>
        <v>4.1213087832136855E-3</v>
      </c>
      <c r="F98" s="76">
        <v>0.91</v>
      </c>
      <c r="G98" s="75">
        <v>95131460.120000005</v>
      </c>
      <c r="H98" s="67">
        <f t="shared" si="25"/>
        <v>4.0131137603870073E-3</v>
      </c>
      <c r="I98" s="76">
        <v>0.91</v>
      </c>
      <c r="J98" s="190">
        <f t="shared" si="29"/>
        <v>-2.6252588320332292E-2</v>
      </c>
      <c r="K98" s="190">
        <f t="shared" si="28"/>
        <v>0</v>
      </c>
      <c r="L98" s="9"/>
      <c r="M98" s="4"/>
    </row>
    <row r="99" spans="1:17" ht="12.95" customHeight="1">
      <c r="A99" s="374">
        <v>83</v>
      </c>
      <c r="B99" s="375" t="s">
        <v>114</v>
      </c>
      <c r="C99" s="375" t="s">
        <v>144</v>
      </c>
      <c r="D99" s="75">
        <v>240862526.53</v>
      </c>
      <c r="E99" s="67">
        <f t="shared" si="24"/>
        <v>1.0160768250164891E-2</v>
      </c>
      <c r="F99" s="76">
        <v>120.42</v>
      </c>
      <c r="G99" s="75">
        <v>241170587.84</v>
      </c>
      <c r="H99" s="67">
        <f t="shared" si="25"/>
        <v>1.0173763794232482E-2</v>
      </c>
      <c r="I99" s="76">
        <v>120.61</v>
      </c>
      <c r="J99" s="190">
        <f t="shared" si="29"/>
        <v>1.2789922718079295E-3</v>
      </c>
      <c r="K99" s="190">
        <f t="shared" si="28"/>
        <v>1.5778109948513348E-3</v>
      </c>
      <c r="L99" s="9"/>
    </row>
    <row r="100" spans="1:17" ht="12.95" customHeight="1">
      <c r="A100" s="374">
        <v>84</v>
      </c>
      <c r="B100" s="375" t="s">
        <v>51</v>
      </c>
      <c r="C100" s="375" t="s">
        <v>150</v>
      </c>
      <c r="D100" s="75">
        <v>116016171.81999999</v>
      </c>
      <c r="E100" s="67">
        <f t="shared" si="24"/>
        <v>4.8941338120004592E-3</v>
      </c>
      <c r="F100" s="76">
        <v>2.6633</v>
      </c>
      <c r="G100" s="75">
        <v>117379323.93000001</v>
      </c>
      <c r="H100" s="67">
        <f t="shared" si="25"/>
        <v>4.9516382851078952E-3</v>
      </c>
      <c r="I100" s="76">
        <v>2.6945999999999999</v>
      </c>
      <c r="J100" s="190">
        <f t="shared" si="29"/>
        <v>1.1749673244821037E-2</v>
      </c>
      <c r="K100" s="190">
        <f t="shared" si="28"/>
        <v>1.1752337325873873E-2</v>
      </c>
      <c r="L100" s="9"/>
      <c r="M100" s="4"/>
    </row>
    <row r="101" spans="1:17" ht="12.95" customHeight="1">
      <c r="A101" s="374">
        <v>85</v>
      </c>
      <c r="B101" s="375" t="s">
        <v>115</v>
      </c>
      <c r="C101" s="375" t="s">
        <v>159</v>
      </c>
      <c r="D101" s="75">
        <v>446025947.89999998</v>
      </c>
      <c r="E101" s="67">
        <f t="shared" si="24"/>
        <v>1.8815572332741233E-2</v>
      </c>
      <c r="F101" s="76">
        <v>97.59</v>
      </c>
      <c r="G101" s="75">
        <v>445191514.69999999</v>
      </c>
      <c r="H101" s="67">
        <f t="shared" si="25"/>
        <v>1.8780371828588143E-2</v>
      </c>
      <c r="I101" s="76">
        <v>97.37</v>
      </c>
      <c r="J101" s="190">
        <f>((G101-D101)/D101)</f>
        <v>-1.8708176148242162E-3</v>
      </c>
      <c r="K101" s="190">
        <f t="shared" si="28"/>
        <v>-2.2543293370222242E-3</v>
      </c>
      <c r="L101" s="9"/>
      <c r="M101" s="4"/>
    </row>
    <row r="102" spans="1:17" ht="12.95" customHeight="1">
      <c r="A102" s="374">
        <v>86</v>
      </c>
      <c r="B102" s="375" t="s">
        <v>115</v>
      </c>
      <c r="C102" s="375" t="s">
        <v>160</v>
      </c>
      <c r="D102" s="75">
        <v>298860242.62</v>
      </c>
      <c r="E102" s="67">
        <f t="shared" si="24"/>
        <v>1.2607397706058896E-2</v>
      </c>
      <c r="F102" s="76">
        <v>105.73</v>
      </c>
      <c r="G102" s="75">
        <v>298453335.19999999</v>
      </c>
      <c r="H102" s="67">
        <f t="shared" si="25"/>
        <v>1.2590232345994563E-2</v>
      </c>
      <c r="I102" s="76">
        <v>105.53</v>
      </c>
      <c r="J102" s="190">
        <f>((G102-D102)/D102)</f>
        <v>-1.3615307825249892E-3</v>
      </c>
      <c r="K102" s="190">
        <f>((I102-F102)/F102)</f>
        <v>-1.8916107065166258E-3</v>
      </c>
      <c r="L102" s="9"/>
      <c r="M102" s="4"/>
    </row>
    <row r="103" spans="1:17" ht="12.95" customHeight="1">
      <c r="A103" s="374">
        <v>87</v>
      </c>
      <c r="B103" s="375" t="s">
        <v>136</v>
      </c>
      <c r="C103" s="375" t="s">
        <v>170</v>
      </c>
      <c r="D103" s="75">
        <v>206309466.43000001</v>
      </c>
      <c r="E103" s="67">
        <f t="shared" si="24"/>
        <v>8.7031499104918211E-3</v>
      </c>
      <c r="F103" s="76">
        <v>105.162803</v>
      </c>
      <c r="G103" s="75">
        <v>211169537.81999999</v>
      </c>
      <c r="H103" s="67">
        <f t="shared" si="25"/>
        <v>8.9081716703499122E-3</v>
      </c>
      <c r="I103" s="76">
        <v>107.82135700000001</v>
      </c>
      <c r="J103" s="190">
        <f t="shared" si="29"/>
        <v>2.3557190438709165E-2</v>
      </c>
      <c r="K103" s="190">
        <f t="shared" si="28"/>
        <v>2.5280364579099414E-2</v>
      </c>
      <c r="L103" s="9"/>
      <c r="M103" s="282"/>
      <c r="N103" s="309"/>
    </row>
    <row r="104" spans="1:17" ht="12.95" customHeight="1">
      <c r="A104" s="246"/>
      <c r="B104" s="70"/>
      <c r="C104" s="43" t="s">
        <v>57</v>
      </c>
      <c r="D104" s="71">
        <f>SUM(D84:D103)</f>
        <v>23609981356.890003</v>
      </c>
      <c r="E104" s="68">
        <f>(D104/$G$112)</f>
        <v>1.8789536096109703E-2</v>
      </c>
      <c r="F104" s="70"/>
      <c r="G104" s="71">
        <f>SUM(G84:G103)</f>
        <v>23705149118.630005</v>
      </c>
      <c r="H104" s="68">
        <f>(G104/$G$112)</f>
        <v>1.8865273474609492E-2</v>
      </c>
      <c r="I104" s="70"/>
      <c r="J104" s="190">
        <f>((G104-D104)/D104)</f>
        <v>4.0308274835731397E-3</v>
      </c>
      <c r="K104" s="214"/>
      <c r="L104" s="9"/>
      <c r="M104" s="283"/>
      <c r="N104" s="10"/>
    </row>
    <row r="105" spans="1:17" s="13" customFormat="1" ht="12.95" customHeight="1">
      <c r="A105" s="240"/>
      <c r="B105" s="240"/>
      <c r="C105" s="82" t="s">
        <v>91</v>
      </c>
      <c r="D105" s="83"/>
      <c r="E105" s="84"/>
      <c r="F105" s="85"/>
      <c r="G105" s="83"/>
      <c r="H105" s="84"/>
      <c r="I105" s="85"/>
      <c r="J105" s="190"/>
      <c r="K105" s="190"/>
      <c r="L105" s="9"/>
      <c r="M105" s="283"/>
      <c r="N105" s="10"/>
    </row>
    <row r="106" spans="1:17" ht="16.5" customHeight="1" thickBot="1">
      <c r="A106" s="374">
        <v>88</v>
      </c>
      <c r="B106" s="375" t="s">
        <v>19</v>
      </c>
      <c r="C106" s="56" t="s">
        <v>37</v>
      </c>
      <c r="D106" s="86">
        <v>532766640.93000001</v>
      </c>
      <c r="E106" s="57">
        <f>(D106/$G$111)</f>
        <v>0.11558720310302116</v>
      </c>
      <c r="F106" s="76">
        <v>12.0122</v>
      </c>
      <c r="G106" s="86">
        <v>534515840.44999999</v>
      </c>
      <c r="H106" s="57">
        <f>(G106/$G$111)</f>
        <v>0.11596670336571217</v>
      </c>
      <c r="I106" s="78">
        <v>12.053000000000001</v>
      </c>
      <c r="J106" s="190">
        <f t="shared" ref="J106:J111" si="30">((G106-D106)/D106)</f>
        <v>3.2832376984913503E-3</v>
      </c>
      <c r="K106" s="234">
        <f>((I106-F106)/F106)</f>
        <v>3.3965468440419603E-3</v>
      </c>
      <c r="L106" s="9"/>
      <c r="M106" s="309"/>
      <c r="N106" s="308"/>
      <c r="O106" s="312"/>
      <c r="P106" s="391"/>
    </row>
    <row r="107" spans="1:17" ht="12" customHeight="1" thickBot="1">
      <c r="A107" s="374">
        <v>89</v>
      </c>
      <c r="B107" s="375" t="s">
        <v>38</v>
      </c>
      <c r="C107" s="56" t="s">
        <v>169</v>
      </c>
      <c r="D107" s="86">
        <v>2422671589.4899998</v>
      </c>
      <c r="E107" s="57">
        <f>(D107/$G$111)</f>
        <v>0.52561442769291689</v>
      </c>
      <c r="F107" s="76">
        <v>1.24</v>
      </c>
      <c r="G107" s="86">
        <v>2437472163.79</v>
      </c>
      <c r="H107" s="57">
        <f>(G107/$G$111)</f>
        <v>0.52882550897358638</v>
      </c>
      <c r="I107" s="78">
        <v>1.25</v>
      </c>
      <c r="J107" s="234">
        <f t="shared" si="30"/>
        <v>6.1091954700785017E-3</v>
      </c>
      <c r="K107" s="234">
        <f>((I107-F107)/F107)</f>
        <v>8.0645161290322648E-3</v>
      </c>
      <c r="L107" s="9"/>
      <c r="M107" s="324"/>
      <c r="N107" s="322"/>
      <c r="O107" s="313"/>
      <c r="P107" s="392"/>
    </row>
    <row r="108" spans="1:17" ht="12" customHeight="1" thickBot="1">
      <c r="A108" s="374">
        <v>90</v>
      </c>
      <c r="B108" s="375" t="s">
        <v>7</v>
      </c>
      <c r="C108" s="56" t="s">
        <v>40</v>
      </c>
      <c r="D108" s="78">
        <v>1199644732.2</v>
      </c>
      <c r="E108" s="57">
        <f>(D108/$G$111)</f>
        <v>0.26027076145424388</v>
      </c>
      <c r="F108" s="76">
        <v>0.88</v>
      </c>
      <c r="G108" s="78">
        <v>1206873673</v>
      </c>
      <c r="H108" s="57">
        <f>(G108/$G$111)</f>
        <v>0.26183912738460829</v>
      </c>
      <c r="I108" s="78">
        <v>0.88</v>
      </c>
      <c r="J108" s="190">
        <f t="shared" si="30"/>
        <v>6.0259013405935345E-3</v>
      </c>
      <c r="K108" s="190">
        <f>((I108-F108)/F108)</f>
        <v>0</v>
      </c>
      <c r="L108" s="9"/>
      <c r="M108" s="389"/>
      <c r="N108" s="306"/>
      <c r="O108" s="307"/>
    </row>
    <row r="109" spans="1:17" ht="12" customHeight="1" thickBot="1">
      <c r="A109" s="374">
        <v>91</v>
      </c>
      <c r="B109" s="386" t="s">
        <v>9</v>
      </c>
      <c r="C109" s="375" t="s">
        <v>41</v>
      </c>
      <c r="D109" s="78">
        <v>260917463.28</v>
      </c>
      <c r="E109" s="57">
        <f>(D109/$G$111)</f>
        <v>5.66077481289467E-2</v>
      </c>
      <c r="F109" s="76">
        <v>30.626100000000001</v>
      </c>
      <c r="G109" s="78">
        <v>264135941.86000001</v>
      </c>
      <c r="H109" s="57">
        <f>(G109/$G$111)</f>
        <v>5.7306018081922344E-2</v>
      </c>
      <c r="I109" s="78">
        <v>30.992899999999999</v>
      </c>
      <c r="J109" s="190">
        <f t="shared" si="30"/>
        <v>1.2335236359960111E-2</v>
      </c>
      <c r="K109" s="190">
        <f>((I109-F109)/F109)</f>
        <v>1.1976712673177381E-2</v>
      </c>
      <c r="L109" s="9"/>
      <c r="M109" s="390"/>
      <c r="N109" s="10"/>
      <c r="P109" s="310"/>
    </row>
    <row r="110" spans="1:17" ht="12" customHeight="1" thickBot="1">
      <c r="A110" s="374">
        <v>92</v>
      </c>
      <c r="B110" s="375" t="s">
        <v>7</v>
      </c>
      <c r="C110" s="375" t="s">
        <v>90</v>
      </c>
      <c r="D110" s="75">
        <v>170548153.53</v>
      </c>
      <c r="E110" s="57">
        <f>(D110/$G$111)</f>
        <v>3.7001536031809196E-2</v>
      </c>
      <c r="F110" s="363">
        <v>156.24</v>
      </c>
      <c r="G110" s="75">
        <v>166220586.96000001</v>
      </c>
      <c r="H110" s="57">
        <f>(G110/$G$111)</f>
        <v>3.6062642194170894E-2</v>
      </c>
      <c r="I110" s="98">
        <v>156.85</v>
      </c>
      <c r="J110" s="190">
        <f t="shared" si="30"/>
        <v>-2.5374455720734376E-2</v>
      </c>
      <c r="K110" s="190">
        <f>((I110-F110)/F110)</f>
        <v>3.9042498719917126E-3</v>
      </c>
      <c r="L110" s="9"/>
      <c r="M110" s="4"/>
      <c r="N110" s="10"/>
      <c r="P110" s="311"/>
    </row>
    <row r="111" spans="1:17" ht="12" customHeight="1">
      <c r="A111" s="247"/>
      <c r="B111" s="248"/>
      <c r="C111" s="243" t="s">
        <v>57</v>
      </c>
      <c r="D111" s="93">
        <f>SUM(D106:D110)</f>
        <v>4586548579.4299994</v>
      </c>
      <c r="E111" s="68">
        <f>(D111/$G$112)</f>
        <v>3.6501138559608122E-3</v>
      </c>
      <c r="F111" s="90"/>
      <c r="G111" s="93">
        <f>SUM(G106:G110)</f>
        <v>4609218206.0599995</v>
      </c>
      <c r="H111" s="68">
        <f>(G111/$G$112)</f>
        <v>3.6681550293701007E-3</v>
      </c>
      <c r="I111" s="90"/>
      <c r="J111" s="190">
        <f t="shared" si="30"/>
        <v>4.9426330578226253E-3</v>
      </c>
      <c r="K111" s="190"/>
      <c r="L111" s="9"/>
      <c r="M111" s="369" t="s">
        <v>196</v>
      </c>
      <c r="N111" s="10"/>
    </row>
    <row r="112" spans="1:17" ht="15" customHeight="1">
      <c r="A112" s="249"/>
      <c r="B112" s="250"/>
      <c r="C112" s="251" t="s">
        <v>43</v>
      </c>
      <c r="D112" s="42">
        <f>SUM(D18,D43,D54,D77,D82,D104,D111)</f>
        <v>1249124071937.3816</v>
      </c>
      <c r="E112" s="58"/>
      <c r="F112" s="41"/>
      <c r="G112" s="42">
        <f>SUM(G18,G43,G54,G77,G82,G104,G111)</f>
        <v>1256549455831.3418</v>
      </c>
      <c r="H112" s="58"/>
      <c r="I112" s="41"/>
      <c r="J112" s="190">
        <f>((G112-D112)/D112)</f>
        <v>5.944472659504106E-3</v>
      </c>
      <c r="K112" s="190"/>
      <c r="L112" s="9"/>
      <c r="M112" s="370">
        <f>((G112-D112)/D112)</f>
        <v>5.944472659504106E-3</v>
      </c>
      <c r="N112" s="198"/>
    </row>
    <row r="113" spans="1:15" ht="11.25" customHeight="1">
      <c r="A113" s="354"/>
      <c r="B113" s="165"/>
      <c r="C113" s="165"/>
      <c r="D113" s="165"/>
      <c r="E113" s="165"/>
      <c r="F113" s="165"/>
      <c r="G113" s="165"/>
      <c r="H113" s="165"/>
      <c r="I113" s="165"/>
      <c r="J113" s="165"/>
      <c r="K113" s="165"/>
      <c r="L113" s="9"/>
      <c r="M113" s="4"/>
    </row>
    <row r="114" spans="1:15" ht="12" customHeight="1">
      <c r="A114" s="397" t="s">
        <v>201</v>
      </c>
      <c r="B114" s="398"/>
      <c r="C114" s="398"/>
      <c r="D114" s="398"/>
      <c r="E114" s="398"/>
      <c r="F114" s="398"/>
      <c r="G114" s="398"/>
      <c r="H114" s="398"/>
      <c r="I114" s="398"/>
      <c r="J114" s="398"/>
      <c r="K114" s="399"/>
      <c r="L114" s="9"/>
      <c r="M114" s="4"/>
    </row>
    <row r="115" spans="1:15" ht="27" customHeight="1">
      <c r="A115" s="276"/>
      <c r="B115" s="277"/>
      <c r="C115" s="276" t="s">
        <v>64</v>
      </c>
      <c r="D115" s="395" t="s">
        <v>198</v>
      </c>
      <c r="E115" s="409"/>
      <c r="F115" s="410"/>
      <c r="G115" s="395" t="s">
        <v>200</v>
      </c>
      <c r="H115" s="409"/>
      <c r="I115" s="410"/>
      <c r="J115" s="395" t="s">
        <v>85</v>
      </c>
      <c r="K115" s="396"/>
      <c r="M115" s="4"/>
    </row>
    <row r="116" spans="1:15" ht="27" customHeight="1">
      <c r="A116" s="252"/>
      <c r="B116" s="253"/>
      <c r="C116" s="253"/>
      <c r="D116" s="94" t="s">
        <v>98</v>
      </c>
      <c r="E116" s="95" t="s">
        <v>84</v>
      </c>
      <c r="F116" s="95" t="s">
        <v>99</v>
      </c>
      <c r="G116" s="94" t="s">
        <v>98</v>
      </c>
      <c r="H116" s="95" t="s">
        <v>84</v>
      </c>
      <c r="I116" s="95" t="s">
        <v>99</v>
      </c>
      <c r="J116" s="215" t="s">
        <v>157</v>
      </c>
      <c r="K116" s="215" t="s">
        <v>156</v>
      </c>
      <c r="M116" s="4"/>
    </row>
    <row r="117" spans="1:15" ht="12" customHeight="1">
      <c r="A117" s="374">
        <v>1</v>
      </c>
      <c r="B117" s="56" t="s">
        <v>44</v>
      </c>
      <c r="C117" s="56" t="s">
        <v>45</v>
      </c>
      <c r="D117" s="92">
        <v>1762824000</v>
      </c>
      <c r="E117" s="79">
        <f t="shared" ref="E117:E126" si="31">(D117/$G$127)</f>
        <v>0.28343772733501643</v>
      </c>
      <c r="F117" s="91">
        <v>11.76</v>
      </c>
      <c r="G117" s="92">
        <v>1764323000</v>
      </c>
      <c r="H117" s="79">
        <f t="shared" ref="H117:H126" si="32">(G117/$G$127)</f>
        <v>0.28367874581064145</v>
      </c>
      <c r="I117" s="91">
        <v>11.77</v>
      </c>
      <c r="J117" s="190">
        <f t="shared" ref="J117:J126" si="33">((G117-D117)/D117)</f>
        <v>8.5034013605442174E-4</v>
      </c>
      <c r="K117" s="190">
        <f t="shared" ref="K117:K123" si="34">((I117-F117)/F117)</f>
        <v>8.5034013605440363E-4</v>
      </c>
      <c r="M117" s="4"/>
    </row>
    <row r="118" spans="1:15" ht="12" customHeight="1">
      <c r="A118" s="374">
        <v>2</v>
      </c>
      <c r="B118" s="56" t="s">
        <v>44</v>
      </c>
      <c r="C118" s="376" t="s">
        <v>81</v>
      </c>
      <c r="D118" s="92">
        <v>253908495.13999999</v>
      </c>
      <c r="E118" s="79">
        <f t="shared" si="31"/>
        <v>4.0824975614999377E-2</v>
      </c>
      <c r="F118" s="91">
        <v>2.98</v>
      </c>
      <c r="G118" s="92">
        <v>262428914.44</v>
      </c>
      <c r="H118" s="79">
        <f t="shared" si="32"/>
        <v>4.2194941239663789E-2</v>
      </c>
      <c r="I118" s="91">
        <v>3.08</v>
      </c>
      <c r="J118" s="190">
        <f t="shared" si="33"/>
        <v>3.3557046979865821E-2</v>
      </c>
      <c r="K118" s="190">
        <f t="shared" si="34"/>
        <v>3.35570469798658E-2</v>
      </c>
      <c r="M118" s="4"/>
    </row>
    <row r="119" spans="1:15" ht="12" customHeight="1">
      <c r="A119" s="374">
        <v>3</v>
      </c>
      <c r="B119" s="56" t="s">
        <v>44</v>
      </c>
      <c r="C119" s="56" t="s">
        <v>70</v>
      </c>
      <c r="D119" s="92">
        <v>106063422.08</v>
      </c>
      <c r="E119" s="79">
        <f t="shared" si="31"/>
        <v>1.7053531894125451E-2</v>
      </c>
      <c r="F119" s="91">
        <v>4.13</v>
      </c>
      <c r="G119" s="92">
        <v>110942853.12</v>
      </c>
      <c r="H119" s="79">
        <f t="shared" si="32"/>
        <v>1.7838076944944783E-2</v>
      </c>
      <c r="I119" s="91">
        <v>4.32</v>
      </c>
      <c r="J119" s="190">
        <f t="shared" si="33"/>
        <v>4.600484261501217E-2</v>
      </c>
      <c r="K119" s="190">
        <f t="shared" si="34"/>
        <v>4.6004842615012205E-2</v>
      </c>
      <c r="M119" s="4"/>
      <c r="O119" s="198"/>
    </row>
    <row r="120" spans="1:15" ht="12" customHeight="1">
      <c r="A120" s="374">
        <v>4</v>
      </c>
      <c r="B120" s="56" t="s">
        <v>44</v>
      </c>
      <c r="C120" s="56" t="s">
        <v>71</v>
      </c>
      <c r="D120" s="92">
        <v>118107588.06</v>
      </c>
      <c r="E120" s="79">
        <f t="shared" si="31"/>
        <v>1.8990067267490529E-2</v>
      </c>
      <c r="F120" s="91">
        <v>11.22</v>
      </c>
      <c r="G120" s="92">
        <v>118107588.06</v>
      </c>
      <c r="H120" s="79">
        <f t="shared" si="32"/>
        <v>1.8990067267490529E-2</v>
      </c>
      <c r="I120" s="91">
        <v>11.22</v>
      </c>
      <c r="J120" s="190">
        <f t="shared" si="33"/>
        <v>0</v>
      </c>
      <c r="K120" s="190">
        <f t="shared" si="34"/>
        <v>0</v>
      </c>
      <c r="M120" s="4"/>
      <c r="O120" s="198"/>
    </row>
    <row r="121" spans="1:15" ht="12" customHeight="1">
      <c r="A121" s="374">
        <v>5</v>
      </c>
      <c r="B121" s="56" t="s">
        <v>44</v>
      </c>
      <c r="C121" s="56" t="s">
        <v>119</v>
      </c>
      <c r="D121" s="92">
        <v>713647176.48000002</v>
      </c>
      <c r="E121" s="79">
        <f t="shared" si="31"/>
        <v>0.1147445994725183</v>
      </c>
      <c r="F121" s="91">
        <v>202.72</v>
      </c>
      <c r="G121" s="92">
        <v>703402931.78999996</v>
      </c>
      <c r="H121" s="79">
        <f t="shared" si="32"/>
        <v>0.11309746655783288</v>
      </c>
      <c r="I121" s="91">
        <v>199.81</v>
      </c>
      <c r="J121" s="190">
        <f t="shared" si="33"/>
        <v>-1.4354775059195029E-2</v>
      </c>
      <c r="K121" s="190">
        <f t="shared" si="34"/>
        <v>-1.4354775059194932E-2</v>
      </c>
      <c r="M121" s="4"/>
    </row>
    <row r="122" spans="1:15" ht="12" customHeight="1">
      <c r="A122" s="374">
        <v>6</v>
      </c>
      <c r="B122" s="56" t="s">
        <v>46</v>
      </c>
      <c r="C122" s="56" t="s">
        <v>47</v>
      </c>
      <c r="D122" s="92">
        <v>1050000000</v>
      </c>
      <c r="E122" s="79">
        <f t="shared" si="31"/>
        <v>0.16882548325968291</v>
      </c>
      <c r="F122" s="91">
        <v>7000</v>
      </c>
      <c r="G122" s="92">
        <v>1126500000</v>
      </c>
      <c r="H122" s="79">
        <f t="shared" si="32"/>
        <v>0.18112562561145981</v>
      </c>
      <c r="I122" s="91">
        <v>7510</v>
      </c>
      <c r="J122" s="190">
        <f t="shared" si="33"/>
        <v>7.2857142857142856E-2</v>
      </c>
      <c r="K122" s="190">
        <f t="shared" si="34"/>
        <v>7.2857142857142856E-2</v>
      </c>
      <c r="M122" s="198"/>
      <c r="O122" s="199"/>
    </row>
    <row r="123" spans="1:15" ht="12" customHeight="1">
      <c r="A123" s="374">
        <v>7</v>
      </c>
      <c r="B123" s="56" t="s">
        <v>38</v>
      </c>
      <c r="C123" s="56" t="s">
        <v>123</v>
      </c>
      <c r="D123" s="92">
        <v>400060000</v>
      </c>
      <c r="E123" s="79">
        <f t="shared" si="31"/>
        <v>6.4324116983684523E-2</v>
      </c>
      <c r="F123" s="91">
        <v>8.3000000000000007</v>
      </c>
      <c r="G123" s="92">
        <v>400060000</v>
      </c>
      <c r="H123" s="79">
        <f t="shared" si="32"/>
        <v>6.4324116983684523E-2</v>
      </c>
      <c r="I123" s="91">
        <v>8.3000000000000007</v>
      </c>
      <c r="J123" s="190">
        <f t="shared" si="33"/>
        <v>0</v>
      </c>
      <c r="K123" s="190">
        <f t="shared" si="34"/>
        <v>0</v>
      </c>
      <c r="M123" s="198"/>
      <c r="O123" s="199"/>
    </row>
    <row r="124" spans="1:15" ht="12" customHeight="1">
      <c r="A124" s="374">
        <v>8</v>
      </c>
      <c r="B124" s="56" t="s">
        <v>54</v>
      </c>
      <c r="C124" s="56" t="s">
        <v>55</v>
      </c>
      <c r="D124" s="92">
        <v>391366284.11000001</v>
      </c>
      <c r="E124" s="79">
        <f t="shared" si="31"/>
        <v>6.2926287663254393E-2</v>
      </c>
      <c r="F124" s="98">
        <v>108</v>
      </c>
      <c r="G124" s="92">
        <v>397514297.57999998</v>
      </c>
      <c r="H124" s="79">
        <f t="shared" si="32"/>
        <v>6.3914803230073244E-2</v>
      </c>
      <c r="I124" s="98">
        <v>108</v>
      </c>
      <c r="J124" s="190">
        <f t="shared" si="33"/>
        <v>1.5709103516622722E-2</v>
      </c>
      <c r="K124" s="190">
        <f>((I124-F124)/F124)</f>
        <v>0</v>
      </c>
      <c r="M124" s="198"/>
      <c r="O124" s="199"/>
    </row>
    <row r="125" spans="1:15" ht="12" customHeight="1">
      <c r="A125" s="374">
        <v>9</v>
      </c>
      <c r="B125" s="56" t="s">
        <v>54</v>
      </c>
      <c r="C125" s="56" t="s">
        <v>121</v>
      </c>
      <c r="D125" s="92">
        <v>663975839.27999997</v>
      </c>
      <c r="E125" s="79">
        <f t="shared" si="31"/>
        <v>0.10675813518019005</v>
      </c>
      <c r="F125" s="56">
        <v>120.92</v>
      </c>
      <c r="G125" s="92">
        <v>681810630.59000003</v>
      </c>
      <c r="H125" s="79">
        <f>(G125/$G$127)</f>
        <v>0.1096257230485199</v>
      </c>
      <c r="I125" s="56">
        <v>120.92</v>
      </c>
      <c r="J125" s="190">
        <f>((G125-D125)/D125)</f>
        <v>2.6860602833590597E-2</v>
      </c>
      <c r="K125" s="190">
        <f>((I125-F125)/F125)</f>
        <v>0</v>
      </c>
      <c r="M125" s="198"/>
      <c r="O125" s="199"/>
    </row>
    <row r="126" spans="1:15" ht="12" customHeight="1">
      <c r="A126" s="374">
        <v>10</v>
      </c>
      <c r="B126" s="375" t="s">
        <v>114</v>
      </c>
      <c r="C126" s="56" t="s">
        <v>186</v>
      </c>
      <c r="D126" s="92">
        <v>654350000</v>
      </c>
      <c r="E126" s="79">
        <f t="shared" si="31"/>
        <v>0.10521043330568906</v>
      </c>
      <c r="F126" s="56">
        <v>100</v>
      </c>
      <c r="G126" s="92">
        <v>654350000</v>
      </c>
      <c r="H126" s="79">
        <f t="shared" si="32"/>
        <v>0.10521043330568906</v>
      </c>
      <c r="I126" s="56">
        <v>100</v>
      </c>
      <c r="J126" s="190">
        <f t="shared" si="33"/>
        <v>0</v>
      </c>
      <c r="K126" s="190">
        <f>((I126-F126)/F126)</f>
        <v>0</v>
      </c>
      <c r="M126" s="4"/>
      <c r="N126" s="10"/>
      <c r="O126" s="199"/>
    </row>
    <row r="127" spans="1:15" ht="12" customHeight="1">
      <c r="A127" s="43"/>
      <c r="B127" s="43"/>
      <c r="C127" s="43" t="s">
        <v>48</v>
      </c>
      <c r="D127" s="44">
        <f>SUM(D117:D126)</f>
        <v>6114302805.1499996</v>
      </c>
      <c r="E127" s="44"/>
      <c r="F127" s="45"/>
      <c r="G127" s="44">
        <f>SUM(G117:G126)</f>
        <v>6219440215.5799999</v>
      </c>
      <c r="H127" s="44"/>
      <c r="I127" s="45"/>
      <c r="J127" s="190">
        <f>((G127-D127)/D127)</f>
        <v>1.7195322799754765E-2</v>
      </c>
      <c r="K127" s="216"/>
      <c r="M127" s="198"/>
      <c r="N127" s="10"/>
      <c r="O127" s="199"/>
    </row>
    <row r="128" spans="1:15" ht="12" customHeight="1" thickBot="1">
      <c r="A128" s="46"/>
      <c r="B128" s="46"/>
      <c r="C128" s="46" t="s">
        <v>58</v>
      </c>
      <c r="D128" s="47">
        <f>SUM(D112,D127)</f>
        <v>1255238374742.5315</v>
      </c>
      <c r="E128" s="54"/>
      <c r="F128" s="59"/>
      <c r="G128" s="47">
        <f>SUM(G112,G127)</f>
        <v>1262768896046.9219</v>
      </c>
      <c r="H128" s="54"/>
      <c r="I128" s="59"/>
      <c r="J128" s="197">
        <f>((G128-D128)/D128)</f>
        <v>5.9992758793205357E-3</v>
      </c>
      <c r="K128" s="69"/>
      <c r="M128" s="198"/>
    </row>
    <row r="129" spans="1:21" ht="12" customHeight="1" thickBot="1">
      <c r="A129" s="330"/>
      <c r="B129" s="331"/>
      <c r="C129" s="331"/>
      <c r="D129" s="332"/>
      <c r="E129" s="332"/>
      <c r="F129" s="333"/>
      <c r="G129" s="332"/>
      <c r="H129" s="332"/>
      <c r="I129" s="333"/>
      <c r="J129" s="334"/>
      <c r="K129" s="335"/>
      <c r="M129" s="4"/>
    </row>
    <row r="130" spans="1:21" ht="12" customHeight="1" thickBot="1">
      <c r="A130" s="402" t="s">
        <v>151</v>
      </c>
      <c r="B130" s="403"/>
      <c r="C130" s="403"/>
      <c r="D130" s="403"/>
      <c r="E130" s="403"/>
      <c r="F130" s="403"/>
      <c r="G130" s="403"/>
      <c r="H130" s="403"/>
      <c r="I130" s="403"/>
      <c r="J130" s="403"/>
      <c r="K130" s="404"/>
      <c r="M130" s="4"/>
      <c r="P130" s="72"/>
      <c r="Q130" s="55"/>
      <c r="R130" s="9"/>
    </row>
    <row r="131" spans="1:21" ht="25.5" customHeight="1" thickBot="1">
      <c r="A131" s="191"/>
      <c r="B131" s="194"/>
      <c r="C131" s="192"/>
      <c r="D131" s="419" t="s">
        <v>198</v>
      </c>
      <c r="E131" s="409"/>
      <c r="F131" s="410"/>
      <c r="G131" s="419" t="s">
        <v>200</v>
      </c>
      <c r="H131" s="409"/>
      <c r="I131" s="410"/>
      <c r="J131" s="400" t="s">
        <v>85</v>
      </c>
      <c r="K131" s="401"/>
      <c r="L131" s="9"/>
      <c r="M131" s="4"/>
      <c r="N131" s="10"/>
      <c r="P131" s="189"/>
      <c r="Q131" s="60"/>
      <c r="T131" s="198"/>
      <c r="U131" s="199"/>
    </row>
    <row r="132" spans="1:21" ht="12.75" customHeight="1">
      <c r="A132" s="195" t="s">
        <v>2</v>
      </c>
      <c r="B132" s="193" t="s">
        <v>3</v>
      </c>
      <c r="C132" s="36" t="s">
        <v>4</v>
      </c>
      <c r="D132" s="393" t="s">
        <v>155</v>
      </c>
      <c r="E132" s="394"/>
      <c r="F132" s="38" t="s">
        <v>171</v>
      </c>
      <c r="G132" s="393" t="s">
        <v>155</v>
      </c>
      <c r="H132" s="394"/>
      <c r="I132" s="38" t="s">
        <v>171</v>
      </c>
      <c r="J132" s="72" t="s">
        <v>80</v>
      </c>
      <c r="K132" s="55" t="s">
        <v>5</v>
      </c>
    </row>
    <row r="133" spans="1:21" ht="12.75" customHeight="1">
      <c r="A133" s="196"/>
      <c r="B133" s="39"/>
      <c r="C133" s="39" t="s">
        <v>152</v>
      </c>
      <c r="D133" s="422" t="s">
        <v>6</v>
      </c>
      <c r="E133" s="423"/>
      <c r="F133" s="275" t="s">
        <v>6</v>
      </c>
      <c r="G133" s="422" t="s">
        <v>6</v>
      </c>
      <c r="H133" s="423"/>
      <c r="I133" s="275" t="s">
        <v>6</v>
      </c>
      <c r="J133" s="189" t="s">
        <v>104</v>
      </c>
      <c r="K133" s="60" t="s">
        <v>104</v>
      </c>
    </row>
    <row r="134" spans="1:21" ht="12.75" customHeight="1" thickBot="1">
      <c r="A134" s="304">
        <v>1</v>
      </c>
      <c r="B134" s="349" t="s">
        <v>153</v>
      </c>
      <c r="C134" s="349" t="s">
        <v>154</v>
      </c>
      <c r="D134" s="420">
        <v>58775571637</v>
      </c>
      <c r="E134" s="421"/>
      <c r="F134" s="336">
        <v>108.26</v>
      </c>
      <c r="G134" s="420">
        <v>58775571637</v>
      </c>
      <c r="H134" s="421"/>
      <c r="I134" s="336">
        <v>108.26</v>
      </c>
      <c r="J134" s="197">
        <f>((G134-D134)/D134)</f>
        <v>0</v>
      </c>
      <c r="K134" s="279">
        <f>((I134-F134)/F134)</f>
        <v>0</v>
      </c>
      <c r="M134" s="4"/>
      <c r="O134" s="198"/>
    </row>
    <row r="135" spans="1:21" ht="12" customHeight="1">
      <c r="A135" s="19"/>
      <c r="B135" s="19"/>
      <c r="C135" s="22"/>
      <c r="D135" s="418"/>
      <c r="E135" s="418"/>
      <c r="F135" s="418"/>
      <c r="G135" s="23"/>
      <c r="H135" s="23"/>
      <c r="I135" s="24"/>
      <c r="K135" s="9"/>
      <c r="M135" s="4"/>
      <c r="O135" s="198"/>
    </row>
    <row r="136" spans="1:21" ht="12" customHeight="1">
      <c r="A136" s="19"/>
      <c r="B136" s="12"/>
      <c r="C136" s="53"/>
      <c r="D136" s="235"/>
      <c r="E136" s="22"/>
      <c r="F136" s="22"/>
      <c r="G136" s="293"/>
      <c r="H136" s="22"/>
      <c r="I136" s="12"/>
      <c r="M136" s="33"/>
    </row>
    <row r="137" spans="1:21" ht="12" customHeight="1">
      <c r="A137" s="19"/>
      <c r="B137" s="52"/>
      <c r="C137" s="163"/>
      <c r="D137" s="278"/>
      <c r="E137" s="164"/>
      <c r="F137" s="292"/>
      <c r="G137" s="238"/>
      <c r="H137"/>
      <c r="I137" s="292"/>
      <c r="M137" s="34"/>
    </row>
    <row r="138" spans="1:21" ht="12" customHeight="1">
      <c r="A138" s="20"/>
      <c r="B138" s="52"/>
      <c r="C138" s="166"/>
      <c r="D138" s="164"/>
      <c r="E138" s="164"/>
      <c r="F138" s="28"/>
      <c r="G138" s="284"/>
      <c r="H138"/>
      <c r="I138" s="12"/>
      <c r="L138" s="32"/>
      <c r="M138" s="287"/>
    </row>
    <row r="139" spans="1:21" ht="12" customHeight="1">
      <c r="A139" s="21"/>
      <c r="B139" s="165"/>
      <c r="C139" s="28"/>
      <c r="D139"/>
      <c r="E139"/>
      <c r="F139" s="28"/>
      <c r="G139" s="29"/>
      <c r="H139" s="29"/>
      <c r="I139" s="30"/>
      <c r="J139" s="31"/>
      <c r="K139" s="31"/>
      <c r="L139" s="35"/>
      <c r="M139" s="14"/>
    </row>
    <row r="140" spans="1:21" ht="12" customHeight="1">
      <c r="A140" s="21"/>
      <c r="B140" s="12"/>
      <c r="C140" s="28"/>
      <c r="D140"/>
      <c r="E140"/>
      <c r="F140" s="29"/>
      <c r="G140" s="29"/>
      <c r="H140" s="29"/>
      <c r="I140" s="30"/>
      <c r="J140" s="34"/>
      <c r="K140" s="34"/>
      <c r="M140" s="14"/>
    </row>
    <row r="141" spans="1:21" ht="12" customHeight="1">
      <c r="A141" s="21"/>
      <c r="B141" s="12"/>
      <c r="C141" s="12"/>
      <c r="D141" s="345"/>
      <c r="E141" s="25"/>
      <c r="F141" s="12"/>
      <c r="G141" s="12"/>
      <c r="H141" s="12"/>
      <c r="I141" s="12"/>
      <c r="J141" s="13"/>
      <c r="M141" s="14"/>
    </row>
    <row r="142" spans="1:21" ht="12" customHeight="1">
      <c r="A142" s="21"/>
      <c r="B142" s="12"/>
      <c r="C142" s="12"/>
      <c r="D142" s="25"/>
      <c r="E142" s="25"/>
      <c r="F142" s="12"/>
      <c r="G142" s="12"/>
      <c r="H142" s="12"/>
      <c r="I142" s="12"/>
      <c r="J142" s="13"/>
      <c r="M142" s="14"/>
    </row>
    <row r="143" spans="1:21" ht="12" customHeight="1">
      <c r="A143" s="21"/>
      <c r="B143" s="12"/>
      <c r="C143" s="12"/>
      <c r="D143" s="12"/>
      <c r="E143" s="12"/>
      <c r="F143" s="12"/>
      <c r="G143" s="12"/>
      <c r="H143" s="12"/>
      <c r="I143" s="12"/>
      <c r="J143" s="13"/>
      <c r="M143" s="14"/>
    </row>
    <row r="144" spans="1:21" ht="12" customHeight="1">
      <c r="A144" s="21"/>
      <c r="B144" s="12"/>
      <c r="C144" s="12"/>
      <c r="D144" s="12"/>
      <c r="E144" s="12"/>
      <c r="F144" s="12"/>
      <c r="G144" s="12"/>
      <c r="H144" s="12"/>
      <c r="I144" s="12"/>
      <c r="J144" s="13"/>
      <c r="M144" s="14"/>
    </row>
    <row r="145" spans="1:13" ht="12" customHeight="1">
      <c r="A145" s="21"/>
      <c r="B145" s="11"/>
      <c r="C145" s="26"/>
      <c r="D145" s="12"/>
      <c r="E145" s="12"/>
      <c r="F145" s="12"/>
      <c r="G145" s="12"/>
      <c r="H145" s="12"/>
      <c r="I145" s="12"/>
      <c r="J145" s="13"/>
      <c r="M145" s="14"/>
    </row>
    <row r="146" spans="1:13" ht="12" customHeight="1">
      <c r="A146" s="21"/>
      <c r="B146" s="11"/>
      <c r="C146" s="11"/>
      <c r="D146" s="12"/>
      <c r="E146" s="12"/>
      <c r="F146" s="12"/>
      <c r="G146" s="12"/>
      <c r="H146" s="12"/>
      <c r="I146" s="12"/>
      <c r="J146" s="13"/>
      <c r="M146" s="14"/>
    </row>
    <row r="147" spans="1:13" ht="12" customHeight="1">
      <c r="A147" s="21"/>
      <c r="B147" s="11"/>
      <c r="C147" s="11"/>
      <c r="D147" s="12"/>
      <c r="E147" s="12"/>
      <c r="F147" s="12"/>
      <c r="G147" s="12"/>
      <c r="H147" s="12"/>
      <c r="I147" s="12"/>
      <c r="J147" s="13"/>
      <c r="M147" s="14"/>
    </row>
    <row r="148" spans="1:13" ht="12" customHeight="1">
      <c r="A148" s="21"/>
      <c r="B148" s="11"/>
      <c r="C148" s="11"/>
      <c r="D148" s="12"/>
      <c r="E148" s="12"/>
      <c r="F148" s="12"/>
      <c r="G148" s="12"/>
      <c r="H148" s="12"/>
      <c r="I148" s="12"/>
      <c r="J148" s="13"/>
      <c r="M148" s="14"/>
    </row>
    <row r="149" spans="1:13" ht="12" customHeight="1">
      <c r="A149" s="21"/>
      <c r="B149" s="11"/>
      <c r="C149" s="26"/>
      <c r="D149" s="12"/>
      <c r="E149" s="12"/>
      <c r="F149" s="12"/>
      <c r="G149" s="12"/>
      <c r="H149" s="12"/>
      <c r="I149" s="12"/>
      <c r="J149" s="13"/>
      <c r="M149" s="14"/>
    </row>
    <row r="150" spans="1:13" ht="12" customHeight="1">
      <c r="A150" s="6"/>
      <c r="B150" s="11"/>
      <c r="C150" s="11"/>
      <c r="D150" s="12"/>
      <c r="E150" s="12"/>
      <c r="F150" s="12"/>
      <c r="G150" s="12"/>
      <c r="H150" s="12"/>
      <c r="I150" s="12"/>
      <c r="M150" s="14"/>
    </row>
    <row r="151" spans="1:13" ht="12" customHeight="1">
      <c r="B151" s="16"/>
      <c r="C151" s="16"/>
      <c r="D151" s="13"/>
      <c r="E151" s="13"/>
      <c r="F151" s="13"/>
      <c r="G151" s="13"/>
      <c r="H151" s="13"/>
      <c r="I151" s="13"/>
      <c r="M151" s="14"/>
    </row>
    <row r="152" spans="1:13" ht="12" customHeight="1">
      <c r="B152" s="17"/>
      <c r="C152" s="17"/>
      <c r="M152" s="14"/>
    </row>
    <row r="153" spans="1:13" ht="12" customHeight="1">
      <c r="B153" s="17"/>
      <c r="C153" s="27"/>
      <c r="M153" s="14"/>
    </row>
    <row r="154" spans="1:13" ht="12" customHeight="1">
      <c r="B154" s="17"/>
      <c r="C154" s="17"/>
      <c r="M154" s="14"/>
    </row>
    <row r="155" spans="1:13" ht="12" customHeight="1">
      <c r="B155" s="17"/>
      <c r="C155" s="17"/>
      <c r="M155" s="14"/>
    </row>
    <row r="156" spans="1:13" ht="12" customHeight="1">
      <c r="B156" s="17"/>
      <c r="C156" s="17"/>
      <c r="M156" s="14"/>
    </row>
    <row r="157" spans="1:13" ht="12" customHeight="1">
      <c r="B157" s="17"/>
      <c r="C157" s="17"/>
      <c r="M157" s="14"/>
    </row>
    <row r="158" spans="1:13" ht="12" customHeight="1">
      <c r="B158" s="17"/>
      <c r="C158" s="17"/>
      <c r="M158" s="14"/>
    </row>
    <row r="159" spans="1:13" ht="12" customHeight="1">
      <c r="B159" s="17"/>
      <c r="C159" s="17"/>
      <c r="M159" s="14"/>
    </row>
    <row r="160" spans="1:13" ht="12" customHeight="1">
      <c r="B160" s="17"/>
      <c r="C160" s="17"/>
      <c r="M160" s="14"/>
    </row>
    <row r="161" spans="2:13" ht="12" customHeight="1">
      <c r="B161" s="17"/>
      <c r="C161" s="17"/>
      <c r="M161" s="14"/>
    </row>
    <row r="162" spans="2:13" ht="12" customHeight="1">
      <c r="B162" s="17"/>
      <c r="C162" s="17"/>
      <c r="M162" s="14"/>
    </row>
    <row r="163" spans="2:13" ht="12" customHeight="1">
      <c r="B163" s="17"/>
      <c r="C163" s="17"/>
      <c r="M163" s="14"/>
    </row>
    <row r="164" spans="2:13" ht="12" customHeight="1">
      <c r="B164" s="17"/>
      <c r="C164" s="17"/>
      <c r="M164" s="14"/>
    </row>
    <row r="165" spans="2:13" ht="12" customHeight="1">
      <c r="B165" s="17"/>
      <c r="C165" s="17"/>
      <c r="M165" s="14"/>
    </row>
    <row r="166" spans="2:13" ht="12" customHeight="1">
      <c r="B166" s="17"/>
      <c r="C166" s="17"/>
      <c r="M166" s="14"/>
    </row>
    <row r="167" spans="2:13" ht="12" customHeight="1">
      <c r="B167" s="17"/>
      <c r="C167" s="17"/>
      <c r="M167" s="14"/>
    </row>
    <row r="168" spans="2:13" ht="12" customHeight="1">
      <c r="B168" s="17"/>
      <c r="C168" s="17"/>
      <c r="M168" s="14"/>
    </row>
    <row r="169" spans="2:13" ht="12" customHeight="1">
      <c r="B169" s="17"/>
      <c r="C169" s="17"/>
      <c r="M169" s="14"/>
    </row>
    <row r="170" spans="2:13" ht="12" customHeight="1">
      <c r="B170" s="17"/>
      <c r="C170" s="17"/>
      <c r="M170" s="14"/>
    </row>
    <row r="171" spans="2:13" ht="12" customHeight="1">
      <c r="B171" s="17"/>
      <c r="C171" s="17"/>
      <c r="M171" s="14"/>
    </row>
    <row r="172" spans="2:13" ht="12" customHeight="1">
      <c r="B172" s="17"/>
      <c r="C172" s="17"/>
      <c r="M172" s="14"/>
    </row>
    <row r="173" spans="2:13" ht="12" customHeight="1">
      <c r="B173" s="17"/>
      <c r="C173" s="17"/>
      <c r="M173" s="14"/>
    </row>
    <row r="174" spans="2:13" ht="12" customHeight="1">
      <c r="B174" s="17"/>
      <c r="C174" s="17"/>
      <c r="M174" s="14"/>
    </row>
    <row r="175" spans="2:13" ht="12" customHeight="1">
      <c r="B175" s="17"/>
      <c r="C175" s="17"/>
      <c r="M175" s="14"/>
    </row>
    <row r="176" spans="2:13" ht="12" customHeight="1">
      <c r="B176" s="17"/>
      <c r="C176" s="17"/>
      <c r="M176" s="14"/>
    </row>
    <row r="177" spans="2:13" ht="12" customHeight="1">
      <c r="B177" s="17"/>
      <c r="C177" s="17"/>
      <c r="M177" s="14"/>
    </row>
    <row r="178" spans="2:13" ht="12" customHeight="1">
      <c r="B178" s="17"/>
      <c r="C178" s="17"/>
      <c r="M178" s="15"/>
    </row>
    <row r="179" spans="2:13" ht="12" customHeight="1">
      <c r="B179" s="17"/>
      <c r="C179" s="17"/>
      <c r="M179" s="15"/>
    </row>
    <row r="180" spans="2:13" ht="12" customHeight="1">
      <c r="B180" s="17"/>
      <c r="C180" s="17"/>
      <c r="M180" s="15"/>
    </row>
    <row r="181" spans="2:13" ht="12" customHeight="1">
      <c r="B181" s="17"/>
      <c r="C181" s="17"/>
    </row>
    <row r="182" spans="2:13" ht="12" customHeight="1">
      <c r="B182" s="17"/>
      <c r="C182" s="17"/>
    </row>
    <row r="183" spans="2:13" ht="12" customHeight="1">
      <c r="B183" s="17"/>
      <c r="C183" s="17"/>
    </row>
    <row r="184" spans="2:13" ht="12" customHeight="1">
      <c r="B184" s="17"/>
      <c r="C184" s="17"/>
    </row>
    <row r="185" spans="2:13" ht="12" customHeight="1">
      <c r="B185" s="17"/>
      <c r="C185" s="17"/>
    </row>
    <row r="186" spans="2:13" ht="12" customHeight="1">
      <c r="B186" s="18"/>
      <c r="C186" s="18"/>
    </row>
    <row r="187" spans="2:13" ht="12" customHeight="1">
      <c r="B187" s="18"/>
      <c r="C187" s="18"/>
    </row>
    <row r="188" spans="2:13" ht="12" customHeight="1">
      <c r="B188" s="18"/>
      <c r="C188" s="18"/>
    </row>
  </sheetData>
  <protectedRanges>
    <protectedRange password="CADF" sqref="I72 F72" name="BidOffer Prices_2_1"/>
    <protectedRange password="CADF" sqref="D42" name="Yield_2_1_2"/>
    <protectedRange password="CADF" sqref="D17" name="Fund Name_1_1_1"/>
    <protectedRange password="CADF" sqref="F17" name="Fund Name_1_1_1_1"/>
    <protectedRange password="CADF" sqref="D75" name="Yield_2_1_2_1"/>
    <protectedRange password="CADF" sqref="G42" name="Yield_2_1_2_2"/>
    <protectedRange password="CADF" sqref="G17" name="Fund Name_1_1_1_2"/>
    <protectedRange password="CADF" sqref="I17" name="Fund Name_1_1_1_3"/>
    <protectedRange password="CADF" sqref="G75" name="Yield_2_1_2_3"/>
  </protectedRanges>
  <mergeCells count="29">
    <mergeCell ref="D135:F135"/>
    <mergeCell ref="D115:F115"/>
    <mergeCell ref="G115:I115"/>
    <mergeCell ref="D131:F131"/>
    <mergeCell ref="G131:I131"/>
    <mergeCell ref="D134:E134"/>
    <mergeCell ref="G134:H134"/>
    <mergeCell ref="G133:H133"/>
    <mergeCell ref="D133:E133"/>
    <mergeCell ref="A1:K1"/>
    <mergeCell ref="J2:K2"/>
    <mergeCell ref="G2:I2"/>
    <mergeCell ref="D2:F2"/>
    <mergeCell ref="N64:O64"/>
    <mergeCell ref="O26:P26"/>
    <mergeCell ref="O27:P27"/>
    <mergeCell ref="O25:P25"/>
    <mergeCell ref="O30:P30"/>
    <mergeCell ref="N35:N36"/>
    <mergeCell ref="O65:O76"/>
    <mergeCell ref="M108:M109"/>
    <mergeCell ref="P106:P107"/>
    <mergeCell ref="D132:E132"/>
    <mergeCell ref="J115:K115"/>
    <mergeCell ref="A114:K114"/>
    <mergeCell ref="J131:K131"/>
    <mergeCell ref="G132:H132"/>
    <mergeCell ref="A130:K130"/>
    <mergeCell ref="N86:N87"/>
  </mergeCells>
  <pageMargins left="0.44" right="0.49" top="0.17" bottom="0.69" header="0.33" footer="0.5500000000000000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2"/>
  <sheetViews>
    <sheetView topLeftCell="B1" zoomScale="110" zoomScaleNormal="110" workbookViewId="0">
      <pane xSplit="1" topLeftCell="G1" activePane="topRight" state="frozen"/>
      <selection activeCell="B1" sqref="B1"/>
      <selection pane="topRight" activeCell="J3" sqref="J3"/>
    </sheetView>
  </sheetViews>
  <sheetFormatPr defaultColWidth="8.85546875" defaultRowHeight="15"/>
  <cols>
    <col min="1" max="1" width="0.28515625" hidden="1" customWidth="1"/>
    <col min="2" max="2" width="22.7109375" customWidth="1"/>
    <col min="3" max="3" width="22.140625" customWidth="1"/>
    <col min="4" max="4" width="22" customWidth="1"/>
    <col min="5" max="5" width="20.5703125" customWidth="1"/>
    <col min="6" max="6" width="21.140625" customWidth="1"/>
    <col min="7" max="7" width="20.85546875" customWidth="1"/>
    <col min="8" max="8" width="21.5703125" customWidth="1"/>
    <col min="9" max="10" width="21" customWidth="1"/>
    <col min="11" max="11" width="15.85546875" customWidth="1"/>
  </cols>
  <sheetData>
    <row r="1" spans="2:11">
      <c r="B1" s="294" t="s">
        <v>89</v>
      </c>
      <c r="C1" s="295">
        <v>43930</v>
      </c>
      <c r="D1" s="295">
        <v>43938</v>
      </c>
      <c r="E1" s="295">
        <v>43945</v>
      </c>
      <c r="F1" s="295">
        <v>43951</v>
      </c>
      <c r="G1" s="295">
        <v>43959</v>
      </c>
      <c r="H1" s="295">
        <v>43966</v>
      </c>
      <c r="I1" s="295">
        <v>43973</v>
      </c>
      <c r="J1" s="295">
        <v>43980</v>
      </c>
    </row>
    <row r="2" spans="2:11">
      <c r="B2" s="296" t="s">
        <v>91</v>
      </c>
      <c r="C2" s="297">
        <v>4164777369.8099999</v>
      </c>
      <c r="D2" s="297">
        <v>4321685399.6999989</v>
      </c>
      <c r="E2" s="297">
        <v>4297890060.4499998</v>
      </c>
      <c r="F2" s="297">
        <v>4349441924.0699997</v>
      </c>
      <c r="G2" s="297">
        <v>4443201309.1900005</v>
      </c>
      <c r="H2" s="297">
        <v>4467811353.3200006</v>
      </c>
      <c r="I2" s="297">
        <v>4586548579.4299994</v>
      </c>
      <c r="J2" s="297">
        <v>4609218206.0599995</v>
      </c>
      <c r="K2" s="358"/>
    </row>
    <row r="3" spans="2:11">
      <c r="B3" s="296" t="s">
        <v>83</v>
      </c>
      <c r="C3" s="298">
        <v>22052411880.310001</v>
      </c>
      <c r="D3" s="298">
        <v>22545174539.73</v>
      </c>
      <c r="E3" s="298">
        <v>22342253026.610001</v>
      </c>
      <c r="F3" s="298">
        <v>22612715694.420006</v>
      </c>
      <c r="G3" s="298">
        <v>23065329238.690002</v>
      </c>
      <c r="H3" s="298">
        <v>23027254221.399998</v>
      </c>
      <c r="I3" s="298">
        <v>23609981356.890003</v>
      </c>
      <c r="J3" s="298">
        <v>23705149118.630005</v>
      </c>
      <c r="K3" s="358"/>
    </row>
    <row r="4" spans="2:11">
      <c r="B4" s="296" t="s">
        <v>63</v>
      </c>
      <c r="C4" s="297">
        <v>207355748129.5</v>
      </c>
      <c r="D4" s="297">
        <v>207856911056.62</v>
      </c>
      <c r="E4" s="297">
        <v>210008521215.72998</v>
      </c>
      <c r="F4" s="297">
        <v>213180551407.41</v>
      </c>
      <c r="G4" s="297">
        <v>214350747170.66003</v>
      </c>
      <c r="H4" s="297">
        <v>212973839903.34003</v>
      </c>
      <c r="I4" s="297">
        <v>213917807737.86993</v>
      </c>
      <c r="J4" s="297">
        <v>215813309201.73004</v>
      </c>
      <c r="K4" s="358"/>
    </row>
    <row r="5" spans="2:11">
      <c r="B5" s="296" t="s">
        <v>0</v>
      </c>
      <c r="C5" s="297">
        <v>9365103395.8700008</v>
      </c>
      <c r="D5" s="297">
        <v>9970758415.5799999</v>
      </c>
      <c r="E5" s="297">
        <v>9808080485.0300007</v>
      </c>
      <c r="F5" s="297">
        <v>9985797801.4400005</v>
      </c>
      <c r="G5" s="297">
        <v>10408759359.720003</v>
      </c>
      <c r="H5" s="297">
        <v>10415241677.380001</v>
      </c>
      <c r="I5" s="297">
        <v>10849529404.829998</v>
      </c>
      <c r="J5" s="297">
        <v>10969538984.709999</v>
      </c>
      <c r="K5" s="358"/>
    </row>
    <row r="6" spans="2:11">
      <c r="B6" s="296" t="s">
        <v>59</v>
      </c>
      <c r="C6" s="297">
        <v>45020913280.751816</v>
      </c>
      <c r="D6" s="297">
        <v>45025159007.591812</v>
      </c>
      <c r="E6" s="297">
        <v>45029009057.991821</v>
      </c>
      <c r="F6" s="297">
        <v>45038012776.77182</v>
      </c>
      <c r="G6" s="297">
        <v>45054161669.421814</v>
      </c>
      <c r="H6" s="297">
        <v>45067470436.241821</v>
      </c>
      <c r="I6" s="297">
        <v>45062798060.571815</v>
      </c>
      <c r="J6" s="297">
        <v>45072570366.121819</v>
      </c>
      <c r="K6" s="358"/>
    </row>
    <row r="7" spans="2:11">
      <c r="B7" s="296" t="s">
        <v>60</v>
      </c>
      <c r="C7" s="299">
        <v>781106377075.21008</v>
      </c>
      <c r="D7" s="299">
        <v>815494009883.09998</v>
      </c>
      <c r="E7" s="299">
        <v>816836771857.5199</v>
      </c>
      <c r="F7" s="299">
        <v>817980614664.8501</v>
      </c>
      <c r="G7" s="299">
        <v>828753633815.72986</v>
      </c>
      <c r="H7" s="299">
        <v>833684629141.14014</v>
      </c>
      <c r="I7" s="299">
        <v>828049288188.62012</v>
      </c>
      <c r="J7" s="299">
        <v>829804740122.95984</v>
      </c>
      <c r="K7" s="358"/>
    </row>
    <row r="8" spans="2:11">
      <c r="B8" s="296" t="s">
        <v>82</v>
      </c>
      <c r="C8" s="299">
        <v>105303557061.85001</v>
      </c>
      <c r="D8" s="299">
        <v>105357326923.52</v>
      </c>
      <c r="E8" s="299">
        <v>108601147903.16998</v>
      </c>
      <c r="F8" s="299">
        <v>111207743158.83</v>
      </c>
      <c r="G8" s="299">
        <v>112891161321.79999</v>
      </c>
      <c r="H8" s="299">
        <v>117440556444.56</v>
      </c>
      <c r="I8" s="299">
        <v>123048118609.16998</v>
      </c>
      <c r="J8" s="299">
        <v>126574929831.13</v>
      </c>
      <c r="K8" s="358"/>
    </row>
    <row r="9" spans="2:11" s="2" customFormat="1">
      <c r="B9" s="300" t="s">
        <v>1</v>
      </c>
      <c r="C9" s="301">
        <f t="shared" ref="C9:I9" si="0">SUM(C2:C8)</f>
        <v>1174368888193.302</v>
      </c>
      <c r="D9" s="301">
        <f t="shared" si="0"/>
        <v>1210571025225.8418</v>
      </c>
      <c r="E9" s="301">
        <f t="shared" si="0"/>
        <v>1216923673606.5015</v>
      </c>
      <c r="F9" s="301">
        <f t="shared" si="0"/>
        <v>1224354877427.792</v>
      </c>
      <c r="G9" s="301">
        <f t="shared" si="0"/>
        <v>1238966993885.2117</v>
      </c>
      <c r="H9" s="301">
        <f t="shared" si="0"/>
        <v>1247076803177.3821</v>
      </c>
      <c r="I9" s="301">
        <f t="shared" si="0"/>
        <v>1249124071937.3818</v>
      </c>
      <c r="J9" s="301">
        <f t="shared" ref="J9" si="1">SUM(J2:J8)</f>
        <v>1256549455831.3418</v>
      </c>
      <c r="K9" s="358"/>
    </row>
    <row r="10" spans="2:11">
      <c r="C10" s="51"/>
      <c r="D10" s="51"/>
      <c r="E10" s="51"/>
      <c r="F10" s="51"/>
      <c r="G10" s="51"/>
      <c r="H10" s="51"/>
      <c r="I10" s="51"/>
    </row>
    <row r="11" spans="2:11">
      <c r="B11" s="263" t="s">
        <v>148</v>
      </c>
      <c r="C11" s="264" t="s">
        <v>147</v>
      </c>
      <c r="D11" s="265">
        <f t="shared" ref="D11:J11" si="2">(C9+D9)/2</f>
        <v>1192469956709.5718</v>
      </c>
      <c r="E11" s="266">
        <f t="shared" si="2"/>
        <v>1213747349416.1716</v>
      </c>
      <c r="F11" s="266">
        <f t="shared" si="2"/>
        <v>1220639275517.1467</v>
      </c>
      <c r="G11" s="266">
        <f t="shared" si="2"/>
        <v>1231660935656.502</v>
      </c>
      <c r="H11" s="266">
        <f>(G9+H9)/2</f>
        <v>1243021898531.2969</v>
      </c>
      <c r="I11" s="266">
        <f t="shared" si="2"/>
        <v>1248100437557.3818</v>
      </c>
      <c r="J11" s="266">
        <f t="shared" si="2"/>
        <v>1252836763884.3618</v>
      </c>
    </row>
    <row r="12" spans="2:11">
      <c r="B12" s="63"/>
      <c r="C12" s="66"/>
      <c r="D12" s="66"/>
      <c r="E12" s="66"/>
      <c r="F12" s="66"/>
      <c r="G12" s="66"/>
      <c r="H12" s="66"/>
      <c r="I12" s="66"/>
    </row>
    <row r="13" spans="2:11">
      <c r="B13" s="63"/>
      <c r="C13" s="66"/>
      <c r="D13" s="66"/>
      <c r="E13" s="66"/>
      <c r="F13" s="66"/>
      <c r="G13" s="66"/>
      <c r="H13" s="357"/>
      <c r="I13" s="358"/>
      <c r="J13" s="357"/>
    </row>
    <row r="14" spans="2:11">
      <c r="B14" s="63"/>
      <c r="C14" s="66"/>
      <c r="D14" s="66"/>
      <c r="E14" s="66"/>
      <c r="F14" s="66"/>
      <c r="G14" s="66"/>
      <c r="H14" s="66"/>
      <c r="I14" s="66"/>
    </row>
    <row r="15" spans="2:11">
      <c r="B15" s="63"/>
      <c r="C15" s="66"/>
      <c r="D15" s="66"/>
      <c r="E15" s="66"/>
      <c r="F15" s="66"/>
      <c r="G15" s="66"/>
      <c r="H15" s="66"/>
      <c r="I15" s="66"/>
      <c r="J15" s="358"/>
    </row>
    <row r="16" spans="2:11">
      <c r="B16" s="63"/>
      <c r="C16" s="66"/>
      <c r="D16" s="66"/>
      <c r="E16" s="66"/>
      <c r="F16" s="66"/>
      <c r="G16" s="66"/>
      <c r="H16" s="66"/>
      <c r="I16" s="66"/>
    </row>
    <row r="17" spans="2:9">
      <c r="B17" s="63"/>
      <c r="C17" s="64"/>
      <c r="D17" s="64"/>
      <c r="E17" s="64"/>
      <c r="F17" s="64"/>
      <c r="G17" s="64"/>
      <c r="H17" s="64"/>
      <c r="I17" s="64"/>
    </row>
    <row r="18" spans="2:9">
      <c r="B18" s="63"/>
      <c r="C18" s="65"/>
      <c r="D18" s="65"/>
      <c r="E18" s="63"/>
      <c r="F18" s="63"/>
      <c r="G18" s="63"/>
      <c r="H18" s="63"/>
      <c r="I18" s="63"/>
    </row>
    <row r="19" spans="2:9">
      <c r="B19" s="63"/>
      <c r="C19" s="65"/>
      <c r="D19" s="65"/>
      <c r="E19" s="63"/>
      <c r="F19" s="63"/>
      <c r="G19" s="63"/>
      <c r="H19" s="63"/>
      <c r="I19" s="63"/>
    </row>
    <row r="20" spans="2:9">
      <c r="B20" s="63"/>
      <c r="C20" s="65"/>
      <c r="D20" s="65"/>
      <c r="E20" s="63"/>
      <c r="F20" s="63"/>
      <c r="G20" s="63"/>
      <c r="H20" s="63"/>
      <c r="I20" s="63"/>
    </row>
    <row r="21" spans="2:9">
      <c r="C21" s="1"/>
      <c r="D21" s="1"/>
    </row>
    <row r="22" spans="2:9">
      <c r="C22" s="1"/>
      <c r="D22" s="1"/>
    </row>
  </sheetData>
  <pageMargins left="0.18" right="0.24" top="0.59" bottom="0.75" header="0.25" footer="0.3"/>
  <pageSetup scale="7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127"/>
  <sheetViews>
    <sheetView zoomScale="150" zoomScaleNormal="150" workbookViewId="0">
      <pane xSplit="1" topLeftCell="AE1" activePane="topRight" state="frozen"/>
      <selection pane="topRight" activeCell="AO3" sqref="AO3"/>
    </sheetView>
  </sheetViews>
  <sheetFormatPr defaultRowHeight="15"/>
  <cols>
    <col min="1" max="1" width="31.5703125" customWidth="1"/>
    <col min="2" max="2" width="14.7109375" style="288" customWidth="1"/>
    <col min="3" max="3" width="8.28515625" style="288" customWidth="1"/>
    <col min="4" max="4" width="13.85546875" style="288" customWidth="1"/>
    <col min="5" max="5" width="8.28515625" style="288" customWidth="1"/>
    <col min="6" max="7" width="7.42578125" style="288" customWidth="1"/>
    <col min="8" max="8" width="13.42578125" style="288" customWidth="1"/>
    <col min="9" max="9" width="8.42578125" style="288" customWidth="1"/>
    <col min="10" max="11" width="7.42578125" style="288" customWidth="1"/>
    <col min="12" max="12" width="13.85546875" style="288" customWidth="1"/>
    <col min="13" max="13" width="8.42578125" style="288" customWidth="1"/>
    <col min="14" max="15" width="7.42578125" style="288" customWidth="1"/>
    <col min="16" max="16" width="13.7109375" style="288" customWidth="1"/>
    <col min="17" max="17" width="8.28515625" style="288" customWidth="1"/>
    <col min="18" max="19" width="7.42578125" style="288" customWidth="1"/>
    <col min="20" max="20" width="14.140625" style="288" customWidth="1"/>
    <col min="21" max="21" width="8.28515625" style="288" customWidth="1"/>
    <col min="22" max="23" width="7.42578125" style="288" customWidth="1"/>
    <col min="24" max="24" width="14.42578125" style="288" customWidth="1"/>
    <col min="25" max="25" width="8" style="288" customWidth="1"/>
    <col min="26" max="27" width="7.42578125" style="288" customWidth="1"/>
    <col min="28" max="28" width="14.28515625" style="288" customWidth="1"/>
    <col min="29" max="29" width="8.28515625" style="288" customWidth="1"/>
    <col min="30" max="31" width="7.42578125" style="288" customWidth="1"/>
    <col min="32" max="32" width="14.140625" style="288" customWidth="1"/>
    <col min="33" max="33" width="8.28515625" style="288" customWidth="1"/>
    <col min="34" max="35" width="7.42578125" style="288" customWidth="1"/>
    <col min="36" max="36" width="7.140625" customWidth="1"/>
    <col min="37" max="38" width="7.28515625" customWidth="1"/>
    <col min="39" max="39" width="7.140625" customWidth="1"/>
    <col min="40" max="40" width="6.85546875" customWidth="1"/>
    <col min="41" max="41" width="7" customWidth="1"/>
    <col min="43" max="43" width="13.5703125" hidden="1" customWidth="1"/>
    <col min="44" max="44" width="9.7109375" hidden="1" customWidth="1"/>
    <col min="45" max="46" width="6.42578125" hidden="1" customWidth="1"/>
    <col min="47" max="47" width="10.7109375" customWidth="1"/>
  </cols>
  <sheetData>
    <row r="1" spans="1:49" ht="48" customHeight="1" thickBot="1">
      <c r="A1" s="424" t="s">
        <v>96</v>
      </c>
      <c r="B1" s="425"/>
      <c r="C1" s="425"/>
      <c r="D1" s="425"/>
      <c r="E1" s="425"/>
      <c r="F1" s="425"/>
      <c r="G1" s="425"/>
      <c r="H1" s="425"/>
      <c r="I1" s="425"/>
      <c r="J1" s="425"/>
      <c r="K1" s="425"/>
      <c r="L1" s="425"/>
      <c r="M1" s="425"/>
      <c r="N1" s="425"/>
      <c r="O1" s="425"/>
      <c r="P1" s="425"/>
      <c r="Q1" s="425"/>
      <c r="R1" s="425"/>
      <c r="S1" s="425"/>
      <c r="T1" s="425"/>
      <c r="U1" s="425"/>
      <c r="V1" s="425"/>
      <c r="W1" s="425"/>
      <c r="X1" s="425"/>
      <c r="Y1" s="425"/>
      <c r="Z1" s="425"/>
      <c r="AA1" s="425"/>
      <c r="AB1" s="425"/>
      <c r="AC1" s="425"/>
      <c r="AD1" s="425"/>
      <c r="AE1" s="425"/>
      <c r="AF1" s="425"/>
      <c r="AG1" s="425"/>
      <c r="AH1" s="425"/>
      <c r="AI1" s="425"/>
      <c r="AJ1" s="425"/>
      <c r="AK1" s="425"/>
      <c r="AL1" s="425"/>
      <c r="AM1" s="425"/>
      <c r="AN1" s="425"/>
      <c r="AO1" s="426"/>
    </row>
    <row r="2" spans="1:49" ht="30.75" customHeight="1" thickBot="1">
      <c r="A2" s="102"/>
      <c r="B2" s="427" t="s">
        <v>189</v>
      </c>
      <c r="C2" s="428"/>
      <c r="D2" s="427" t="s">
        <v>190</v>
      </c>
      <c r="E2" s="428"/>
      <c r="F2" s="427" t="s">
        <v>85</v>
      </c>
      <c r="G2" s="428"/>
      <c r="H2" s="427" t="s">
        <v>191</v>
      </c>
      <c r="I2" s="428"/>
      <c r="J2" s="427" t="s">
        <v>85</v>
      </c>
      <c r="K2" s="428"/>
      <c r="L2" s="427" t="s">
        <v>192</v>
      </c>
      <c r="M2" s="428"/>
      <c r="N2" s="427" t="s">
        <v>85</v>
      </c>
      <c r="O2" s="428"/>
      <c r="P2" s="427" t="s">
        <v>193</v>
      </c>
      <c r="Q2" s="428"/>
      <c r="R2" s="427" t="s">
        <v>85</v>
      </c>
      <c r="S2" s="428"/>
      <c r="T2" s="427" t="s">
        <v>195</v>
      </c>
      <c r="U2" s="428"/>
      <c r="V2" s="427" t="s">
        <v>85</v>
      </c>
      <c r="W2" s="428"/>
      <c r="X2" s="427" t="s">
        <v>197</v>
      </c>
      <c r="Y2" s="428"/>
      <c r="Z2" s="427" t="s">
        <v>85</v>
      </c>
      <c r="AA2" s="428"/>
      <c r="AB2" s="427" t="s">
        <v>198</v>
      </c>
      <c r="AC2" s="428"/>
      <c r="AD2" s="427" t="s">
        <v>85</v>
      </c>
      <c r="AE2" s="428"/>
      <c r="AF2" s="427" t="s">
        <v>200</v>
      </c>
      <c r="AG2" s="428"/>
      <c r="AH2" s="427" t="s">
        <v>85</v>
      </c>
      <c r="AI2" s="428"/>
      <c r="AJ2" s="427" t="s">
        <v>105</v>
      </c>
      <c r="AK2" s="428"/>
      <c r="AL2" s="427" t="s">
        <v>106</v>
      </c>
      <c r="AM2" s="428"/>
      <c r="AN2" s="427" t="s">
        <v>95</v>
      </c>
      <c r="AO2" s="428"/>
      <c r="AP2" s="103"/>
      <c r="AQ2" s="429" t="s">
        <v>110</v>
      </c>
      <c r="AR2" s="430"/>
      <c r="AS2" s="103"/>
      <c r="AT2" s="103"/>
    </row>
    <row r="3" spans="1:49" ht="14.25" customHeight="1">
      <c r="A3" s="200" t="s">
        <v>4</v>
      </c>
      <c r="B3" s="167" t="s">
        <v>80</v>
      </c>
      <c r="C3" s="254" t="s">
        <v>5</v>
      </c>
      <c r="D3" s="167" t="s">
        <v>80</v>
      </c>
      <c r="E3" s="254" t="s">
        <v>5</v>
      </c>
      <c r="F3" s="104" t="s">
        <v>80</v>
      </c>
      <c r="G3" s="105" t="s">
        <v>5</v>
      </c>
      <c r="H3" s="167" t="s">
        <v>80</v>
      </c>
      <c r="I3" s="254" t="s">
        <v>5</v>
      </c>
      <c r="J3" s="104" t="s">
        <v>80</v>
      </c>
      <c r="K3" s="105" t="s">
        <v>5</v>
      </c>
      <c r="L3" s="167" t="s">
        <v>80</v>
      </c>
      <c r="M3" s="254" t="s">
        <v>5</v>
      </c>
      <c r="N3" s="104" t="s">
        <v>80</v>
      </c>
      <c r="O3" s="105" t="s">
        <v>5</v>
      </c>
      <c r="P3" s="167" t="s">
        <v>80</v>
      </c>
      <c r="Q3" s="254" t="s">
        <v>5</v>
      </c>
      <c r="R3" s="104" t="s">
        <v>80</v>
      </c>
      <c r="S3" s="105" t="s">
        <v>5</v>
      </c>
      <c r="T3" s="167" t="s">
        <v>80</v>
      </c>
      <c r="U3" s="254" t="s">
        <v>5</v>
      </c>
      <c r="V3" s="104" t="s">
        <v>80</v>
      </c>
      <c r="W3" s="105" t="s">
        <v>5</v>
      </c>
      <c r="X3" s="167" t="s">
        <v>80</v>
      </c>
      <c r="Y3" s="254" t="s">
        <v>5</v>
      </c>
      <c r="Z3" s="104" t="s">
        <v>80</v>
      </c>
      <c r="AA3" s="105" t="s">
        <v>5</v>
      </c>
      <c r="AB3" s="167" t="s">
        <v>80</v>
      </c>
      <c r="AC3" s="254" t="s">
        <v>5</v>
      </c>
      <c r="AD3" s="104" t="s">
        <v>80</v>
      </c>
      <c r="AE3" s="105" t="s">
        <v>5</v>
      </c>
      <c r="AF3" s="167" t="s">
        <v>80</v>
      </c>
      <c r="AG3" s="254" t="s">
        <v>5</v>
      </c>
      <c r="AH3" s="104" t="s">
        <v>80</v>
      </c>
      <c r="AI3" s="105" t="s">
        <v>5</v>
      </c>
      <c r="AJ3" s="106" t="s">
        <v>80</v>
      </c>
      <c r="AK3" s="107" t="s">
        <v>5</v>
      </c>
      <c r="AL3" s="108" t="s">
        <v>80</v>
      </c>
      <c r="AM3" s="109" t="s">
        <v>5</v>
      </c>
      <c r="AN3" s="110" t="s">
        <v>80</v>
      </c>
      <c r="AO3" s="111" t="s">
        <v>5</v>
      </c>
      <c r="AP3" s="103"/>
      <c r="AQ3" s="112" t="s">
        <v>80</v>
      </c>
      <c r="AR3" s="113" t="s">
        <v>5</v>
      </c>
      <c r="AS3" s="103"/>
      <c r="AT3" s="103"/>
    </row>
    <row r="4" spans="1:49">
      <c r="A4" s="201" t="s">
        <v>0</v>
      </c>
      <c r="B4" s="168" t="s">
        <v>6</v>
      </c>
      <c r="C4" s="168" t="s">
        <v>6</v>
      </c>
      <c r="D4" s="168" t="s">
        <v>6</v>
      </c>
      <c r="E4" s="168" t="s">
        <v>6</v>
      </c>
      <c r="F4" s="114" t="s">
        <v>104</v>
      </c>
      <c r="G4" s="114" t="s">
        <v>104</v>
      </c>
      <c r="H4" s="168" t="s">
        <v>6</v>
      </c>
      <c r="I4" s="168" t="s">
        <v>6</v>
      </c>
      <c r="J4" s="114" t="s">
        <v>104</v>
      </c>
      <c r="K4" s="114" t="s">
        <v>104</v>
      </c>
      <c r="L4" s="168" t="s">
        <v>6</v>
      </c>
      <c r="M4" s="168" t="s">
        <v>6</v>
      </c>
      <c r="N4" s="114" t="s">
        <v>104</v>
      </c>
      <c r="O4" s="114" t="s">
        <v>104</v>
      </c>
      <c r="P4" s="168" t="s">
        <v>6</v>
      </c>
      <c r="Q4" s="168" t="s">
        <v>6</v>
      </c>
      <c r="R4" s="114" t="s">
        <v>104</v>
      </c>
      <c r="S4" s="114" t="s">
        <v>104</v>
      </c>
      <c r="T4" s="168" t="s">
        <v>6</v>
      </c>
      <c r="U4" s="168" t="s">
        <v>6</v>
      </c>
      <c r="V4" s="114" t="s">
        <v>104</v>
      </c>
      <c r="W4" s="114" t="s">
        <v>104</v>
      </c>
      <c r="X4" s="168" t="s">
        <v>6</v>
      </c>
      <c r="Y4" s="168" t="s">
        <v>6</v>
      </c>
      <c r="Z4" s="114" t="s">
        <v>104</v>
      </c>
      <c r="AA4" s="114" t="s">
        <v>104</v>
      </c>
      <c r="AB4" s="168" t="s">
        <v>6</v>
      </c>
      <c r="AC4" s="168" t="s">
        <v>6</v>
      </c>
      <c r="AD4" s="114" t="s">
        <v>104</v>
      </c>
      <c r="AE4" s="114" t="s">
        <v>104</v>
      </c>
      <c r="AF4" s="168" t="s">
        <v>6</v>
      </c>
      <c r="AG4" s="168" t="s">
        <v>6</v>
      </c>
      <c r="AH4" s="114" t="s">
        <v>104</v>
      </c>
      <c r="AI4" s="114" t="s">
        <v>104</v>
      </c>
      <c r="AJ4" s="115" t="s">
        <v>104</v>
      </c>
      <c r="AK4" s="115" t="s">
        <v>104</v>
      </c>
      <c r="AL4" s="116" t="s">
        <v>104</v>
      </c>
      <c r="AM4" s="116" t="s">
        <v>104</v>
      </c>
      <c r="AN4" s="110" t="s">
        <v>104</v>
      </c>
      <c r="AO4" s="111" t="s">
        <v>104</v>
      </c>
      <c r="AP4" s="103"/>
      <c r="AQ4" s="117" t="s">
        <v>6</v>
      </c>
      <c r="AR4" s="117" t="s">
        <v>6</v>
      </c>
      <c r="AS4" s="103"/>
      <c r="AT4" s="103"/>
    </row>
    <row r="5" spans="1:49">
      <c r="A5" s="202" t="s">
        <v>8</v>
      </c>
      <c r="B5" s="169">
        <v>4014753416.2199998</v>
      </c>
      <c r="C5" s="169">
        <v>6680.42</v>
      </c>
      <c r="D5" s="169">
        <v>4097534289.54</v>
      </c>
      <c r="E5" s="169">
        <v>6817.29</v>
      </c>
      <c r="F5" s="118">
        <f>((D5-B5)/B5)</f>
        <v>2.0619167539793922E-2</v>
      </c>
      <c r="G5" s="118">
        <f>((E5-C5)/C5)</f>
        <v>2.0488232775783544E-2</v>
      </c>
      <c r="H5" s="169">
        <v>4309010752.54</v>
      </c>
      <c r="I5" s="169">
        <v>7162.36</v>
      </c>
      <c r="J5" s="118">
        <f t="shared" ref="J5:J17" si="0">((H5-D5)/D5)</f>
        <v>5.1610663403073291E-2</v>
      </c>
      <c r="K5" s="118">
        <f t="shared" ref="K5:K17" si="1">((I5-E5)/E5)</f>
        <v>5.0616887355532728E-2</v>
      </c>
      <c r="L5" s="169">
        <v>4232765668.8800001</v>
      </c>
      <c r="M5" s="169">
        <v>7037.37</v>
      </c>
      <c r="N5" s="118">
        <f t="shared" ref="N5:N17" si="2">((L5-H5)/H5)</f>
        <v>-1.7694335901820676E-2</v>
      </c>
      <c r="O5" s="118">
        <f t="shared" ref="O5:O17" si="3">((M5-I5)/I5)</f>
        <v>-1.7450951920875212E-2</v>
      </c>
      <c r="P5" s="169">
        <v>4296118471.0900002</v>
      </c>
      <c r="Q5" s="169">
        <v>7145.68</v>
      </c>
      <c r="R5" s="118">
        <f t="shared" ref="R5:R17" si="4">((P5-L5)/L5)</f>
        <v>1.4967235884514095E-2</v>
      </c>
      <c r="S5" s="118">
        <f t="shared" ref="S5:S17" si="5">((Q5-M5)/M5)</f>
        <v>1.5390692829849844E-2</v>
      </c>
      <c r="T5" s="169">
        <v>4461366004.1400003</v>
      </c>
      <c r="U5" s="169">
        <v>7418.89</v>
      </c>
      <c r="V5" s="118">
        <f t="shared" ref="V5:V17" si="6">((T5-P5)/P5)</f>
        <v>3.846437991922369E-2</v>
      </c>
      <c r="W5" s="118">
        <f t="shared" ref="W5:W17" si="7">((U5-Q5)/Q5)</f>
        <v>3.8234289808667617E-2</v>
      </c>
      <c r="X5" s="169">
        <v>4449428484.7700005</v>
      </c>
      <c r="Y5" s="169">
        <v>7398.1</v>
      </c>
      <c r="Z5" s="118">
        <f t="shared" ref="Z5:Z17" si="8">((X5-T5)/T5)</f>
        <v>-2.6757543225375954E-3</v>
      </c>
      <c r="AA5" s="118">
        <f t="shared" ref="AA5:AA17" si="9">((Y5-U5)/U5)</f>
        <v>-2.8023060053458081E-3</v>
      </c>
      <c r="AB5" s="169">
        <v>4616122424.3299999</v>
      </c>
      <c r="AC5" s="169">
        <v>7675.67</v>
      </c>
      <c r="AD5" s="118">
        <f t="shared" ref="AD5:AD17" si="10">((AB5-X5)/X5)</f>
        <v>3.7464123792657428E-2</v>
      </c>
      <c r="AE5" s="118">
        <f t="shared" ref="AE5:AE17" si="11">((AC5-Y5)/Y5)</f>
        <v>3.7519092740027807E-2</v>
      </c>
      <c r="AF5" s="169">
        <v>4659600689.54</v>
      </c>
      <c r="AG5" s="169">
        <v>7748.1</v>
      </c>
      <c r="AH5" s="118">
        <f t="shared" ref="AH5:AH17" si="12">((AF5-AB5)/AB5)</f>
        <v>9.4187851216512367E-3</v>
      </c>
      <c r="AI5" s="118">
        <f t="shared" ref="AI5:AI17" si="13">((AG5-AC5)/AC5)</f>
        <v>9.4363097944544626E-3</v>
      </c>
      <c r="AJ5" s="119">
        <f>AVERAGE(F5,J5,N5,R5,V5,Z5,AD5,AH5)</f>
        <v>1.9021783179569422E-2</v>
      </c>
      <c r="AK5" s="119">
        <f>AVERAGE(G5,K5,O5,S5,W5,AA5,AE5,AI5)</f>
        <v>1.8929030922261867E-2</v>
      </c>
      <c r="AL5" s="120">
        <f>((AF5-D5)/D5)</f>
        <v>0.13717186002196924</v>
      </c>
      <c r="AM5" s="120">
        <f>((AG5-E5)/E5)</f>
        <v>0.13653665899499662</v>
      </c>
      <c r="AN5" s="121">
        <f>STDEV(F5,J5,N5,R5,V5,Z5,AD5,AH5)</f>
        <v>2.3022457066986083E-2</v>
      </c>
      <c r="AO5" s="207">
        <f>STDEV(G5,K5,O5,S5,W5,AA5,AE5,AI5)</f>
        <v>2.2750888591782228E-2</v>
      </c>
      <c r="AP5" s="122"/>
      <c r="AQ5" s="123">
        <v>7877662528.1199999</v>
      </c>
      <c r="AR5" s="123">
        <v>7704.04</v>
      </c>
      <c r="AS5" s="124" t="e">
        <f>(#REF!/AQ5)-1</f>
        <v>#REF!</v>
      </c>
      <c r="AT5" s="124" t="e">
        <f>(#REF!/AR5)-1</f>
        <v>#REF!</v>
      </c>
    </row>
    <row r="6" spans="1:49">
      <c r="A6" s="202" t="s">
        <v>62</v>
      </c>
      <c r="B6" s="170">
        <v>471754372.69999999</v>
      </c>
      <c r="C6" s="169">
        <v>0.94</v>
      </c>
      <c r="D6" s="170">
        <v>489809910.13999999</v>
      </c>
      <c r="E6" s="169">
        <v>0.98</v>
      </c>
      <c r="F6" s="118">
        <f>((D6-B6)/B6)</f>
        <v>3.8273174526528342E-2</v>
      </c>
      <c r="G6" s="118">
        <f>((E6-C6)/C6)</f>
        <v>4.2553191489361743E-2</v>
      </c>
      <c r="H6" s="170">
        <v>500950179.67000002</v>
      </c>
      <c r="I6" s="169">
        <v>1</v>
      </c>
      <c r="J6" s="118">
        <f t="shared" si="0"/>
        <v>2.2744067237871649E-2</v>
      </c>
      <c r="K6" s="118">
        <f t="shared" si="1"/>
        <v>2.0408163265306142E-2</v>
      </c>
      <c r="L6" s="170">
        <v>499492776.66000003</v>
      </c>
      <c r="M6" s="169">
        <v>1</v>
      </c>
      <c r="N6" s="118">
        <f t="shared" si="2"/>
        <v>-2.9092773476197811E-3</v>
      </c>
      <c r="O6" s="118">
        <f t="shared" si="3"/>
        <v>0</v>
      </c>
      <c r="P6" s="170">
        <v>510976220.19</v>
      </c>
      <c r="Q6" s="169">
        <v>1.02</v>
      </c>
      <c r="R6" s="118">
        <f t="shared" si="4"/>
        <v>2.29902094015999E-2</v>
      </c>
      <c r="S6" s="118">
        <f t="shared" si="5"/>
        <v>2.0000000000000018E-2</v>
      </c>
      <c r="T6" s="170">
        <v>523075045.67000002</v>
      </c>
      <c r="U6" s="169">
        <v>1.05</v>
      </c>
      <c r="V6" s="118">
        <f t="shared" si="6"/>
        <v>2.3677864060877872E-2</v>
      </c>
      <c r="W6" s="118">
        <f t="shared" si="7"/>
        <v>2.9411764705882377E-2</v>
      </c>
      <c r="X6" s="170">
        <v>530293097.72000003</v>
      </c>
      <c r="Y6" s="169">
        <v>1.06</v>
      </c>
      <c r="Z6" s="118">
        <f t="shared" si="8"/>
        <v>1.3799266682191851E-2</v>
      </c>
      <c r="AA6" s="118">
        <f t="shared" si="9"/>
        <v>9.5238095238095316E-3</v>
      </c>
      <c r="AB6" s="170">
        <v>549511633.25999999</v>
      </c>
      <c r="AC6" s="169">
        <v>1.1000000000000001</v>
      </c>
      <c r="AD6" s="118">
        <f t="shared" si="10"/>
        <v>3.6241345819189856E-2</v>
      </c>
      <c r="AE6" s="118">
        <f t="shared" si="11"/>
        <v>3.7735849056603807E-2</v>
      </c>
      <c r="AF6" s="170">
        <v>557710925.76999998</v>
      </c>
      <c r="AG6" s="169">
        <v>1.1200000000000001</v>
      </c>
      <c r="AH6" s="118">
        <f t="shared" si="12"/>
        <v>1.4921053556878052E-2</v>
      </c>
      <c r="AI6" s="118">
        <f t="shared" si="13"/>
        <v>1.8181818181818195E-2</v>
      </c>
      <c r="AJ6" s="119">
        <f t="shared" ref="AJ6:AJ69" si="14">AVERAGE(F6,J6,N6,R6,V6,Z6,AD6,AH6)</f>
        <v>2.1217212992189718E-2</v>
      </c>
      <c r="AK6" s="119">
        <f t="shared" ref="AK6:AK69" si="15">AVERAGE(G6,K6,O6,S6,W6,AA6,AE6,AI6)</f>
        <v>2.2226824527847723E-2</v>
      </c>
      <c r="AL6" s="120">
        <f t="shared" ref="AL6:AL69" si="16">((AF6-D6)/D6)</f>
        <v>0.13862728014341763</v>
      </c>
      <c r="AM6" s="120">
        <f t="shared" ref="AM6:AM69" si="17">((AG6-E6)/E6)</f>
        <v>0.14285714285714299</v>
      </c>
      <c r="AN6" s="121">
        <f t="shared" ref="AN6:AN69" si="18">STDEV(F6,J6,N6,R6,V6,Z6,AD6,AH6)</f>
        <v>1.3119859984614124E-2</v>
      </c>
      <c r="AO6" s="207">
        <f t="shared" ref="AO6:AO69" si="19">STDEV(G6,K6,O6,S6,W6,AA6,AE6,AI6)</f>
        <v>1.4067902028779096E-2</v>
      </c>
      <c r="AP6" s="125"/>
      <c r="AQ6" s="126">
        <v>486981928.81999999</v>
      </c>
      <c r="AR6" s="127">
        <v>0.95</v>
      </c>
      <c r="AS6" s="124" t="e">
        <f>(#REF!/AQ6)-1</f>
        <v>#REF!</v>
      </c>
      <c r="AT6" s="124" t="e">
        <f>(#REF!/AR6)-1</f>
        <v>#REF!</v>
      </c>
    </row>
    <row r="7" spans="1:49">
      <c r="A7" s="202" t="s">
        <v>13</v>
      </c>
      <c r="B7" s="170">
        <v>217079627.16</v>
      </c>
      <c r="C7" s="169">
        <v>110.9</v>
      </c>
      <c r="D7" s="170">
        <v>221119386.66</v>
      </c>
      <c r="E7" s="169">
        <v>113</v>
      </c>
      <c r="F7" s="118">
        <f>((D7-B7)/B7)</f>
        <v>1.8609574527334471E-2</v>
      </c>
      <c r="G7" s="118">
        <f>((E7-C7)/C7)</f>
        <v>1.8935978358881823E-2</v>
      </c>
      <c r="H7" s="170">
        <v>221792679.91</v>
      </c>
      <c r="I7" s="169">
        <v>113.35</v>
      </c>
      <c r="J7" s="118">
        <f t="shared" si="0"/>
        <v>3.0449308862966254E-3</v>
      </c>
      <c r="K7" s="118">
        <f t="shared" si="1"/>
        <v>3.0973451327433125E-3</v>
      </c>
      <c r="L7" s="170">
        <v>201129839.61000001</v>
      </c>
      <c r="M7" s="169">
        <v>102.97</v>
      </c>
      <c r="N7" s="118">
        <f t="shared" si="2"/>
        <v>-9.3162859605576881E-2</v>
      </c>
      <c r="O7" s="118">
        <f t="shared" si="3"/>
        <v>-9.1574768416409311E-2</v>
      </c>
      <c r="P7" s="170">
        <v>217782082.56999999</v>
      </c>
      <c r="Q7" s="169">
        <v>111.27</v>
      </c>
      <c r="R7" s="118">
        <f t="shared" si="4"/>
        <v>8.2793497932924537E-2</v>
      </c>
      <c r="S7" s="118">
        <f t="shared" si="5"/>
        <v>8.060600174808194E-2</v>
      </c>
      <c r="T7" s="170">
        <v>234461097.52000001</v>
      </c>
      <c r="U7" s="169">
        <v>122.53</v>
      </c>
      <c r="V7" s="118">
        <f t="shared" si="6"/>
        <v>7.6585799681840275E-2</v>
      </c>
      <c r="W7" s="118">
        <f t="shared" si="7"/>
        <v>0.10119529073425007</v>
      </c>
      <c r="X7" s="170">
        <v>220183069.69999999</v>
      </c>
      <c r="Y7" s="169">
        <v>113.38</v>
      </c>
      <c r="Z7" s="118">
        <f t="shared" si="8"/>
        <v>-6.0897214808874965E-2</v>
      </c>
      <c r="AA7" s="118">
        <f t="shared" si="9"/>
        <v>-7.4675589651513954E-2</v>
      </c>
      <c r="AB7" s="170">
        <v>235411150.52000001</v>
      </c>
      <c r="AC7" s="169">
        <v>121.3</v>
      </c>
      <c r="AD7" s="118">
        <f t="shared" si="10"/>
        <v>6.9160997894835069E-2</v>
      </c>
      <c r="AE7" s="118">
        <f t="shared" si="11"/>
        <v>6.9853589698359517E-2</v>
      </c>
      <c r="AF7" s="170">
        <v>238725230.03</v>
      </c>
      <c r="AG7" s="169">
        <v>123.04</v>
      </c>
      <c r="AH7" s="118">
        <f t="shared" si="12"/>
        <v>1.40778357468604E-2</v>
      </c>
      <c r="AI7" s="118">
        <f t="shared" si="13"/>
        <v>1.4344600164880537E-2</v>
      </c>
      <c r="AJ7" s="119">
        <f t="shared" si="14"/>
        <v>1.3776570281954942E-2</v>
      </c>
      <c r="AK7" s="119">
        <f t="shared" si="15"/>
        <v>1.5222805971159242E-2</v>
      </c>
      <c r="AL7" s="120">
        <f t="shared" si="16"/>
        <v>7.9621437251322036E-2</v>
      </c>
      <c r="AM7" s="120">
        <f t="shared" si="17"/>
        <v>8.8849557522123951E-2</v>
      </c>
      <c r="AN7" s="121">
        <f t="shared" si="18"/>
        <v>6.428352715197326E-2</v>
      </c>
      <c r="AO7" s="207">
        <f t="shared" si="19"/>
        <v>6.9999777635109478E-2</v>
      </c>
      <c r="AP7" s="125"/>
      <c r="AQ7" s="123">
        <v>204065067.03999999</v>
      </c>
      <c r="AR7" s="127">
        <v>105.02</v>
      </c>
      <c r="AS7" s="124" t="e">
        <f>(#REF!/AQ7)-1</f>
        <v>#REF!</v>
      </c>
      <c r="AT7" s="124" t="e">
        <f>(#REF!/AR7)-1</f>
        <v>#REF!</v>
      </c>
    </row>
    <row r="8" spans="1:49">
      <c r="A8" s="202" t="s">
        <v>15</v>
      </c>
      <c r="B8" s="170">
        <v>247571719</v>
      </c>
      <c r="C8" s="181">
        <v>9.23</v>
      </c>
      <c r="D8" s="170">
        <v>264596463</v>
      </c>
      <c r="E8" s="181">
        <v>9.8699999999999992</v>
      </c>
      <c r="F8" s="118">
        <f>((D8-B8)/B8)</f>
        <v>6.8766917597724478E-2</v>
      </c>
      <c r="G8" s="118">
        <f>((E8-C8)/C8)</f>
        <v>6.9339111592632591E-2</v>
      </c>
      <c r="H8" s="170">
        <v>277815299</v>
      </c>
      <c r="I8" s="181">
        <v>10.37</v>
      </c>
      <c r="J8" s="118">
        <f t="shared" si="0"/>
        <v>4.99584758243726E-2</v>
      </c>
      <c r="K8" s="118">
        <f t="shared" si="1"/>
        <v>5.0658561296859174E-2</v>
      </c>
      <c r="L8" s="170">
        <v>269593195</v>
      </c>
      <c r="M8" s="181">
        <v>10.07</v>
      </c>
      <c r="N8" s="118">
        <f t="shared" si="2"/>
        <v>-2.9595576736038572E-2</v>
      </c>
      <c r="O8" s="118">
        <f t="shared" si="3"/>
        <v>-2.892960462873664E-2</v>
      </c>
      <c r="P8" s="170">
        <v>279827621</v>
      </c>
      <c r="Q8" s="181">
        <v>10.45</v>
      </c>
      <c r="R8" s="118">
        <f t="shared" si="4"/>
        <v>3.796247898616284E-2</v>
      </c>
      <c r="S8" s="118">
        <f t="shared" si="5"/>
        <v>3.7735849056603675E-2</v>
      </c>
      <c r="T8" s="170">
        <v>365957869</v>
      </c>
      <c r="U8" s="181">
        <v>10.77</v>
      </c>
      <c r="V8" s="118">
        <f t="shared" si="6"/>
        <v>0.30779752081728917</v>
      </c>
      <c r="W8" s="118">
        <f t="shared" si="7"/>
        <v>3.0622009569378019E-2</v>
      </c>
      <c r="X8" s="170">
        <v>365597461</v>
      </c>
      <c r="Y8" s="181">
        <v>10.76</v>
      </c>
      <c r="Z8" s="118">
        <f t="shared" si="8"/>
        <v>-9.8483467778636563E-4</v>
      </c>
      <c r="AA8" s="118">
        <f t="shared" si="9"/>
        <v>-9.2850510677806755E-4</v>
      </c>
      <c r="AB8" s="170">
        <v>380060433</v>
      </c>
      <c r="AC8" s="181">
        <v>11.19</v>
      </c>
      <c r="AD8" s="118">
        <f t="shared" si="10"/>
        <v>3.9559826155357247E-2</v>
      </c>
      <c r="AE8" s="118">
        <f t="shared" si="11"/>
        <v>3.9962825278810385E-2</v>
      </c>
      <c r="AF8" s="170">
        <v>390908238</v>
      </c>
      <c r="AG8" s="181">
        <v>11.5</v>
      </c>
      <c r="AH8" s="118">
        <f t="shared" si="12"/>
        <v>2.8542316058456946E-2</v>
      </c>
      <c r="AI8" s="118">
        <f t="shared" si="13"/>
        <v>2.7703306523681904E-2</v>
      </c>
      <c r="AJ8" s="119">
        <f t="shared" si="14"/>
        <v>6.2750890503192297E-2</v>
      </c>
      <c r="AK8" s="119">
        <f t="shared" si="15"/>
        <v>2.8270444197806381E-2</v>
      </c>
      <c r="AL8" s="120">
        <f t="shared" si="16"/>
        <v>0.47737514541152426</v>
      </c>
      <c r="AM8" s="120">
        <f t="shared" si="17"/>
        <v>0.16514690982776098</v>
      </c>
      <c r="AN8" s="121">
        <f t="shared" si="18"/>
        <v>0.10362040583383887</v>
      </c>
      <c r="AO8" s="207">
        <f t="shared" si="19"/>
        <v>3.0576472337872817E-2</v>
      </c>
      <c r="AP8" s="125"/>
      <c r="AQ8" s="128">
        <v>166618649</v>
      </c>
      <c r="AR8" s="129">
        <v>9.4</v>
      </c>
      <c r="AS8" s="124" t="e">
        <f>(#REF!/AQ8)-1</f>
        <v>#REF!</v>
      </c>
      <c r="AT8" s="124" t="e">
        <f>(#REF!/AR8)-1</f>
        <v>#REF!</v>
      </c>
    </row>
    <row r="9" spans="1:49">
      <c r="A9" s="202" t="s">
        <v>102</v>
      </c>
      <c r="B9" s="170">
        <v>843566044.65999997</v>
      </c>
      <c r="C9" s="181">
        <v>0.55249999999999999</v>
      </c>
      <c r="D9" s="170">
        <v>878260520.63999999</v>
      </c>
      <c r="E9" s="181">
        <v>0.59019999999999995</v>
      </c>
      <c r="F9" s="118">
        <f>((D9-B9)/B9)</f>
        <v>4.112834578824668E-2</v>
      </c>
      <c r="G9" s="118">
        <f>((E9-C9)/C9)</f>
        <v>6.8235294117646977E-2</v>
      </c>
      <c r="H9" s="170">
        <v>1120592077.8599999</v>
      </c>
      <c r="I9" s="181">
        <v>0.61460000000000004</v>
      </c>
      <c r="J9" s="118">
        <f t="shared" si="0"/>
        <v>0.27592217972340338</v>
      </c>
      <c r="K9" s="118">
        <f t="shared" si="1"/>
        <v>4.1341917993900523E-2</v>
      </c>
      <c r="L9" s="170">
        <v>1093579086.26</v>
      </c>
      <c r="M9" s="181">
        <v>0.60019999999999996</v>
      </c>
      <c r="N9" s="118">
        <f t="shared" si="2"/>
        <v>-2.4105999081830691E-2</v>
      </c>
      <c r="O9" s="118">
        <f t="shared" si="3"/>
        <v>-2.3429873088187565E-2</v>
      </c>
      <c r="P9" s="170">
        <v>1113680193.3800001</v>
      </c>
      <c r="Q9" s="181">
        <v>0.61099999999999999</v>
      </c>
      <c r="R9" s="118">
        <f t="shared" si="4"/>
        <v>1.8381027373836459E-2</v>
      </c>
      <c r="S9" s="118">
        <f t="shared" si="5"/>
        <v>1.7994001999333611E-2</v>
      </c>
      <c r="T9" s="170">
        <v>1141501470.21</v>
      </c>
      <c r="U9" s="181">
        <v>0.62619999999999998</v>
      </c>
      <c r="V9" s="118">
        <f t="shared" si="6"/>
        <v>2.4981387830525056E-2</v>
      </c>
      <c r="W9" s="118">
        <f t="shared" si="7"/>
        <v>2.4877250409165289E-2</v>
      </c>
      <c r="X9" s="170">
        <v>1164555283.27</v>
      </c>
      <c r="Y9" s="181">
        <v>0.6391</v>
      </c>
      <c r="Z9" s="118">
        <f t="shared" si="8"/>
        <v>2.0196043247985282E-2</v>
      </c>
      <c r="AA9" s="118">
        <f t="shared" si="9"/>
        <v>2.0600447141488377E-2</v>
      </c>
      <c r="AB9" s="170">
        <v>1232832111.5699999</v>
      </c>
      <c r="AC9" s="181">
        <v>0.67589999999999995</v>
      </c>
      <c r="AD9" s="118">
        <f t="shared" si="10"/>
        <v>5.8629100121621362E-2</v>
      </c>
      <c r="AE9" s="118">
        <f t="shared" si="11"/>
        <v>5.7580973243623761E-2</v>
      </c>
      <c r="AF9" s="170">
        <v>1238928092.52</v>
      </c>
      <c r="AG9" s="181">
        <v>0.67920000000000003</v>
      </c>
      <c r="AH9" s="118">
        <f t="shared" si="12"/>
        <v>4.944696761862306E-3</v>
      </c>
      <c r="AI9" s="118">
        <f t="shared" si="13"/>
        <v>4.8823790501554684E-3</v>
      </c>
      <c r="AJ9" s="119">
        <f t="shared" si="14"/>
        <v>5.2509597720706236E-2</v>
      </c>
      <c r="AK9" s="119">
        <f t="shared" si="15"/>
        <v>2.6510298858390804E-2</v>
      </c>
      <c r="AL9" s="120">
        <f t="shared" si="16"/>
        <v>0.41066125984710866</v>
      </c>
      <c r="AM9" s="120">
        <f t="shared" si="17"/>
        <v>0.15079634022365315</v>
      </c>
      <c r="AN9" s="121">
        <f t="shared" si="18"/>
        <v>9.3487401699198364E-2</v>
      </c>
      <c r="AO9" s="207">
        <f t="shared" si="19"/>
        <v>2.9272725380338736E-2</v>
      </c>
      <c r="AP9" s="125"/>
      <c r="AQ9" s="123">
        <v>1147996444.8800001</v>
      </c>
      <c r="AR9" s="127">
        <v>0.69840000000000002</v>
      </c>
      <c r="AS9" s="124" t="e">
        <f>(#REF!/AQ9)-1</f>
        <v>#REF!</v>
      </c>
      <c r="AT9" s="124" t="e">
        <f>(#REF!/AR9)-1</f>
        <v>#REF!</v>
      </c>
    </row>
    <row r="10" spans="1:49">
      <c r="A10" s="202" t="s">
        <v>16</v>
      </c>
      <c r="B10" s="170">
        <v>1844385354.6199999</v>
      </c>
      <c r="C10" s="181">
        <v>12.4855</v>
      </c>
      <c r="D10" s="170">
        <v>1946229492.6800001</v>
      </c>
      <c r="E10" s="181">
        <v>12.8538</v>
      </c>
      <c r="F10" s="118">
        <f>((D10-B10)/B10)</f>
        <v>5.5218470372740087E-2</v>
      </c>
      <c r="G10" s="118">
        <f>((E10-C10)/C10)</f>
        <v>2.949821793280202E-2</v>
      </c>
      <c r="H10" s="170">
        <v>2017938535.4400001</v>
      </c>
      <c r="I10" s="181">
        <v>13.659700000000001</v>
      </c>
      <c r="J10" s="118">
        <f t="shared" si="0"/>
        <v>3.6845111550156961E-2</v>
      </c>
      <c r="K10" s="118">
        <f t="shared" si="1"/>
        <v>6.2697412438345174E-2</v>
      </c>
      <c r="L10" s="170">
        <v>2001861017.0999999</v>
      </c>
      <c r="M10" s="181">
        <v>13.555199999999999</v>
      </c>
      <c r="N10" s="118">
        <f t="shared" si="2"/>
        <v>-7.9672983381996517E-3</v>
      </c>
      <c r="O10" s="118">
        <f t="shared" si="3"/>
        <v>-7.6502412205247247E-3</v>
      </c>
      <c r="P10" s="170">
        <v>2035576627</v>
      </c>
      <c r="Q10" s="181">
        <v>13.7843</v>
      </c>
      <c r="R10" s="118">
        <f t="shared" si="4"/>
        <v>1.6842133201056226E-2</v>
      </c>
      <c r="S10" s="118">
        <f t="shared" si="5"/>
        <v>1.6901262983947177E-2</v>
      </c>
      <c r="T10" s="170">
        <v>2105402571.73</v>
      </c>
      <c r="U10" s="181">
        <v>14.2446</v>
      </c>
      <c r="V10" s="118">
        <f t="shared" si="6"/>
        <v>3.4302783694715719E-2</v>
      </c>
      <c r="W10" s="118">
        <f t="shared" si="7"/>
        <v>3.3393063122537973E-2</v>
      </c>
      <c r="X10" s="170">
        <v>2103777398.4100001</v>
      </c>
      <c r="Y10" s="181">
        <v>14.236800000000001</v>
      </c>
      <c r="Z10" s="118">
        <f t="shared" si="8"/>
        <v>-7.7190621015748803E-4</v>
      </c>
      <c r="AA10" s="118">
        <f t="shared" si="9"/>
        <v>-5.4757592350782643E-4</v>
      </c>
      <c r="AB10" s="170">
        <v>2187615038.3099999</v>
      </c>
      <c r="AC10" s="181">
        <v>14.8024</v>
      </c>
      <c r="AD10" s="118">
        <f t="shared" si="10"/>
        <v>3.9851003230362184E-2</v>
      </c>
      <c r="AE10" s="118">
        <f t="shared" si="11"/>
        <v>3.9728028770510217E-2</v>
      </c>
      <c r="AF10" s="170">
        <v>2236275134.1100001</v>
      </c>
      <c r="AG10" s="181">
        <v>15.1259</v>
      </c>
      <c r="AH10" s="118">
        <f t="shared" si="12"/>
        <v>2.2243445463600221E-2</v>
      </c>
      <c r="AI10" s="118">
        <f t="shared" si="13"/>
        <v>2.1854564124736478E-2</v>
      </c>
      <c r="AJ10" s="119">
        <f t="shared" si="14"/>
        <v>2.4570467870534279E-2</v>
      </c>
      <c r="AK10" s="119">
        <f t="shared" si="15"/>
        <v>2.4484341528605812E-2</v>
      </c>
      <c r="AL10" s="120">
        <f t="shared" si="16"/>
        <v>0.14902951708464809</v>
      </c>
      <c r="AM10" s="120">
        <f t="shared" si="17"/>
        <v>0.17676484774930371</v>
      </c>
      <c r="AN10" s="121">
        <f t="shared" si="18"/>
        <v>2.1328264315447886E-2</v>
      </c>
      <c r="AO10" s="207">
        <f t="shared" si="19"/>
        <v>2.2426897675129263E-2</v>
      </c>
      <c r="AP10" s="125"/>
      <c r="AQ10" s="123">
        <v>2845469436.1399999</v>
      </c>
      <c r="AR10" s="127">
        <v>13.0688</v>
      </c>
      <c r="AS10" s="124" t="e">
        <f>(#REF!/AQ10)-1</f>
        <v>#REF!</v>
      </c>
      <c r="AT10" s="124" t="e">
        <f>(#REF!/AR10)-1</f>
        <v>#REF!</v>
      </c>
    </row>
    <row r="11" spans="1:49" ht="12.75" customHeight="1">
      <c r="A11" s="202" t="s">
        <v>73</v>
      </c>
      <c r="B11" s="170">
        <v>169590695.84</v>
      </c>
      <c r="C11" s="181">
        <v>100.85</v>
      </c>
      <c r="D11" s="170">
        <v>177736736.33000001</v>
      </c>
      <c r="E11" s="181">
        <v>106.58</v>
      </c>
      <c r="F11" s="118">
        <f>((D11-B11)/B11)</f>
        <v>4.8033534208063958E-2</v>
      </c>
      <c r="G11" s="118">
        <f>((E11-C11)/C11)</f>
        <v>5.6817055032226123E-2</v>
      </c>
      <c r="H11" s="170">
        <v>177736736.33000001</v>
      </c>
      <c r="I11" s="181">
        <v>106.58</v>
      </c>
      <c r="J11" s="118">
        <f t="shared" si="0"/>
        <v>0</v>
      </c>
      <c r="K11" s="118">
        <f t="shared" si="1"/>
        <v>0</v>
      </c>
      <c r="L11" s="170">
        <v>182270076.63999999</v>
      </c>
      <c r="M11" s="181">
        <v>109</v>
      </c>
      <c r="N11" s="118">
        <f t="shared" si="2"/>
        <v>2.5505927494825921E-2</v>
      </c>
      <c r="O11" s="118">
        <f t="shared" si="3"/>
        <v>2.2705948583223886E-2</v>
      </c>
      <c r="P11" s="170">
        <v>184526677.16</v>
      </c>
      <c r="Q11" s="181">
        <v>110.35</v>
      </c>
      <c r="R11" s="118">
        <f t="shared" si="4"/>
        <v>1.2380532019290267E-2</v>
      </c>
      <c r="S11" s="118">
        <f t="shared" si="5"/>
        <v>1.238532110091738E-2</v>
      </c>
      <c r="T11" s="170">
        <v>188199977.77000001</v>
      </c>
      <c r="U11" s="181">
        <v>113.34</v>
      </c>
      <c r="V11" s="118">
        <f t="shared" si="6"/>
        <v>1.9906610071425915E-2</v>
      </c>
      <c r="W11" s="118">
        <f t="shared" si="7"/>
        <v>2.7095604893520701E-2</v>
      </c>
      <c r="X11" s="170">
        <v>189934437.18000001</v>
      </c>
      <c r="Y11" s="181">
        <v>113.59</v>
      </c>
      <c r="Z11" s="118">
        <f t="shared" si="8"/>
        <v>9.2160447123946342E-3</v>
      </c>
      <c r="AA11" s="118">
        <f t="shared" si="9"/>
        <v>2.2057526027880713E-3</v>
      </c>
      <c r="AB11" s="170">
        <v>197393618.00999999</v>
      </c>
      <c r="AC11" s="181">
        <v>118.08</v>
      </c>
      <c r="AD11" s="118">
        <f t="shared" si="10"/>
        <v>3.9272398100882316E-2</v>
      </c>
      <c r="AE11" s="118">
        <f t="shared" si="11"/>
        <v>3.9528127476010165E-2</v>
      </c>
      <c r="AF11" s="170">
        <v>198676345.09</v>
      </c>
      <c r="AG11" s="181">
        <v>118.89</v>
      </c>
      <c r="AH11" s="118">
        <f t="shared" si="12"/>
        <v>6.4983209332280948E-3</v>
      </c>
      <c r="AI11" s="118">
        <f t="shared" si="13"/>
        <v>6.8597560975609947E-3</v>
      </c>
      <c r="AJ11" s="119">
        <f t="shared" si="14"/>
        <v>2.0101670942513888E-2</v>
      </c>
      <c r="AK11" s="119">
        <f t="shared" si="15"/>
        <v>2.0949695723280912E-2</v>
      </c>
      <c r="AL11" s="120">
        <f t="shared" si="16"/>
        <v>0.1178124972494255</v>
      </c>
      <c r="AM11" s="120">
        <f t="shared" si="17"/>
        <v>0.11550009382623384</v>
      </c>
      <c r="AN11" s="121">
        <f t="shared" si="18"/>
        <v>1.6665580242534311E-2</v>
      </c>
      <c r="AO11" s="207">
        <f t="shared" si="19"/>
        <v>1.9764984477445513E-2</v>
      </c>
      <c r="AP11" s="125"/>
      <c r="AQ11" s="128">
        <v>155057555.75</v>
      </c>
      <c r="AR11" s="128">
        <v>111.51</v>
      </c>
      <c r="AS11" s="124" t="e">
        <f>(#REF!/AQ11)-1</f>
        <v>#REF!</v>
      </c>
      <c r="AT11" s="124" t="e">
        <f>(#REF!/AR11)-1</f>
        <v>#REF!</v>
      </c>
      <c r="AU11" s="231"/>
      <c r="AV11" s="232"/>
      <c r="AW11" s="289"/>
    </row>
    <row r="12" spans="1:49" ht="12.75" customHeight="1">
      <c r="A12" s="202" t="s">
        <v>74</v>
      </c>
      <c r="B12" s="170">
        <v>204038459.33000001</v>
      </c>
      <c r="C12" s="181">
        <v>7.3387000000000002</v>
      </c>
      <c r="D12" s="170">
        <v>205240119.06999999</v>
      </c>
      <c r="E12" s="181">
        <v>7.3813000000000004</v>
      </c>
      <c r="F12" s="118">
        <f>((D12-B12)/B12)</f>
        <v>5.8893786198242395E-3</v>
      </c>
      <c r="G12" s="118">
        <f>((E12-C12)/C12)</f>
        <v>5.8048428195729748E-3</v>
      </c>
      <c r="H12" s="170">
        <v>205584592.81999999</v>
      </c>
      <c r="I12" s="181">
        <v>7.3842999999999996</v>
      </c>
      <c r="J12" s="118">
        <f t="shared" si="0"/>
        <v>1.6783938323603898E-3</v>
      </c>
      <c r="K12" s="118">
        <f t="shared" si="1"/>
        <v>4.0643247124479772E-4</v>
      </c>
      <c r="L12" s="170">
        <v>212612076.61000001</v>
      </c>
      <c r="M12" s="181">
        <v>7.6440000000000001</v>
      </c>
      <c r="N12" s="118">
        <f t="shared" si="2"/>
        <v>3.4182930216725672E-2</v>
      </c>
      <c r="O12" s="118">
        <f t="shared" si="3"/>
        <v>3.5169210351692168E-2</v>
      </c>
      <c r="P12" s="170">
        <v>206390403.91</v>
      </c>
      <c r="Q12" s="181">
        <v>7.4337</v>
      </c>
      <c r="R12" s="118">
        <f t="shared" si="4"/>
        <v>-2.9263025878876098E-2</v>
      </c>
      <c r="S12" s="118">
        <f t="shared" si="5"/>
        <v>-2.7511773940345388E-2</v>
      </c>
      <c r="T12" s="170">
        <v>212348552.11000001</v>
      </c>
      <c r="U12" s="181">
        <v>7.6470000000000002</v>
      </c>
      <c r="V12" s="118">
        <f t="shared" si="6"/>
        <v>2.8868339259601278E-2</v>
      </c>
      <c r="W12" s="118">
        <f t="shared" si="7"/>
        <v>2.8693651882642595E-2</v>
      </c>
      <c r="X12" s="170">
        <v>209300551.63</v>
      </c>
      <c r="Y12" s="181">
        <v>7.5396999999999998</v>
      </c>
      <c r="Z12" s="118">
        <f t="shared" si="8"/>
        <v>-1.4353761538346187E-2</v>
      </c>
      <c r="AA12" s="118">
        <f t="shared" si="9"/>
        <v>-1.403164639728003E-2</v>
      </c>
      <c r="AB12" s="170">
        <v>217309078.05000001</v>
      </c>
      <c r="AC12" s="181">
        <v>7.8280000000000003</v>
      </c>
      <c r="AD12" s="118">
        <f t="shared" si="10"/>
        <v>3.8263283864427802E-2</v>
      </c>
      <c r="AE12" s="118">
        <f t="shared" si="11"/>
        <v>3.8237595660304845E-2</v>
      </c>
      <c r="AF12" s="170">
        <v>219034657.12</v>
      </c>
      <c r="AG12" s="181">
        <v>7.8898000000000001</v>
      </c>
      <c r="AH12" s="118">
        <f t="shared" si="12"/>
        <v>7.9406672076670418E-3</v>
      </c>
      <c r="AI12" s="118">
        <f t="shared" si="13"/>
        <v>7.8947368421052443E-3</v>
      </c>
      <c r="AJ12" s="119">
        <f t="shared" si="14"/>
        <v>9.1507756979230179E-3</v>
      </c>
      <c r="AK12" s="119">
        <f t="shared" si="15"/>
        <v>9.3328812112421517E-3</v>
      </c>
      <c r="AL12" s="120">
        <f t="shared" si="16"/>
        <v>6.7211703601161882E-2</v>
      </c>
      <c r="AM12" s="120">
        <f t="shared" si="17"/>
        <v>6.8890303876010958E-2</v>
      </c>
      <c r="AN12" s="121">
        <f t="shared" si="18"/>
        <v>2.3781596098314921E-2</v>
      </c>
      <c r="AO12" s="207">
        <f t="shared" si="19"/>
        <v>2.3529508605949781E-2</v>
      </c>
      <c r="AP12" s="125"/>
      <c r="AQ12" s="133">
        <v>212579164.06</v>
      </c>
      <c r="AR12" s="133">
        <v>9.9</v>
      </c>
      <c r="AS12" s="124" t="e">
        <f>(#REF!/AQ12)-1</f>
        <v>#REF!</v>
      </c>
      <c r="AT12" s="124" t="e">
        <f>(#REF!/AR12)-1</f>
        <v>#REF!</v>
      </c>
    </row>
    <row r="13" spans="1:49" ht="12.75" customHeight="1">
      <c r="A13" s="203" t="s">
        <v>92</v>
      </c>
      <c r="B13" s="169">
        <v>290474903.63999999</v>
      </c>
      <c r="C13" s="169">
        <v>1708.7</v>
      </c>
      <c r="D13" s="169">
        <v>305113834.22000003</v>
      </c>
      <c r="E13" s="169">
        <v>1794.98</v>
      </c>
      <c r="F13" s="118">
        <f>((D13-B13)/B13)</f>
        <v>5.0396541651470166E-2</v>
      </c>
      <c r="G13" s="118">
        <f>((E13-C13)/C13)</f>
        <v>5.0494528003745522E-2</v>
      </c>
      <c r="H13" s="169">
        <v>309390556.82999998</v>
      </c>
      <c r="I13" s="169">
        <v>1820.2</v>
      </c>
      <c r="J13" s="118">
        <f t="shared" si="0"/>
        <v>1.4016809893045545E-2</v>
      </c>
      <c r="K13" s="118">
        <f t="shared" si="1"/>
        <v>1.4050295825023136E-2</v>
      </c>
      <c r="L13" s="169">
        <v>302845720.99000001</v>
      </c>
      <c r="M13" s="169">
        <v>1781.6</v>
      </c>
      <c r="N13" s="118">
        <f t="shared" si="2"/>
        <v>-2.1153961216715957E-2</v>
      </c>
      <c r="O13" s="118">
        <f t="shared" si="3"/>
        <v>-2.1206460828480461E-2</v>
      </c>
      <c r="P13" s="169">
        <v>310064808.18000001</v>
      </c>
      <c r="Q13" s="169">
        <v>1824.85</v>
      </c>
      <c r="R13" s="118">
        <f t="shared" si="4"/>
        <v>2.3837507647130905E-2</v>
      </c>
      <c r="S13" s="118">
        <f t="shared" si="5"/>
        <v>2.42759317467445E-2</v>
      </c>
      <c r="T13" s="169">
        <v>313162872.69</v>
      </c>
      <c r="U13" s="169">
        <v>1843.13</v>
      </c>
      <c r="V13" s="118">
        <f t="shared" si="6"/>
        <v>9.9916676393713485E-3</v>
      </c>
      <c r="W13" s="118">
        <f t="shared" si="7"/>
        <v>1.001726169274198E-2</v>
      </c>
      <c r="X13" s="169">
        <v>315615040.14999998</v>
      </c>
      <c r="Y13" s="169">
        <v>1857.64</v>
      </c>
      <c r="Z13" s="118">
        <f t="shared" si="8"/>
        <v>7.8303262418574753E-3</v>
      </c>
      <c r="AA13" s="118">
        <f t="shared" si="9"/>
        <v>7.8724777959232346E-3</v>
      </c>
      <c r="AB13" s="169">
        <v>332007801.70999998</v>
      </c>
      <c r="AC13" s="169">
        <v>1954.31</v>
      </c>
      <c r="AD13" s="118">
        <f t="shared" si="10"/>
        <v>5.1939101356542255E-2</v>
      </c>
      <c r="AE13" s="118">
        <f t="shared" si="11"/>
        <v>5.2039146443874938E-2</v>
      </c>
      <c r="AF13" s="169">
        <v>336238425.82999998</v>
      </c>
      <c r="AG13" s="169">
        <v>1979.24</v>
      </c>
      <c r="AH13" s="118">
        <f t="shared" si="12"/>
        <v>1.2742544296279348E-2</v>
      </c>
      <c r="AI13" s="118">
        <f t="shared" si="13"/>
        <v>1.2756420424600019E-2</v>
      </c>
      <c r="AJ13" s="119">
        <f t="shared" si="14"/>
        <v>1.8700067188622639E-2</v>
      </c>
      <c r="AK13" s="119">
        <f t="shared" si="15"/>
        <v>1.8787450138021605E-2</v>
      </c>
      <c r="AL13" s="120">
        <f t="shared" si="16"/>
        <v>0.10200976854939263</v>
      </c>
      <c r="AM13" s="120">
        <f t="shared" si="17"/>
        <v>0.1026529543504663</v>
      </c>
      <c r="AN13" s="121">
        <f t="shared" si="18"/>
        <v>2.3831699265764495E-2</v>
      </c>
      <c r="AO13" s="207">
        <f t="shared" si="19"/>
        <v>2.3891173551721646E-2</v>
      </c>
      <c r="AP13" s="125"/>
      <c r="AQ13" s="123">
        <v>305162610.31</v>
      </c>
      <c r="AR13" s="123">
        <v>1481.86</v>
      </c>
      <c r="AS13" s="124" t="e">
        <f>(#REF!/AQ13)-1</f>
        <v>#REF!</v>
      </c>
      <c r="AT13" s="124" t="e">
        <f>(#REF!/AR13)-1</f>
        <v>#REF!</v>
      </c>
    </row>
    <row r="14" spans="1:49" s="288" customFormat="1" ht="12.75" customHeight="1">
      <c r="A14" s="202" t="s">
        <v>108</v>
      </c>
      <c r="B14" s="169">
        <v>131254251.37</v>
      </c>
      <c r="C14" s="169">
        <v>84.34</v>
      </c>
      <c r="D14" s="169">
        <v>134671171.19999999</v>
      </c>
      <c r="E14" s="169">
        <v>87.38</v>
      </c>
      <c r="F14" s="118">
        <f>((D14-B14)/B14)</f>
        <v>2.6032831655622608E-2</v>
      </c>
      <c r="G14" s="118">
        <f>((E14-C14)/C14)</f>
        <v>3.6044581456011283E-2</v>
      </c>
      <c r="H14" s="169">
        <v>140503291.84999999</v>
      </c>
      <c r="I14" s="169">
        <v>90.6</v>
      </c>
      <c r="J14" s="118">
        <f t="shared" si="0"/>
        <v>4.3306378032004572E-2</v>
      </c>
      <c r="K14" s="118">
        <f t="shared" si="1"/>
        <v>3.6850537880521846E-2</v>
      </c>
      <c r="L14" s="169">
        <v>139884688.84999999</v>
      </c>
      <c r="M14" s="169">
        <v>89.64</v>
      </c>
      <c r="N14" s="118">
        <f t="shared" si="2"/>
        <v>-4.4027651726510067E-3</v>
      </c>
      <c r="O14" s="118">
        <f t="shared" si="3"/>
        <v>-1.0596026490066158E-2</v>
      </c>
      <c r="P14" s="169">
        <v>141383680.59999999</v>
      </c>
      <c r="Q14" s="169">
        <v>90.4</v>
      </c>
      <c r="R14" s="118">
        <f t="shared" si="4"/>
        <v>1.0715910099406136E-2</v>
      </c>
      <c r="S14" s="118">
        <f t="shared" si="5"/>
        <v>8.4783578759482937E-3</v>
      </c>
      <c r="T14" s="169">
        <v>145010727.33000001</v>
      </c>
      <c r="U14" s="169">
        <v>92.8</v>
      </c>
      <c r="V14" s="118">
        <f t="shared" si="6"/>
        <v>2.5653927770218334E-2</v>
      </c>
      <c r="W14" s="118">
        <f t="shared" si="7"/>
        <v>2.6548672566371584E-2</v>
      </c>
      <c r="X14" s="169">
        <v>146195188.97999999</v>
      </c>
      <c r="Y14" s="169">
        <v>92.89</v>
      </c>
      <c r="Z14" s="118">
        <f t="shared" si="8"/>
        <v>8.1680967457290529E-3</v>
      </c>
      <c r="AA14" s="118">
        <f t="shared" si="9"/>
        <v>9.6982758620693329E-4</v>
      </c>
      <c r="AB14" s="169">
        <v>150622564.15000001</v>
      </c>
      <c r="AC14" s="169">
        <v>95.51</v>
      </c>
      <c r="AD14" s="118">
        <f t="shared" si="10"/>
        <v>3.0284000457810531E-2</v>
      </c>
      <c r="AE14" s="118">
        <f t="shared" si="11"/>
        <v>2.8205404241576106E-2</v>
      </c>
      <c r="AF14" s="169">
        <v>148237483.31</v>
      </c>
      <c r="AG14" s="169">
        <v>95.91</v>
      </c>
      <c r="AH14" s="118">
        <f t="shared" si="12"/>
        <v>-1.583481766798752E-2</v>
      </c>
      <c r="AI14" s="118">
        <f t="shared" si="13"/>
        <v>4.1880431368442198E-3</v>
      </c>
      <c r="AJ14" s="119">
        <f t="shared" si="14"/>
        <v>1.5490445240019083E-2</v>
      </c>
      <c r="AK14" s="119">
        <f t="shared" si="15"/>
        <v>1.6336174781676767E-2</v>
      </c>
      <c r="AL14" s="120">
        <f t="shared" si="16"/>
        <v>0.10073657182243334</v>
      </c>
      <c r="AM14" s="120">
        <f t="shared" si="17"/>
        <v>9.7619592584115372E-2</v>
      </c>
      <c r="AN14" s="121">
        <f t="shared" si="18"/>
        <v>1.949519564114981E-2</v>
      </c>
      <c r="AO14" s="207">
        <f t="shared" si="19"/>
        <v>1.7829448298586872E-2</v>
      </c>
      <c r="AP14" s="125"/>
      <c r="AQ14" s="123"/>
      <c r="AR14" s="123"/>
      <c r="AS14" s="124"/>
      <c r="AT14" s="124"/>
    </row>
    <row r="15" spans="1:49" s="288" customFormat="1" ht="12.75" customHeight="1">
      <c r="A15" s="202" t="s">
        <v>163</v>
      </c>
      <c r="B15" s="169">
        <v>189505059.03999999</v>
      </c>
      <c r="C15" s="169">
        <v>0.75</v>
      </c>
      <c r="D15" s="169">
        <v>205639190.5</v>
      </c>
      <c r="E15" s="169">
        <v>0.82</v>
      </c>
      <c r="F15" s="118">
        <f>((D15-B15)/B15)</f>
        <v>8.513826249142234E-2</v>
      </c>
      <c r="G15" s="118">
        <f>((E15-C15)/C15)</f>
        <v>9.3333333333333268E-2</v>
      </c>
      <c r="H15" s="169">
        <v>220523896.41999999</v>
      </c>
      <c r="I15" s="169">
        <v>0.88</v>
      </c>
      <c r="J15" s="118">
        <f t="shared" si="0"/>
        <v>7.2382632336806377E-2</v>
      </c>
      <c r="K15" s="118">
        <f t="shared" si="1"/>
        <v>7.3170731707317138E-2</v>
      </c>
      <c r="L15" s="169">
        <v>213839147.38</v>
      </c>
      <c r="M15" s="169">
        <v>0.85</v>
      </c>
      <c r="N15" s="118">
        <f t="shared" si="2"/>
        <v>-3.031303703825601E-2</v>
      </c>
      <c r="O15" s="118">
        <f t="shared" si="3"/>
        <v>-3.4090909090909123E-2</v>
      </c>
      <c r="P15" s="169">
        <v>221212461.16</v>
      </c>
      <c r="Q15" s="169">
        <v>0.88</v>
      </c>
      <c r="R15" s="118">
        <f t="shared" si="4"/>
        <v>3.4480654596407236E-2</v>
      </c>
      <c r="S15" s="118">
        <f t="shared" si="5"/>
        <v>3.5294117647058858E-2</v>
      </c>
      <c r="T15" s="169">
        <v>228987862.28999999</v>
      </c>
      <c r="U15" s="169">
        <v>0.91</v>
      </c>
      <c r="V15" s="118">
        <f t="shared" si="6"/>
        <v>3.5149019586089916E-2</v>
      </c>
      <c r="W15" s="118">
        <f t="shared" si="7"/>
        <v>3.4090909090909123E-2</v>
      </c>
      <c r="X15" s="169">
        <v>233974026.86000001</v>
      </c>
      <c r="Y15" s="169">
        <v>0.93</v>
      </c>
      <c r="Z15" s="118">
        <f t="shared" si="8"/>
        <v>2.1774798542314577E-2</v>
      </c>
      <c r="AA15" s="118">
        <f t="shared" si="9"/>
        <v>2.1978021978021997E-2</v>
      </c>
      <c r="AB15" s="169">
        <v>243845758.41</v>
      </c>
      <c r="AC15" s="169">
        <v>0.97</v>
      </c>
      <c r="AD15" s="118">
        <f t="shared" si="10"/>
        <v>4.2191570075027177E-2</v>
      </c>
      <c r="AE15" s="118">
        <f t="shared" si="11"/>
        <v>4.3010752688171956E-2</v>
      </c>
      <c r="AF15" s="169">
        <v>236140000</v>
      </c>
      <c r="AG15" s="169">
        <v>0.94</v>
      </c>
      <c r="AH15" s="118">
        <f t="shared" si="12"/>
        <v>-3.1600953242925001E-2</v>
      </c>
      <c r="AI15" s="118">
        <f t="shared" si="13"/>
        <v>-3.0927835051546421E-2</v>
      </c>
      <c r="AJ15" s="119">
        <f t="shared" si="14"/>
        <v>2.8650368418360828E-2</v>
      </c>
      <c r="AK15" s="119">
        <f t="shared" si="15"/>
        <v>2.9482390287794601E-2</v>
      </c>
      <c r="AL15" s="120">
        <f t="shared" si="16"/>
        <v>0.14832196832636335</v>
      </c>
      <c r="AM15" s="120">
        <f t="shared" si="17"/>
        <v>0.14634146341463414</v>
      </c>
      <c r="AN15" s="121">
        <f t="shared" si="18"/>
        <v>4.2286709051020742E-2</v>
      </c>
      <c r="AO15" s="207">
        <f t="shared" si="19"/>
        <v>4.4674890001718266E-2</v>
      </c>
      <c r="AP15" s="125"/>
      <c r="AQ15" s="123"/>
      <c r="AR15" s="123"/>
      <c r="AS15" s="124"/>
      <c r="AT15" s="124"/>
    </row>
    <row r="16" spans="1:49" s="288" customFormat="1" ht="12.75" customHeight="1">
      <c r="A16" s="202" t="s">
        <v>166</v>
      </c>
      <c r="B16" s="169">
        <v>180162872.06</v>
      </c>
      <c r="C16" s="169">
        <v>0.89280099999999996</v>
      </c>
      <c r="D16" s="169">
        <v>190963233.99000001</v>
      </c>
      <c r="E16" s="169">
        <v>0.946187</v>
      </c>
      <c r="F16" s="118">
        <f>((D16-B16)/B16)</f>
        <v>5.9947767298043186E-2</v>
      </c>
      <c r="G16" s="118">
        <f>((E16-C16)/C16)</f>
        <v>5.9796079977509041E-2</v>
      </c>
      <c r="H16" s="169">
        <v>199548958.61000001</v>
      </c>
      <c r="I16" s="169">
        <v>0.98876900000000001</v>
      </c>
      <c r="J16" s="118">
        <f t="shared" si="0"/>
        <v>4.4960092268072946E-2</v>
      </c>
      <c r="K16" s="118">
        <f t="shared" si="1"/>
        <v>4.5003788891625027E-2</v>
      </c>
      <c r="L16" s="169">
        <v>194419560.84999999</v>
      </c>
      <c r="M16" s="169">
        <v>0.96404800000000002</v>
      </c>
      <c r="N16" s="118">
        <f t="shared" si="2"/>
        <v>-2.5704958801739244E-2</v>
      </c>
      <c r="O16" s="118">
        <f t="shared" si="3"/>
        <v>-2.500179516145833E-2</v>
      </c>
      <c r="P16" s="169">
        <v>201005222.36000001</v>
      </c>
      <c r="Q16" s="169">
        <v>0.99695999999999996</v>
      </c>
      <c r="R16" s="118">
        <f t="shared" si="4"/>
        <v>3.3873451216572995E-2</v>
      </c>
      <c r="S16" s="118">
        <f t="shared" si="5"/>
        <v>3.4139378952085311E-2</v>
      </c>
      <c r="T16" s="169">
        <v>209008288.22999999</v>
      </c>
      <c r="U16" s="169">
        <v>1.036707</v>
      </c>
      <c r="V16" s="118">
        <f t="shared" si="6"/>
        <v>3.9815213634929833E-2</v>
      </c>
      <c r="W16" s="118">
        <f t="shared" si="7"/>
        <v>3.9868199325950981E-2</v>
      </c>
      <c r="X16" s="169">
        <v>206765925.37</v>
      </c>
      <c r="Y16" s="169">
        <v>1.0259689999999999</v>
      </c>
      <c r="Z16" s="118">
        <f t="shared" si="8"/>
        <v>-1.0728583440348598E-2</v>
      </c>
      <c r="AA16" s="118">
        <f t="shared" si="9"/>
        <v>-1.0357796368694468E-2</v>
      </c>
      <c r="AB16" s="169">
        <v>216091631.65000001</v>
      </c>
      <c r="AC16" s="169">
        <v>1.072192</v>
      </c>
      <c r="AD16" s="118">
        <f t="shared" si="10"/>
        <v>4.5102723107359174E-2</v>
      </c>
      <c r="AE16" s="118">
        <f t="shared" si="11"/>
        <v>4.5053018171114456E-2</v>
      </c>
      <c r="AF16" s="169">
        <v>216714858.59</v>
      </c>
      <c r="AG16" s="169">
        <v>1.0754220000000001</v>
      </c>
      <c r="AH16" s="118">
        <f t="shared" si="12"/>
        <v>2.8840864185311343E-3</v>
      </c>
      <c r="AI16" s="118">
        <f t="shared" si="13"/>
        <v>3.0125201456456178E-3</v>
      </c>
      <c r="AJ16" s="119">
        <f t="shared" si="14"/>
        <v>2.3768723962677676E-2</v>
      </c>
      <c r="AK16" s="119">
        <f t="shared" si="15"/>
        <v>2.3939174241722205E-2</v>
      </c>
      <c r="AL16" s="120">
        <f t="shared" si="16"/>
        <v>0.13485121749325057</v>
      </c>
      <c r="AM16" s="120">
        <f t="shared" si="17"/>
        <v>0.1365850513693383</v>
      </c>
      <c r="AN16" s="121">
        <f t="shared" si="18"/>
        <v>3.0814212213066274E-2</v>
      </c>
      <c r="AO16" s="207">
        <f t="shared" si="19"/>
        <v>3.0571774171302239E-2</v>
      </c>
      <c r="AP16" s="125"/>
      <c r="AQ16" s="123"/>
      <c r="AR16" s="123"/>
      <c r="AS16" s="124"/>
      <c r="AT16" s="124"/>
    </row>
    <row r="17" spans="1:46">
      <c r="A17" s="202" t="s">
        <v>179</v>
      </c>
      <c r="B17" s="169">
        <v>238610748.13999999</v>
      </c>
      <c r="C17" s="169">
        <v>81.23</v>
      </c>
      <c r="D17" s="169">
        <v>248189047.90000001</v>
      </c>
      <c r="E17" s="169">
        <v>86.26</v>
      </c>
      <c r="F17" s="118">
        <f>((D17-B17)/B17)</f>
        <v>4.0141945971269279E-2</v>
      </c>
      <c r="G17" s="118">
        <f>((E17-C17)/C17)</f>
        <v>6.1922934876277251E-2</v>
      </c>
      <c r="H17" s="169">
        <v>269370858.30000001</v>
      </c>
      <c r="I17" s="169">
        <v>91.71</v>
      </c>
      <c r="J17" s="118">
        <f t="shared" si="0"/>
        <v>8.5345467816672363E-2</v>
      </c>
      <c r="K17" s="118">
        <f t="shared" si="1"/>
        <v>6.3181080454439931E-2</v>
      </c>
      <c r="L17" s="169">
        <v>263787630.19999999</v>
      </c>
      <c r="M17" s="169">
        <v>89.82</v>
      </c>
      <c r="N17" s="118">
        <f t="shared" si="2"/>
        <v>-2.072691951622305E-2</v>
      </c>
      <c r="O17" s="118">
        <f t="shared" si="3"/>
        <v>-2.0608439646712471E-2</v>
      </c>
      <c r="P17" s="169">
        <v>267253332.84</v>
      </c>
      <c r="Q17" s="169">
        <v>90.92</v>
      </c>
      <c r="R17" s="118">
        <f t="shared" si="4"/>
        <v>1.3138230315698919E-2</v>
      </c>
      <c r="S17" s="118">
        <f t="shared" si="5"/>
        <v>1.2246715653529376E-2</v>
      </c>
      <c r="T17" s="169">
        <v>280277021.02999997</v>
      </c>
      <c r="U17" s="169">
        <v>94.68</v>
      </c>
      <c r="V17" s="118">
        <f t="shared" si="6"/>
        <v>4.8731621235934323E-2</v>
      </c>
      <c r="W17" s="118">
        <f t="shared" si="7"/>
        <v>4.1355037395512592E-2</v>
      </c>
      <c r="X17" s="169">
        <v>279621712.33999997</v>
      </c>
      <c r="Y17" s="169">
        <v>95.2</v>
      </c>
      <c r="Z17" s="118">
        <f t="shared" si="8"/>
        <v>-2.3380749787898433E-3</v>
      </c>
      <c r="AA17" s="118">
        <f t="shared" si="9"/>
        <v>5.4921841994084912E-3</v>
      </c>
      <c r="AB17" s="169">
        <v>290706161.86000001</v>
      </c>
      <c r="AC17" s="169">
        <v>98.92</v>
      </c>
      <c r="AD17" s="118">
        <f t="shared" si="10"/>
        <v>3.9640875621711896E-2</v>
      </c>
      <c r="AE17" s="118">
        <f t="shared" si="11"/>
        <v>3.9075630252100826E-2</v>
      </c>
      <c r="AF17" s="169">
        <v>292348904.80000001</v>
      </c>
      <c r="AG17" s="169">
        <v>99.48</v>
      </c>
      <c r="AH17" s="118">
        <f t="shared" si="12"/>
        <v>5.6508707262666125E-3</v>
      </c>
      <c r="AI17" s="118">
        <f t="shared" si="13"/>
        <v>5.6611403154064122E-3</v>
      </c>
      <c r="AJ17" s="119">
        <f t="shared" si="14"/>
        <v>2.6198002149067562E-2</v>
      </c>
      <c r="AK17" s="119">
        <f t="shared" si="15"/>
        <v>2.6040785437495304E-2</v>
      </c>
      <c r="AL17" s="120">
        <f t="shared" si="16"/>
        <v>0.17792830615875055</v>
      </c>
      <c r="AM17" s="120">
        <f t="shared" si="17"/>
        <v>0.15325759332251332</v>
      </c>
      <c r="AN17" s="121">
        <f t="shared" si="18"/>
        <v>3.3785730973205932E-2</v>
      </c>
      <c r="AO17" s="207">
        <f t="shared" si="19"/>
        <v>2.9941288179591529E-2</v>
      </c>
      <c r="AP17" s="125"/>
      <c r="AQ17" s="134">
        <v>100020653.31</v>
      </c>
      <c r="AR17" s="123">
        <v>100</v>
      </c>
      <c r="AS17" s="124" t="e">
        <f>(#REF!/AQ17)-1</f>
        <v>#REF!</v>
      </c>
      <c r="AT17" s="124" t="e">
        <f>(#REF!/AR17)-1</f>
        <v>#REF!</v>
      </c>
    </row>
    <row r="18" spans="1:46">
      <c r="A18" s="204" t="s">
        <v>57</v>
      </c>
      <c r="B18" s="174">
        <f>SUM(B5:B17)</f>
        <v>9042747523.7799988</v>
      </c>
      <c r="C18" s="175"/>
      <c r="D18" s="174">
        <f>SUM(D5:D17)</f>
        <v>9365103395.8700008</v>
      </c>
      <c r="E18" s="175"/>
      <c r="F18" s="118">
        <f>((D18-B18)/B18)</f>
        <v>3.5648000924751316E-2</v>
      </c>
      <c r="G18" s="118"/>
      <c r="H18" s="174">
        <f>SUM(H5:H17)</f>
        <v>9970758415.5799999</v>
      </c>
      <c r="I18" s="175"/>
      <c r="J18" s="118">
        <f>((H18-D18)/D18)</f>
        <v>6.4671471750871665E-2</v>
      </c>
      <c r="K18" s="118"/>
      <c r="L18" s="174">
        <f>SUM(L5:L17)</f>
        <v>9808080485.0300007</v>
      </c>
      <c r="M18" s="175"/>
      <c r="N18" s="118">
        <f>((L18-H18)/H18)</f>
        <v>-1.6315502168401122E-2</v>
      </c>
      <c r="O18" s="118"/>
      <c r="P18" s="174">
        <f>SUM(P5:P17)</f>
        <v>9985797801.4400005</v>
      </c>
      <c r="Q18" s="175"/>
      <c r="R18" s="118">
        <f>((P18-L18)/L18)</f>
        <v>1.8119479818833915E-2</v>
      </c>
      <c r="S18" s="118"/>
      <c r="T18" s="174">
        <f>SUM(T5:T17)</f>
        <v>10408759359.720003</v>
      </c>
      <c r="U18" s="175"/>
      <c r="V18" s="118">
        <f>((T18-P18)/P18)</f>
        <v>4.235631110205431E-2</v>
      </c>
      <c r="W18" s="118"/>
      <c r="X18" s="174">
        <f>SUM(X5:X17)</f>
        <v>10415241677.380001</v>
      </c>
      <c r="Y18" s="175"/>
      <c r="Z18" s="118">
        <f>((X18-T18)/T18)</f>
        <v>6.2277524496178913E-4</v>
      </c>
      <c r="AA18" s="118"/>
      <c r="AB18" s="174">
        <f>SUM(AB5:AB17)</f>
        <v>10849529404.829998</v>
      </c>
      <c r="AC18" s="175"/>
      <c r="AD18" s="118">
        <f>((AB18-X18)/X18)</f>
        <v>4.1697325986509791E-2</v>
      </c>
      <c r="AE18" s="118"/>
      <c r="AF18" s="174">
        <f>SUM(AF5:AF17)</f>
        <v>10969538984.709999</v>
      </c>
      <c r="AG18" s="175"/>
      <c r="AH18" s="118">
        <f>((AF18-AB18)/AB18)</f>
        <v>1.1061270530920462E-2</v>
      </c>
      <c r="AI18" s="118"/>
      <c r="AJ18" s="119">
        <f t="shared" si="14"/>
        <v>2.4732641648812767E-2</v>
      </c>
      <c r="AK18" s="119"/>
      <c r="AL18" s="120">
        <f t="shared" si="16"/>
        <v>0.17132064869113484</v>
      </c>
      <c r="AM18" s="120"/>
      <c r="AN18" s="121">
        <f t="shared" si="18"/>
        <v>2.6212116947815271E-2</v>
      </c>
      <c r="AO18" s="207"/>
      <c r="AP18" s="125"/>
      <c r="AQ18" s="135">
        <f>SUM(AQ5:AQ17)</f>
        <v>13501614037.429998</v>
      </c>
      <c r="AR18" s="136"/>
      <c r="AS18" s="124" t="e">
        <f>(#REF!/AQ18)-1</f>
        <v>#REF!</v>
      </c>
      <c r="AT18" s="124" t="e">
        <f>(#REF!/AR18)-1</f>
        <v>#REF!</v>
      </c>
    </row>
    <row r="19" spans="1:46">
      <c r="A19" s="205" t="s">
        <v>60</v>
      </c>
      <c r="B19" s="174"/>
      <c r="C19" s="176"/>
      <c r="D19" s="174"/>
      <c r="E19" s="176"/>
      <c r="F19" s="118"/>
      <c r="G19" s="118"/>
      <c r="H19" s="174"/>
      <c r="I19" s="176"/>
      <c r="J19" s="118"/>
      <c r="K19" s="118"/>
      <c r="L19" s="174"/>
      <c r="M19" s="176"/>
      <c r="N19" s="118"/>
      <c r="O19" s="118"/>
      <c r="P19" s="174"/>
      <c r="Q19" s="176"/>
      <c r="R19" s="118"/>
      <c r="S19" s="118"/>
      <c r="T19" s="174"/>
      <c r="U19" s="176"/>
      <c r="V19" s="118"/>
      <c r="W19" s="118"/>
      <c r="X19" s="174"/>
      <c r="Y19" s="176"/>
      <c r="Z19" s="118"/>
      <c r="AA19" s="118"/>
      <c r="AB19" s="174"/>
      <c r="AC19" s="176"/>
      <c r="AD19" s="118"/>
      <c r="AE19" s="118"/>
      <c r="AF19" s="174"/>
      <c r="AG19" s="176"/>
      <c r="AH19" s="118"/>
      <c r="AI19" s="118"/>
      <c r="AJ19" s="119"/>
      <c r="AK19" s="119"/>
      <c r="AL19" s="120"/>
      <c r="AM19" s="120"/>
      <c r="AN19" s="121"/>
      <c r="AO19" s="207"/>
      <c r="AP19" s="125"/>
      <c r="AQ19" s="135"/>
      <c r="AR19" s="101"/>
      <c r="AS19" s="124" t="e">
        <f>(#REF!/AQ19)-1</f>
        <v>#REF!</v>
      </c>
      <c r="AT19" s="124" t="e">
        <f>(#REF!/AR19)-1</f>
        <v>#REF!</v>
      </c>
    </row>
    <row r="20" spans="1:46">
      <c r="A20" s="202" t="s">
        <v>49</v>
      </c>
      <c r="B20" s="177">
        <v>336956811918.78003</v>
      </c>
      <c r="C20" s="177">
        <v>100</v>
      </c>
      <c r="D20" s="177">
        <v>337079735970.46997</v>
      </c>
      <c r="E20" s="177">
        <v>100</v>
      </c>
      <c r="F20" s="118">
        <f>((D20-B20)/B20)</f>
        <v>3.6480654891633704E-4</v>
      </c>
      <c r="G20" s="118">
        <f>((E20-C20)/C20)</f>
        <v>0</v>
      </c>
      <c r="H20" s="177">
        <v>337886423043.5</v>
      </c>
      <c r="I20" s="177">
        <v>100</v>
      </c>
      <c r="J20" s="118">
        <f t="shared" ref="J20:J42" si="20">((H20-D20)/D20)</f>
        <v>2.3931639518689415E-3</v>
      </c>
      <c r="K20" s="118">
        <f t="shared" ref="K20:K42" si="21">((I20-E20)/E20)</f>
        <v>0</v>
      </c>
      <c r="L20" s="177">
        <v>332739410613.71002</v>
      </c>
      <c r="M20" s="177">
        <v>100</v>
      </c>
      <c r="N20" s="118">
        <f t="shared" ref="N20:N42" si="22">((L20-H20)/H20)</f>
        <v>-1.5232966105676711E-2</v>
      </c>
      <c r="O20" s="118">
        <f t="shared" ref="O20:O42" si="23">((M20-I20)/I20)</f>
        <v>0</v>
      </c>
      <c r="P20" s="177">
        <v>332381807257.06</v>
      </c>
      <c r="Q20" s="177">
        <v>100</v>
      </c>
      <c r="R20" s="118">
        <f t="shared" ref="R20:R42" si="24">((P20-L20)/L20)</f>
        <v>-1.074724980700227E-3</v>
      </c>
      <c r="S20" s="118">
        <f t="shared" ref="S20:S42" si="25">((Q20-M20)/M20)</f>
        <v>0</v>
      </c>
      <c r="T20" s="177">
        <v>343288542800.59003</v>
      </c>
      <c r="U20" s="177">
        <v>100</v>
      </c>
      <c r="V20" s="118">
        <f t="shared" ref="V20:V42" si="26">((T20-P20)/P20)</f>
        <v>3.2813876407786949E-2</v>
      </c>
      <c r="W20" s="118">
        <f t="shared" ref="W20:W42" si="27">((U20-Q20)/Q20)</f>
        <v>0</v>
      </c>
      <c r="X20" s="177">
        <v>341425627436.96002</v>
      </c>
      <c r="Y20" s="177">
        <v>100</v>
      </c>
      <c r="Z20" s="118">
        <f t="shared" ref="Z20:Z42" si="28">((X20-T20)/T20)</f>
        <v>-5.4266750309582513E-3</v>
      </c>
      <c r="AA20" s="118">
        <f t="shared" ref="AA20:AA42" si="29">((Y20-U20)/U20)</f>
        <v>0</v>
      </c>
      <c r="AB20" s="177">
        <v>340585319302.59003</v>
      </c>
      <c r="AC20" s="177">
        <v>100</v>
      </c>
      <c r="AD20" s="118">
        <f t="shared" ref="AD20:AD42" si="30">((AB20-X20)/X20)</f>
        <v>-2.4611747532781426E-3</v>
      </c>
      <c r="AE20" s="118">
        <f t="shared" ref="AE20:AE42" si="31">((AC20-Y20)/Y20)</f>
        <v>0</v>
      </c>
      <c r="AF20" s="177">
        <v>340597891934.76001</v>
      </c>
      <c r="AG20" s="177">
        <v>100</v>
      </c>
      <c r="AH20" s="118">
        <f t="shared" ref="AH20:AH42" si="32">((AF20-AB20)/AB20)</f>
        <v>3.6914780107749936E-5</v>
      </c>
      <c r="AI20" s="118">
        <f t="shared" ref="AI20:AI42" si="33">((AG20-AC20)/AC20)</f>
        <v>0</v>
      </c>
      <c r="AJ20" s="119">
        <f t="shared" si="14"/>
        <v>1.4266526022583305E-3</v>
      </c>
      <c r="AK20" s="119">
        <f t="shared" si="15"/>
        <v>0</v>
      </c>
      <c r="AL20" s="120">
        <f t="shared" si="16"/>
        <v>1.0437162454043955E-2</v>
      </c>
      <c r="AM20" s="120">
        <f t="shared" si="17"/>
        <v>0</v>
      </c>
      <c r="AN20" s="121">
        <f t="shared" si="18"/>
        <v>1.3810109843173159E-2</v>
      </c>
      <c r="AO20" s="207">
        <f t="shared" si="19"/>
        <v>0</v>
      </c>
      <c r="AP20" s="125"/>
      <c r="AQ20" s="123">
        <v>58847545464.410004</v>
      </c>
      <c r="AR20" s="137">
        <v>100</v>
      </c>
      <c r="AS20" s="124" t="e">
        <f>(#REF!/AQ20)-1</f>
        <v>#REF!</v>
      </c>
      <c r="AT20" s="124" t="e">
        <f>(#REF!/AR20)-1</f>
        <v>#REF!</v>
      </c>
    </row>
    <row r="21" spans="1:46">
      <c r="A21" s="202" t="s">
        <v>23</v>
      </c>
      <c r="B21" s="177">
        <v>228340944096.13</v>
      </c>
      <c r="C21" s="177">
        <v>100</v>
      </c>
      <c r="D21" s="177">
        <v>230383572390.60001</v>
      </c>
      <c r="E21" s="177">
        <v>100</v>
      </c>
      <c r="F21" s="118">
        <f>((D21-B21)/B21)</f>
        <v>8.9455191777172843E-3</v>
      </c>
      <c r="G21" s="118">
        <f>((E21-C21)/C21)</f>
        <v>0</v>
      </c>
      <c r="H21" s="177">
        <v>231073253831.28</v>
      </c>
      <c r="I21" s="177">
        <v>100</v>
      </c>
      <c r="J21" s="118">
        <f t="shared" si="20"/>
        <v>2.9936224771733451E-3</v>
      </c>
      <c r="K21" s="118">
        <f t="shared" si="21"/>
        <v>0</v>
      </c>
      <c r="L21" s="177">
        <v>238451079524.17999</v>
      </c>
      <c r="M21" s="177">
        <v>100</v>
      </c>
      <c r="N21" s="118">
        <f t="shared" si="22"/>
        <v>3.1928514315581386E-2</v>
      </c>
      <c r="O21" s="118">
        <f t="shared" si="23"/>
        <v>0</v>
      </c>
      <c r="P21" s="177">
        <v>237322698083.84</v>
      </c>
      <c r="Q21" s="177">
        <v>100</v>
      </c>
      <c r="R21" s="118">
        <f t="shared" si="24"/>
        <v>-4.7321297206606838E-3</v>
      </c>
      <c r="S21" s="118">
        <f t="shared" si="25"/>
        <v>0</v>
      </c>
      <c r="T21" s="177">
        <v>237123836537.81</v>
      </c>
      <c r="U21" s="177">
        <v>100</v>
      </c>
      <c r="V21" s="118">
        <f t="shared" si="26"/>
        <v>-8.3793732178009419E-4</v>
      </c>
      <c r="W21" s="118">
        <f t="shared" si="27"/>
        <v>0</v>
      </c>
      <c r="X21" s="177">
        <v>238721717736.23999</v>
      </c>
      <c r="Y21" s="177">
        <v>100</v>
      </c>
      <c r="Z21" s="118">
        <f t="shared" si="28"/>
        <v>6.7385937312768067E-3</v>
      </c>
      <c r="AA21" s="118">
        <f t="shared" si="29"/>
        <v>0</v>
      </c>
      <c r="AB21" s="177">
        <v>235739543549.20999</v>
      </c>
      <c r="AC21" s="177">
        <v>100</v>
      </c>
      <c r="AD21" s="118">
        <f t="shared" si="30"/>
        <v>-1.2492261765328607E-2</v>
      </c>
      <c r="AE21" s="118">
        <f t="shared" si="31"/>
        <v>0</v>
      </c>
      <c r="AF21" s="177">
        <v>235916254304.48001</v>
      </c>
      <c r="AG21" s="177">
        <v>100</v>
      </c>
      <c r="AH21" s="118">
        <f t="shared" si="32"/>
        <v>7.4960166889918335E-4</v>
      </c>
      <c r="AI21" s="118">
        <f t="shared" si="33"/>
        <v>0</v>
      </c>
      <c r="AJ21" s="119">
        <f t="shared" si="14"/>
        <v>4.1616903203598272E-3</v>
      </c>
      <c r="AK21" s="119">
        <f t="shared" si="15"/>
        <v>0</v>
      </c>
      <c r="AL21" s="120">
        <f t="shared" si="16"/>
        <v>2.4015088647465328E-2</v>
      </c>
      <c r="AM21" s="120">
        <f t="shared" si="17"/>
        <v>0</v>
      </c>
      <c r="AN21" s="121">
        <f t="shared" si="18"/>
        <v>1.3065653597524419E-2</v>
      </c>
      <c r="AO21" s="207">
        <f t="shared" si="19"/>
        <v>0</v>
      </c>
      <c r="AP21" s="125"/>
      <c r="AQ21" s="123">
        <v>56630718400</v>
      </c>
      <c r="AR21" s="137">
        <v>100</v>
      </c>
      <c r="AS21" s="124" t="e">
        <f>(#REF!/AQ21)-1</f>
        <v>#REF!</v>
      </c>
      <c r="AT21" s="124" t="e">
        <f>(#REF!/AR21)-1</f>
        <v>#REF!</v>
      </c>
    </row>
    <row r="22" spans="1:46">
      <c r="A22" s="202" t="s">
        <v>103</v>
      </c>
      <c r="B22" s="177">
        <v>16018544659.549999</v>
      </c>
      <c r="C22" s="177">
        <v>1</v>
      </c>
      <c r="D22" s="177">
        <v>16404608248.139999</v>
      </c>
      <c r="E22" s="177">
        <v>1</v>
      </c>
      <c r="F22" s="118">
        <f>((D22-B22)/B22)</f>
        <v>2.4101040187807277E-2</v>
      </c>
      <c r="G22" s="118">
        <f>((E22-C22)/C22)</f>
        <v>0</v>
      </c>
      <c r="H22" s="177">
        <v>16530110986.610001</v>
      </c>
      <c r="I22" s="177">
        <v>1</v>
      </c>
      <c r="J22" s="118">
        <f t="shared" si="20"/>
        <v>7.6504562968903005E-3</v>
      </c>
      <c r="K22" s="118">
        <f t="shared" si="21"/>
        <v>0</v>
      </c>
      <c r="L22" s="177">
        <v>16434163864.530001</v>
      </c>
      <c r="M22" s="177">
        <v>1</v>
      </c>
      <c r="N22" s="118">
        <f t="shared" si="22"/>
        <v>-5.8043846261964386E-3</v>
      </c>
      <c r="O22" s="118">
        <f t="shared" si="23"/>
        <v>0</v>
      </c>
      <c r="P22" s="177">
        <v>17115872746.51</v>
      </c>
      <c r="Q22" s="177">
        <v>1</v>
      </c>
      <c r="R22" s="118">
        <f t="shared" si="24"/>
        <v>4.1481202670209327E-2</v>
      </c>
      <c r="S22" s="118">
        <f t="shared" si="25"/>
        <v>0</v>
      </c>
      <c r="T22" s="177">
        <v>17270021645.029999</v>
      </c>
      <c r="U22" s="177">
        <v>1</v>
      </c>
      <c r="V22" s="118">
        <f t="shared" si="26"/>
        <v>9.0061956409105796E-3</v>
      </c>
      <c r="W22" s="118">
        <f t="shared" si="27"/>
        <v>0</v>
      </c>
      <c r="X22" s="177">
        <v>18051957760.490002</v>
      </c>
      <c r="Y22" s="177">
        <v>1</v>
      </c>
      <c r="Z22" s="118">
        <f t="shared" si="28"/>
        <v>4.5277077905981088E-2</v>
      </c>
      <c r="AA22" s="118">
        <f t="shared" si="29"/>
        <v>0</v>
      </c>
      <c r="AB22" s="177">
        <v>18170203629.82</v>
      </c>
      <c r="AC22" s="177">
        <v>1</v>
      </c>
      <c r="AD22" s="118">
        <f t="shared" si="30"/>
        <v>6.5503072242280918E-3</v>
      </c>
      <c r="AE22" s="118">
        <f t="shared" si="31"/>
        <v>0</v>
      </c>
      <c r="AF22" s="177">
        <v>17918710987</v>
      </c>
      <c r="AG22" s="177">
        <v>1</v>
      </c>
      <c r="AH22" s="118">
        <f t="shared" si="32"/>
        <v>-1.3840936950605384E-2</v>
      </c>
      <c r="AI22" s="118">
        <f t="shared" si="33"/>
        <v>0</v>
      </c>
      <c r="AJ22" s="119">
        <f t="shared" si="14"/>
        <v>1.4302619793653106E-2</v>
      </c>
      <c r="AK22" s="119">
        <f t="shared" si="15"/>
        <v>0</v>
      </c>
      <c r="AL22" s="120">
        <f t="shared" si="16"/>
        <v>9.2297403019768784E-2</v>
      </c>
      <c r="AM22" s="120">
        <f t="shared" si="17"/>
        <v>0</v>
      </c>
      <c r="AN22" s="121">
        <f t="shared" si="18"/>
        <v>2.1121602400911734E-2</v>
      </c>
      <c r="AO22" s="207">
        <f t="shared" si="19"/>
        <v>0</v>
      </c>
      <c r="AP22" s="125"/>
      <c r="AQ22" s="123">
        <v>366113097.69999999</v>
      </c>
      <c r="AR22" s="127">
        <v>1.1357999999999999</v>
      </c>
      <c r="AS22" s="124" t="e">
        <f>(#REF!/AQ22)-1</f>
        <v>#REF!</v>
      </c>
      <c r="AT22" s="124" t="e">
        <f>(#REF!/AR22)-1</f>
        <v>#REF!</v>
      </c>
    </row>
    <row r="23" spans="1:46">
      <c r="A23" s="202" t="s">
        <v>52</v>
      </c>
      <c r="B23" s="177">
        <v>925188078.86000001</v>
      </c>
      <c r="C23" s="177">
        <v>100</v>
      </c>
      <c r="D23" s="177">
        <v>940620079.30999994</v>
      </c>
      <c r="E23" s="177">
        <v>100</v>
      </c>
      <c r="F23" s="118">
        <f>((D23-B23)/B23)</f>
        <v>1.6679852240438463E-2</v>
      </c>
      <c r="G23" s="118">
        <f>((E23-C23)/C23)</f>
        <v>0</v>
      </c>
      <c r="H23" s="177">
        <v>927020079.30999994</v>
      </c>
      <c r="I23" s="177">
        <v>100</v>
      </c>
      <c r="J23" s="118">
        <f t="shared" si="20"/>
        <v>-1.4458547397772328E-2</v>
      </c>
      <c r="K23" s="118">
        <f t="shared" si="21"/>
        <v>0</v>
      </c>
      <c r="L23" s="177">
        <v>927020079.30999994</v>
      </c>
      <c r="M23" s="177">
        <v>100</v>
      </c>
      <c r="N23" s="118">
        <f t="shared" si="22"/>
        <v>0</v>
      </c>
      <c r="O23" s="118">
        <f t="shared" si="23"/>
        <v>0</v>
      </c>
      <c r="P23" s="177">
        <v>1643058841.9200001</v>
      </c>
      <c r="Q23" s="177">
        <v>100</v>
      </c>
      <c r="R23" s="118">
        <f t="shared" si="24"/>
        <v>0.77240911884342622</v>
      </c>
      <c r="S23" s="118">
        <f t="shared" si="25"/>
        <v>0</v>
      </c>
      <c r="T23" s="177">
        <v>1642994479.9200001</v>
      </c>
      <c r="U23" s="177">
        <v>100</v>
      </c>
      <c r="V23" s="118">
        <f t="shared" si="26"/>
        <v>-3.9172060280439891E-5</v>
      </c>
      <c r="W23" s="118">
        <f t="shared" si="27"/>
        <v>0</v>
      </c>
      <c r="X23" s="177">
        <v>1625050841.9200001</v>
      </c>
      <c r="Y23" s="177">
        <v>100</v>
      </c>
      <c r="Z23" s="118">
        <f t="shared" si="28"/>
        <v>-1.0921301452500134E-2</v>
      </c>
      <c r="AA23" s="118">
        <f t="shared" si="29"/>
        <v>0</v>
      </c>
      <c r="AB23" s="177">
        <v>1582616776.71</v>
      </c>
      <c r="AC23" s="177">
        <v>100</v>
      </c>
      <c r="AD23" s="118">
        <f t="shared" si="30"/>
        <v>-2.6112453909358384E-2</v>
      </c>
      <c r="AE23" s="118">
        <f t="shared" si="31"/>
        <v>0</v>
      </c>
      <c r="AF23" s="177">
        <v>1578857184.3199999</v>
      </c>
      <c r="AG23" s="177">
        <v>100</v>
      </c>
      <c r="AH23" s="118">
        <f t="shared" si="32"/>
        <v>-2.3755544900867782E-3</v>
      </c>
      <c r="AI23" s="118">
        <f t="shared" si="33"/>
        <v>0</v>
      </c>
      <c r="AJ23" s="119">
        <f t="shared" si="14"/>
        <v>9.189774272173333E-2</v>
      </c>
      <c r="AK23" s="119">
        <f t="shared" si="15"/>
        <v>0</v>
      </c>
      <c r="AL23" s="120">
        <f t="shared" si="16"/>
        <v>0.67852804660324106</v>
      </c>
      <c r="AM23" s="120">
        <f t="shared" si="17"/>
        <v>0</v>
      </c>
      <c r="AN23" s="121">
        <f t="shared" si="18"/>
        <v>0.27525269762930465</v>
      </c>
      <c r="AO23" s="207">
        <f t="shared" si="19"/>
        <v>0</v>
      </c>
      <c r="AP23" s="125"/>
      <c r="AQ23" s="123">
        <v>691810420.35000002</v>
      </c>
      <c r="AR23" s="137">
        <v>100</v>
      </c>
      <c r="AS23" s="124" t="e">
        <f>(#REF!/AQ23)-1</f>
        <v>#REF!</v>
      </c>
      <c r="AT23" s="124" t="e">
        <f>(#REF!/AR23)-1</f>
        <v>#REF!</v>
      </c>
    </row>
    <row r="24" spans="1:46">
      <c r="A24" s="202" t="s">
        <v>24</v>
      </c>
      <c r="B24" s="177">
        <v>90367888408.389999</v>
      </c>
      <c r="C24" s="173">
        <v>1</v>
      </c>
      <c r="D24" s="177">
        <v>91185993383.820007</v>
      </c>
      <c r="E24" s="173">
        <v>1</v>
      </c>
      <c r="F24" s="118">
        <f>((D24-B24)/B24)</f>
        <v>9.0530495935993664E-3</v>
      </c>
      <c r="G24" s="118">
        <f>((E24-C24)/C24)</f>
        <v>0</v>
      </c>
      <c r="H24" s="177">
        <v>91596744007.889999</v>
      </c>
      <c r="I24" s="173">
        <v>1</v>
      </c>
      <c r="J24" s="118">
        <f t="shared" si="20"/>
        <v>4.5045363748033194E-3</v>
      </c>
      <c r="K24" s="118">
        <f t="shared" si="21"/>
        <v>0</v>
      </c>
      <c r="L24" s="177">
        <v>90271691744.369995</v>
      </c>
      <c r="M24" s="173">
        <v>1</v>
      </c>
      <c r="N24" s="118">
        <f t="shared" si="22"/>
        <v>-1.4466150275012683E-2</v>
      </c>
      <c r="O24" s="118">
        <f t="shared" si="23"/>
        <v>0</v>
      </c>
      <c r="P24" s="177">
        <v>90751345397.149994</v>
      </c>
      <c r="Q24" s="173">
        <v>1</v>
      </c>
      <c r="R24" s="118">
        <f t="shared" si="24"/>
        <v>5.3134448187619511E-3</v>
      </c>
      <c r="S24" s="118">
        <f t="shared" si="25"/>
        <v>0</v>
      </c>
      <c r="T24" s="177">
        <v>90880816391.949997</v>
      </c>
      <c r="U24" s="173">
        <v>1</v>
      </c>
      <c r="V24" s="118">
        <f t="shared" si="26"/>
        <v>1.426656478021416E-3</v>
      </c>
      <c r="W24" s="118">
        <f t="shared" si="27"/>
        <v>0</v>
      </c>
      <c r="X24" s="177">
        <v>92155274045.029999</v>
      </c>
      <c r="Y24" s="173">
        <v>1</v>
      </c>
      <c r="Z24" s="118">
        <f t="shared" si="28"/>
        <v>1.4023395736054262E-2</v>
      </c>
      <c r="AA24" s="118">
        <f t="shared" si="29"/>
        <v>0</v>
      </c>
      <c r="AB24" s="177">
        <v>92769937094.130005</v>
      </c>
      <c r="AC24" s="173">
        <v>1</v>
      </c>
      <c r="AD24" s="118">
        <f t="shared" si="30"/>
        <v>6.6698629619359844E-3</v>
      </c>
      <c r="AE24" s="118">
        <f t="shared" si="31"/>
        <v>0</v>
      </c>
      <c r="AF24" s="177">
        <v>93038170004.690002</v>
      </c>
      <c r="AG24" s="173">
        <v>1</v>
      </c>
      <c r="AH24" s="118">
        <f t="shared" si="32"/>
        <v>2.8913775190753032E-3</v>
      </c>
      <c r="AI24" s="118">
        <f t="shared" si="33"/>
        <v>0</v>
      </c>
      <c r="AJ24" s="119">
        <f t="shared" si="14"/>
        <v>3.6770216509048651E-3</v>
      </c>
      <c r="AK24" s="119">
        <f t="shared" si="15"/>
        <v>0</v>
      </c>
      <c r="AL24" s="120">
        <f t="shared" si="16"/>
        <v>2.0312073731256233E-2</v>
      </c>
      <c r="AM24" s="120">
        <f t="shared" si="17"/>
        <v>0</v>
      </c>
      <c r="AN24" s="121">
        <f t="shared" si="18"/>
        <v>8.3076983344423493E-3</v>
      </c>
      <c r="AO24" s="207">
        <f t="shared" si="19"/>
        <v>0</v>
      </c>
      <c r="AP24" s="125"/>
      <c r="AQ24" s="123">
        <v>13880602273.7041</v>
      </c>
      <c r="AR24" s="130">
        <v>1</v>
      </c>
      <c r="AS24" s="124" t="e">
        <f>(#REF!/AQ24)-1</f>
        <v>#REF!</v>
      </c>
      <c r="AT24" s="124" t="e">
        <f>(#REF!/AR24)-1</f>
        <v>#REF!</v>
      </c>
    </row>
    <row r="25" spans="1:46">
      <c r="A25" s="202" t="s">
        <v>76</v>
      </c>
      <c r="B25" s="177">
        <v>1292140867.51</v>
      </c>
      <c r="C25" s="173">
        <v>10</v>
      </c>
      <c r="D25" s="177">
        <v>1051076784.8099999</v>
      </c>
      <c r="E25" s="173">
        <v>10</v>
      </c>
      <c r="F25" s="118">
        <f>((D25-B25)/B25)</f>
        <v>-0.18656176641525071</v>
      </c>
      <c r="G25" s="118">
        <f>((E25-C25)/C25)</f>
        <v>0</v>
      </c>
      <c r="H25" s="177">
        <v>947427869.61000001</v>
      </c>
      <c r="I25" s="173">
        <v>10</v>
      </c>
      <c r="J25" s="118">
        <f t="shared" si="20"/>
        <v>-9.861212491600814E-2</v>
      </c>
      <c r="K25" s="118">
        <f t="shared" si="21"/>
        <v>0</v>
      </c>
      <c r="L25" s="177">
        <v>771515460.54999995</v>
      </c>
      <c r="M25" s="173">
        <v>10</v>
      </c>
      <c r="N25" s="118">
        <f t="shared" si="22"/>
        <v>-0.18567366941866803</v>
      </c>
      <c r="O25" s="118">
        <f t="shared" si="23"/>
        <v>0</v>
      </c>
      <c r="P25" s="177">
        <v>931567226.99000001</v>
      </c>
      <c r="Q25" s="173">
        <v>10</v>
      </c>
      <c r="R25" s="118">
        <f t="shared" si="24"/>
        <v>0.2074511459898703</v>
      </c>
      <c r="S25" s="118">
        <f t="shared" si="25"/>
        <v>0</v>
      </c>
      <c r="T25" s="177">
        <v>918010755.63999999</v>
      </c>
      <c r="U25" s="173">
        <v>10</v>
      </c>
      <c r="V25" s="118">
        <f t="shared" si="26"/>
        <v>-1.4552327472706966E-2</v>
      </c>
      <c r="W25" s="118">
        <f t="shared" si="27"/>
        <v>0</v>
      </c>
      <c r="X25" s="177">
        <v>904948965.46000004</v>
      </c>
      <c r="Y25" s="173">
        <v>10</v>
      </c>
      <c r="Z25" s="118">
        <f t="shared" si="28"/>
        <v>-1.4228362902887554E-2</v>
      </c>
      <c r="AA25" s="118">
        <f t="shared" si="29"/>
        <v>0</v>
      </c>
      <c r="AB25" s="177">
        <v>906420214.21000004</v>
      </c>
      <c r="AC25" s="173">
        <v>10</v>
      </c>
      <c r="AD25" s="118">
        <f t="shared" si="30"/>
        <v>1.625780907161036E-3</v>
      </c>
      <c r="AE25" s="118">
        <f t="shared" si="31"/>
        <v>0</v>
      </c>
      <c r="AF25" s="177">
        <v>1010680013.84</v>
      </c>
      <c r="AG25" s="173">
        <v>10</v>
      </c>
      <c r="AH25" s="118">
        <f t="shared" si="32"/>
        <v>0.11502369209723406</v>
      </c>
      <c r="AI25" s="118">
        <f t="shared" si="33"/>
        <v>0</v>
      </c>
      <c r="AJ25" s="119">
        <f t="shared" si="14"/>
        <v>-2.1940954016406999E-2</v>
      </c>
      <c r="AK25" s="119">
        <f t="shared" si="15"/>
        <v>0</v>
      </c>
      <c r="AL25" s="120">
        <f t="shared" si="16"/>
        <v>-3.8433701089975375E-2</v>
      </c>
      <c r="AM25" s="120">
        <f t="shared" si="17"/>
        <v>0</v>
      </c>
      <c r="AN25" s="121">
        <f t="shared" si="18"/>
        <v>0.13723618801391696</v>
      </c>
      <c r="AO25" s="207">
        <f t="shared" si="19"/>
        <v>0</v>
      </c>
      <c r="AP25" s="125"/>
      <c r="AQ25" s="133">
        <v>246915130.99000001</v>
      </c>
      <c r="AR25" s="130">
        <v>10</v>
      </c>
      <c r="AS25" s="124" t="e">
        <f>(#REF!/AQ25)-1</f>
        <v>#REF!</v>
      </c>
      <c r="AT25" s="124" t="e">
        <f>(#REF!/AR25)-1</f>
        <v>#REF!</v>
      </c>
    </row>
    <row r="26" spans="1:46">
      <c r="A26" s="202" t="s">
        <v>109</v>
      </c>
      <c r="B26" s="177">
        <v>32682442298.869999</v>
      </c>
      <c r="C26" s="173">
        <v>1</v>
      </c>
      <c r="D26" s="177">
        <v>33581143789.599998</v>
      </c>
      <c r="E26" s="173">
        <v>1</v>
      </c>
      <c r="F26" s="118">
        <f>((D26-B26)/B26)</f>
        <v>2.749799058808626E-2</v>
      </c>
      <c r="G26" s="118">
        <f>((E26-C26)/C26)</f>
        <v>0</v>
      </c>
      <c r="H26" s="177">
        <v>33499316272.299999</v>
      </c>
      <c r="I26" s="173">
        <v>1</v>
      </c>
      <c r="J26" s="118">
        <f t="shared" si="20"/>
        <v>-2.4367102506300284E-3</v>
      </c>
      <c r="K26" s="118">
        <f t="shared" si="21"/>
        <v>0</v>
      </c>
      <c r="L26" s="177">
        <v>33828271089.209999</v>
      </c>
      <c r="M26" s="173">
        <v>1</v>
      </c>
      <c r="N26" s="118">
        <f t="shared" si="22"/>
        <v>9.8197471923332016E-3</v>
      </c>
      <c r="O26" s="118">
        <f t="shared" si="23"/>
        <v>0</v>
      </c>
      <c r="P26" s="177">
        <v>33657745588.93</v>
      </c>
      <c r="Q26" s="173">
        <v>1</v>
      </c>
      <c r="R26" s="118">
        <f t="shared" si="24"/>
        <v>-5.0409168068417864E-3</v>
      </c>
      <c r="S26" s="118">
        <f t="shared" si="25"/>
        <v>0</v>
      </c>
      <c r="T26" s="177">
        <v>33707159662.110001</v>
      </c>
      <c r="U26" s="173">
        <v>1</v>
      </c>
      <c r="V26" s="118">
        <f t="shared" si="26"/>
        <v>1.4681337776898684E-3</v>
      </c>
      <c r="W26" s="118">
        <f t="shared" si="27"/>
        <v>0</v>
      </c>
      <c r="X26" s="177">
        <v>35050454440.440002</v>
      </c>
      <c r="Y26" s="173">
        <v>1</v>
      </c>
      <c r="Z26" s="118">
        <f t="shared" si="28"/>
        <v>3.9851912525278442E-2</v>
      </c>
      <c r="AA26" s="118">
        <f t="shared" si="29"/>
        <v>0</v>
      </c>
      <c r="AB26" s="177">
        <v>34472684752.790001</v>
      </c>
      <c r="AC26" s="173">
        <v>1</v>
      </c>
      <c r="AD26" s="118">
        <f t="shared" si="30"/>
        <v>-1.6483942843930458E-2</v>
      </c>
      <c r="AE26" s="118">
        <f t="shared" si="31"/>
        <v>0</v>
      </c>
      <c r="AF26" s="177">
        <v>35045902822.93</v>
      </c>
      <c r="AG26" s="173">
        <v>1</v>
      </c>
      <c r="AH26" s="118">
        <f t="shared" si="32"/>
        <v>1.6628181827166993E-2</v>
      </c>
      <c r="AI26" s="118">
        <f t="shared" si="33"/>
        <v>0</v>
      </c>
      <c r="AJ26" s="119">
        <f t="shared" si="14"/>
        <v>8.9130495011440613E-3</v>
      </c>
      <c r="AK26" s="119">
        <f t="shared" si="15"/>
        <v>0</v>
      </c>
      <c r="AL26" s="120">
        <f t="shared" si="16"/>
        <v>4.3618497407572947E-2</v>
      </c>
      <c r="AM26" s="120">
        <f t="shared" si="17"/>
        <v>0</v>
      </c>
      <c r="AN26" s="121">
        <f t="shared" si="18"/>
        <v>1.8465886928507692E-2</v>
      </c>
      <c r="AO26" s="207">
        <f t="shared" si="19"/>
        <v>0</v>
      </c>
      <c r="AP26" s="125"/>
      <c r="AQ26" s="133"/>
      <c r="AR26" s="130"/>
      <c r="AS26" s="124"/>
      <c r="AT26" s="124"/>
    </row>
    <row r="27" spans="1:46">
      <c r="A27" s="202" t="s">
        <v>113</v>
      </c>
      <c r="B27" s="177">
        <v>6680064710.2399998</v>
      </c>
      <c r="C27" s="173">
        <v>100</v>
      </c>
      <c r="D27" s="177">
        <v>6658270495.9499998</v>
      </c>
      <c r="E27" s="173">
        <v>100</v>
      </c>
      <c r="F27" s="118">
        <f>((D27-B27)/B27)</f>
        <v>-3.2625753245460617E-3</v>
      </c>
      <c r="G27" s="118">
        <f>((E27-C27)/C27)</f>
        <v>0</v>
      </c>
      <c r="H27" s="177">
        <v>6639628254.79</v>
      </c>
      <c r="I27" s="173">
        <v>100</v>
      </c>
      <c r="J27" s="118">
        <f t="shared" si="20"/>
        <v>-2.7998623923944348E-3</v>
      </c>
      <c r="K27" s="118">
        <f t="shared" si="21"/>
        <v>0</v>
      </c>
      <c r="L27" s="177">
        <v>6667034082.21</v>
      </c>
      <c r="M27" s="173">
        <v>100</v>
      </c>
      <c r="N27" s="118">
        <f t="shared" si="22"/>
        <v>4.1276147350913514E-3</v>
      </c>
      <c r="O27" s="118">
        <f t="shared" si="23"/>
        <v>0</v>
      </c>
      <c r="P27" s="177">
        <v>6640706937.1999998</v>
      </c>
      <c r="Q27" s="173">
        <v>100</v>
      </c>
      <c r="R27" s="118">
        <f t="shared" si="24"/>
        <v>-3.9488541209426759E-3</v>
      </c>
      <c r="S27" s="118">
        <f t="shared" si="25"/>
        <v>0</v>
      </c>
      <c r="T27" s="177">
        <v>6632503412.6700001</v>
      </c>
      <c r="U27" s="173">
        <v>100</v>
      </c>
      <c r="V27" s="118">
        <f t="shared" si="26"/>
        <v>-1.2353390395900654E-3</v>
      </c>
      <c r="W27" s="118">
        <f t="shared" si="27"/>
        <v>0</v>
      </c>
      <c r="X27" s="177">
        <v>6190318121.54</v>
      </c>
      <c r="Y27" s="173">
        <v>100</v>
      </c>
      <c r="Z27" s="118">
        <f t="shared" si="28"/>
        <v>-6.666944042355083E-2</v>
      </c>
      <c r="AA27" s="118">
        <f t="shared" si="29"/>
        <v>0</v>
      </c>
      <c r="AB27" s="177">
        <v>6203888517.1199999</v>
      </c>
      <c r="AC27" s="173">
        <v>100</v>
      </c>
      <c r="AD27" s="118">
        <f t="shared" si="30"/>
        <v>2.1921968004810616E-3</v>
      </c>
      <c r="AE27" s="118">
        <f t="shared" si="31"/>
        <v>0</v>
      </c>
      <c r="AF27" s="177">
        <v>6235704458.8800001</v>
      </c>
      <c r="AG27" s="173">
        <v>100</v>
      </c>
      <c r="AH27" s="118">
        <f t="shared" si="32"/>
        <v>5.1283870869378526E-3</v>
      </c>
      <c r="AI27" s="118">
        <f t="shared" si="33"/>
        <v>0</v>
      </c>
      <c r="AJ27" s="119">
        <f t="shared" si="14"/>
        <v>-8.3084840848142247E-3</v>
      </c>
      <c r="AK27" s="119">
        <f t="shared" si="15"/>
        <v>0</v>
      </c>
      <c r="AL27" s="120">
        <f t="shared" si="16"/>
        <v>-6.3464834798621098E-2</v>
      </c>
      <c r="AM27" s="120">
        <f t="shared" si="17"/>
        <v>0</v>
      </c>
      <c r="AN27" s="121">
        <f t="shared" si="18"/>
        <v>2.3833689981654298E-2</v>
      </c>
      <c r="AO27" s="207">
        <f t="shared" si="19"/>
        <v>0</v>
      </c>
      <c r="AP27" s="125"/>
      <c r="AQ27" s="133"/>
      <c r="AR27" s="130"/>
      <c r="AS27" s="124"/>
      <c r="AT27" s="124"/>
    </row>
    <row r="28" spans="1:46">
      <c r="A28" s="202" t="s">
        <v>116</v>
      </c>
      <c r="B28" s="177">
        <v>9306935186.7199993</v>
      </c>
      <c r="C28" s="173">
        <v>100</v>
      </c>
      <c r="D28" s="177">
        <v>9437020900.5799999</v>
      </c>
      <c r="E28" s="173">
        <v>100</v>
      </c>
      <c r="F28" s="118">
        <f>((D28-B28)/B28)</f>
        <v>1.3977288038453196E-2</v>
      </c>
      <c r="G28" s="118">
        <f>((E28-C28)/C28)</f>
        <v>0</v>
      </c>
      <c r="H28" s="177">
        <v>9641510766.7000008</v>
      </c>
      <c r="I28" s="173">
        <v>100</v>
      </c>
      <c r="J28" s="118">
        <f t="shared" si="20"/>
        <v>2.1668900416171897E-2</v>
      </c>
      <c r="K28" s="118">
        <f t="shared" si="21"/>
        <v>0</v>
      </c>
      <c r="L28" s="177">
        <v>9512753834.8400002</v>
      </c>
      <c r="M28" s="173">
        <v>100</v>
      </c>
      <c r="N28" s="118">
        <f t="shared" si="22"/>
        <v>-1.3354435313675457E-2</v>
      </c>
      <c r="O28" s="118">
        <f t="shared" si="23"/>
        <v>0</v>
      </c>
      <c r="P28" s="177">
        <v>9690552827.8799992</v>
      </c>
      <c r="Q28" s="173">
        <v>100</v>
      </c>
      <c r="R28" s="118">
        <f t="shared" si="24"/>
        <v>1.8690591192302149E-2</v>
      </c>
      <c r="S28" s="118">
        <f t="shared" si="25"/>
        <v>0</v>
      </c>
      <c r="T28" s="177">
        <v>9641678386.5699997</v>
      </c>
      <c r="U28" s="173">
        <v>100</v>
      </c>
      <c r="V28" s="118">
        <f t="shared" si="26"/>
        <v>-5.0435142533237411E-3</v>
      </c>
      <c r="W28" s="118">
        <f t="shared" si="27"/>
        <v>0</v>
      </c>
      <c r="X28" s="177">
        <v>9727576178.9799995</v>
      </c>
      <c r="Y28" s="173">
        <v>100</v>
      </c>
      <c r="Z28" s="118">
        <f t="shared" si="28"/>
        <v>8.9090082624668169E-3</v>
      </c>
      <c r="AA28" s="118">
        <f t="shared" si="29"/>
        <v>0</v>
      </c>
      <c r="AB28" s="177">
        <v>9986550730.1700001</v>
      </c>
      <c r="AC28" s="173">
        <v>100</v>
      </c>
      <c r="AD28" s="118">
        <f t="shared" si="30"/>
        <v>2.662272146987758E-2</v>
      </c>
      <c r="AE28" s="118">
        <f t="shared" si="31"/>
        <v>0</v>
      </c>
      <c r="AF28" s="177">
        <v>9986550730.1700001</v>
      </c>
      <c r="AG28" s="173">
        <v>100</v>
      </c>
      <c r="AH28" s="118">
        <f t="shared" si="32"/>
        <v>0</v>
      </c>
      <c r="AI28" s="118">
        <f t="shared" si="33"/>
        <v>0</v>
      </c>
      <c r="AJ28" s="119">
        <f t="shared" si="14"/>
        <v>8.9338199765340558E-3</v>
      </c>
      <c r="AK28" s="119">
        <f t="shared" si="15"/>
        <v>0</v>
      </c>
      <c r="AL28" s="120">
        <f t="shared" si="16"/>
        <v>5.8231282454426485E-2</v>
      </c>
      <c r="AM28" s="120">
        <f t="shared" si="17"/>
        <v>0</v>
      </c>
      <c r="AN28" s="121">
        <f t="shared" si="18"/>
        <v>1.3977822309147327E-2</v>
      </c>
      <c r="AO28" s="207">
        <f t="shared" si="19"/>
        <v>0</v>
      </c>
      <c r="AP28" s="125"/>
      <c r="AQ28" s="133"/>
      <c r="AR28" s="130"/>
      <c r="AS28" s="124"/>
      <c r="AT28" s="124"/>
    </row>
    <row r="29" spans="1:46">
      <c r="A29" s="202" t="s">
        <v>122</v>
      </c>
      <c r="B29" s="177">
        <v>864012250.61000001</v>
      </c>
      <c r="C29" s="173">
        <v>10</v>
      </c>
      <c r="D29" s="177">
        <v>864636005.29999995</v>
      </c>
      <c r="E29" s="173">
        <v>10</v>
      </c>
      <c r="F29" s="118">
        <f>((D29-B29)/B29)</f>
        <v>7.2192806243147811E-4</v>
      </c>
      <c r="G29" s="118">
        <f>((E29-C29)/C29)</f>
        <v>0</v>
      </c>
      <c r="H29" s="177">
        <v>793541093.13</v>
      </c>
      <c r="I29" s="173">
        <v>10</v>
      </c>
      <c r="J29" s="118">
        <f t="shared" si="20"/>
        <v>-8.222525054960253E-2</v>
      </c>
      <c r="K29" s="118">
        <f t="shared" si="21"/>
        <v>0</v>
      </c>
      <c r="L29" s="177">
        <v>794537710.36000001</v>
      </c>
      <c r="M29" s="173">
        <v>10</v>
      </c>
      <c r="N29" s="118">
        <f t="shared" si="22"/>
        <v>1.25591130519658E-3</v>
      </c>
      <c r="O29" s="118">
        <f t="shared" si="23"/>
        <v>0</v>
      </c>
      <c r="P29" s="177">
        <v>745187028.78999996</v>
      </c>
      <c r="Q29" s="173">
        <v>10</v>
      </c>
      <c r="R29" s="118">
        <f t="shared" si="24"/>
        <v>-6.2112447183456619E-2</v>
      </c>
      <c r="S29" s="118">
        <f t="shared" si="25"/>
        <v>0</v>
      </c>
      <c r="T29" s="177">
        <v>713474398.14999998</v>
      </c>
      <c r="U29" s="173">
        <v>10</v>
      </c>
      <c r="V29" s="118">
        <f t="shared" si="26"/>
        <v>-4.25566058114209E-2</v>
      </c>
      <c r="W29" s="118">
        <f t="shared" si="27"/>
        <v>0</v>
      </c>
      <c r="X29" s="177">
        <v>758649398.14999998</v>
      </c>
      <c r="Y29" s="173">
        <v>10</v>
      </c>
      <c r="Z29" s="118">
        <f t="shared" si="28"/>
        <v>6.3316918052191223E-2</v>
      </c>
      <c r="AA29" s="118">
        <f t="shared" si="29"/>
        <v>0</v>
      </c>
      <c r="AB29" s="177">
        <v>756546718.53999996</v>
      </c>
      <c r="AC29" s="173">
        <v>10</v>
      </c>
      <c r="AD29" s="118">
        <f t="shared" si="30"/>
        <v>-2.7716091453146752E-3</v>
      </c>
      <c r="AE29" s="118">
        <f t="shared" si="31"/>
        <v>0</v>
      </c>
      <c r="AF29" s="177">
        <v>757297718.53999996</v>
      </c>
      <c r="AG29" s="173">
        <v>10</v>
      </c>
      <c r="AH29" s="118">
        <f t="shared" si="32"/>
        <v>9.9266837274675636E-4</v>
      </c>
      <c r="AI29" s="118">
        <f t="shared" si="33"/>
        <v>0</v>
      </c>
      <c r="AJ29" s="119">
        <f t="shared" si="14"/>
        <v>-1.5422310862153588E-2</v>
      </c>
      <c r="AK29" s="119">
        <f t="shared" si="15"/>
        <v>0</v>
      </c>
      <c r="AL29" s="120">
        <f t="shared" si="16"/>
        <v>-0.12414274457927203</v>
      </c>
      <c r="AM29" s="120">
        <f t="shared" si="17"/>
        <v>0</v>
      </c>
      <c r="AN29" s="121">
        <f t="shared" si="18"/>
        <v>4.5586697707828333E-2</v>
      </c>
      <c r="AO29" s="207">
        <f t="shared" si="19"/>
        <v>0</v>
      </c>
      <c r="AP29" s="125"/>
      <c r="AQ29" s="133"/>
      <c r="AR29" s="130"/>
      <c r="AS29" s="124"/>
      <c r="AT29" s="124"/>
    </row>
    <row r="30" spans="1:46">
      <c r="A30" s="202" t="s">
        <v>124</v>
      </c>
      <c r="B30" s="172">
        <v>2856326501</v>
      </c>
      <c r="C30" s="173">
        <v>100</v>
      </c>
      <c r="D30" s="172">
        <v>2896744761</v>
      </c>
      <c r="E30" s="173">
        <v>100</v>
      </c>
      <c r="F30" s="118">
        <f>((D30-B30)/B30)</f>
        <v>1.4150434127838524E-2</v>
      </c>
      <c r="G30" s="118">
        <f>((E30-C30)/C30)</f>
        <v>0</v>
      </c>
      <c r="H30" s="172">
        <v>2886531598</v>
      </c>
      <c r="I30" s="173">
        <v>100</v>
      </c>
      <c r="J30" s="118">
        <f t="shared" si="20"/>
        <v>-3.5257379723280355E-3</v>
      </c>
      <c r="K30" s="118">
        <f t="shared" si="21"/>
        <v>0</v>
      </c>
      <c r="L30" s="172">
        <v>2883921598</v>
      </c>
      <c r="M30" s="173">
        <v>100</v>
      </c>
      <c r="N30" s="118">
        <f t="shared" si="22"/>
        <v>-9.0419935184787121E-4</v>
      </c>
      <c r="O30" s="118">
        <f t="shared" si="23"/>
        <v>0</v>
      </c>
      <c r="P30" s="172">
        <v>2887499248</v>
      </c>
      <c r="Q30" s="173">
        <v>100</v>
      </c>
      <c r="R30" s="118">
        <f t="shared" si="24"/>
        <v>1.24055036811025E-3</v>
      </c>
      <c r="S30" s="118">
        <f t="shared" si="25"/>
        <v>0</v>
      </c>
      <c r="T30" s="172">
        <v>2783339029</v>
      </c>
      <c r="U30" s="173">
        <v>100</v>
      </c>
      <c r="V30" s="118">
        <f t="shared" si="26"/>
        <v>-3.6072812511430304E-2</v>
      </c>
      <c r="W30" s="118">
        <f t="shared" si="27"/>
        <v>0</v>
      </c>
      <c r="X30" s="172">
        <v>2803641888</v>
      </c>
      <c r="Y30" s="173">
        <v>100</v>
      </c>
      <c r="Z30" s="118">
        <f t="shared" si="28"/>
        <v>7.2944254323536089E-3</v>
      </c>
      <c r="AA30" s="118">
        <f t="shared" si="29"/>
        <v>0</v>
      </c>
      <c r="AB30" s="172">
        <v>2779524892</v>
      </c>
      <c r="AC30" s="173">
        <v>100</v>
      </c>
      <c r="AD30" s="118">
        <f t="shared" si="30"/>
        <v>-8.6020244251679544E-3</v>
      </c>
      <c r="AE30" s="118">
        <f t="shared" si="31"/>
        <v>0</v>
      </c>
      <c r="AF30" s="172">
        <v>2763789792</v>
      </c>
      <c r="AG30" s="173">
        <v>100</v>
      </c>
      <c r="AH30" s="118">
        <f t="shared" si="32"/>
        <v>-5.661075403673701E-3</v>
      </c>
      <c r="AI30" s="118">
        <f t="shared" si="33"/>
        <v>0</v>
      </c>
      <c r="AJ30" s="119">
        <f t="shared" si="14"/>
        <v>-4.010054967018185E-3</v>
      </c>
      <c r="AK30" s="119">
        <f t="shared" si="15"/>
        <v>0</v>
      </c>
      <c r="AL30" s="120">
        <f t="shared" si="16"/>
        <v>-4.5898061434346715E-2</v>
      </c>
      <c r="AM30" s="120">
        <f t="shared" si="17"/>
        <v>0</v>
      </c>
      <c r="AN30" s="121">
        <f t="shared" si="18"/>
        <v>1.4865477134438951E-2</v>
      </c>
      <c r="AO30" s="207">
        <f t="shared" si="19"/>
        <v>0</v>
      </c>
      <c r="AP30" s="125"/>
      <c r="AQ30" s="133"/>
      <c r="AR30" s="130"/>
      <c r="AS30" s="124"/>
      <c r="AT30" s="124"/>
    </row>
    <row r="31" spans="1:46">
      <c r="A31" s="202" t="s">
        <v>125</v>
      </c>
      <c r="B31" s="172">
        <v>12863890541.68</v>
      </c>
      <c r="C31" s="173">
        <v>100</v>
      </c>
      <c r="D31" s="172">
        <v>13591405383.35</v>
      </c>
      <c r="E31" s="173">
        <v>100</v>
      </c>
      <c r="F31" s="118">
        <f>((D31-B31)/B31)</f>
        <v>5.6554806597024103E-2</v>
      </c>
      <c r="G31" s="118">
        <f>((E31-C31)/C31)</f>
        <v>0</v>
      </c>
      <c r="H31" s="172">
        <v>13210092034.190001</v>
      </c>
      <c r="I31" s="173">
        <v>100</v>
      </c>
      <c r="J31" s="118">
        <f t="shared" si="20"/>
        <v>-2.8055476119277813E-2</v>
      </c>
      <c r="K31" s="118">
        <f t="shared" si="21"/>
        <v>0</v>
      </c>
      <c r="L31" s="172">
        <v>13131799934.83</v>
      </c>
      <c r="M31" s="173">
        <v>100</v>
      </c>
      <c r="N31" s="118">
        <f t="shared" si="22"/>
        <v>-5.9266884104491576E-3</v>
      </c>
      <c r="O31" s="118">
        <f t="shared" si="23"/>
        <v>0</v>
      </c>
      <c r="P31" s="172">
        <v>13320067116.209999</v>
      </c>
      <c r="Q31" s="173">
        <v>100</v>
      </c>
      <c r="R31" s="118">
        <f t="shared" si="24"/>
        <v>1.4336738475633531E-2</v>
      </c>
      <c r="S31" s="118">
        <f t="shared" si="25"/>
        <v>0</v>
      </c>
      <c r="T31" s="172">
        <v>13240350995.68</v>
      </c>
      <c r="U31" s="173">
        <v>100</v>
      </c>
      <c r="V31" s="118">
        <f t="shared" si="26"/>
        <v>-5.9846635782328291E-3</v>
      </c>
      <c r="W31" s="118">
        <f t="shared" si="27"/>
        <v>0</v>
      </c>
      <c r="X31" s="172">
        <v>14127745317.620001</v>
      </c>
      <c r="Y31" s="173">
        <v>100</v>
      </c>
      <c r="Z31" s="118">
        <f t="shared" si="28"/>
        <v>6.7021963558937026E-2</v>
      </c>
      <c r="AA31" s="118">
        <f t="shared" si="29"/>
        <v>0</v>
      </c>
      <c r="AB31" s="172">
        <v>13567375929.5</v>
      </c>
      <c r="AC31" s="173">
        <v>100</v>
      </c>
      <c r="AD31" s="118">
        <f t="shared" si="30"/>
        <v>-3.966445993481444E-2</v>
      </c>
      <c r="AE31" s="118">
        <f t="shared" si="31"/>
        <v>0</v>
      </c>
      <c r="AF31" s="172">
        <v>13942474955.190001</v>
      </c>
      <c r="AG31" s="173">
        <v>100</v>
      </c>
      <c r="AH31" s="118">
        <f t="shared" si="32"/>
        <v>2.7647131445249495E-2</v>
      </c>
      <c r="AI31" s="118">
        <f t="shared" si="33"/>
        <v>0</v>
      </c>
      <c r="AJ31" s="119">
        <f t="shared" si="14"/>
        <v>1.0741169004258741E-2</v>
      </c>
      <c r="AK31" s="119">
        <f t="shared" si="15"/>
        <v>0</v>
      </c>
      <c r="AL31" s="120">
        <f t="shared" si="16"/>
        <v>2.583026272397658E-2</v>
      </c>
      <c r="AM31" s="120">
        <f t="shared" si="17"/>
        <v>0</v>
      </c>
      <c r="AN31" s="121">
        <f t="shared" si="18"/>
        <v>3.8113805071178522E-2</v>
      </c>
      <c r="AO31" s="207">
        <f t="shared" si="19"/>
        <v>0</v>
      </c>
      <c r="AP31" s="125"/>
      <c r="AQ31" s="133"/>
      <c r="AR31" s="130"/>
      <c r="AS31" s="124"/>
      <c r="AT31" s="124"/>
    </row>
    <row r="32" spans="1:46">
      <c r="A32" s="202" t="s">
        <v>130</v>
      </c>
      <c r="B32" s="172">
        <v>15491848379.09</v>
      </c>
      <c r="C32" s="173">
        <v>100</v>
      </c>
      <c r="D32" s="172">
        <v>15346963127.82</v>
      </c>
      <c r="E32" s="173">
        <v>100</v>
      </c>
      <c r="F32" s="118">
        <f>((D32-B32)/B32)</f>
        <v>-9.3523540719361916E-3</v>
      </c>
      <c r="G32" s="118">
        <f>((E32-C32)/C32)</f>
        <v>0</v>
      </c>
      <c r="H32" s="172">
        <v>15373548941.84</v>
      </c>
      <c r="I32" s="173">
        <v>100</v>
      </c>
      <c r="J32" s="118">
        <f t="shared" si="20"/>
        <v>1.7323175796133492E-3</v>
      </c>
      <c r="K32" s="118">
        <f t="shared" si="21"/>
        <v>0</v>
      </c>
      <c r="L32" s="172">
        <v>15335391140.4</v>
      </c>
      <c r="M32" s="173">
        <v>100</v>
      </c>
      <c r="N32" s="118">
        <f t="shared" si="22"/>
        <v>-2.4820424733648767E-3</v>
      </c>
      <c r="O32" s="118">
        <f t="shared" si="23"/>
        <v>0</v>
      </c>
      <c r="P32" s="172">
        <v>15259532686.24</v>
      </c>
      <c r="Q32" s="173">
        <v>100</v>
      </c>
      <c r="R32" s="118">
        <f t="shared" si="24"/>
        <v>-4.9466266276153945E-3</v>
      </c>
      <c r="S32" s="118">
        <f t="shared" si="25"/>
        <v>0</v>
      </c>
      <c r="T32" s="172">
        <v>15418477119.950001</v>
      </c>
      <c r="U32" s="173">
        <v>100</v>
      </c>
      <c r="V32" s="118">
        <f t="shared" si="26"/>
        <v>1.041607478932341E-2</v>
      </c>
      <c r="W32" s="118">
        <f t="shared" si="27"/>
        <v>0</v>
      </c>
      <c r="X32" s="172">
        <v>15528948509.559999</v>
      </c>
      <c r="Y32" s="173">
        <v>100</v>
      </c>
      <c r="Z32" s="118">
        <f t="shared" si="28"/>
        <v>7.1648703533152142E-3</v>
      </c>
      <c r="AA32" s="118">
        <f t="shared" si="29"/>
        <v>0</v>
      </c>
      <c r="AB32" s="172">
        <v>15440943230.440001</v>
      </c>
      <c r="AC32" s="173">
        <v>100</v>
      </c>
      <c r="AD32" s="118">
        <f t="shared" si="30"/>
        <v>-5.6671756665186146E-3</v>
      </c>
      <c r="AE32" s="118">
        <f t="shared" si="31"/>
        <v>0</v>
      </c>
      <c r="AF32" s="172">
        <v>15258319403.35</v>
      </c>
      <c r="AG32" s="173">
        <v>100</v>
      </c>
      <c r="AH32" s="118">
        <f t="shared" si="32"/>
        <v>-1.1827245548703191E-2</v>
      </c>
      <c r="AI32" s="118">
        <f t="shared" si="33"/>
        <v>0</v>
      </c>
      <c r="AJ32" s="119">
        <f t="shared" si="14"/>
        <v>-1.8702727082357869E-3</v>
      </c>
      <c r="AK32" s="119">
        <f t="shared" si="15"/>
        <v>0</v>
      </c>
      <c r="AL32" s="120">
        <f t="shared" si="16"/>
        <v>-5.7759782004891637E-3</v>
      </c>
      <c r="AM32" s="120">
        <f t="shared" si="17"/>
        <v>0</v>
      </c>
      <c r="AN32" s="121">
        <f t="shared" si="18"/>
        <v>7.7914269662407156E-3</v>
      </c>
      <c r="AO32" s="207">
        <f t="shared" si="19"/>
        <v>0</v>
      </c>
      <c r="AP32" s="125"/>
      <c r="AQ32" s="133"/>
      <c r="AR32" s="130"/>
      <c r="AS32" s="124"/>
      <c r="AT32" s="124"/>
    </row>
    <row r="33" spans="1:48">
      <c r="A33" s="202" t="s">
        <v>129</v>
      </c>
      <c r="B33" s="172">
        <v>738841277.97000003</v>
      </c>
      <c r="C33" s="173">
        <v>1000000</v>
      </c>
      <c r="D33" s="172">
        <v>734810241.32000005</v>
      </c>
      <c r="E33" s="173">
        <v>1000000</v>
      </c>
      <c r="F33" s="118">
        <f>((D33-B33)/B33)</f>
        <v>-5.4558898781013323E-3</v>
      </c>
      <c r="G33" s="118">
        <f>((E33-C33)/C33)</f>
        <v>0</v>
      </c>
      <c r="H33" s="172">
        <v>761213891.48000002</v>
      </c>
      <c r="I33" s="173">
        <v>1000000</v>
      </c>
      <c r="J33" s="118">
        <f t="shared" si="20"/>
        <v>3.5932610455413523E-2</v>
      </c>
      <c r="K33" s="118">
        <f t="shared" si="21"/>
        <v>0</v>
      </c>
      <c r="L33" s="172">
        <v>761646842.62</v>
      </c>
      <c r="M33" s="173">
        <v>1000000</v>
      </c>
      <c r="N33" s="118">
        <f t="shared" si="22"/>
        <v>5.6876410801990859E-4</v>
      </c>
      <c r="O33" s="118">
        <f t="shared" si="23"/>
        <v>0</v>
      </c>
      <c r="P33" s="172">
        <v>762392007.16999996</v>
      </c>
      <c r="Q33" s="173">
        <v>1000000</v>
      </c>
      <c r="R33" s="118">
        <f t="shared" si="24"/>
        <v>9.783596652703896E-4</v>
      </c>
      <c r="S33" s="118">
        <f t="shared" si="25"/>
        <v>0</v>
      </c>
      <c r="T33" s="172">
        <v>761688566.70000005</v>
      </c>
      <c r="U33" s="173">
        <v>1000000</v>
      </c>
      <c r="V33" s="118">
        <f t="shared" si="26"/>
        <v>-9.2267555717311523E-4</v>
      </c>
      <c r="W33" s="118">
        <f t="shared" si="27"/>
        <v>0</v>
      </c>
      <c r="X33" s="172">
        <v>762370900.57000005</v>
      </c>
      <c r="Y33" s="173">
        <v>1000000</v>
      </c>
      <c r="Z33" s="118">
        <f t="shared" si="28"/>
        <v>8.9581739812138984E-4</v>
      </c>
      <c r="AA33" s="118">
        <f t="shared" si="29"/>
        <v>0</v>
      </c>
      <c r="AB33" s="172">
        <v>736273919.64999998</v>
      </c>
      <c r="AC33" s="173">
        <v>1000000</v>
      </c>
      <c r="AD33" s="118">
        <f t="shared" si="30"/>
        <v>-3.4231344481391153E-2</v>
      </c>
      <c r="AE33" s="118">
        <f t="shared" si="31"/>
        <v>0</v>
      </c>
      <c r="AF33" s="172">
        <v>736698649.25999999</v>
      </c>
      <c r="AG33" s="173">
        <v>1000000</v>
      </c>
      <c r="AH33" s="118">
        <f t="shared" si="32"/>
        <v>5.7686358115457438E-4</v>
      </c>
      <c r="AI33" s="118">
        <f t="shared" si="33"/>
        <v>0</v>
      </c>
      <c r="AJ33" s="119">
        <f t="shared" si="14"/>
        <v>-2.0718683858572738E-4</v>
      </c>
      <c r="AK33" s="119">
        <f t="shared" si="15"/>
        <v>0</v>
      </c>
      <c r="AL33" s="120">
        <f t="shared" si="16"/>
        <v>2.5699259942371456E-3</v>
      </c>
      <c r="AM33" s="120">
        <f t="shared" si="17"/>
        <v>0</v>
      </c>
      <c r="AN33" s="121">
        <f t="shared" si="18"/>
        <v>1.8881691938596835E-2</v>
      </c>
      <c r="AO33" s="207">
        <f t="shared" si="19"/>
        <v>0</v>
      </c>
      <c r="AP33" s="125"/>
      <c r="AQ33" s="133"/>
      <c r="AR33" s="130"/>
      <c r="AS33" s="124"/>
      <c r="AT33" s="124"/>
      <c r="AU33" s="319"/>
    </row>
    <row r="34" spans="1:48">
      <c r="A34" s="202" t="s">
        <v>141</v>
      </c>
      <c r="B34" s="172">
        <v>7220968776.6999998</v>
      </c>
      <c r="C34" s="173">
        <v>1</v>
      </c>
      <c r="D34" s="172">
        <v>7962584594.2799997</v>
      </c>
      <c r="E34" s="173">
        <v>1</v>
      </c>
      <c r="F34" s="118">
        <f>((D34-B34)/B34)</f>
        <v>0.10270309158142076</v>
      </c>
      <c r="G34" s="118">
        <f>((E34-C34)/C34)</f>
        <v>0</v>
      </c>
      <c r="H34" s="172">
        <v>8256012201.0100002</v>
      </c>
      <c r="I34" s="173">
        <v>1</v>
      </c>
      <c r="J34" s="118">
        <f t="shared" si="20"/>
        <v>3.6850799292077484E-2</v>
      </c>
      <c r="K34" s="118">
        <f t="shared" si="21"/>
        <v>0</v>
      </c>
      <c r="L34" s="172">
        <v>9028579991.3199997</v>
      </c>
      <c r="M34" s="173">
        <v>1</v>
      </c>
      <c r="N34" s="118">
        <f t="shared" si="22"/>
        <v>9.357638669859128E-2</v>
      </c>
      <c r="O34" s="118">
        <f t="shared" si="23"/>
        <v>0</v>
      </c>
      <c r="P34" s="172">
        <v>9128513555.0100002</v>
      </c>
      <c r="Q34" s="173">
        <v>1</v>
      </c>
      <c r="R34" s="118">
        <f t="shared" si="24"/>
        <v>1.1068580417526988E-2</v>
      </c>
      <c r="S34" s="118">
        <f t="shared" si="25"/>
        <v>0</v>
      </c>
      <c r="T34" s="172">
        <v>8885211185.1000004</v>
      </c>
      <c r="U34" s="173">
        <v>1</v>
      </c>
      <c r="V34" s="118">
        <f t="shared" si="26"/>
        <v>-2.6653010749649188E-2</v>
      </c>
      <c r="W34" s="118">
        <f t="shared" si="27"/>
        <v>0</v>
      </c>
      <c r="X34" s="172">
        <v>9359114020.3899994</v>
      </c>
      <c r="Y34" s="173">
        <v>1</v>
      </c>
      <c r="Z34" s="118">
        <f t="shared" si="28"/>
        <v>5.33361363525841E-2</v>
      </c>
      <c r="AA34" s="118">
        <f t="shared" si="29"/>
        <v>0</v>
      </c>
      <c r="AB34" s="172">
        <v>9224403197.8500004</v>
      </c>
      <c r="AC34" s="173">
        <v>1</v>
      </c>
      <c r="AD34" s="118">
        <f t="shared" si="30"/>
        <v>-1.4393544329785346E-2</v>
      </c>
      <c r="AE34" s="118">
        <f t="shared" si="31"/>
        <v>0</v>
      </c>
      <c r="AF34" s="172">
        <v>9308931893.9699993</v>
      </c>
      <c r="AG34" s="173">
        <v>1</v>
      </c>
      <c r="AH34" s="118">
        <f t="shared" si="32"/>
        <v>9.1635951190534096E-3</v>
      </c>
      <c r="AI34" s="118">
        <f t="shared" si="33"/>
        <v>0</v>
      </c>
      <c r="AJ34" s="119">
        <f t="shared" si="14"/>
        <v>3.3206504297727431E-2</v>
      </c>
      <c r="AK34" s="119">
        <f t="shared" si="15"/>
        <v>0</v>
      </c>
      <c r="AL34" s="120">
        <f t="shared" si="16"/>
        <v>0.16908420673573268</v>
      </c>
      <c r="AM34" s="120">
        <f t="shared" si="17"/>
        <v>0</v>
      </c>
      <c r="AN34" s="121">
        <f t="shared" si="18"/>
        <v>4.752421434594023E-2</v>
      </c>
      <c r="AO34" s="207">
        <f t="shared" si="19"/>
        <v>0</v>
      </c>
      <c r="AP34" s="125"/>
      <c r="AQ34" s="133"/>
      <c r="AR34" s="130"/>
      <c r="AS34" s="124"/>
      <c r="AT34" s="124"/>
    </row>
    <row r="35" spans="1:48" s="267" customFormat="1">
      <c r="A35" s="202" t="s">
        <v>146</v>
      </c>
      <c r="B35" s="172">
        <v>16110969344.16</v>
      </c>
      <c r="C35" s="173">
        <v>1</v>
      </c>
      <c r="D35" s="172">
        <v>16296365942.17</v>
      </c>
      <c r="E35" s="173">
        <v>1</v>
      </c>
      <c r="F35" s="118">
        <f>((D35-B35)/B35)</f>
        <v>1.1507476306955044E-2</v>
      </c>
      <c r="G35" s="118">
        <f>((E35-C35)/C35)</f>
        <v>0</v>
      </c>
      <c r="H35" s="172">
        <v>16237951016.23</v>
      </c>
      <c r="I35" s="173">
        <v>1</v>
      </c>
      <c r="J35" s="118">
        <f t="shared" si="20"/>
        <v>-3.5845369542690871E-3</v>
      </c>
      <c r="K35" s="118">
        <f t="shared" si="21"/>
        <v>0</v>
      </c>
      <c r="L35" s="172">
        <v>15995576328.040001</v>
      </c>
      <c r="M35" s="173">
        <v>1</v>
      </c>
      <c r="N35" s="118">
        <f t="shared" si="22"/>
        <v>-1.4926433017795325E-2</v>
      </c>
      <c r="O35" s="118">
        <f t="shared" si="23"/>
        <v>0</v>
      </c>
      <c r="P35" s="172">
        <v>16346005599.33</v>
      </c>
      <c r="Q35" s="173">
        <v>1</v>
      </c>
      <c r="R35" s="118">
        <f t="shared" si="24"/>
        <v>2.1907886537085999E-2</v>
      </c>
      <c r="S35" s="118">
        <f t="shared" si="25"/>
        <v>0</v>
      </c>
      <c r="T35" s="172">
        <v>16162649639.73</v>
      </c>
      <c r="U35" s="173">
        <v>1</v>
      </c>
      <c r="V35" s="118">
        <f t="shared" si="26"/>
        <v>-1.1217172200621043E-2</v>
      </c>
      <c r="W35" s="118">
        <f t="shared" si="27"/>
        <v>0</v>
      </c>
      <c r="X35" s="172">
        <v>16076866210.57</v>
      </c>
      <c r="Y35" s="173">
        <v>1</v>
      </c>
      <c r="Z35" s="118">
        <f t="shared" si="28"/>
        <v>-5.3075102827900488E-3</v>
      </c>
      <c r="AA35" s="118">
        <f t="shared" si="29"/>
        <v>0</v>
      </c>
      <c r="AB35" s="172">
        <v>16027237719.799999</v>
      </c>
      <c r="AC35" s="173">
        <v>1</v>
      </c>
      <c r="AD35" s="118">
        <f t="shared" si="30"/>
        <v>-3.0869505362538497E-3</v>
      </c>
      <c r="AE35" s="118">
        <f t="shared" si="31"/>
        <v>0</v>
      </c>
      <c r="AF35" s="172">
        <v>16089316995.709999</v>
      </c>
      <c r="AG35" s="173">
        <v>1</v>
      </c>
      <c r="AH35" s="118">
        <f t="shared" si="32"/>
        <v>3.8733608994460291E-3</v>
      </c>
      <c r="AI35" s="118">
        <f t="shared" si="33"/>
        <v>0</v>
      </c>
      <c r="AJ35" s="119">
        <f t="shared" si="14"/>
        <v>-1.0423490603028523E-4</v>
      </c>
      <c r="AK35" s="119">
        <f t="shared" si="15"/>
        <v>0</v>
      </c>
      <c r="AL35" s="120">
        <f t="shared" si="16"/>
        <v>-1.2705221961432627E-2</v>
      </c>
      <c r="AM35" s="120">
        <f t="shared" si="17"/>
        <v>0</v>
      </c>
      <c r="AN35" s="121">
        <f t="shared" si="18"/>
        <v>1.2109410141432974E-2</v>
      </c>
      <c r="AO35" s="207">
        <f t="shared" si="19"/>
        <v>0</v>
      </c>
      <c r="AP35" s="125"/>
      <c r="AQ35" s="133"/>
      <c r="AR35" s="130"/>
      <c r="AS35" s="124"/>
      <c r="AT35" s="124"/>
    </row>
    <row r="36" spans="1:48" s="288" customFormat="1">
      <c r="A36" s="202" t="s">
        <v>149</v>
      </c>
      <c r="B36" s="170">
        <v>750543405.66999996</v>
      </c>
      <c r="C36" s="173">
        <v>100</v>
      </c>
      <c r="D36" s="170">
        <v>769790581.52999997</v>
      </c>
      <c r="E36" s="173">
        <v>100</v>
      </c>
      <c r="F36" s="118">
        <f>((D36-B36)/B36)</f>
        <v>2.564432078757433E-2</v>
      </c>
      <c r="G36" s="118">
        <f>((E36-C36)/C36)</f>
        <v>0</v>
      </c>
      <c r="H36" s="172">
        <v>774438939.15999997</v>
      </c>
      <c r="I36" s="173">
        <v>100</v>
      </c>
      <c r="J36" s="118">
        <f t="shared" si="20"/>
        <v>6.0384703860121743E-3</v>
      </c>
      <c r="K36" s="118">
        <f t="shared" si="21"/>
        <v>0</v>
      </c>
      <c r="L36" s="172">
        <v>765234360.83000004</v>
      </c>
      <c r="M36" s="173">
        <v>100</v>
      </c>
      <c r="N36" s="118">
        <f t="shared" si="22"/>
        <v>-1.1885479751294179E-2</v>
      </c>
      <c r="O36" s="118">
        <f t="shared" si="23"/>
        <v>0</v>
      </c>
      <c r="P36" s="172">
        <v>769081435.39999998</v>
      </c>
      <c r="Q36" s="173">
        <v>100</v>
      </c>
      <c r="R36" s="118">
        <f t="shared" si="24"/>
        <v>5.0273155087119468E-3</v>
      </c>
      <c r="S36" s="118">
        <f t="shared" si="25"/>
        <v>0</v>
      </c>
      <c r="T36" s="172">
        <v>757279313.35000002</v>
      </c>
      <c r="U36" s="173">
        <v>100</v>
      </c>
      <c r="V36" s="118">
        <f t="shared" si="26"/>
        <v>-1.5345737794153954E-2</v>
      </c>
      <c r="W36" s="118">
        <f t="shared" si="27"/>
        <v>0</v>
      </c>
      <c r="X36" s="172">
        <v>757951761.48000002</v>
      </c>
      <c r="Y36" s="173">
        <v>100</v>
      </c>
      <c r="Z36" s="118">
        <f t="shared" si="28"/>
        <v>8.8797900344757274E-4</v>
      </c>
      <c r="AA36" s="118">
        <f t="shared" si="29"/>
        <v>0</v>
      </c>
      <c r="AB36" s="172">
        <v>767005743.78999996</v>
      </c>
      <c r="AC36" s="173">
        <v>100</v>
      </c>
      <c r="AD36" s="118">
        <f t="shared" si="30"/>
        <v>1.1945327882503838E-2</v>
      </c>
      <c r="AE36" s="118">
        <f t="shared" si="31"/>
        <v>0</v>
      </c>
      <c r="AF36" s="172">
        <v>763502764.69000006</v>
      </c>
      <c r="AG36" s="173">
        <v>100</v>
      </c>
      <c r="AH36" s="118">
        <f t="shared" si="32"/>
        <v>-4.5670832694037714E-3</v>
      </c>
      <c r="AI36" s="118">
        <f t="shared" si="33"/>
        <v>0</v>
      </c>
      <c r="AJ36" s="119">
        <f t="shared" si="14"/>
        <v>2.2181390941747453E-3</v>
      </c>
      <c r="AK36" s="119">
        <f t="shared" si="15"/>
        <v>0</v>
      </c>
      <c r="AL36" s="120">
        <f t="shared" si="16"/>
        <v>-8.1682174228509541E-3</v>
      </c>
      <c r="AM36" s="120">
        <f t="shared" si="17"/>
        <v>0</v>
      </c>
      <c r="AN36" s="121">
        <f t="shared" si="18"/>
        <v>1.3207687144993317E-2</v>
      </c>
      <c r="AO36" s="207">
        <f t="shared" si="19"/>
        <v>0</v>
      </c>
      <c r="AP36" s="125"/>
      <c r="AQ36" s="133"/>
      <c r="AR36" s="130"/>
      <c r="AS36" s="124"/>
      <c r="AT36" s="124"/>
    </row>
    <row r="37" spans="1:48" s="288" customFormat="1">
      <c r="A37" s="202" t="s">
        <v>161</v>
      </c>
      <c r="B37" s="170">
        <v>16872746884.18</v>
      </c>
      <c r="C37" s="173">
        <v>1</v>
      </c>
      <c r="D37" s="170">
        <v>16782828197.610001</v>
      </c>
      <c r="E37" s="173">
        <v>1</v>
      </c>
      <c r="F37" s="118">
        <f>((D37-B37)/B37)</f>
        <v>-5.3292263072059745E-3</v>
      </c>
      <c r="G37" s="118">
        <f>((E37-C37)/C37)</f>
        <v>0</v>
      </c>
      <c r="H37" s="170">
        <v>15939765820.139999</v>
      </c>
      <c r="I37" s="173">
        <v>1</v>
      </c>
      <c r="J37" s="118">
        <f t="shared" si="20"/>
        <v>-5.023362972815628E-2</v>
      </c>
      <c r="K37" s="118">
        <f t="shared" si="21"/>
        <v>0</v>
      </c>
      <c r="L37" s="170">
        <v>16018666349.77</v>
      </c>
      <c r="M37" s="173">
        <v>1</v>
      </c>
      <c r="N37" s="118">
        <f t="shared" si="22"/>
        <v>4.9499177415962868E-3</v>
      </c>
      <c r="O37" s="118">
        <f t="shared" si="23"/>
        <v>0</v>
      </c>
      <c r="P37" s="170">
        <v>16071348223.26</v>
      </c>
      <c r="Q37" s="173">
        <v>1</v>
      </c>
      <c r="R37" s="118">
        <f t="shared" si="24"/>
        <v>3.2887802479734021E-3</v>
      </c>
      <c r="S37" s="118">
        <f t="shared" si="25"/>
        <v>0</v>
      </c>
      <c r="T37" s="170">
        <v>16151579508.32</v>
      </c>
      <c r="U37" s="173">
        <v>1</v>
      </c>
      <c r="V37" s="118">
        <f t="shared" si="26"/>
        <v>4.9921938063591355E-3</v>
      </c>
      <c r="W37" s="118">
        <f t="shared" si="27"/>
        <v>0</v>
      </c>
      <c r="X37" s="170">
        <v>16519708182.530001</v>
      </c>
      <c r="Y37" s="173">
        <v>1</v>
      </c>
      <c r="Z37" s="118">
        <f t="shared" si="28"/>
        <v>2.2792116029294263E-2</v>
      </c>
      <c r="AA37" s="118">
        <f t="shared" si="29"/>
        <v>0</v>
      </c>
      <c r="AB37" s="170">
        <v>15326310168.33</v>
      </c>
      <c r="AC37" s="173">
        <v>1</v>
      </c>
      <c r="AD37" s="118">
        <f t="shared" si="30"/>
        <v>-7.2240865335747792E-2</v>
      </c>
      <c r="AE37" s="118">
        <f t="shared" si="31"/>
        <v>0</v>
      </c>
      <c r="AF37" s="170">
        <v>15403840486.620001</v>
      </c>
      <c r="AG37" s="173">
        <v>1</v>
      </c>
      <c r="AH37" s="118">
        <f t="shared" si="32"/>
        <v>5.0586421283713877E-3</v>
      </c>
      <c r="AI37" s="118">
        <f t="shared" si="33"/>
        <v>0</v>
      </c>
      <c r="AJ37" s="119">
        <f t="shared" si="14"/>
        <v>-1.0840258927189447E-2</v>
      </c>
      <c r="AK37" s="119">
        <f t="shared" si="15"/>
        <v>0</v>
      </c>
      <c r="AL37" s="120">
        <f t="shared" si="16"/>
        <v>-8.2166586868021321E-2</v>
      </c>
      <c r="AM37" s="120">
        <f t="shared" si="17"/>
        <v>0</v>
      </c>
      <c r="AN37" s="121">
        <f t="shared" si="18"/>
        <v>3.2592245567076912E-2</v>
      </c>
      <c r="AO37" s="207">
        <f t="shared" si="19"/>
        <v>0</v>
      </c>
      <c r="AP37" s="125"/>
      <c r="AQ37" s="133"/>
      <c r="AR37" s="130"/>
      <c r="AS37" s="124"/>
      <c r="AT37" s="124"/>
    </row>
    <row r="38" spans="1:48" s="288" customFormat="1">
      <c r="A38" s="202" t="s">
        <v>162</v>
      </c>
      <c r="B38" s="170">
        <v>858158498.45000005</v>
      </c>
      <c r="C38" s="173">
        <v>10</v>
      </c>
      <c r="D38" s="170">
        <v>858158498.45000005</v>
      </c>
      <c r="E38" s="173">
        <v>10</v>
      </c>
      <c r="F38" s="118">
        <f>((D38-B38)/B38)</f>
        <v>0</v>
      </c>
      <c r="G38" s="118">
        <f>((E38-C38)/C38)</f>
        <v>0</v>
      </c>
      <c r="H38" s="170">
        <v>859438174.86000001</v>
      </c>
      <c r="I38" s="173">
        <v>10</v>
      </c>
      <c r="J38" s="118">
        <f t="shared" si="20"/>
        <v>1.4911888798063637E-3</v>
      </c>
      <c r="K38" s="118">
        <f t="shared" si="21"/>
        <v>0</v>
      </c>
      <c r="L38" s="170">
        <v>859484018.44000006</v>
      </c>
      <c r="M38" s="173">
        <v>10</v>
      </c>
      <c r="N38" s="118">
        <f t="shared" si="22"/>
        <v>5.3341335468965761E-5</v>
      </c>
      <c r="O38" s="118">
        <f t="shared" si="23"/>
        <v>0</v>
      </c>
      <c r="P38" s="170">
        <v>859484018.44000006</v>
      </c>
      <c r="Q38" s="173">
        <v>10</v>
      </c>
      <c r="R38" s="118">
        <f t="shared" si="24"/>
        <v>0</v>
      </c>
      <c r="S38" s="118">
        <f t="shared" si="25"/>
        <v>0</v>
      </c>
      <c r="T38" s="170">
        <v>859484018.44000006</v>
      </c>
      <c r="U38" s="173">
        <v>10</v>
      </c>
      <c r="V38" s="118">
        <f t="shared" si="26"/>
        <v>0</v>
      </c>
      <c r="W38" s="118">
        <f t="shared" si="27"/>
        <v>0</v>
      </c>
      <c r="X38" s="170">
        <v>860509088.88999999</v>
      </c>
      <c r="Y38" s="173">
        <v>10</v>
      </c>
      <c r="Z38" s="118">
        <f t="shared" si="28"/>
        <v>1.1926579529197934E-3</v>
      </c>
      <c r="AA38" s="118">
        <f t="shared" si="29"/>
        <v>0</v>
      </c>
      <c r="AB38" s="170">
        <v>863509088.88999999</v>
      </c>
      <c r="AC38" s="173">
        <v>10</v>
      </c>
      <c r="AD38" s="118">
        <f t="shared" si="30"/>
        <v>3.4863083246102632E-3</v>
      </c>
      <c r="AE38" s="118">
        <f t="shared" si="31"/>
        <v>0</v>
      </c>
      <c r="AF38" s="170">
        <v>863509088.88999999</v>
      </c>
      <c r="AG38" s="173">
        <v>10</v>
      </c>
      <c r="AH38" s="118">
        <f t="shared" si="32"/>
        <v>0</v>
      </c>
      <c r="AI38" s="118">
        <f t="shared" si="33"/>
        <v>0</v>
      </c>
      <c r="AJ38" s="119">
        <f t="shared" si="14"/>
        <v>7.7793706160067316E-4</v>
      </c>
      <c r="AK38" s="119">
        <f t="shared" si="15"/>
        <v>0</v>
      </c>
      <c r="AL38" s="120">
        <f t="shared" si="16"/>
        <v>6.2349676075738195E-3</v>
      </c>
      <c r="AM38" s="120">
        <f t="shared" si="17"/>
        <v>0</v>
      </c>
      <c r="AN38" s="121">
        <f t="shared" si="18"/>
        <v>1.2513866437871633E-3</v>
      </c>
      <c r="AO38" s="207">
        <f t="shared" si="19"/>
        <v>0</v>
      </c>
      <c r="AP38" s="125"/>
      <c r="AQ38" s="133"/>
      <c r="AR38" s="130"/>
      <c r="AS38" s="124"/>
      <c r="AT38" s="124"/>
    </row>
    <row r="39" spans="1:48" s="288" customFormat="1">
      <c r="A39" s="202" t="s">
        <v>173</v>
      </c>
      <c r="B39" s="170">
        <v>1374403318.1300001</v>
      </c>
      <c r="C39" s="173">
        <v>1</v>
      </c>
      <c r="D39" s="170">
        <v>1375346526.6300001</v>
      </c>
      <c r="E39" s="173">
        <v>1</v>
      </c>
      <c r="F39" s="118">
        <f>((D39-B39)/B39)</f>
        <v>6.862676243268391E-4</v>
      </c>
      <c r="G39" s="118">
        <f>((E39-C39)/C39)</f>
        <v>0</v>
      </c>
      <c r="H39" s="170">
        <v>1386395333.8399999</v>
      </c>
      <c r="I39" s="173">
        <v>1</v>
      </c>
      <c r="J39" s="118">
        <f t="shared" si="20"/>
        <v>8.0334715623069895E-3</v>
      </c>
      <c r="K39" s="118">
        <f t="shared" si="21"/>
        <v>0</v>
      </c>
      <c r="L39" s="170">
        <v>1393144335.3</v>
      </c>
      <c r="M39" s="173">
        <v>1</v>
      </c>
      <c r="N39" s="118">
        <f t="shared" si="22"/>
        <v>4.8680208994261679E-3</v>
      </c>
      <c r="O39" s="118">
        <f t="shared" si="23"/>
        <v>0</v>
      </c>
      <c r="P39" s="170">
        <v>1393063543.05</v>
      </c>
      <c r="Q39" s="173">
        <v>1</v>
      </c>
      <c r="R39" s="118">
        <f t="shared" si="24"/>
        <v>-5.799273481781928E-5</v>
      </c>
      <c r="S39" s="118">
        <f t="shared" si="25"/>
        <v>0</v>
      </c>
      <c r="T39" s="170">
        <v>1396661073.02</v>
      </c>
      <c r="U39" s="173">
        <v>1</v>
      </c>
      <c r="V39" s="118">
        <f t="shared" si="26"/>
        <v>2.5824593486407144E-3</v>
      </c>
      <c r="W39" s="118">
        <f t="shared" si="27"/>
        <v>0</v>
      </c>
      <c r="X39" s="170">
        <v>1411662631.22</v>
      </c>
      <c r="Y39" s="173">
        <v>1</v>
      </c>
      <c r="Z39" s="118">
        <f t="shared" si="28"/>
        <v>1.0741015475975271E-2</v>
      </c>
      <c r="AA39" s="118">
        <f t="shared" si="29"/>
        <v>0</v>
      </c>
      <c r="AB39" s="170">
        <v>1393981898.04</v>
      </c>
      <c r="AC39" s="173">
        <v>1</v>
      </c>
      <c r="AD39" s="118">
        <f t="shared" si="30"/>
        <v>-1.2524758245332217E-2</v>
      </c>
      <c r="AE39" s="118">
        <f t="shared" si="31"/>
        <v>0</v>
      </c>
      <c r="AF39" s="170">
        <v>1293106803.23</v>
      </c>
      <c r="AG39" s="173">
        <v>1</v>
      </c>
      <c r="AH39" s="118">
        <f t="shared" si="32"/>
        <v>-7.2364709292017909E-2</v>
      </c>
      <c r="AI39" s="118">
        <f t="shared" si="33"/>
        <v>0</v>
      </c>
      <c r="AJ39" s="119">
        <f t="shared" si="14"/>
        <v>-7.2545281701864956E-3</v>
      </c>
      <c r="AK39" s="119">
        <f t="shared" si="15"/>
        <v>0</v>
      </c>
      <c r="AL39" s="120">
        <f t="shared" si="16"/>
        <v>-5.9795638268350736E-2</v>
      </c>
      <c r="AM39" s="120">
        <f t="shared" si="17"/>
        <v>0</v>
      </c>
      <c r="AN39" s="121">
        <f t="shared" si="18"/>
        <v>2.7211453516114713E-2</v>
      </c>
      <c r="AO39" s="207">
        <f t="shared" si="19"/>
        <v>0</v>
      </c>
      <c r="AP39" s="125"/>
      <c r="AQ39" s="133"/>
      <c r="AR39" s="130"/>
      <c r="AS39" s="124"/>
      <c r="AT39" s="124"/>
    </row>
    <row r="40" spans="1:48" s="288" customFormat="1">
      <c r="A40" s="202" t="s">
        <v>175</v>
      </c>
      <c r="B40" s="170">
        <v>9127749271.25</v>
      </c>
      <c r="C40" s="173">
        <v>100</v>
      </c>
      <c r="D40" s="170">
        <v>9444252037.7700005</v>
      </c>
      <c r="E40" s="173">
        <v>100</v>
      </c>
      <c r="F40" s="118">
        <f>((D40-B40)/B40)</f>
        <v>3.4674787520391319E-2</v>
      </c>
      <c r="G40" s="118">
        <f>((E40-C40)/C40)</f>
        <v>0</v>
      </c>
      <c r="H40" s="170">
        <v>9225941998.1100006</v>
      </c>
      <c r="I40" s="173">
        <v>100</v>
      </c>
      <c r="J40" s="118">
        <f t="shared" si="20"/>
        <v>-2.3115651592833575E-2</v>
      </c>
      <c r="K40" s="118">
        <f t="shared" si="21"/>
        <v>0</v>
      </c>
      <c r="L40" s="170">
        <v>9217970900.75</v>
      </c>
      <c r="M40" s="173">
        <v>100</v>
      </c>
      <c r="N40" s="118">
        <f t="shared" si="22"/>
        <v>-8.6398736970528817E-4</v>
      </c>
      <c r="O40" s="118">
        <f t="shared" si="23"/>
        <v>0</v>
      </c>
      <c r="P40" s="170">
        <v>9254823172.2999992</v>
      </c>
      <c r="Q40" s="173">
        <v>100</v>
      </c>
      <c r="R40" s="118">
        <f t="shared" si="24"/>
        <v>3.9978724110531563E-3</v>
      </c>
      <c r="S40" s="118">
        <f t="shared" si="25"/>
        <v>0</v>
      </c>
      <c r="T40" s="170">
        <v>9394977017.8400002</v>
      </c>
      <c r="U40" s="173">
        <v>100</v>
      </c>
      <c r="V40" s="118">
        <f t="shared" si="26"/>
        <v>1.5143870707274684E-2</v>
      </c>
      <c r="W40" s="118">
        <f t="shared" si="27"/>
        <v>0</v>
      </c>
      <c r="X40" s="170">
        <v>9779047755.5599995</v>
      </c>
      <c r="Y40" s="173">
        <v>100</v>
      </c>
      <c r="Z40" s="118">
        <f t="shared" si="28"/>
        <v>4.0880433979848203E-2</v>
      </c>
      <c r="AA40" s="118">
        <f t="shared" si="29"/>
        <v>0</v>
      </c>
      <c r="AB40" s="170">
        <v>9655559798.6399994</v>
      </c>
      <c r="AC40" s="173">
        <v>100</v>
      </c>
      <c r="AD40" s="118">
        <f t="shared" si="30"/>
        <v>-1.2627809987919269E-2</v>
      </c>
      <c r="AE40" s="118">
        <f t="shared" si="31"/>
        <v>0</v>
      </c>
      <c r="AF40" s="170">
        <v>10202059137.370001</v>
      </c>
      <c r="AG40" s="173">
        <v>100</v>
      </c>
      <c r="AH40" s="118">
        <f t="shared" si="32"/>
        <v>5.6599446342507943E-2</v>
      </c>
      <c r="AI40" s="118">
        <f t="shared" si="33"/>
        <v>0</v>
      </c>
      <c r="AJ40" s="119">
        <f t="shared" si="14"/>
        <v>1.4336120251327147E-2</v>
      </c>
      <c r="AK40" s="119">
        <f t="shared" si="15"/>
        <v>0</v>
      </c>
      <c r="AL40" s="120">
        <f t="shared" si="16"/>
        <v>8.0240033468964439E-2</v>
      </c>
      <c r="AM40" s="120">
        <f t="shared" si="17"/>
        <v>0</v>
      </c>
      <c r="AN40" s="121">
        <f t="shared" si="18"/>
        <v>2.770434354547608E-2</v>
      </c>
      <c r="AO40" s="207">
        <f t="shared" si="19"/>
        <v>0</v>
      </c>
      <c r="AP40" s="125"/>
      <c r="AQ40" s="133"/>
      <c r="AR40" s="130"/>
      <c r="AS40" s="124"/>
      <c r="AT40" s="124"/>
    </row>
    <row r="41" spans="1:48" s="288" customFormat="1">
      <c r="A41" s="202" t="s">
        <v>177</v>
      </c>
      <c r="B41" s="170">
        <v>723259958</v>
      </c>
      <c r="C41" s="173">
        <v>1</v>
      </c>
      <c r="D41" s="170">
        <v>723749350.05999994</v>
      </c>
      <c r="E41" s="173">
        <v>1</v>
      </c>
      <c r="F41" s="118">
        <f>((D41-B41)/B41)</f>
        <v>6.7664752429159468E-4</v>
      </c>
      <c r="G41" s="118">
        <f>((E41-C41)/C41)</f>
        <v>0</v>
      </c>
      <c r="H41" s="170">
        <v>725176974.70000005</v>
      </c>
      <c r="I41" s="173">
        <v>1</v>
      </c>
      <c r="J41" s="118">
        <f t="shared" si="20"/>
        <v>1.9725401340695541E-3</v>
      </c>
      <c r="K41" s="118">
        <f t="shared" si="21"/>
        <v>0</v>
      </c>
      <c r="L41" s="170">
        <v>725560410.70000005</v>
      </c>
      <c r="M41" s="173">
        <v>1</v>
      </c>
      <c r="N41" s="118">
        <f t="shared" si="22"/>
        <v>5.2874817234596346E-4</v>
      </c>
      <c r="O41" s="118">
        <f t="shared" si="23"/>
        <v>0</v>
      </c>
      <c r="P41" s="170">
        <v>725347516.10000002</v>
      </c>
      <c r="Q41" s="173">
        <v>1</v>
      </c>
      <c r="R41" s="118">
        <f t="shared" si="24"/>
        <v>-2.934209155577124E-4</v>
      </c>
      <c r="S41" s="118">
        <f t="shared" si="25"/>
        <v>0</v>
      </c>
      <c r="T41" s="170">
        <v>726951651.60000002</v>
      </c>
      <c r="U41" s="173">
        <v>1</v>
      </c>
      <c r="V41" s="118">
        <f t="shared" si="26"/>
        <v>2.2115406262435532E-3</v>
      </c>
      <c r="W41" s="118">
        <f t="shared" si="27"/>
        <v>0</v>
      </c>
      <c r="X41" s="170">
        <v>687498360.78999996</v>
      </c>
      <c r="Y41" s="173">
        <v>1</v>
      </c>
      <c r="Z41" s="118">
        <f t="shared" si="28"/>
        <v>-5.4272234918463266E-2</v>
      </c>
      <c r="AA41" s="118">
        <f t="shared" si="29"/>
        <v>0</v>
      </c>
      <c r="AB41" s="170">
        <v>694943023.97000003</v>
      </c>
      <c r="AC41" s="173">
        <v>1</v>
      </c>
      <c r="AD41" s="118">
        <f t="shared" si="30"/>
        <v>1.0828626807844971E-2</v>
      </c>
      <c r="AE41" s="118">
        <f t="shared" si="31"/>
        <v>0</v>
      </c>
      <c r="AF41" s="170">
        <v>695891150</v>
      </c>
      <c r="AG41" s="173">
        <v>1</v>
      </c>
      <c r="AH41" s="118">
        <f t="shared" si="32"/>
        <v>1.3643219620849104E-3</v>
      </c>
      <c r="AI41" s="118">
        <f t="shared" si="33"/>
        <v>0</v>
      </c>
      <c r="AJ41" s="119">
        <f t="shared" si="14"/>
        <v>-4.6229038258925534E-3</v>
      </c>
      <c r="AK41" s="119">
        <f t="shared" si="15"/>
        <v>0</v>
      </c>
      <c r="AL41" s="120">
        <f t="shared" si="16"/>
        <v>-3.8491502697294934E-2</v>
      </c>
      <c r="AM41" s="120">
        <f t="shared" si="17"/>
        <v>0</v>
      </c>
      <c r="AN41" s="121">
        <f t="shared" si="18"/>
        <v>2.0365346781077025E-2</v>
      </c>
      <c r="AO41" s="207">
        <f t="shared" si="19"/>
        <v>0</v>
      </c>
      <c r="AP41" s="125"/>
      <c r="AQ41" s="133"/>
      <c r="AR41" s="130"/>
      <c r="AS41" s="124"/>
      <c r="AT41" s="124"/>
    </row>
    <row r="42" spans="1:48">
      <c r="A42" s="202" t="s">
        <v>184</v>
      </c>
      <c r="B42" s="170">
        <v>306706455.10000002</v>
      </c>
      <c r="C42" s="173">
        <v>100</v>
      </c>
      <c r="D42" s="170">
        <v>317843574.24000001</v>
      </c>
      <c r="E42" s="173">
        <v>100</v>
      </c>
      <c r="F42" s="118">
        <f>((D42-B42)/B42)</f>
        <v>3.6311981553726301E-2</v>
      </c>
      <c r="G42" s="118">
        <f>((E42-C42)/C42)</f>
        <v>0</v>
      </c>
      <c r="H42" s="170">
        <v>322526754.42000002</v>
      </c>
      <c r="I42" s="173">
        <v>100</v>
      </c>
      <c r="J42" s="118">
        <f t="shared" si="20"/>
        <v>1.4734229537904051E-2</v>
      </c>
      <c r="K42" s="118">
        <f t="shared" si="21"/>
        <v>0</v>
      </c>
      <c r="L42" s="170">
        <v>322317643.25</v>
      </c>
      <c r="M42" s="173">
        <v>100</v>
      </c>
      <c r="N42" s="118">
        <f t="shared" si="22"/>
        <v>-6.4835294168405153E-4</v>
      </c>
      <c r="O42" s="118">
        <f t="shared" si="23"/>
        <v>0</v>
      </c>
      <c r="P42" s="170">
        <v>322914608.06999999</v>
      </c>
      <c r="Q42" s="173">
        <v>100</v>
      </c>
      <c r="R42" s="118">
        <f t="shared" si="24"/>
        <v>1.852100970895247E-3</v>
      </c>
      <c r="S42" s="118">
        <f t="shared" si="25"/>
        <v>0</v>
      </c>
      <c r="T42" s="170">
        <v>395946226.56</v>
      </c>
      <c r="U42" s="173">
        <v>100</v>
      </c>
      <c r="V42" s="118">
        <f t="shared" si="26"/>
        <v>0.22616387324963799</v>
      </c>
      <c r="W42" s="118">
        <f t="shared" si="27"/>
        <v>0</v>
      </c>
      <c r="X42" s="170">
        <v>397989588.75</v>
      </c>
      <c r="Y42" s="173">
        <v>100</v>
      </c>
      <c r="Z42" s="118">
        <f t="shared" si="28"/>
        <v>5.1607063104321697E-3</v>
      </c>
      <c r="AA42" s="118">
        <f t="shared" si="29"/>
        <v>0</v>
      </c>
      <c r="AB42" s="170">
        <v>398508292.43000001</v>
      </c>
      <c r="AC42" s="173">
        <v>100</v>
      </c>
      <c r="AD42" s="118">
        <f t="shared" si="30"/>
        <v>1.3033096710623618E-3</v>
      </c>
      <c r="AE42" s="118">
        <f t="shared" si="31"/>
        <v>0</v>
      </c>
      <c r="AF42" s="170">
        <v>397278843.06999999</v>
      </c>
      <c r="AG42" s="173">
        <v>100</v>
      </c>
      <c r="AH42" s="118">
        <f t="shared" si="32"/>
        <v>-3.0851286744954581E-3</v>
      </c>
      <c r="AI42" s="118">
        <f t="shared" si="33"/>
        <v>0</v>
      </c>
      <c r="AJ42" s="119">
        <f t="shared" si="14"/>
        <v>3.5224089959684832E-2</v>
      </c>
      <c r="AK42" s="119">
        <f t="shared" si="15"/>
        <v>0</v>
      </c>
      <c r="AL42" s="120">
        <f t="shared" si="16"/>
        <v>0.24991937943039658</v>
      </c>
      <c r="AM42" s="120">
        <f t="shared" si="17"/>
        <v>0</v>
      </c>
      <c r="AN42" s="121">
        <f t="shared" si="18"/>
        <v>7.8195326078820238E-2</v>
      </c>
      <c r="AO42" s="207">
        <f t="shared" si="19"/>
        <v>0</v>
      </c>
      <c r="AP42" s="125"/>
      <c r="AQ42" s="134">
        <v>2266908745.4000001</v>
      </c>
      <c r="AR42" s="130">
        <v>1</v>
      </c>
      <c r="AS42" s="124" t="e">
        <f>(#REF!/AQ42)-1</f>
        <v>#REF!</v>
      </c>
      <c r="AT42" s="124" t="e">
        <f>(#REF!/AR42)-1</f>
        <v>#REF!</v>
      </c>
    </row>
    <row r="43" spans="1:48">
      <c r="A43" s="204" t="s">
        <v>57</v>
      </c>
      <c r="B43" s="178">
        <f>SUM(B20:B42)</f>
        <v>808731385087.04004</v>
      </c>
      <c r="C43" s="179"/>
      <c r="D43" s="178">
        <f>SUM(D20:D42)</f>
        <v>814687520864.81006</v>
      </c>
      <c r="E43" s="179"/>
      <c r="F43" s="118">
        <f>((D43-B43)/B43)</f>
        <v>7.3647887142762342E-3</v>
      </c>
      <c r="G43" s="118"/>
      <c r="H43" s="178">
        <f>SUM(H20:H42)</f>
        <v>815494009883.09998</v>
      </c>
      <c r="I43" s="179"/>
      <c r="J43" s="118">
        <f>((H43-D43)/D43)</f>
        <v>9.8993662924136828E-4</v>
      </c>
      <c r="K43" s="118"/>
      <c r="L43" s="178">
        <f>SUM(L20:L42)</f>
        <v>816836771857.5199</v>
      </c>
      <c r="M43" s="179"/>
      <c r="N43" s="118">
        <f>((L43-H43)/H43)</f>
        <v>1.6465626456439639E-3</v>
      </c>
      <c r="O43" s="118"/>
      <c r="P43" s="178">
        <f>SUM(P20:P42)</f>
        <v>817980614664.8501</v>
      </c>
      <c r="Q43" s="179"/>
      <c r="R43" s="118">
        <f>((P43-L43)/L43)</f>
        <v>1.4003321676239616E-3</v>
      </c>
      <c r="S43" s="118"/>
      <c r="T43" s="178">
        <f>SUM(T20:T42)</f>
        <v>828753633815.72986</v>
      </c>
      <c r="U43" s="179"/>
      <c r="V43" s="118">
        <f>((T43-P43)/P43)</f>
        <v>1.3170262177048992E-2</v>
      </c>
      <c r="W43" s="118"/>
      <c r="X43" s="178">
        <f>SUM(X20:X42)</f>
        <v>833684629141.14014</v>
      </c>
      <c r="Y43" s="179"/>
      <c r="Z43" s="118">
        <f>((X43-T43)/T43)</f>
        <v>5.9498928562244664E-3</v>
      </c>
      <c r="AA43" s="118"/>
      <c r="AB43" s="178">
        <f>SUM(AB20:AB42)</f>
        <v>828049288188.62012</v>
      </c>
      <c r="AC43" s="179"/>
      <c r="AD43" s="118">
        <f>((AB43-X43)/X43)</f>
        <v>-6.759559617076704E-3</v>
      </c>
      <c r="AE43" s="118"/>
      <c r="AF43" s="178">
        <f>SUM(AF20:AF42)</f>
        <v>829804740122.95984</v>
      </c>
      <c r="AG43" s="179"/>
      <c r="AH43" s="118">
        <f>((AF43-AB43)/AB43)</f>
        <v>2.1199848359024854E-3</v>
      </c>
      <c r="AI43" s="118"/>
      <c r="AJ43" s="119">
        <f t="shared" si="14"/>
        <v>3.2352750511105955E-3</v>
      </c>
      <c r="AK43" s="119"/>
      <c r="AL43" s="120">
        <f t="shared" si="16"/>
        <v>1.855584978410188E-2</v>
      </c>
      <c r="AM43" s="120"/>
      <c r="AN43" s="121">
        <f t="shared" si="18"/>
        <v>5.7965403665200697E-3</v>
      </c>
      <c r="AO43" s="207"/>
      <c r="AP43" s="125"/>
      <c r="AQ43" s="138">
        <f>SUM(AQ20:AQ42)</f>
        <v>132930613532.55411</v>
      </c>
      <c r="AR43" s="139"/>
      <c r="AS43" s="124" t="e">
        <f>(#REF!/AQ43)-1</f>
        <v>#REF!</v>
      </c>
      <c r="AT43" s="124" t="e">
        <f>(#REF!/AR43)-1</f>
        <v>#REF!</v>
      </c>
    </row>
    <row r="44" spans="1:48">
      <c r="A44" s="205" t="s">
        <v>82</v>
      </c>
      <c r="B44" s="174"/>
      <c r="C44" s="176"/>
      <c r="D44" s="174"/>
      <c r="E44" s="176"/>
      <c r="F44" s="118"/>
      <c r="G44" s="118"/>
      <c r="H44" s="174"/>
      <c r="I44" s="176"/>
      <c r="J44" s="118"/>
      <c r="K44" s="118"/>
      <c r="L44" s="174"/>
      <c r="M44" s="176"/>
      <c r="N44" s="118"/>
      <c r="O44" s="118"/>
      <c r="P44" s="174"/>
      <c r="Q44" s="176"/>
      <c r="R44" s="118"/>
      <c r="S44" s="118"/>
      <c r="T44" s="174"/>
      <c r="U44" s="176"/>
      <c r="V44" s="118"/>
      <c r="W44" s="118"/>
      <c r="X44" s="174"/>
      <c r="Y44" s="176"/>
      <c r="Z44" s="118"/>
      <c r="AA44" s="118"/>
      <c r="AB44" s="174"/>
      <c r="AC44" s="176"/>
      <c r="AD44" s="118"/>
      <c r="AE44" s="118"/>
      <c r="AF44" s="174"/>
      <c r="AG44" s="176"/>
      <c r="AH44" s="118"/>
      <c r="AI44" s="118"/>
      <c r="AJ44" s="119"/>
      <c r="AK44" s="119"/>
      <c r="AL44" s="120"/>
      <c r="AM44" s="120"/>
      <c r="AN44" s="121"/>
      <c r="AO44" s="207"/>
      <c r="AP44" s="125"/>
      <c r="AQ44" s="135"/>
      <c r="AR44" s="101"/>
      <c r="AS44" s="124" t="e">
        <f>(#REF!/AQ44)-1</f>
        <v>#REF!</v>
      </c>
      <c r="AT44" s="124" t="e">
        <f>(#REF!/AR44)-1</f>
        <v>#REF!</v>
      </c>
    </row>
    <row r="45" spans="1:48">
      <c r="A45" s="202" t="s">
        <v>25</v>
      </c>
      <c r="B45" s="169">
        <v>37299083447.690002</v>
      </c>
      <c r="C45" s="181">
        <v>214.77</v>
      </c>
      <c r="D45" s="169">
        <v>37565454143.669998</v>
      </c>
      <c r="E45" s="181">
        <v>215.05</v>
      </c>
      <c r="F45" s="118">
        <f>((D45-B45)/B45)</f>
        <v>7.1414810059224803E-3</v>
      </c>
      <c r="G45" s="118">
        <f>((E45-C45)/C45)</f>
        <v>1.3037202588815995E-3</v>
      </c>
      <c r="H45" s="169">
        <v>37264032415.029999</v>
      </c>
      <c r="I45" s="181">
        <v>215.42</v>
      </c>
      <c r="J45" s="118">
        <f t="shared" ref="J45:J53" si="34">((H45-D45)/D45)</f>
        <v>-8.0239074839134009E-3</v>
      </c>
      <c r="K45" s="118">
        <f t="shared" ref="K45:K53" si="35">((I45-E45)/E45)</f>
        <v>1.7205301092768012E-3</v>
      </c>
      <c r="L45" s="169">
        <v>38218753037.120003</v>
      </c>
      <c r="M45" s="181">
        <v>215.85</v>
      </c>
      <c r="N45" s="118">
        <f t="shared" ref="N45:N53" si="36">((L45-H45)/H45)</f>
        <v>2.5620432363753765E-2</v>
      </c>
      <c r="O45" s="118">
        <f t="shared" ref="O45:O53" si="37">((M45-I45)/I45)</f>
        <v>1.9961006406090747E-3</v>
      </c>
      <c r="P45" s="169">
        <v>40014967528.610001</v>
      </c>
      <c r="Q45" s="181">
        <v>216.12</v>
      </c>
      <c r="R45" s="118">
        <f t="shared" ref="R45:R53" si="38">((P45-L45)/L45)</f>
        <v>4.699824951759736E-2</v>
      </c>
      <c r="S45" s="118">
        <f t="shared" ref="S45:S53" si="39">((Q45-M45)/M45)</f>
        <v>1.2508686587908743E-3</v>
      </c>
      <c r="T45" s="169">
        <v>41199959826.709999</v>
      </c>
      <c r="U45" s="181">
        <v>216.52</v>
      </c>
      <c r="V45" s="118">
        <f t="shared" ref="V45:V53" si="40">((T45-P45)/P45)</f>
        <v>2.961372634509199E-2</v>
      </c>
      <c r="W45" s="118">
        <f t="shared" ref="W45:W53" si="41">((U45-Q45)/Q45)</f>
        <v>1.850823616509373E-3</v>
      </c>
      <c r="X45" s="169">
        <v>42457736647.769997</v>
      </c>
      <c r="Y45" s="181">
        <v>216.84</v>
      </c>
      <c r="Z45" s="118">
        <f t="shared" ref="Z45:Z53" si="42">((X45-T45)/T45)</f>
        <v>3.05285933857775E-2</v>
      </c>
      <c r="AA45" s="118">
        <f t="shared" ref="AA45:AA53" si="43">((Y45-U45)/U45)</f>
        <v>1.4779235174579399E-3</v>
      </c>
      <c r="AB45" s="169">
        <v>44683647366.82</v>
      </c>
      <c r="AC45" s="181">
        <v>217.15</v>
      </c>
      <c r="AD45" s="118">
        <f t="shared" ref="AD45:AD53" si="44">((AB45-X45)/X45)</f>
        <v>5.2426504444082617E-2</v>
      </c>
      <c r="AE45" s="118">
        <f t="shared" ref="AE45:AE53" si="45">((AC45-Y45)/Y45)</f>
        <v>1.4296255303449653E-3</v>
      </c>
      <c r="AF45" s="169">
        <v>47929379576</v>
      </c>
      <c r="AG45" s="181">
        <v>217.46</v>
      </c>
      <c r="AH45" s="118">
        <f t="shared" ref="AH45:AH53" si="46">((AF45-AB45)/AB45)</f>
        <v>7.2638032041899295E-2</v>
      </c>
      <c r="AI45" s="118">
        <f t="shared" ref="AI45:AI53" si="47">((AG45-AC45)/AC45)</f>
        <v>1.4275846189270194E-3</v>
      </c>
      <c r="AJ45" s="119">
        <f t="shared" si="14"/>
        <v>3.2117888952526451E-2</v>
      </c>
      <c r="AK45" s="119">
        <f t="shared" si="15"/>
        <v>1.5571471188497062E-3</v>
      </c>
      <c r="AL45" s="120">
        <f t="shared" si="16"/>
        <v>0.27588979472184511</v>
      </c>
      <c r="AM45" s="120">
        <f t="shared" si="17"/>
        <v>1.1206696117182034E-2</v>
      </c>
      <c r="AN45" s="121">
        <f t="shared" si="18"/>
        <v>2.5528542562784629E-2</v>
      </c>
      <c r="AO45" s="207">
        <f t="shared" si="19"/>
        <v>2.6805551810113486E-4</v>
      </c>
      <c r="AP45" s="125"/>
      <c r="AQ45" s="123">
        <v>1092437778.4100001</v>
      </c>
      <c r="AR45" s="127">
        <v>143.21</v>
      </c>
      <c r="AS45" s="124" t="e">
        <f>(#REF!/AQ45)-1</f>
        <v>#REF!</v>
      </c>
      <c r="AT45" s="124" t="e">
        <f>(#REF!/AR45)-1</f>
        <v>#REF!</v>
      </c>
    </row>
    <row r="46" spans="1:48">
      <c r="A46" s="202" t="s">
        <v>101</v>
      </c>
      <c r="B46" s="169">
        <v>28848350200.549999</v>
      </c>
      <c r="C46" s="181">
        <v>1.7785</v>
      </c>
      <c r="D46" s="169">
        <v>29181695635.889999</v>
      </c>
      <c r="E46" s="181">
        <v>1.7818000000000001</v>
      </c>
      <c r="F46" s="118">
        <f>((D46-B46)/B46)</f>
        <v>1.1555095283530109E-2</v>
      </c>
      <c r="G46" s="118">
        <f>((E46-C46)/C46)</f>
        <v>1.8554962046668994E-3</v>
      </c>
      <c r="H46" s="169">
        <v>29379609543.639999</v>
      </c>
      <c r="I46" s="181">
        <v>1.7849999999999999</v>
      </c>
      <c r="J46" s="118">
        <f t="shared" si="34"/>
        <v>6.7821250080680557E-3</v>
      </c>
      <c r="K46" s="118">
        <f t="shared" si="35"/>
        <v>1.7959366932314904E-3</v>
      </c>
      <c r="L46" s="169">
        <v>32206845705.349998</v>
      </c>
      <c r="M46" s="181">
        <v>1.7883</v>
      </c>
      <c r="N46" s="118">
        <f t="shared" si="36"/>
        <v>9.6231236753179711E-2</v>
      </c>
      <c r="O46" s="118">
        <f t="shared" si="37"/>
        <v>1.8487394957983647E-3</v>
      </c>
      <c r="P46" s="169">
        <v>32373655997.240002</v>
      </c>
      <c r="Q46" s="181">
        <v>1.7915000000000001</v>
      </c>
      <c r="R46" s="118">
        <f t="shared" si="38"/>
        <v>5.1793427216094536E-3</v>
      </c>
      <c r="S46" s="118">
        <f t="shared" si="39"/>
        <v>1.7894089358609247E-3</v>
      </c>
      <c r="T46" s="169">
        <v>32758110613.189999</v>
      </c>
      <c r="U46" s="181">
        <v>1.7946</v>
      </c>
      <c r="V46" s="118">
        <f t="shared" si="40"/>
        <v>1.1875539048872744E-2</v>
      </c>
      <c r="W46" s="118">
        <f t="shared" si="41"/>
        <v>1.730393524979001E-3</v>
      </c>
      <c r="X46" s="169">
        <v>35640784118.529999</v>
      </c>
      <c r="Y46" s="181">
        <v>1.7978000000000001</v>
      </c>
      <c r="Z46" s="118">
        <f t="shared" si="42"/>
        <v>8.7998771949298463E-2</v>
      </c>
      <c r="AA46" s="118">
        <f t="shared" si="43"/>
        <v>1.7831271592555955E-3</v>
      </c>
      <c r="AB46" s="169">
        <v>38163602798.269997</v>
      </c>
      <c r="AC46" s="181">
        <v>1.8008999999999999</v>
      </c>
      <c r="AD46" s="118">
        <f t="shared" si="44"/>
        <v>7.07846009041187E-2</v>
      </c>
      <c r="AE46" s="118">
        <f t="shared" si="45"/>
        <v>1.7243297363443546E-3</v>
      </c>
      <c r="AF46" s="169">
        <v>38553769740.129997</v>
      </c>
      <c r="AG46" s="181">
        <v>1.804</v>
      </c>
      <c r="AH46" s="118">
        <f t="shared" si="46"/>
        <v>1.0223535338694158E-2</v>
      </c>
      <c r="AI46" s="118">
        <f t="shared" si="47"/>
        <v>1.7213615414515535E-3</v>
      </c>
      <c r="AJ46" s="119">
        <f t="shared" si="14"/>
        <v>3.7578780875921418E-2</v>
      </c>
      <c r="AK46" s="119">
        <f t="shared" si="15"/>
        <v>1.7810991614485227E-3</v>
      </c>
      <c r="AL46" s="120">
        <f t="shared" si="16"/>
        <v>0.32116276659103615</v>
      </c>
      <c r="AM46" s="120">
        <f t="shared" si="17"/>
        <v>1.245931080929397E-2</v>
      </c>
      <c r="AN46" s="121">
        <f t="shared" si="18"/>
        <v>3.9945084589452534E-2</v>
      </c>
      <c r="AO46" s="207">
        <f t="shared" si="19"/>
        <v>5.3138450949565746E-5</v>
      </c>
      <c r="AP46" s="125"/>
      <c r="AQ46" s="123">
        <v>609639394.97000003</v>
      </c>
      <c r="AR46" s="127">
        <v>1.1629</v>
      </c>
      <c r="AS46" s="124" t="e">
        <f>(#REF!/AQ46)-1</f>
        <v>#REF!</v>
      </c>
      <c r="AT46" s="124" t="e">
        <f>(#REF!/AR46)-1</f>
        <v>#REF!</v>
      </c>
    </row>
    <row r="47" spans="1:48">
      <c r="A47" s="202" t="s">
        <v>26</v>
      </c>
      <c r="B47" s="169">
        <v>1759849932.1900001</v>
      </c>
      <c r="C47" s="173">
        <v>299.95</v>
      </c>
      <c r="D47" s="169">
        <v>1715090964.7</v>
      </c>
      <c r="E47" s="173">
        <v>309.16000000000003</v>
      </c>
      <c r="F47" s="118">
        <f>((D47-B47)/B47)</f>
        <v>-2.54334001276466E-2</v>
      </c>
      <c r="G47" s="118">
        <f>((E47-C47)/C47)</f>
        <v>3.0705117519586721E-2</v>
      </c>
      <c r="H47" s="169">
        <v>1718577280.05</v>
      </c>
      <c r="I47" s="173">
        <v>309.79000000000002</v>
      </c>
      <c r="J47" s="118">
        <f t="shared" si="34"/>
        <v>2.0327291215190579E-3</v>
      </c>
      <c r="K47" s="118">
        <f t="shared" si="35"/>
        <v>2.0377797903997782E-3</v>
      </c>
      <c r="L47" s="169">
        <v>1649843723.51</v>
      </c>
      <c r="M47" s="173">
        <v>309.16000000000003</v>
      </c>
      <c r="N47" s="118">
        <f t="shared" si="36"/>
        <v>-3.9994452002763727E-2</v>
      </c>
      <c r="O47" s="118">
        <f t="shared" si="37"/>
        <v>-2.0336356886923252E-3</v>
      </c>
      <c r="P47" s="169">
        <v>1687964079.54</v>
      </c>
      <c r="Q47" s="181">
        <v>325.81</v>
      </c>
      <c r="R47" s="118">
        <f t="shared" si="38"/>
        <v>2.3105434464362418E-2</v>
      </c>
      <c r="S47" s="118">
        <f t="shared" si="39"/>
        <v>5.3855608746280162E-2</v>
      </c>
      <c r="T47" s="169">
        <v>1659658228.5999999</v>
      </c>
      <c r="U47" s="181">
        <v>320.33</v>
      </c>
      <c r="V47" s="118">
        <f t="shared" si="40"/>
        <v>-1.6769225887623095E-2</v>
      </c>
      <c r="W47" s="118">
        <f t="shared" si="41"/>
        <v>-1.6819618796230989E-2</v>
      </c>
      <c r="X47" s="169">
        <v>1661937808.6600001</v>
      </c>
      <c r="Y47" s="181">
        <v>320.77</v>
      </c>
      <c r="Z47" s="118">
        <f t="shared" si="42"/>
        <v>1.3735237898486574E-3</v>
      </c>
      <c r="AA47" s="118">
        <f t="shared" si="43"/>
        <v>1.3735834920238434E-3</v>
      </c>
      <c r="AB47" s="169">
        <v>1664603397.4300001</v>
      </c>
      <c r="AC47" s="181">
        <v>321.27999999999997</v>
      </c>
      <c r="AD47" s="118">
        <f t="shared" si="44"/>
        <v>1.6039040426844926E-3</v>
      </c>
      <c r="AE47" s="118">
        <f t="shared" si="45"/>
        <v>1.5899242447859555E-3</v>
      </c>
      <c r="AF47" s="169">
        <v>1668061090</v>
      </c>
      <c r="AG47" s="181">
        <v>321.95</v>
      </c>
      <c r="AH47" s="118">
        <f t="shared" si="46"/>
        <v>2.077187019645823E-3</v>
      </c>
      <c r="AI47" s="118">
        <f t="shared" si="47"/>
        <v>2.0854083665339143E-3</v>
      </c>
      <c r="AJ47" s="119">
        <f t="shared" si="14"/>
        <v>-6.5005374474966229E-3</v>
      </c>
      <c r="AK47" s="119">
        <f t="shared" si="15"/>
        <v>9.0992709593358846E-3</v>
      </c>
      <c r="AL47" s="120">
        <f t="shared" si="16"/>
        <v>-2.7421213024830093E-2</v>
      </c>
      <c r="AM47" s="120">
        <f t="shared" si="17"/>
        <v>4.1370164316211551E-2</v>
      </c>
      <c r="AN47" s="121">
        <f t="shared" si="18"/>
        <v>1.9771306569429093E-2</v>
      </c>
      <c r="AO47" s="207">
        <f t="shared" si="19"/>
        <v>2.2299289851603132E-2</v>
      </c>
      <c r="AP47" s="125"/>
      <c r="AQ47" s="126">
        <v>1186217562.8099999</v>
      </c>
      <c r="AR47" s="130">
        <v>212.98</v>
      </c>
      <c r="AS47" s="124" t="e">
        <f>(#REF!/AQ47)-1</f>
        <v>#REF!</v>
      </c>
      <c r="AT47" s="124" t="e">
        <f>(#REF!/AR47)-1</f>
        <v>#REF!</v>
      </c>
      <c r="AU47" s="233"/>
      <c r="AV47" s="233"/>
    </row>
    <row r="48" spans="1:48">
      <c r="A48" s="202" t="s">
        <v>29</v>
      </c>
      <c r="B48" s="169">
        <v>8025104663.5500002</v>
      </c>
      <c r="C48" s="173">
        <v>1306.5</v>
      </c>
      <c r="D48" s="169">
        <v>8126727928.9099998</v>
      </c>
      <c r="E48" s="173">
        <v>1322.71</v>
      </c>
      <c r="F48" s="118">
        <f>((D48-B48)/B48)</f>
        <v>1.2663170091920695E-2</v>
      </c>
      <c r="G48" s="118">
        <f>((E48-C48)/C48)</f>
        <v>1.2407194795254525E-2</v>
      </c>
      <c r="H48" s="169">
        <v>8197006625.9099998</v>
      </c>
      <c r="I48" s="173">
        <v>1330.19</v>
      </c>
      <c r="J48" s="118">
        <f t="shared" si="34"/>
        <v>8.6478466628605536E-3</v>
      </c>
      <c r="K48" s="118">
        <f t="shared" si="35"/>
        <v>5.655056663970196E-3</v>
      </c>
      <c r="L48" s="169">
        <v>8354943993.6999998</v>
      </c>
      <c r="M48" s="173">
        <v>1359.05</v>
      </c>
      <c r="N48" s="118">
        <f t="shared" si="36"/>
        <v>1.9267688193733326E-2</v>
      </c>
      <c r="O48" s="118">
        <f t="shared" si="37"/>
        <v>2.1696148670490606E-2</v>
      </c>
      <c r="P48" s="169">
        <v>8565352089.7399998</v>
      </c>
      <c r="Q48" s="181">
        <v>1345.39</v>
      </c>
      <c r="R48" s="118">
        <f t="shared" si="38"/>
        <v>2.5183663253596559E-2</v>
      </c>
      <c r="S48" s="118">
        <f t="shared" si="39"/>
        <v>-1.0051138663036573E-2</v>
      </c>
      <c r="T48" s="169">
        <v>8516820643.1199999</v>
      </c>
      <c r="U48" s="181">
        <v>1263.06</v>
      </c>
      <c r="V48" s="118">
        <f t="shared" si="40"/>
        <v>-5.6660188759938123E-3</v>
      </c>
      <c r="W48" s="118">
        <f t="shared" si="41"/>
        <v>-6.1194151881610648E-2</v>
      </c>
      <c r="X48" s="169">
        <v>8945128178.9899998</v>
      </c>
      <c r="Y48" s="181">
        <v>1250.82</v>
      </c>
      <c r="Z48" s="118">
        <f t="shared" si="42"/>
        <v>5.0289603810782652E-2</v>
      </c>
      <c r="AA48" s="118">
        <f t="shared" si="43"/>
        <v>-9.6907510332050802E-3</v>
      </c>
      <c r="AB48" s="169">
        <v>9691252574.6000004</v>
      </c>
      <c r="AC48" s="180">
        <v>1276.1600000000001</v>
      </c>
      <c r="AD48" s="118">
        <f t="shared" si="44"/>
        <v>8.3411258137415081E-2</v>
      </c>
      <c r="AE48" s="118">
        <f t="shared" si="45"/>
        <v>2.0258710286052466E-2</v>
      </c>
      <c r="AF48" s="169">
        <v>9763086332.8999996</v>
      </c>
      <c r="AG48" s="181">
        <v>1286.68</v>
      </c>
      <c r="AH48" s="118">
        <f t="shared" si="46"/>
        <v>7.4122264121223901E-3</v>
      </c>
      <c r="AI48" s="118">
        <f t="shared" si="47"/>
        <v>8.2434804413239575E-3</v>
      </c>
      <c r="AJ48" s="119">
        <f t="shared" si="14"/>
        <v>2.5151179710804678E-2</v>
      </c>
      <c r="AK48" s="119">
        <f t="shared" si="15"/>
        <v>-1.5844313400950687E-3</v>
      </c>
      <c r="AL48" s="120">
        <f t="shared" si="16"/>
        <v>0.20135513558523632</v>
      </c>
      <c r="AM48" s="120">
        <f t="shared" si="17"/>
        <v>-2.7239530962947262E-2</v>
      </c>
      <c r="AN48" s="121">
        <f t="shared" si="18"/>
        <v>2.8669232415159094E-2</v>
      </c>
      <c r="AO48" s="207">
        <f t="shared" si="19"/>
        <v>2.6871621289493754E-2</v>
      </c>
      <c r="AP48" s="125"/>
      <c r="AQ48" s="126">
        <v>4662655514.79</v>
      </c>
      <c r="AR48" s="130">
        <v>1067.58</v>
      </c>
      <c r="AS48" s="124" t="e">
        <f>(#REF!/AQ48)-1</f>
        <v>#REF!</v>
      </c>
      <c r="AT48" s="124" t="e">
        <f>(#REF!/AR48)-1</f>
        <v>#REF!</v>
      </c>
    </row>
    <row r="49" spans="1:49">
      <c r="A49" s="202" t="s">
        <v>87</v>
      </c>
      <c r="B49" s="169">
        <v>4481386748.2700005</v>
      </c>
      <c r="C49" s="173">
        <v>42987.92</v>
      </c>
      <c r="D49" s="169">
        <v>4448873232.9700003</v>
      </c>
      <c r="E49" s="173">
        <v>42873.91</v>
      </c>
      <c r="F49" s="118">
        <f>((D49-B49)/B49)</f>
        <v>-7.2552352935286706E-3</v>
      </c>
      <c r="G49" s="118">
        <f>((E49-C49)/C49)</f>
        <v>-2.6521404152607237E-3</v>
      </c>
      <c r="H49" s="169">
        <v>4444326378.79</v>
      </c>
      <c r="I49" s="173">
        <v>42536.08</v>
      </c>
      <c r="J49" s="118">
        <f t="shared" si="34"/>
        <v>-1.0220237668954425E-3</v>
      </c>
      <c r="K49" s="118">
        <f t="shared" si="35"/>
        <v>-7.8796172310853316E-3</v>
      </c>
      <c r="L49" s="169">
        <v>4370166779.8100004</v>
      </c>
      <c r="M49" s="173">
        <v>42267.34</v>
      </c>
      <c r="N49" s="118">
        <f t="shared" si="36"/>
        <v>-1.6686353039668079E-2</v>
      </c>
      <c r="O49" s="118">
        <f t="shared" si="37"/>
        <v>-6.3179305662394193E-3</v>
      </c>
      <c r="P49" s="169">
        <v>4366771415.04</v>
      </c>
      <c r="Q49" s="173">
        <v>42451.199999999997</v>
      </c>
      <c r="R49" s="118">
        <f t="shared" si="38"/>
        <v>-7.769416914903363E-4</v>
      </c>
      <c r="S49" s="118">
        <f t="shared" si="39"/>
        <v>4.3499307029967018E-3</v>
      </c>
      <c r="T49" s="169">
        <v>4494582823.5299997</v>
      </c>
      <c r="U49" s="181">
        <v>43681.66</v>
      </c>
      <c r="V49" s="118">
        <f t="shared" si="40"/>
        <v>2.9269086091796039E-2</v>
      </c>
      <c r="W49" s="118">
        <f t="shared" si="41"/>
        <v>2.8985281923714912E-2</v>
      </c>
      <c r="X49" s="169">
        <v>4502712978.8400002</v>
      </c>
      <c r="Y49" s="181">
        <v>42565.84</v>
      </c>
      <c r="Z49" s="118">
        <f t="shared" si="42"/>
        <v>1.8088787389649388E-3</v>
      </c>
      <c r="AA49" s="118">
        <f t="shared" si="43"/>
        <v>-2.5544358891122887E-2</v>
      </c>
      <c r="AB49" s="169">
        <v>4625650892.8599997</v>
      </c>
      <c r="AC49" s="180">
        <v>43715.41</v>
      </c>
      <c r="AD49" s="118">
        <f t="shared" si="44"/>
        <v>2.7303075856207708E-2</v>
      </c>
      <c r="AE49" s="118">
        <f t="shared" si="45"/>
        <v>2.7006867478710794E-2</v>
      </c>
      <c r="AF49" s="169">
        <v>4665906385.3999996</v>
      </c>
      <c r="AG49" s="181">
        <v>43925.72</v>
      </c>
      <c r="AH49" s="118">
        <f t="shared" si="46"/>
        <v>8.7026655215457355E-3</v>
      </c>
      <c r="AI49" s="118">
        <f t="shared" si="47"/>
        <v>4.8108893408525194E-3</v>
      </c>
      <c r="AJ49" s="119">
        <f t="shared" si="14"/>
        <v>5.1678940521164866E-3</v>
      </c>
      <c r="AK49" s="119">
        <f t="shared" si="15"/>
        <v>2.8448652928208203E-3</v>
      </c>
      <c r="AL49" s="120">
        <f t="shared" si="16"/>
        <v>4.8783847294545483E-2</v>
      </c>
      <c r="AM49" s="120">
        <f t="shared" si="17"/>
        <v>2.4532635348630382E-2</v>
      </c>
      <c r="AN49" s="121">
        <f t="shared" si="18"/>
        <v>1.6036608733772471E-2</v>
      </c>
      <c r="AO49" s="207">
        <f t="shared" si="19"/>
        <v>1.8159573148677957E-2</v>
      </c>
      <c r="AP49" s="125"/>
      <c r="AQ49" s="126">
        <v>136891964.13</v>
      </c>
      <c r="AR49" s="126">
        <v>33401.089999999997</v>
      </c>
      <c r="AS49" s="124" t="e">
        <f>(#REF!/AQ49)-1</f>
        <v>#REF!</v>
      </c>
      <c r="AT49" s="124" t="e">
        <f>(#REF!/AR49)-1</f>
        <v>#REF!</v>
      </c>
    </row>
    <row r="50" spans="1:49">
      <c r="A50" s="202" t="s">
        <v>86</v>
      </c>
      <c r="B50" s="169">
        <v>513916516.13999999</v>
      </c>
      <c r="C50" s="173">
        <v>42769.61</v>
      </c>
      <c r="D50" s="169">
        <v>509978859.5</v>
      </c>
      <c r="E50" s="173">
        <v>42658.41</v>
      </c>
      <c r="F50" s="118">
        <f>((D50-B50)/B50)</f>
        <v>-7.6620550543413518E-3</v>
      </c>
      <c r="G50" s="118">
        <f>((E50-C50)/C50)</f>
        <v>-2.599976946247513E-3</v>
      </c>
      <c r="H50" s="169">
        <v>507967680.13999999</v>
      </c>
      <c r="I50" s="173">
        <v>42319.85</v>
      </c>
      <c r="J50" s="118">
        <f t="shared" si="34"/>
        <v>-3.9436524133016817E-3</v>
      </c>
      <c r="K50" s="118">
        <f t="shared" si="35"/>
        <v>-7.9365358436942427E-3</v>
      </c>
      <c r="L50" s="169">
        <v>504127505.39999998</v>
      </c>
      <c r="M50" s="173">
        <v>42058.76</v>
      </c>
      <c r="N50" s="118">
        <f t="shared" si="36"/>
        <v>-7.5598800674515874E-3</v>
      </c>
      <c r="O50" s="118">
        <f t="shared" si="37"/>
        <v>-6.169445307580167E-3</v>
      </c>
      <c r="P50" s="169">
        <v>505047851.51999998</v>
      </c>
      <c r="Q50" s="173">
        <v>42247.68</v>
      </c>
      <c r="R50" s="118">
        <f t="shared" si="38"/>
        <v>1.8256217130421324E-3</v>
      </c>
      <c r="S50" s="118">
        <f t="shared" si="39"/>
        <v>4.4918109806375232E-3</v>
      </c>
      <c r="T50" s="169">
        <v>520553968.93000001</v>
      </c>
      <c r="U50" s="181">
        <v>43480.45</v>
      </c>
      <c r="V50" s="118">
        <f t="shared" si="40"/>
        <v>3.0702273781251756E-2</v>
      </c>
      <c r="W50" s="118">
        <f t="shared" si="41"/>
        <v>2.9179590453250848E-2</v>
      </c>
      <c r="X50" s="169">
        <v>525949704.5</v>
      </c>
      <c r="Y50" s="181">
        <v>42376.54</v>
      </c>
      <c r="Z50" s="118">
        <f t="shared" si="42"/>
        <v>1.036537206908813E-2</v>
      </c>
      <c r="AA50" s="118">
        <f t="shared" si="43"/>
        <v>-2.5388651681387757E-2</v>
      </c>
      <c r="AB50" s="169">
        <v>501556553.94999999</v>
      </c>
      <c r="AC50" s="180">
        <v>43495.1</v>
      </c>
      <c r="AD50" s="118">
        <f t="shared" si="44"/>
        <v>-4.6379245660361453E-2</v>
      </c>
      <c r="AE50" s="118">
        <f t="shared" si="45"/>
        <v>2.6395736886494218E-2</v>
      </c>
      <c r="AF50" s="169">
        <v>504443683.07999998</v>
      </c>
      <c r="AG50" s="181">
        <v>43709.38</v>
      </c>
      <c r="AH50" s="118">
        <f t="shared" si="46"/>
        <v>5.7563381582046123E-3</v>
      </c>
      <c r="AI50" s="118">
        <f t="shared" si="47"/>
        <v>4.9265319541741221E-3</v>
      </c>
      <c r="AJ50" s="119">
        <f t="shared" si="14"/>
        <v>-2.1119034342336799E-3</v>
      </c>
      <c r="AK50" s="119">
        <f t="shared" si="15"/>
        <v>2.8623825619558795E-3</v>
      </c>
      <c r="AL50" s="120">
        <f t="shared" si="16"/>
        <v>-1.0853737006720014E-2</v>
      </c>
      <c r="AM50" s="120">
        <f t="shared" si="17"/>
        <v>2.4636876995649717E-2</v>
      </c>
      <c r="AN50" s="121">
        <f t="shared" si="18"/>
        <v>2.1821691321275417E-2</v>
      </c>
      <c r="AO50" s="207">
        <f t="shared" si="19"/>
        <v>1.8045493332349768E-2</v>
      </c>
      <c r="AP50" s="125"/>
      <c r="AQ50" s="126"/>
      <c r="AR50" s="126"/>
      <c r="AS50" s="124"/>
      <c r="AT50" s="124"/>
    </row>
    <row r="51" spans="1:49" s="274" customFormat="1">
      <c r="A51" s="202" t="s">
        <v>134</v>
      </c>
      <c r="B51" s="169">
        <v>20240183816.02</v>
      </c>
      <c r="C51" s="173">
        <v>43604.01</v>
      </c>
      <c r="D51" s="169">
        <v>20663178304.080002</v>
      </c>
      <c r="E51" s="173">
        <v>43862.69</v>
      </c>
      <c r="F51" s="118">
        <f>((D51-B51)/B51)</f>
        <v>2.0898747358470304E-2</v>
      </c>
      <c r="G51" s="118">
        <f>((E51-C51)/C51)</f>
        <v>5.9324818978804999E-3</v>
      </c>
      <c r="H51" s="169">
        <v>20744463194.52</v>
      </c>
      <c r="I51" s="173">
        <v>44062.11</v>
      </c>
      <c r="J51" s="118">
        <f t="shared" si="34"/>
        <v>3.9338038535895858E-3</v>
      </c>
      <c r="K51" s="118">
        <f t="shared" si="35"/>
        <v>4.5464607847808293E-3</v>
      </c>
      <c r="L51" s="169">
        <v>20173562398.439999</v>
      </c>
      <c r="M51" s="173">
        <v>43756.14</v>
      </c>
      <c r="N51" s="118">
        <f t="shared" si="36"/>
        <v>-2.7520634818394091E-2</v>
      </c>
      <c r="O51" s="118">
        <f t="shared" si="37"/>
        <v>-6.9440614623312675E-3</v>
      </c>
      <c r="P51" s="169">
        <v>20465155630.889999</v>
      </c>
      <c r="Q51" s="173">
        <v>44299.65</v>
      </c>
      <c r="R51" s="118">
        <f t="shared" si="38"/>
        <v>1.4454226114895274E-2</v>
      </c>
      <c r="S51" s="118">
        <f t="shared" si="39"/>
        <v>1.2421342467594309E-2</v>
      </c>
      <c r="T51" s="169">
        <v>20496297017.080002</v>
      </c>
      <c r="U51" s="173">
        <v>44346.01</v>
      </c>
      <c r="V51" s="118">
        <f t="shared" si="40"/>
        <v>1.5216784446533988E-3</v>
      </c>
      <c r="W51" s="118">
        <f t="shared" si="41"/>
        <v>1.0465093968011164E-3</v>
      </c>
      <c r="X51" s="169">
        <v>20504271676.66</v>
      </c>
      <c r="Y51" s="180">
        <v>44254.71</v>
      </c>
      <c r="Z51" s="118">
        <f t="shared" si="42"/>
        <v>3.8907806485008304E-4</v>
      </c>
      <c r="AA51" s="118">
        <f t="shared" si="43"/>
        <v>-2.0588098004759143E-3</v>
      </c>
      <c r="AB51" s="169">
        <v>20495405886.509998</v>
      </c>
      <c r="AC51" s="180">
        <v>44304.06</v>
      </c>
      <c r="AD51" s="118">
        <f t="shared" si="44"/>
        <v>-4.3238746978237951E-4</v>
      </c>
      <c r="AE51" s="118">
        <f t="shared" si="45"/>
        <v>1.1151355415050408E-3</v>
      </c>
      <c r="AF51" s="169">
        <v>20275393459.41</v>
      </c>
      <c r="AG51" s="180">
        <v>44403.26</v>
      </c>
      <c r="AH51" s="118">
        <f t="shared" si="46"/>
        <v>-1.0734719200892228E-2</v>
      </c>
      <c r="AI51" s="118">
        <f t="shared" si="47"/>
        <v>2.2390724461822317E-3</v>
      </c>
      <c r="AJ51" s="119">
        <f t="shared" si="14"/>
        <v>3.137240434237438E-4</v>
      </c>
      <c r="AK51" s="119">
        <f t="shared" si="15"/>
        <v>2.2872664089921054E-3</v>
      </c>
      <c r="AL51" s="120">
        <f t="shared" si="16"/>
        <v>-1.8766950512808224E-2</v>
      </c>
      <c r="AM51" s="120">
        <f t="shared" si="17"/>
        <v>1.232414154261856E-2</v>
      </c>
      <c r="AN51" s="121">
        <f t="shared" si="18"/>
        <v>1.4811400567380201E-2</v>
      </c>
      <c r="AO51" s="207">
        <f t="shared" si="19"/>
        <v>5.7085466855509815E-3</v>
      </c>
      <c r="AP51" s="125"/>
      <c r="AQ51" s="126"/>
      <c r="AR51" s="126"/>
      <c r="AS51" s="124"/>
      <c r="AT51" s="124"/>
    </row>
    <row r="52" spans="1:49" s="288" customFormat="1">
      <c r="A52" s="202" t="s">
        <v>158</v>
      </c>
      <c r="B52" s="169">
        <v>2328749882.8499999</v>
      </c>
      <c r="C52" s="173">
        <v>306.5</v>
      </c>
      <c r="D52" s="169">
        <v>2669205109.1300001</v>
      </c>
      <c r="E52" s="173">
        <v>360.5</v>
      </c>
      <c r="F52" s="118">
        <f>((D52-B52)/B52)</f>
        <v>0.14619656184945892</v>
      </c>
      <c r="G52" s="118">
        <f>((E52-C52)/C52)</f>
        <v>0.17618270799347471</v>
      </c>
      <c r="H52" s="169">
        <v>2672248101.4400001</v>
      </c>
      <c r="I52" s="173">
        <v>360.5</v>
      </c>
      <c r="J52" s="118">
        <f t="shared" si="34"/>
        <v>1.1400368969740862E-3</v>
      </c>
      <c r="K52" s="118">
        <f t="shared" si="35"/>
        <v>0</v>
      </c>
      <c r="L52" s="169">
        <v>2695523202.54</v>
      </c>
      <c r="M52" s="173">
        <v>360.5</v>
      </c>
      <c r="N52" s="118">
        <f t="shared" si="36"/>
        <v>8.7099326920496642E-3</v>
      </c>
      <c r="O52" s="118">
        <f t="shared" si="37"/>
        <v>0</v>
      </c>
      <c r="P52" s="169">
        <v>2699592173.25</v>
      </c>
      <c r="Q52" s="173">
        <v>360.5</v>
      </c>
      <c r="R52" s="118">
        <f t="shared" si="38"/>
        <v>1.5095290985311625E-3</v>
      </c>
      <c r="S52" s="118">
        <f t="shared" si="39"/>
        <v>0</v>
      </c>
      <c r="T52" s="169">
        <v>2715241182.6399999</v>
      </c>
      <c r="U52" s="173">
        <v>360.5</v>
      </c>
      <c r="V52" s="118">
        <f t="shared" si="40"/>
        <v>5.7968049933854451E-3</v>
      </c>
      <c r="W52" s="118">
        <f t="shared" si="41"/>
        <v>0</v>
      </c>
      <c r="X52" s="169">
        <v>2728751406.8099999</v>
      </c>
      <c r="Y52" s="173">
        <v>360.5</v>
      </c>
      <c r="Z52" s="118">
        <f t="shared" si="42"/>
        <v>4.975699490851207E-3</v>
      </c>
      <c r="AA52" s="118">
        <f t="shared" si="43"/>
        <v>0</v>
      </c>
      <c r="AB52" s="169">
        <v>2736104968.73</v>
      </c>
      <c r="AC52" s="180">
        <v>360.5</v>
      </c>
      <c r="AD52" s="118">
        <f t="shared" si="44"/>
        <v>2.6948449395749947E-3</v>
      </c>
      <c r="AE52" s="118">
        <f t="shared" si="45"/>
        <v>0</v>
      </c>
      <c r="AF52" s="169">
        <v>2721531889.6100001</v>
      </c>
      <c r="AG52" s="180">
        <v>360.5</v>
      </c>
      <c r="AH52" s="118">
        <f t="shared" si="46"/>
        <v>-5.3262134627693677E-3</v>
      </c>
      <c r="AI52" s="118">
        <f t="shared" si="47"/>
        <v>0</v>
      </c>
      <c r="AJ52" s="119">
        <f t="shared" si="14"/>
        <v>2.0712149562257014E-2</v>
      </c>
      <c r="AK52" s="119">
        <f t="shared" si="15"/>
        <v>2.2022838499184339E-2</v>
      </c>
      <c r="AL52" s="120">
        <f t="shared" si="16"/>
        <v>1.9603881433096534E-2</v>
      </c>
      <c r="AM52" s="120">
        <f t="shared" si="17"/>
        <v>0</v>
      </c>
      <c r="AN52" s="121">
        <f t="shared" si="18"/>
        <v>5.0870875955091273E-2</v>
      </c>
      <c r="AO52" s="207">
        <f t="shared" si="19"/>
        <v>6.2289993774997658E-2</v>
      </c>
      <c r="AP52" s="125"/>
      <c r="AQ52" s="126"/>
      <c r="AR52" s="126"/>
      <c r="AS52" s="124"/>
      <c r="AT52" s="124"/>
    </row>
    <row r="53" spans="1:49">
      <c r="A53" s="202" t="s">
        <v>168</v>
      </c>
      <c r="B53" s="169">
        <v>434722454.80000001</v>
      </c>
      <c r="C53" s="173">
        <v>33258.008999999998</v>
      </c>
      <c r="D53" s="169">
        <v>423352883</v>
      </c>
      <c r="E53" s="173">
        <v>32395.052500000002</v>
      </c>
      <c r="F53" s="118">
        <f>((D53-B53)/B53)</f>
        <v>-2.6153633598776805E-2</v>
      </c>
      <c r="G53" s="118">
        <f>((E53-C53)/C53)</f>
        <v>-2.5947328957665404E-2</v>
      </c>
      <c r="H53" s="169">
        <v>429095704</v>
      </c>
      <c r="I53" s="173">
        <v>32833.64</v>
      </c>
      <c r="J53" s="118">
        <f t="shared" si="34"/>
        <v>1.3565092457395643E-2</v>
      </c>
      <c r="K53" s="118">
        <f t="shared" si="35"/>
        <v>1.353871860525609E-2</v>
      </c>
      <c r="L53" s="169">
        <v>427381557.30000001</v>
      </c>
      <c r="M53" s="173">
        <v>32713.74</v>
      </c>
      <c r="N53" s="118">
        <f t="shared" si="36"/>
        <v>-3.9947887709451133E-3</v>
      </c>
      <c r="O53" s="118">
        <f t="shared" si="37"/>
        <v>-3.6517425421000479E-3</v>
      </c>
      <c r="P53" s="169">
        <v>529236393</v>
      </c>
      <c r="Q53" s="173">
        <v>40354.75</v>
      </c>
      <c r="R53" s="118">
        <f t="shared" si="38"/>
        <v>0.23832295512111465</v>
      </c>
      <c r="S53" s="118">
        <f t="shared" si="39"/>
        <v>0.23357188753104957</v>
      </c>
      <c r="T53" s="169">
        <v>529937018</v>
      </c>
      <c r="U53" s="173">
        <v>40418.548000000003</v>
      </c>
      <c r="V53" s="118">
        <f t="shared" si="40"/>
        <v>1.3238413103612849E-3</v>
      </c>
      <c r="W53" s="118">
        <f t="shared" si="41"/>
        <v>1.5809291347363694E-3</v>
      </c>
      <c r="X53" s="169">
        <v>473283923.80000001</v>
      </c>
      <c r="Y53" s="173">
        <v>36194.125999999997</v>
      </c>
      <c r="Z53" s="118">
        <f t="shared" si="42"/>
        <v>-0.10690533455052953</v>
      </c>
      <c r="AA53" s="118">
        <f t="shared" si="43"/>
        <v>-0.10451691634246746</v>
      </c>
      <c r="AB53" s="169">
        <v>486294170</v>
      </c>
      <c r="AC53" s="173">
        <v>37175.589999999997</v>
      </c>
      <c r="AD53" s="118">
        <f t="shared" si="44"/>
        <v>2.7489305141701472E-2</v>
      </c>
      <c r="AE53" s="118">
        <f t="shared" si="45"/>
        <v>2.711666528430608E-2</v>
      </c>
      <c r="AF53" s="169">
        <v>493357674.60000002</v>
      </c>
      <c r="AG53" s="180">
        <v>37712.870000000003</v>
      </c>
      <c r="AH53" s="118">
        <f t="shared" si="46"/>
        <v>1.4525168171356082E-2</v>
      </c>
      <c r="AI53" s="118">
        <f t="shared" si="47"/>
        <v>1.4452494230757498E-2</v>
      </c>
      <c r="AJ53" s="119">
        <f t="shared" si="14"/>
        <v>1.9771575660209709E-2</v>
      </c>
      <c r="AK53" s="119">
        <f t="shared" si="15"/>
        <v>1.9518088367984091E-2</v>
      </c>
      <c r="AL53" s="120">
        <f t="shared" si="16"/>
        <v>0.16535801316368978</v>
      </c>
      <c r="AM53" s="120">
        <f t="shared" si="17"/>
        <v>0.16415523635900886</v>
      </c>
      <c r="AN53" s="121">
        <f t="shared" si="18"/>
        <v>9.7798362128293848E-2</v>
      </c>
      <c r="AO53" s="207">
        <f t="shared" si="19"/>
        <v>9.580377991789539E-2</v>
      </c>
      <c r="AP53" s="125"/>
      <c r="AQ53" s="126">
        <v>165890525.49000001</v>
      </c>
      <c r="AR53" s="126">
        <v>33407.480000000003</v>
      </c>
      <c r="AS53" s="124" t="e">
        <f>(#REF!/AQ53)-1</f>
        <v>#REF!</v>
      </c>
      <c r="AT53" s="124" t="e">
        <f>(#REF!/AR53)-1</f>
        <v>#REF!</v>
      </c>
      <c r="AV53" s="232"/>
      <c r="AW53" s="233"/>
    </row>
    <row r="54" spans="1:49">
      <c r="A54" s="204" t="s">
        <v>57</v>
      </c>
      <c r="B54" s="185">
        <f>SUM(B45:B53)</f>
        <v>103931347662.06003</v>
      </c>
      <c r="C54" s="179"/>
      <c r="D54" s="185">
        <f>SUM(D45:D53)</f>
        <v>105303557061.85001</v>
      </c>
      <c r="E54" s="179"/>
      <c r="F54" s="118">
        <f>((D54-B54)/B54)</f>
        <v>1.3203036722393055E-2</v>
      </c>
      <c r="G54" s="118"/>
      <c r="H54" s="185">
        <f>SUM(H45:H53)</f>
        <v>105357326923.52</v>
      </c>
      <c r="I54" s="179"/>
      <c r="J54" s="118">
        <f>((H54-D54)/D54)</f>
        <v>5.1061771482625667E-4</v>
      </c>
      <c r="K54" s="118"/>
      <c r="L54" s="185">
        <f>SUM(L45:L53)</f>
        <v>108601147903.16998</v>
      </c>
      <c r="M54" s="179"/>
      <c r="N54" s="118">
        <f>((L54-H54)/H54)</f>
        <v>3.078875550824009E-2</v>
      </c>
      <c r="O54" s="118"/>
      <c r="P54" s="185">
        <f>SUM(P45:P53)</f>
        <v>111207743158.83</v>
      </c>
      <c r="Q54" s="179"/>
      <c r="R54" s="118">
        <f>((P54-L54)/L54)</f>
        <v>2.4001544237673148E-2</v>
      </c>
      <c r="S54" s="118"/>
      <c r="T54" s="185">
        <f>SUM(T45:T53)</f>
        <v>112891161321.79999</v>
      </c>
      <c r="U54" s="179"/>
      <c r="V54" s="118">
        <f>((T54-P54)/P54)</f>
        <v>1.5137598472488387E-2</v>
      </c>
      <c r="W54" s="118"/>
      <c r="X54" s="185">
        <f>SUM(X45:X53)</f>
        <v>117440556444.56</v>
      </c>
      <c r="Y54" s="179"/>
      <c r="Z54" s="118">
        <f>((X54-T54)/T54)</f>
        <v>4.0298948735161016E-2</v>
      </c>
      <c r="AA54" s="118"/>
      <c r="AB54" s="185">
        <f>SUM(AB45:AB53)</f>
        <v>123048118609.16998</v>
      </c>
      <c r="AC54" s="179"/>
      <c r="AD54" s="118">
        <f>((AB54-X54)/X54)</f>
        <v>4.7748089198275723E-2</v>
      </c>
      <c r="AE54" s="118"/>
      <c r="AF54" s="185">
        <f>SUM(AF45:AF53)</f>
        <v>126574929831.13</v>
      </c>
      <c r="AG54" s="179"/>
      <c r="AH54" s="118">
        <f>((AF54-AB54)/AB54)</f>
        <v>2.8662049138370095E-2</v>
      </c>
      <c r="AI54" s="118"/>
      <c r="AJ54" s="119">
        <f t="shared" si="14"/>
        <v>2.5043829965928469E-2</v>
      </c>
      <c r="AK54" s="119"/>
      <c r="AL54" s="120">
        <f t="shared" si="16"/>
        <v>0.20200051510877515</v>
      </c>
      <c r="AM54" s="120"/>
      <c r="AN54" s="121">
        <f t="shared" si="18"/>
        <v>1.5285849597184788E-2</v>
      </c>
      <c r="AO54" s="207"/>
      <c r="AP54" s="125"/>
      <c r="AQ54" s="138">
        <f>SUM(AQ45:AQ53)</f>
        <v>7853732740.5999994</v>
      </c>
      <c r="AR54" s="139"/>
      <c r="AS54" s="124" t="e">
        <f>(#REF!/AQ54)-1</f>
        <v>#REF!</v>
      </c>
      <c r="AT54" s="124" t="e">
        <f>(#REF!/AR54)-1</f>
        <v>#REF!</v>
      </c>
    </row>
    <row r="55" spans="1:49">
      <c r="A55" s="205" t="s">
        <v>63</v>
      </c>
      <c r="B55" s="179"/>
      <c r="C55" s="179"/>
      <c r="D55" s="179"/>
      <c r="E55" s="179"/>
      <c r="F55" s="118"/>
      <c r="G55" s="118"/>
      <c r="H55" s="179"/>
      <c r="I55" s="179"/>
      <c r="J55" s="118"/>
      <c r="K55" s="118"/>
      <c r="L55" s="179"/>
      <c r="M55" s="179"/>
      <c r="N55" s="118"/>
      <c r="O55" s="118"/>
      <c r="P55" s="179"/>
      <c r="Q55" s="179"/>
      <c r="R55" s="118"/>
      <c r="S55" s="118"/>
      <c r="T55" s="179"/>
      <c r="U55" s="179"/>
      <c r="V55" s="118"/>
      <c r="W55" s="118"/>
      <c r="X55" s="179"/>
      <c r="Y55" s="179"/>
      <c r="Z55" s="118"/>
      <c r="AA55" s="118"/>
      <c r="AB55" s="179"/>
      <c r="AC55" s="179"/>
      <c r="AD55" s="118"/>
      <c r="AE55" s="118"/>
      <c r="AF55" s="179"/>
      <c r="AG55" s="179"/>
      <c r="AH55" s="118"/>
      <c r="AI55" s="118"/>
      <c r="AJ55" s="119"/>
      <c r="AK55" s="119"/>
      <c r="AL55" s="120"/>
      <c r="AM55" s="120"/>
      <c r="AN55" s="121"/>
      <c r="AO55" s="207"/>
      <c r="AP55" s="125"/>
      <c r="AQ55" s="135"/>
      <c r="AR55" s="139"/>
      <c r="AS55" s="124" t="e">
        <f>(#REF!/AQ55)-1</f>
        <v>#REF!</v>
      </c>
      <c r="AT55" s="124" t="e">
        <f>(#REF!/AR55)-1</f>
        <v>#REF!</v>
      </c>
    </row>
    <row r="56" spans="1:49">
      <c r="A56" s="203" t="s">
        <v>27</v>
      </c>
      <c r="B56" s="173">
        <v>7060828793.4499998</v>
      </c>
      <c r="C56" s="173">
        <v>3143.48</v>
      </c>
      <c r="D56" s="173">
        <v>7010890711.3599997</v>
      </c>
      <c r="E56" s="173">
        <v>3146.7</v>
      </c>
      <c r="F56" s="118">
        <f>((D56-B56)/B56)</f>
        <v>-7.0725524652750921E-3</v>
      </c>
      <c r="G56" s="118">
        <f>((E56-C56)/C56)</f>
        <v>1.024342448496507E-3</v>
      </c>
      <c r="H56" s="173">
        <v>6944687197.79</v>
      </c>
      <c r="I56" s="173">
        <v>3149.3200034276306</v>
      </c>
      <c r="J56" s="118">
        <f t="shared" ref="J56:J76" si="48">((H56-D56)/D56)</f>
        <v>-9.4429532987481534E-3</v>
      </c>
      <c r="K56" s="118">
        <f t="shared" ref="K56:K76" si="49">((I56-E56)/E56)</f>
        <v>8.3261938781287171E-4</v>
      </c>
      <c r="L56" s="173">
        <v>7012691757.3500004</v>
      </c>
      <c r="M56" s="173">
        <v>3152.28</v>
      </c>
      <c r="N56" s="118">
        <f t="shared" ref="N56:N76" si="50">((L56-H56)/H56)</f>
        <v>9.7923142717848306E-3</v>
      </c>
      <c r="O56" s="118">
        <f t="shared" ref="O56:O76" si="51">((M56-I56)/I56)</f>
        <v>9.3988434619157225E-4</v>
      </c>
      <c r="P56" s="173">
        <v>7025505530.8000002</v>
      </c>
      <c r="Q56" s="173">
        <v>3155.55</v>
      </c>
      <c r="R56" s="118">
        <f t="shared" ref="R56:R76" si="52">((P56-L56)/L56)</f>
        <v>1.8272261056633064E-3</v>
      </c>
      <c r="S56" s="118">
        <f t="shared" ref="S56:S76" si="53">((Q56-M56)/M56)</f>
        <v>1.0373443983402431E-3</v>
      </c>
      <c r="T56" s="173">
        <v>7064536881.8599997</v>
      </c>
      <c r="U56" s="173">
        <v>3158.6999999995528</v>
      </c>
      <c r="V56" s="118">
        <f t="shared" ref="V56:V76" si="54">((T56-P56)/P56)</f>
        <v>5.5556644128860197E-3</v>
      </c>
      <c r="W56" s="118">
        <f t="shared" ref="W56:W76" si="55">((U56-Q56)/Q56)</f>
        <v>9.9824119394483347E-4</v>
      </c>
      <c r="X56" s="173">
        <v>7054082845.1499996</v>
      </c>
      <c r="Y56" s="173">
        <v>3161.57</v>
      </c>
      <c r="Z56" s="118">
        <f t="shared" ref="Z56:Z76" si="56">((X56-T56)/T56)</f>
        <v>-1.4797908036751062E-3</v>
      </c>
      <c r="AA56" s="118">
        <f t="shared" ref="AA56:AA76" si="57">((Y56-U56)/U56)</f>
        <v>9.0860164005691219E-4</v>
      </c>
      <c r="AB56" s="173">
        <v>7021906039.3400002</v>
      </c>
      <c r="AC56" s="173">
        <v>3163.5</v>
      </c>
      <c r="AD56" s="118">
        <f t="shared" ref="AD56:AD76" si="58">((AB56-X56)/X56)</f>
        <v>-4.5614442750870829E-3</v>
      </c>
      <c r="AE56" s="118">
        <f t="shared" ref="AE56:AE76" si="59">((AC56-Y56)/Y56)</f>
        <v>6.1045619739554598E-4</v>
      </c>
      <c r="AF56" s="173">
        <v>6968346404.3199997</v>
      </c>
      <c r="AG56" s="173">
        <v>3167.78</v>
      </c>
      <c r="AH56" s="118">
        <f t="shared" ref="AH56:AH76" si="60">((AF56-AB56)/AB56)</f>
        <v>-7.627506651318651E-3</v>
      </c>
      <c r="AI56" s="118">
        <f t="shared" ref="AI56:AI76" si="61">((AG56-AC56)/AC56)</f>
        <v>1.3529318792477321E-3</v>
      </c>
      <c r="AJ56" s="119">
        <f t="shared" si="14"/>
        <v>-1.6261303379712412E-3</v>
      </c>
      <c r="AK56" s="119">
        <f t="shared" si="15"/>
        <v>9.6305268643577719E-4</v>
      </c>
      <c r="AL56" s="120">
        <f t="shared" si="16"/>
        <v>-6.068316964499801E-3</v>
      </c>
      <c r="AM56" s="120">
        <f t="shared" si="17"/>
        <v>6.6990815775257832E-3</v>
      </c>
      <c r="AN56" s="121">
        <f t="shared" si="18"/>
        <v>6.8588312195544824E-3</v>
      </c>
      <c r="AO56" s="207">
        <f t="shared" si="19"/>
        <v>2.095432200062616E-4</v>
      </c>
      <c r="AP56" s="125"/>
      <c r="AQ56" s="140">
        <v>1198249163.9190199</v>
      </c>
      <c r="AR56" s="140">
        <v>1987.7461478934799</v>
      </c>
      <c r="AS56" s="124" t="e">
        <f>(#REF!/AQ56)-1</f>
        <v>#REF!</v>
      </c>
      <c r="AT56" s="124" t="e">
        <f>(#REF!/AR56)-1</f>
        <v>#REF!</v>
      </c>
    </row>
    <row r="57" spans="1:49">
      <c r="A57" s="202" t="s">
        <v>69</v>
      </c>
      <c r="B57" s="173">
        <v>4530636465.0200005</v>
      </c>
      <c r="C57" s="173">
        <v>1</v>
      </c>
      <c r="D57" s="173">
        <v>4540743388.79</v>
      </c>
      <c r="E57" s="173">
        <v>1</v>
      </c>
      <c r="F57" s="118">
        <f>((D57-B57)/B57)</f>
        <v>2.230795573212005E-3</v>
      </c>
      <c r="G57" s="118">
        <f>((E57-C57)/C57)</f>
        <v>0</v>
      </c>
      <c r="H57" s="173">
        <v>4109499305.8000002</v>
      </c>
      <c r="I57" s="173">
        <v>1</v>
      </c>
      <c r="J57" s="118">
        <f t="shared" si="48"/>
        <v>-9.4972132548744634E-2</v>
      </c>
      <c r="K57" s="118">
        <f t="shared" si="49"/>
        <v>0</v>
      </c>
      <c r="L57" s="173">
        <v>4096848860.79</v>
      </c>
      <c r="M57" s="173">
        <v>1</v>
      </c>
      <c r="N57" s="118">
        <f t="shared" si="50"/>
        <v>-3.078342169846785E-3</v>
      </c>
      <c r="O57" s="118">
        <f t="shared" si="51"/>
        <v>0</v>
      </c>
      <c r="P57" s="173">
        <v>4259049021.5</v>
      </c>
      <c r="Q57" s="173">
        <v>1</v>
      </c>
      <c r="R57" s="118">
        <f t="shared" si="52"/>
        <v>3.9591443624484308E-2</v>
      </c>
      <c r="S57" s="118">
        <f t="shared" si="53"/>
        <v>0</v>
      </c>
      <c r="T57" s="173">
        <v>4245703566.8899999</v>
      </c>
      <c r="U57" s="173">
        <v>1</v>
      </c>
      <c r="V57" s="118">
        <f t="shared" si="54"/>
        <v>-3.1334353144636925E-3</v>
      </c>
      <c r="W57" s="118">
        <f t="shared" si="55"/>
        <v>0</v>
      </c>
      <c r="X57" s="173">
        <v>4417364811.8500004</v>
      </c>
      <c r="Y57" s="173">
        <v>1</v>
      </c>
      <c r="Z57" s="118">
        <f t="shared" si="56"/>
        <v>4.0431754656329734E-2</v>
      </c>
      <c r="AA57" s="118">
        <f t="shared" si="57"/>
        <v>0</v>
      </c>
      <c r="AB57" s="173">
        <v>4403673257</v>
      </c>
      <c r="AC57" s="173">
        <v>1</v>
      </c>
      <c r="AD57" s="118">
        <f t="shared" si="58"/>
        <v>-3.0994847455821368E-3</v>
      </c>
      <c r="AE57" s="118">
        <f t="shared" si="59"/>
        <v>0</v>
      </c>
      <c r="AF57" s="173">
        <v>4876225871.3599997</v>
      </c>
      <c r="AG57" s="173">
        <v>1</v>
      </c>
      <c r="AH57" s="118">
        <f t="shared" si="60"/>
        <v>0.10730873677079436</v>
      </c>
      <c r="AI57" s="118">
        <f t="shared" si="61"/>
        <v>0</v>
      </c>
      <c r="AJ57" s="119">
        <f t="shared" si="14"/>
        <v>1.0659916980772894E-2</v>
      </c>
      <c r="AK57" s="119">
        <f t="shared" si="15"/>
        <v>0</v>
      </c>
      <c r="AL57" s="120">
        <f t="shared" si="16"/>
        <v>7.3882722242843549E-2</v>
      </c>
      <c r="AM57" s="120">
        <f t="shared" si="17"/>
        <v>0</v>
      </c>
      <c r="AN57" s="121">
        <f t="shared" si="18"/>
        <v>5.7148787467110412E-2</v>
      </c>
      <c r="AO57" s="207">
        <f t="shared" si="19"/>
        <v>0</v>
      </c>
      <c r="AP57" s="125"/>
      <c r="AQ57" s="123">
        <v>4056683843.0900002</v>
      </c>
      <c r="AR57" s="130">
        <v>1</v>
      </c>
      <c r="AS57" s="124" t="e">
        <f>(#REF!/AQ57)-1</f>
        <v>#REF!</v>
      </c>
      <c r="AT57" s="124" t="e">
        <f>(#REF!/AR57)-1</f>
        <v>#REF!</v>
      </c>
    </row>
    <row r="58" spans="1:49" ht="15" customHeight="1">
      <c r="A58" s="202" t="s">
        <v>28</v>
      </c>
      <c r="B58" s="173">
        <v>10171445892.639999</v>
      </c>
      <c r="C58" s="173">
        <v>10.988200000000001</v>
      </c>
      <c r="D58" s="173">
        <v>10182741227.860001</v>
      </c>
      <c r="E58" s="173">
        <v>11.0779</v>
      </c>
      <c r="F58" s="118">
        <f>((D58-B58)/B58)</f>
        <v>1.1104945490762982E-3</v>
      </c>
      <c r="G58" s="118">
        <f>((E58-C58)/C58)</f>
        <v>8.1633024517208247E-3</v>
      </c>
      <c r="H58" s="173">
        <v>10197472238.85</v>
      </c>
      <c r="I58" s="173">
        <v>23.3278</v>
      </c>
      <c r="J58" s="118">
        <f t="shared" si="48"/>
        <v>1.446664572963486E-3</v>
      </c>
      <c r="K58" s="118">
        <f t="shared" si="49"/>
        <v>1.1057962249162747</v>
      </c>
      <c r="L58" s="173">
        <v>10210744125.08</v>
      </c>
      <c r="M58" s="173">
        <v>23.3535</v>
      </c>
      <c r="N58" s="118">
        <f t="shared" si="50"/>
        <v>1.3014878510222111E-3</v>
      </c>
      <c r="O58" s="118">
        <f t="shared" si="51"/>
        <v>1.1016898293023988E-3</v>
      </c>
      <c r="P58" s="173">
        <v>10212406578.27</v>
      </c>
      <c r="Q58" s="173">
        <v>23.385400000000001</v>
      </c>
      <c r="R58" s="118">
        <f t="shared" si="52"/>
        <v>1.6281410733985158E-4</v>
      </c>
      <c r="S58" s="118">
        <f t="shared" si="53"/>
        <v>1.3659622754619333E-3</v>
      </c>
      <c r="T58" s="173">
        <v>10346741353.879999</v>
      </c>
      <c r="U58" s="173">
        <v>23.414100000000001</v>
      </c>
      <c r="V58" s="118">
        <f t="shared" si="54"/>
        <v>1.3154076326713898E-2</v>
      </c>
      <c r="W58" s="118">
        <f t="shared" si="55"/>
        <v>1.2272614537275656E-3</v>
      </c>
      <c r="X58" s="173">
        <v>10024691080.16</v>
      </c>
      <c r="Y58" s="173">
        <v>23.444199999999999</v>
      </c>
      <c r="Z58" s="118">
        <f t="shared" si="56"/>
        <v>-3.1125768268985613E-2</v>
      </c>
      <c r="AA58" s="118">
        <f t="shared" si="57"/>
        <v>1.2855501599462439E-3</v>
      </c>
      <c r="AB58" s="173">
        <v>10404165019.790001</v>
      </c>
      <c r="AC58" s="173">
        <v>23.4742</v>
      </c>
      <c r="AD58" s="118">
        <f t="shared" si="58"/>
        <v>3.7853928524642824E-2</v>
      </c>
      <c r="AE58" s="118">
        <f t="shared" si="59"/>
        <v>1.2796341952381032E-3</v>
      </c>
      <c r="AF58" s="173">
        <v>10404385670.52</v>
      </c>
      <c r="AG58" s="173">
        <v>23.478300000000001</v>
      </c>
      <c r="AH58" s="118">
        <f t="shared" si="60"/>
        <v>2.1207922940460614E-5</v>
      </c>
      <c r="AI58" s="118">
        <f t="shared" si="61"/>
        <v>1.7465983931299481E-4</v>
      </c>
      <c r="AJ58" s="119">
        <f t="shared" si="14"/>
        <v>2.9906131982141769E-3</v>
      </c>
      <c r="AK58" s="119">
        <f t="shared" si="15"/>
        <v>0.14004928564012314</v>
      </c>
      <c r="AL58" s="120">
        <f t="shared" si="16"/>
        <v>2.1766677331795509E-2</v>
      </c>
      <c r="AM58" s="120">
        <f t="shared" si="17"/>
        <v>1.119381832296735</v>
      </c>
      <c r="AN58" s="121">
        <f t="shared" si="18"/>
        <v>1.8929417038974061E-2</v>
      </c>
      <c r="AO58" s="207">
        <f t="shared" si="19"/>
        <v>0.39022876397470319</v>
      </c>
      <c r="AP58" s="125"/>
      <c r="AQ58" s="123">
        <v>739078842.02999997</v>
      </c>
      <c r="AR58" s="127">
        <v>16.871500000000001</v>
      </c>
      <c r="AS58" s="124" t="e">
        <f>(#REF!/AQ58)-1</f>
        <v>#REF!</v>
      </c>
      <c r="AT58" s="124" t="e">
        <f>(#REF!/AR58)-1</f>
        <v>#REF!</v>
      </c>
    </row>
    <row r="59" spans="1:49">
      <c r="A59" s="202" t="s">
        <v>138</v>
      </c>
      <c r="B59" s="173">
        <v>442970045.92000002</v>
      </c>
      <c r="C59" s="173">
        <v>1.9708000000000001</v>
      </c>
      <c r="D59" s="173">
        <v>450561909.81</v>
      </c>
      <c r="E59" s="173">
        <v>2.0203000000000002</v>
      </c>
      <c r="F59" s="118">
        <f>((D59-B59)/B59)</f>
        <v>1.7138549118445517E-2</v>
      </c>
      <c r="G59" s="118">
        <f>((E59-C59)/C59)</f>
        <v>2.5116703876598385E-2</v>
      </c>
      <c r="H59" s="173">
        <v>452115085.83999997</v>
      </c>
      <c r="I59" s="173">
        <v>2.0272999999999999</v>
      </c>
      <c r="J59" s="118">
        <f t="shared" si="48"/>
        <v>3.4471978127377412E-3</v>
      </c>
      <c r="K59" s="118">
        <f t="shared" si="49"/>
        <v>3.4648319556499886E-3</v>
      </c>
      <c r="L59" s="173">
        <v>459507255.61000001</v>
      </c>
      <c r="M59" s="173">
        <v>2.0604</v>
      </c>
      <c r="N59" s="118">
        <f t="shared" si="50"/>
        <v>1.6350194898420337E-2</v>
      </c>
      <c r="O59" s="118">
        <f t="shared" si="51"/>
        <v>1.6327134612538909E-2</v>
      </c>
      <c r="P59" s="173">
        <v>453257809.30000001</v>
      </c>
      <c r="Q59" s="173">
        <v>2.0324</v>
      </c>
      <c r="R59" s="118">
        <f t="shared" si="52"/>
        <v>-1.3600321286992099E-2</v>
      </c>
      <c r="S59" s="118">
        <f t="shared" si="53"/>
        <v>-1.3589594253543013E-2</v>
      </c>
      <c r="T59" s="173">
        <v>454708465.80000001</v>
      </c>
      <c r="U59" s="173">
        <v>2.0388999999999999</v>
      </c>
      <c r="V59" s="118">
        <f t="shared" si="54"/>
        <v>3.2005107694456662E-3</v>
      </c>
      <c r="W59" s="118">
        <f t="shared" si="55"/>
        <v>3.198189332808478E-3</v>
      </c>
      <c r="X59" s="173">
        <v>448813537.57999998</v>
      </c>
      <c r="Y59" s="173">
        <v>2.0125000000000002</v>
      </c>
      <c r="Z59" s="118">
        <f t="shared" si="56"/>
        <v>-1.2964192803467325E-2</v>
      </c>
      <c r="AA59" s="118">
        <f t="shared" si="57"/>
        <v>-1.2948158320662984E-2</v>
      </c>
      <c r="AB59" s="173">
        <v>450547724.98000002</v>
      </c>
      <c r="AC59" s="173">
        <v>2.0226000000000002</v>
      </c>
      <c r="AD59" s="118">
        <f t="shared" si="58"/>
        <v>3.8639373699616199E-3</v>
      </c>
      <c r="AE59" s="118">
        <f t="shared" si="59"/>
        <v>5.0186335403726691E-3</v>
      </c>
      <c r="AF59" s="173">
        <v>452665779.39999998</v>
      </c>
      <c r="AG59" s="173">
        <v>2.0320999999999998</v>
      </c>
      <c r="AH59" s="118">
        <f t="shared" si="60"/>
        <v>4.7010656198385606E-3</v>
      </c>
      <c r="AI59" s="118">
        <f t="shared" si="61"/>
        <v>4.6969247503211801E-3</v>
      </c>
      <c r="AJ59" s="119">
        <f t="shared" si="14"/>
        <v>2.7671176872987521E-3</v>
      </c>
      <c r="AK59" s="119">
        <f t="shared" si="15"/>
        <v>3.9105831867604522E-3</v>
      </c>
      <c r="AL59" s="120">
        <f t="shared" si="16"/>
        <v>4.6694350858179877E-3</v>
      </c>
      <c r="AM59" s="120">
        <f t="shared" si="17"/>
        <v>5.8407167252386219E-3</v>
      </c>
      <c r="AN59" s="121">
        <f t="shared" si="18"/>
        <v>1.1414268782037603E-2</v>
      </c>
      <c r="AO59" s="207">
        <f t="shared" si="19"/>
        <v>1.3076128672842356E-2</v>
      </c>
      <c r="AP59" s="125"/>
      <c r="AQ59" s="131">
        <v>0</v>
      </c>
      <c r="AR59" s="132">
        <v>0</v>
      </c>
      <c r="AS59" s="124" t="e">
        <f>(#REF!/AQ59)-1</f>
        <v>#REF!</v>
      </c>
      <c r="AT59" s="124" t="e">
        <f>(#REF!/AR59)-1</f>
        <v>#REF!</v>
      </c>
    </row>
    <row r="60" spans="1:49">
      <c r="A60" s="202" t="s">
        <v>88</v>
      </c>
      <c r="B60" s="169">
        <v>15837480703.34</v>
      </c>
      <c r="C60" s="181">
        <v>279.39</v>
      </c>
      <c r="D60" s="169">
        <v>15869819391.18</v>
      </c>
      <c r="E60" s="181">
        <v>279.81</v>
      </c>
      <c r="F60" s="118">
        <f>((D60-B60)/B60)</f>
        <v>2.0419085867097648E-3</v>
      </c>
      <c r="G60" s="118">
        <f>((E60-C60)/C60)</f>
        <v>1.5032749919467981E-3</v>
      </c>
      <c r="H60" s="169">
        <v>15932105235.67</v>
      </c>
      <c r="I60" s="181">
        <v>280.36</v>
      </c>
      <c r="J60" s="118">
        <f t="shared" si="48"/>
        <v>3.9247985723527825E-3</v>
      </c>
      <c r="K60" s="118">
        <f t="shared" si="49"/>
        <v>1.9656195275365835E-3</v>
      </c>
      <c r="L60" s="169">
        <v>16072752828.370001</v>
      </c>
      <c r="M60" s="181">
        <v>280.79000000000002</v>
      </c>
      <c r="N60" s="118">
        <f t="shared" si="50"/>
        <v>8.8279352050166168E-3</v>
      </c>
      <c r="O60" s="118">
        <f t="shared" si="51"/>
        <v>1.5337423312883679E-3</v>
      </c>
      <c r="P60" s="169">
        <v>16016120173.58</v>
      </c>
      <c r="Q60" s="181">
        <v>281.27</v>
      </c>
      <c r="R60" s="118">
        <f t="shared" si="52"/>
        <v>-3.5235192996957354E-3</v>
      </c>
      <c r="S60" s="118">
        <f t="shared" si="53"/>
        <v>1.7094625876988543E-3</v>
      </c>
      <c r="T60" s="169">
        <v>15693617458.200001</v>
      </c>
      <c r="U60" s="181">
        <v>281.89</v>
      </c>
      <c r="V60" s="118">
        <f t="shared" si="54"/>
        <v>-2.0136132339466071E-2</v>
      </c>
      <c r="W60" s="118">
        <f t="shared" si="55"/>
        <v>2.2042876950972537E-3</v>
      </c>
      <c r="X60" s="169">
        <v>15372580698.91</v>
      </c>
      <c r="Y60" s="181">
        <v>282.51</v>
      </c>
      <c r="Z60" s="118">
        <f t="shared" si="56"/>
        <v>-2.0456517443800535E-2</v>
      </c>
      <c r="AA60" s="118">
        <f t="shared" si="57"/>
        <v>2.1994394976764149E-3</v>
      </c>
      <c r="AB60" s="169">
        <v>15364638254.360001</v>
      </c>
      <c r="AC60" s="181">
        <v>282.99</v>
      </c>
      <c r="AD60" s="118">
        <f t="shared" si="58"/>
        <v>-5.166630577884948E-4</v>
      </c>
      <c r="AE60" s="118">
        <f t="shared" si="59"/>
        <v>1.6990549007115437E-3</v>
      </c>
      <c r="AF60" s="169">
        <v>16243823926.42</v>
      </c>
      <c r="AG60" s="181">
        <v>283.44</v>
      </c>
      <c r="AH60" s="118">
        <f t="shared" si="60"/>
        <v>5.7221371405246996E-2</v>
      </c>
      <c r="AI60" s="118">
        <f t="shared" si="61"/>
        <v>1.5901621965440072E-3</v>
      </c>
      <c r="AJ60" s="119">
        <f t="shared" si="14"/>
        <v>3.4228977035719158E-3</v>
      </c>
      <c r="AK60" s="119">
        <f t="shared" si="15"/>
        <v>1.800630466062478E-3</v>
      </c>
      <c r="AL60" s="120">
        <f t="shared" si="16"/>
        <v>2.3567031610193433E-2</v>
      </c>
      <c r="AM60" s="120">
        <f t="shared" si="17"/>
        <v>1.2973088881741165E-2</v>
      </c>
      <c r="AN60" s="121">
        <f t="shared" si="18"/>
        <v>2.4244812260917317E-2</v>
      </c>
      <c r="AO60" s="207">
        <f t="shared" si="19"/>
        <v>2.8580333326071221E-4</v>
      </c>
      <c r="AP60" s="125"/>
      <c r="AQ60" s="123">
        <v>3320655667.8400002</v>
      </c>
      <c r="AR60" s="127">
        <v>177.09</v>
      </c>
      <c r="AS60" s="124" t="e">
        <f>(#REF!/AQ60)-1</f>
        <v>#REF!</v>
      </c>
      <c r="AT60" s="124" t="e">
        <f>(#REF!/AR60)-1</f>
        <v>#REF!</v>
      </c>
    </row>
    <row r="61" spans="1:49">
      <c r="A61" s="202" t="s">
        <v>50</v>
      </c>
      <c r="B61" s="169">
        <v>4432402700.29</v>
      </c>
      <c r="C61" s="181">
        <v>1</v>
      </c>
      <c r="D61" s="169">
        <v>4406358685.8699999</v>
      </c>
      <c r="E61" s="181">
        <v>1</v>
      </c>
      <c r="F61" s="118">
        <f>((D61-B61)/B61)</f>
        <v>-5.8758231553049291E-3</v>
      </c>
      <c r="G61" s="118">
        <f>((E61-C61)/C61)</f>
        <v>0</v>
      </c>
      <c r="H61" s="169">
        <v>4423466125.5200005</v>
      </c>
      <c r="I61" s="181">
        <v>1</v>
      </c>
      <c r="J61" s="118">
        <f t="shared" si="48"/>
        <v>3.8824437295264915E-3</v>
      </c>
      <c r="K61" s="118">
        <f t="shared" si="49"/>
        <v>0</v>
      </c>
      <c r="L61" s="169">
        <v>4452490500.1000004</v>
      </c>
      <c r="M61" s="181">
        <v>1.01</v>
      </c>
      <c r="N61" s="118">
        <f t="shared" si="50"/>
        <v>6.5614551477068146E-3</v>
      </c>
      <c r="O61" s="118">
        <f t="shared" si="51"/>
        <v>1.0000000000000009E-2</v>
      </c>
      <c r="P61" s="169">
        <v>4397686947.7700005</v>
      </c>
      <c r="Q61" s="181">
        <v>1.01</v>
      </c>
      <c r="R61" s="118">
        <f t="shared" si="52"/>
        <v>-1.230851639745645E-2</v>
      </c>
      <c r="S61" s="118">
        <f t="shared" si="53"/>
        <v>0</v>
      </c>
      <c r="T61" s="169">
        <v>4341754485.8699999</v>
      </c>
      <c r="U61" s="181">
        <v>1.01</v>
      </c>
      <c r="V61" s="118">
        <f t="shared" si="54"/>
        <v>-1.271860925170289E-2</v>
      </c>
      <c r="W61" s="118">
        <f t="shared" si="55"/>
        <v>0</v>
      </c>
      <c r="X61" s="169">
        <v>4329956508.7299995</v>
      </c>
      <c r="Y61" s="181">
        <v>1.01</v>
      </c>
      <c r="Z61" s="118">
        <f t="shared" si="56"/>
        <v>-2.7173294064406933E-3</v>
      </c>
      <c r="AA61" s="118">
        <f t="shared" si="57"/>
        <v>0</v>
      </c>
      <c r="AB61" s="169">
        <v>4341387056.9799995</v>
      </c>
      <c r="AC61" s="181">
        <v>1.01</v>
      </c>
      <c r="AD61" s="118">
        <f t="shared" si="58"/>
        <v>2.6398759957412697E-3</v>
      </c>
      <c r="AE61" s="118">
        <f t="shared" si="59"/>
        <v>0</v>
      </c>
      <c r="AF61" s="169">
        <v>4338427449.4799995</v>
      </c>
      <c r="AG61" s="181">
        <v>1.02</v>
      </c>
      <c r="AH61" s="118">
        <f t="shared" si="60"/>
        <v>-6.8171933558460298E-4</v>
      </c>
      <c r="AI61" s="118">
        <f t="shared" si="61"/>
        <v>9.9009900990099098E-3</v>
      </c>
      <c r="AJ61" s="119">
        <f t="shared" si="14"/>
        <v>-2.6522778341893736E-3</v>
      </c>
      <c r="AK61" s="119">
        <f t="shared" si="15"/>
        <v>2.4876237623762398E-3</v>
      </c>
      <c r="AL61" s="120">
        <f t="shared" si="16"/>
        <v>-1.5416637916435954E-2</v>
      </c>
      <c r="AM61" s="120">
        <f t="shared" si="17"/>
        <v>2.0000000000000018E-2</v>
      </c>
      <c r="AN61" s="121">
        <f t="shared" si="18"/>
        <v>7.2156071111300337E-3</v>
      </c>
      <c r="AO61" s="207">
        <f t="shared" si="19"/>
        <v>4.6062601668905995E-3</v>
      </c>
      <c r="AP61" s="125"/>
      <c r="AQ61" s="141">
        <v>1300500308</v>
      </c>
      <c r="AR61" s="127">
        <v>1.19</v>
      </c>
      <c r="AS61" s="124" t="e">
        <f>(#REF!/AQ61)-1</f>
        <v>#REF!</v>
      </c>
      <c r="AT61" s="124" t="e">
        <f>(#REF!/AR61)-1</f>
        <v>#REF!</v>
      </c>
    </row>
    <row r="62" spans="1:49">
      <c r="A62" s="202" t="s">
        <v>67</v>
      </c>
      <c r="B62" s="170">
        <v>10881397426.370001</v>
      </c>
      <c r="C62" s="181">
        <v>3.72</v>
      </c>
      <c r="D62" s="170">
        <v>13304364863.98</v>
      </c>
      <c r="E62" s="181">
        <v>3.73</v>
      </c>
      <c r="F62" s="118">
        <f>((D62-B62)/B62)</f>
        <v>0.22267061321904982</v>
      </c>
      <c r="G62" s="118">
        <f>((E62-C62)/C62)</f>
        <v>2.6881720430106952E-3</v>
      </c>
      <c r="H62" s="170">
        <v>13558386300.52</v>
      </c>
      <c r="I62" s="181">
        <v>3.73</v>
      </c>
      <c r="J62" s="118">
        <f t="shared" si="48"/>
        <v>1.9093090060069987E-2</v>
      </c>
      <c r="K62" s="118">
        <f t="shared" si="49"/>
        <v>0</v>
      </c>
      <c r="L62" s="170">
        <v>13910778920.370001</v>
      </c>
      <c r="M62" s="181">
        <v>3.74</v>
      </c>
      <c r="N62" s="118">
        <f t="shared" si="50"/>
        <v>2.5990749344299562E-2</v>
      </c>
      <c r="O62" s="118">
        <f t="shared" si="51"/>
        <v>2.6809651474531452E-3</v>
      </c>
      <c r="P62" s="170">
        <v>15656541124.68</v>
      </c>
      <c r="Q62" s="181">
        <v>3.74</v>
      </c>
      <c r="R62" s="118">
        <f t="shared" si="52"/>
        <v>0.12549708498016771</v>
      </c>
      <c r="S62" s="118">
        <f t="shared" si="53"/>
        <v>0</v>
      </c>
      <c r="T62" s="170">
        <v>16364374063.719999</v>
      </c>
      <c r="U62" s="181">
        <v>3.74</v>
      </c>
      <c r="V62" s="118">
        <f t="shared" si="54"/>
        <v>4.5210045654605992E-2</v>
      </c>
      <c r="W62" s="118">
        <f t="shared" si="55"/>
        <v>0</v>
      </c>
      <c r="X62" s="170">
        <v>16407266412.790001</v>
      </c>
      <c r="Y62" s="181">
        <v>3.75</v>
      </c>
      <c r="Z62" s="118">
        <f t="shared" si="56"/>
        <v>2.6210809471224703E-3</v>
      </c>
      <c r="AA62" s="118">
        <f t="shared" si="57"/>
        <v>2.6737967914437933E-3</v>
      </c>
      <c r="AB62" s="170">
        <v>16584850268.950001</v>
      </c>
      <c r="AC62" s="181">
        <v>3.75</v>
      </c>
      <c r="AD62" s="118">
        <f t="shared" si="58"/>
        <v>1.0823488306471785E-2</v>
      </c>
      <c r="AE62" s="118">
        <f t="shared" si="59"/>
        <v>0</v>
      </c>
      <c r="AF62" s="170">
        <v>16780989020.98</v>
      </c>
      <c r="AG62" s="181">
        <v>3.76</v>
      </c>
      <c r="AH62" s="118">
        <f t="shared" si="60"/>
        <v>1.1826380633487411E-2</v>
      </c>
      <c r="AI62" s="118">
        <f t="shared" si="61"/>
        <v>2.6666666666666098E-3</v>
      </c>
      <c r="AJ62" s="119">
        <f t="shared" si="14"/>
        <v>5.7966566643159342E-2</v>
      </c>
      <c r="AK62" s="119">
        <f t="shared" si="15"/>
        <v>1.3387000810717803E-3</v>
      </c>
      <c r="AL62" s="120">
        <f t="shared" si="16"/>
        <v>0.26131455297145001</v>
      </c>
      <c r="AM62" s="120">
        <f t="shared" si="17"/>
        <v>8.0428954423591974E-3</v>
      </c>
      <c r="AN62" s="121">
        <f t="shared" si="18"/>
        <v>7.7273754695934296E-2</v>
      </c>
      <c r="AO62" s="207">
        <f t="shared" si="19"/>
        <v>1.4311434085691245E-3</v>
      </c>
      <c r="AP62" s="125"/>
      <c r="AQ62" s="126">
        <v>776682398.99000001</v>
      </c>
      <c r="AR62" s="130">
        <v>2.4700000000000002</v>
      </c>
      <c r="AS62" s="124" t="e">
        <f>(#REF!/AQ62)-1</f>
        <v>#REF!</v>
      </c>
      <c r="AT62" s="124" t="e">
        <f>(#REF!/AR62)-1</f>
        <v>#REF!</v>
      </c>
    </row>
    <row r="63" spans="1:49">
      <c r="A63" s="203" t="s">
        <v>93</v>
      </c>
      <c r="B63" s="169">
        <v>32063019482.59</v>
      </c>
      <c r="C63" s="169">
        <v>3784.53</v>
      </c>
      <c r="D63" s="169">
        <v>33193890291.290001</v>
      </c>
      <c r="E63" s="169">
        <v>3787.99</v>
      </c>
      <c r="F63" s="118">
        <f>((D63-B63)/B63)</f>
        <v>3.5270252987684325E-2</v>
      </c>
      <c r="G63" s="118">
        <f>((E63-C63)/C63)</f>
        <v>9.142482686092015E-4</v>
      </c>
      <c r="H63" s="169">
        <v>33393184799.02</v>
      </c>
      <c r="I63" s="169">
        <v>3792.79</v>
      </c>
      <c r="J63" s="118">
        <f t="shared" si="48"/>
        <v>6.0039515097841346E-3</v>
      </c>
      <c r="K63" s="118">
        <f t="shared" si="49"/>
        <v>1.2671627961003545E-3</v>
      </c>
      <c r="L63" s="169">
        <v>33530749803.75</v>
      </c>
      <c r="M63" s="169">
        <v>3797.17</v>
      </c>
      <c r="N63" s="118">
        <f t="shared" si="50"/>
        <v>4.1195533028055686E-3</v>
      </c>
      <c r="O63" s="118">
        <f t="shared" si="51"/>
        <v>1.1548227030761284E-3</v>
      </c>
      <c r="P63" s="169">
        <v>33552356901</v>
      </c>
      <c r="Q63" s="169">
        <v>3801.01</v>
      </c>
      <c r="R63" s="118">
        <f t="shared" si="52"/>
        <v>6.4439648312259075E-4</v>
      </c>
      <c r="S63" s="118">
        <f t="shared" si="53"/>
        <v>1.0112794528557177E-3</v>
      </c>
      <c r="T63" s="169">
        <v>32906437145.279999</v>
      </c>
      <c r="U63" s="169">
        <v>3806.48</v>
      </c>
      <c r="V63" s="118">
        <f t="shared" si="54"/>
        <v>-1.9251099337845627E-2</v>
      </c>
      <c r="W63" s="118">
        <f t="shared" si="55"/>
        <v>1.4390911889207868E-3</v>
      </c>
      <c r="X63" s="169">
        <v>33069305991.32</v>
      </c>
      <c r="Y63" s="169">
        <v>3810.54</v>
      </c>
      <c r="Z63" s="118">
        <f t="shared" si="56"/>
        <v>4.9494524527509453E-3</v>
      </c>
      <c r="AA63" s="118">
        <f t="shared" si="57"/>
        <v>1.0666022151699065E-3</v>
      </c>
      <c r="AB63" s="169">
        <v>33127168180.259998</v>
      </c>
      <c r="AC63" s="169">
        <v>3814.44</v>
      </c>
      <c r="AD63" s="118">
        <f t="shared" si="58"/>
        <v>1.7497249248347164E-3</v>
      </c>
      <c r="AE63" s="118">
        <f t="shared" si="59"/>
        <v>1.0234769875136047E-3</v>
      </c>
      <c r="AF63" s="169">
        <v>33025743818.16</v>
      </c>
      <c r="AG63" s="169">
        <v>3818.53</v>
      </c>
      <c r="AH63" s="118">
        <f t="shared" si="60"/>
        <v>-3.0616671352076447E-3</v>
      </c>
      <c r="AI63" s="118">
        <f t="shared" si="61"/>
        <v>1.0722412726376991E-3</v>
      </c>
      <c r="AJ63" s="119">
        <f t="shared" si="14"/>
        <v>3.8030706484911262E-3</v>
      </c>
      <c r="AK63" s="119">
        <f t="shared" si="15"/>
        <v>1.1186156106104247E-3</v>
      </c>
      <c r="AL63" s="120">
        <f t="shared" si="16"/>
        <v>-5.0655850114116425E-3</v>
      </c>
      <c r="AM63" s="120">
        <f t="shared" si="17"/>
        <v>8.0623232901883106E-3</v>
      </c>
      <c r="AN63" s="121">
        <f t="shared" si="18"/>
        <v>1.5067726263142383E-2</v>
      </c>
      <c r="AO63" s="207">
        <f t="shared" si="19"/>
        <v>1.6616523941364941E-4</v>
      </c>
      <c r="AP63" s="125"/>
      <c r="AQ63" s="123">
        <v>8144502990.9799995</v>
      </c>
      <c r="AR63" s="123">
        <v>2263.5700000000002</v>
      </c>
      <c r="AS63" s="124" t="e">
        <f>(#REF!/AQ63)-1</f>
        <v>#REF!</v>
      </c>
      <c r="AT63" s="124" t="e">
        <f>(#REF!/AR63)-1</f>
        <v>#REF!</v>
      </c>
    </row>
    <row r="64" spans="1:49">
      <c r="A64" s="203" t="s">
        <v>94</v>
      </c>
      <c r="B64" s="169">
        <v>237454191.09999999</v>
      </c>
      <c r="C64" s="169">
        <v>2997.86</v>
      </c>
      <c r="D64" s="169">
        <v>240508253.08000001</v>
      </c>
      <c r="E64" s="169">
        <v>3036.57</v>
      </c>
      <c r="F64" s="118">
        <f>((D64-B64)/B64)</f>
        <v>1.2861689094019193E-2</v>
      </c>
      <c r="G64" s="118">
        <f>((E64-C64)/C64)</f>
        <v>1.2912544281587545E-2</v>
      </c>
      <c r="H64" s="169">
        <v>244594148.11000001</v>
      </c>
      <c r="I64" s="169">
        <v>3088.7</v>
      </c>
      <c r="J64" s="118">
        <f t="shared" si="48"/>
        <v>1.6988585537814845E-2</v>
      </c>
      <c r="K64" s="118">
        <f t="shared" si="49"/>
        <v>1.7167396108108704E-2</v>
      </c>
      <c r="L64" s="169">
        <v>242634678.50999999</v>
      </c>
      <c r="M64" s="169">
        <v>3064.02</v>
      </c>
      <c r="N64" s="118">
        <f t="shared" si="50"/>
        <v>-8.0111058058461894E-3</v>
      </c>
      <c r="O64" s="118">
        <f t="shared" si="51"/>
        <v>-7.9904166801566482E-3</v>
      </c>
      <c r="P64" s="169">
        <v>244932661.31999999</v>
      </c>
      <c r="Q64" s="169">
        <v>3093.26</v>
      </c>
      <c r="R64" s="118">
        <f t="shared" si="52"/>
        <v>9.4709578371555535E-3</v>
      </c>
      <c r="S64" s="118">
        <f t="shared" si="53"/>
        <v>9.5430186487034142E-3</v>
      </c>
      <c r="T64" s="169">
        <v>247463141.31</v>
      </c>
      <c r="U64" s="169">
        <v>3125.38</v>
      </c>
      <c r="V64" s="118">
        <f t="shared" si="54"/>
        <v>1.0331329339103469E-2</v>
      </c>
      <c r="W64" s="118">
        <f t="shared" si="55"/>
        <v>1.0383866858912568E-2</v>
      </c>
      <c r="X64" s="169">
        <v>246306894.49000001</v>
      </c>
      <c r="Y64" s="169">
        <v>3111.4</v>
      </c>
      <c r="Z64" s="118">
        <f t="shared" si="56"/>
        <v>-4.6724001557530894E-3</v>
      </c>
      <c r="AA64" s="118">
        <f t="shared" si="57"/>
        <v>-4.473056076381118E-3</v>
      </c>
      <c r="AB64" s="169">
        <v>248846180.34999999</v>
      </c>
      <c r="AC64" s="169">
        <v>3143.61</v>
      </c>
      <c r="AD64" s="118">
        <f t="shared" si="58"/>
        <v>1.0309438821263197E-2</v>
      </c>
      <c r="AE64" s="118">
        <f t="shared" si="59"/>
        <v>1.0352253005078112E-2</v>
      </c>
      <c r="AF64" s="169">
        <v>250354742.63999999</v>
      </c>
      <c r="AG64" s="169">
        <v>3162.71</v>
      </c>
      <c r="AH64" s="118">
        <f t="shared" si="60"/>
        <v>6.0622280313011511E-3</v>
      </c>
      <c r="AI64" s="118">
        <f t="shared" si="61"/>
        <v>6.0758172928575454E-3</v>
      </c>
      <c r="AJ64" s="119">
        <f t="shared" si="14"/>
        <v>6.6675903373822664E-3</v>
      </c>
      <c r="AK64" s="119">
        <f t="shared" si="15"/>
        <v>6.746427929838766E-3</v>
      </c>
      <c r="AL64" s="120">
        <f t="shared" si="16"/>
        <v>4.0940339609571504E-2</v>
      </c>
      <c r="AM64" s="120">
        <f t="shared" si="17"/>
        <v>4.1540290525164864E-2</v>
      </c>
      <c r="AN64" s="121">
        <f t="shared" si="18"/>
        <v>8.6508520050805372E-3</v>
      </c>
      <c r="AO64" s="207">
        <f t="shared" si="19"/>
        <v>8.653426685192667E-3</v>
      </c>
      <c r="AP64" s="125"/>
      <c r="AQ64" s="123"/>
      <c r="AR64" s="123"/>
      <c r="AS64" s="124"/>
      <c r="AT64" s="124"/>
    </row>
    <row r="65" spans="1:46">
      <c r="A65" s="203" t="s">
        <v>118</v>
      </c>
      <c r="B65" s="169">
        <v>50807894.159999996</v>
      </c>
      <c r="C65" s="169">
        <v>11.351519</v>
      </c>
      <c r="D65" s="169">
        <v>51507071.109999999</v>
      </c>
      <c r="E65" s="169">
        <v>11.509529000000001</v>
      </c>
      <c r="F65" s="118">
        <f>((D65-B65)/B65)</f>
        <v>1.3761187342230974E-2</v>
      </c>
      <c r="G65" s="118">
        <f>((E65-C65)/C65)</f>
        <v>1.391972299037696E-2</v>
      </c>
      <c r="H65" s="169">
        <v>52016887</v>
      </c>
      <c r="I65" s="169">
        <v>11.536818</v>
      </c>
      <c r="J65" s="118">
        <f t="shared" si="48"/>
        <v>9.8979786466837326E-3</v>
      </c>
      <c r="K65" s="118">
        <f t="shared" si="49"/>
        <v>2.3709918972357317E-3</v>
      </c>
      <c r="L65" s="169">
        <v>52201575.310000002</v>
      </c>
      <c r="M65" s="169">
        <v>11.554679999999999</v>
      </c>
      <c r="N65" s="118">
        <f t="shared" si="50"/>
        <v>3.5505452296674808E-3</v>
      </c>
      <c r="O65" s="118">
        <f t="shared" si="51"/>
        <v>1.5482605342304226E-3</v>
      </c>
      <c r="P65" s="169">
        <v>54056325.810000002</v>
      </c>
      <c r="Q65" s="169">
        <v>11.960202000000001</v>
      </c>
      <c r="R65" s="118">
        <f t="shared" si="52"/>
        <v>3.5530546520589283E-2</v>
      </c>
      <c r="S65" s="118">
        <f t="shared" si="53"/>
        <v>3.5095909190042587E-2</v>
      </c>
      <c r="T65" s="169">
        <v>54183114.380000003</v>
      </c>
      <c r="U65" s="169">
        <v>11.989091</v>
      </c>
      <c r="V65" s="118">
        <f t="shared" si="54"/>
        <v>2.3454899699554754E-3</v>
      </c>
      <c r="W65" s="118">
        <f t="shared" si="55"/>
        <v>2.4154274317440038E-3</v>
      </c>
      <c r="X65" s="169">
        <v>54368320.390000001</v>
      </c>
      <c r="Y65" s="169">
        <v>12.032671000000001</v>
      </c>
      <c r="Z65" s="118">
        <f t="shared" si="56"/>
        <v>3.4181499553735677E-3</v>
      </c>
      <c r="AA65" s="118">
        <f t="shared" si="57"/>
        <v>3.6349711583639156E-3</v>
      </c>
      <c r="AB65" s="169">
        <v>54509433.109999999</v>
      </c>
      <c r="AC65" s="169">
        <v>12.066539000000001</v>
      </c>
      <c r="AD65" s="118">
        <f t="shared" si="58"/>
        <v>2.5954952992433026E-3</v>
      </c>
      <c r="AE65" s="118">
        <f t="shared" si="59"/>
        <v>2.8146701592688781E-3</v>
      </c>
      <c r="AF65" s="169">
        <v>53802994.159999996</v>
      </c>
      <c r="AG65" s="169">
        <v>11.912438</v>
      </c>
      <c r="AH65" s="118">
        <f t="shared" si="60"/>
        <v>-1.2959939403046251E-2</v>
      </c>
      <c r="AI65" s="118">
        <f t="shared" si="61"/>
        <v>-1.2770936222888826E-2</v>
      </c>
      <c r="AJ65" s="119">
        <f t="shared" si="14"/>
        <v>7.2674316950871939E-3</v>
      </c>
      <c r="AK65" s="119">
        <f t="shared" si="15"/>
        <v>6.1286271422967102E-3</v>
      </c>
      <c r="AL65" s="120">
        <f t="shared" si="16"/>
        <v>4.4574909823483402E-2</v>
      </c>
      <c r="AM65" s="120">
        <f t="shared" si="17"/>
        <v>3.5006558478630989E-2</v>
      </c>
      <c r="AN65" s="121">
        <f t="shared" si="18"/>
        <v>1.3792977280337796E-2</v>
      </c>
      <c r="AO65" s="207">
        <f t="shared" si="19"/>
        <v>1.3748174752534148E-2</v>
      </c>
      <c r="AP65" s="125"/>
      <c r="AQ65" s="123">
        <v>421796041.39999998</v>
      </c>
      <c r="AR65" s="123">
        <v>2004.5</v>
      </c>
      <c r="AS65" s="124" t="e">
        <f>(#REF!/AQ65)-1</f>
        <v>#REF!</v>
      </c>
      <c r="AT65" s="124" t="e">
        <f>(#REF!/AR65)-1</f>
        <v>#REF!</v>
      </c>
    </row>
    <row r="66" spans="1:46">
      <c r="A66" s="202" t="s">
        <v>112</v>
      </c>
      <c r="B66" s="169">
        <v>6542064332.1199999</v>
      </c>
      <c r="C66" s="169">
        <v>1131.3399999999999</v>
      </c>
      <c r="D66" s="169">
        <v>7051547407.1499996</v>
      </c>
      <c r="E66" s="169">
        <v>1132.97</v>
      </c>
      <c r="F66" s="118">
        <f>((D66-B66)/B66)</f>
        <v>7.7878028885860609E-2</v>
      </c>
      <c r="G66" s="118">
        <f>((E66-C66)/C66)</f>
        <v>1.4407693531565304E-3</v>
      </c>
      <c r="H66" s="169">
        <v>7041693754.1999998</v>
      </c>
      <c r="I66" s="169">
        <v>1114.3</v>
      </c>
      <c r="J66" s="118">
        <f t="shared" si="48"/>
        <v>-1.3973745592362581E-3</v>
      </c>
      <c r="K66" s="118">
        <f t="shared" si="49"/>
        <v>-1.6478812325127826E-2</v>
      </c>
      <c r="L66" s="169">
        <v>7496019635.1499996</v>
      </c>
      <c r="M66" s="169">
        <v>1116.4100000000001</v>
      </c>
      <c r="N66" s="118">
        <f t="shared" si="50"/>
        <v>6.4519403542509693E-2</v>
      </c>
      <c r="O66" s="118">
        <f t="shared" si="51"/>
        <v>1.8935654671095104E-3</v>
      </c>
      <c r="P66" s="169">
        <v>7416139855.6300001</v>
      </c>
      <c r="Q66" s="169">
        <v>1118.73</v>
      </c>
      <c r="R66" s="118">
        <f t="shared" si="52"/>
        <v>-1.0656292727066885E-2</v>
      </c>
      <c r="S66" s="118">
        <f t="shared" si="53"/>
        <v>2.0780895907416956E-3</v>
      </c>
      <c r="T66" s="169">
        <v>7498411797.5600004</v>
      </c>
      <c r="U66" s="169">
        <v>1120.73</v>
      </c>
      <c r="V66" s="118">
        <f t="shared" si="54"/>
        <v>1.1093634091533905E-2</v>
      </c>
      <c r="W66" s="118">
        <f t="shared" si="55"/>
        <v>1.7877414568305131E-3</v>
      </c>
      <c r="X66" s="169">
        <v>8077696966.5500002</v>
      </c>
      <c r="Y66" s="169">
        <v>1122.92</v>
      </c>
      <c r="Z66" s="118">
        <f t="shared" si="56"/>
        <v>7.7254381945054074E-2</v>
      </c>
      <c r="AA66" s="118">
        <f t="shared" si="57"/>
        <v>1.9540834991479254E-3</v>
      </c>
      <c r="AB66" s="169">
        <v>7992707911.3800001</v>
      </c>
      <c r="AC66" s="169">
        <v>1125.22</v>
      </c>
      <c r="AD66" s="118">
        <f t="shared" si="58"/>
        <v>-1.0521446338225172E-2</v>
      </c>
      <c r="AE66" s="118">
        <f t="shared" si="59"/>
        <v>2.0482313967156648E-3</v>
      </c>
      <c r="AF66" s="169">
        <v>7817785210.29</v>
      </c>
      <c r="AG66" s="169">
        <v>1127.2</v>
      </c>
      <c r="AH66" s="118">
        <f t="shared" si="60"/>
        <v>-2.1885286317162373E-2</v>
      </c>
      <c r="AI66" s="118">
        <f t="shared" si="61"/>
        <v>1.7596558895149553E-3</v>
      </c>
      <c r="AJ66" s="119">
        <f t="shared" si="14"/>
        <v>2.3285631065408451E-2</v>
      </c>
      <c r="AK66" s="119">
        <f t="shared" si="15"/>
        <v>-4.3958445898887905E-4</v>
      </c>
      <c r="AL66" s="120">
        <f t="shared" si="16"/>
        <v>0.10866236286847686</v>
      </c>
      <c r="AM66" s="120">
        <f t="shared" si="17"/>
        <v>-5.0928091652912098E-3</v>
      </c>
      <c r="AN66" s="121">
        <f t="shared" si="18"/>
        <v>4.2571720948064037E-2</v>
      </c>
      <c r="AO66" s="207">
        <f t="shared" si="19"/>
        <v>6.4839510118730988E-3</v>
      </c>
      <c r="AP66" s="125"/>
      <c r="AQ66" s="123"/>
      <c r="AR66" s="123"/>
      <c r="AS66" s="124"/>
      <c r="AT66" s="124"/>
    </row>
    <row r="67" spans="1:46">
      <c r="A67" s="202" t="s">
        <v>120</v>
      </c>
      <c r="B67" s="169">
        <v>100470650207.17999</v>
      </c>
      <c r="C67" s="169">
        <v>451.02</v>
      </c>
      <c r="D67" s="169">
        <v>101217105562.5</v>
      </c>
      <c r="E67" s="169">
        <v>453.56</v>
      </c>
      <c r="F67" s="118">
        <f>((D67-B67)/B67)</f>
        <v>7.4295861904023286E-3</v>
      </c>
      <c r="G67" s="118">
        <f>((E67-C67)/C67)</f>
        <v>5.6316793046871988E-3</v>
      </c>
      <c r="H67" s="169">
        <v>101771240757.42999</v>
      </c>
      <c r="I67" s="169">
        <v>455.67</v>
      </c>
      <c r="J67" s="118">
        <f t="shared" si="48"/>
        <v>5.4747188417458032E-3</v>
      </c>
      <c r="K67" s="118">
        <f t="shared" si="49"/>
        <v>4.6520857218449903E-3</v>
      </c>
      <c r="L67" s="169">
        <v>102778090188.19</v>
      </c>
      <c r="M67" s="169">
        <v>452.44</v>
      </c>
      <c r="N67" s="118">
        <f t="shared" si="50"/>
        <v>9.8932608393742412E-3</v>
      </c>
      <c r="O67" s="118">
        <f t="shared" si="51"/>
        <v>-7.0884631421862711E-3</v>
      </c>
      <c r="P67" s="169">
        <v>103765548510.82001</v>
      </c>
      <c r="Q67" s="169">
        <v>457.94</v>
      </c>
      <c r="R67" s="118">
        <f t="shared" si="52"/>
        <v>9.6076733944164255E-3</v>
      </c>
      <c r="S67" s="118">
        <f t="shared" si="53"/>
        <v>1.2156308018742817E-2</v>
      </c>
      <c r="T67" s="169">
        <v>104789558280.7</v>
      </c>
      <c r="U67" s="169">
        <v>458.43</v>
      </c>
      <c r="V67" s="118">
        <f t="shared" si="54"/>
        <v>9.8684947420020867E-3</v>
      </c>
      <c r="W67" s="118">
        <f t="shared" si="55"/>
        <v>1.0700091715072043E-3</v>
      </c>
      <c r="X67" s="169">
        <v>103108764231.96001</v>
      </c>
      <c r="Y67" s="169">
        <v>457.41</v>
      </c>
      <c r="Z67" s="118">
        <f t="shared" si="56"/>
        <v>-1.6039709264139123E-2</v>
      </c>
      <c r="AA67" s="118">
        <f t="shared" si="57"/>
        <v>-2.2249852758326936E-3</v>
      </c>
      <c r="AB67" s="169">
        <v>103380427831.17</v>
      </c>
      <c r="AC67" s="169">
        <v>457.8</v>
      </c>
      <c r="AD67" s="118">
        <f t="shared" si="58"/>
        <v>2.6347284950369479E-3</v>
      </c>
      <c r="AE67" s="118">
        <f t="shared" si="59"/>
        <v>8.5262674624513306E-4</v>
      </c>
      <c r="AF67" s="169">
        <v>103570312591.52</v>
      </c>
      <c r="AG67" s="169">
        <v>458.73</v>
      </c>
      <c r="AH67" s="118">
        <f t="shared" si="60"/>
        <v>1.8367573469526151E-3</v>
      </c>
      <c r="AI67" s="118">
        <f t="shared" si="61"/>
        <v>2.0314547837483768E-3</v>
      </c>
      <c r="AJ67" s="119">
        <f t="shared" si="14"/>
        <v>3.8381888232239163E-3</v>
      </c>
      <c r="AK67" s="119">
        <f t="shared" si="15"/>
        <v>2.1350894160945943E-3</v>
      </c>
      <c r="AL67" s="120">
        <f t="shared" si="16"/>
        <v>2.3249104150354659E-2</v>
      </c>
      <c r="AM67" s="120">
        <f t="shared" si="17"/>
        <v>1.1398712408501667E-2</v>
      </c>
      <c r="AN67" s="121">
        <f t="shared" si="18"/>
        <v>8.6394169896706254E-3</v>
      </c>
      <c r="AO67" s="207">
        <f t="shared" si="19"/>
        <v>5.6802949271114386E-3</v>
      </c>
      <c r="AP67" s="125"/>
      <c r="AQ67" s="123"/>
      <c r="AR67" s="123"/>
      <c r="AS67" s="124"/>
      <c r="AT67" s="124"/>
    </row>
    <row r="68" spans="1:46">
      <c r="A68" s="202" t="s">
        <v>127</v>
      </c>
      <c r="B68" s="169">
        <v>225381051</v>
      </c>
      <c r="C68" s="169">
        <v>0.76529999999999998</v>
      </c>
      <c r="D68" s="169">
        <v>231536784.88999999</v>
      </c>
      <c r="E68" s="169">
        <v>0.76529999999999998</v>
      </c>
      <c r="F68" s="118">
        <f>((D68-B68)/B68)</f>
        <v>2.7312561826681632E-2</v>
      </c>
      <c r="G68" s="118">
        <f>((E68-C68)/C68)</f>
        <v>0</v>
      </c>
      <c r="H68" s="169">
        <v>242536224.5</v>
      </c>
      <c r="I68" s="169">
        <v>0.78600000000000003</v>
      </c>
      <c r="J68" s="118">
        <f t="shared" si="48"/>
        <v>4.750622936750936E-2</v>
      </c>
      <c r="K68" s="118">
        <f t="shared" si="49"/>
        <v>2.7048216385731155E-2</v>
      </c>
      <c r="L68" s="169">
        <v>231311872.05000001</v>
      </c>
      <c r="M68" s="169">
        <v>0.78520000000000001</v>
      </c>
      <c r="N68" s="118">
        <f t="shared" si="50"/>
        <v>-4.6279076344737886E-2</v>
      </c>
      <c r="O68" s="118">
        <f t="shared" si="51"/>
        <v>-1.0178117048346346E-3</v>
      </c>
      <c r="P68" s="169">
        <v>231551181.18000001</v>
      </c>
      <c r="Q68" s="169">
        <v>0.78749999999999998</v>
      </c>
      <c r="R68" s="118">
        <f t="shared" si="52"/>
        <v>1.0345734867783464E-3</v>
      </c>
      <c r="S68" s="118">
        <f t="shared" si="53"/>
        <v>2.9291900152826908E-3</v>
      </c>
      <c r="T68" s="169">
        <v>233233813.66</v>
      </c>
      <c r="U68" s="169">
        <v>0.78139999999999998</v>
      </c>
      <c r="V68" s="118">
        <f t="shared" si="54"/>
        <v>7.2667842652548078E-3</v>
      </c>
      <c r="W68" s="118">
        <f t="shared" si="55"/>
        <v>-7.7460317460317394E-3</v>
      </c>
      <c r="X68" s="169">
        <v>232295021.22999999</v>
      </c>
      <c r="Y68" s="169">
        <v>0.78169999999999995</v>
      </c>
      <c r="Z68" s="118">
        <f t="shared" si="56"/>
        <v>-4.0251128910859619E-3</v>
      </c>
      <c r="AA68" s="118">
        <f t="shared" si="57"/>
        <v>3.8392628615301636E-4</v>
      </c>
      <c r="AB68" s="169">
        <v>231888372.02000001</v>
      </c>
      <c r="AC68" s="169">
        <v>0.78190000000000004</v>
      </c>
      <c r="AD68" s="118">
        <f t="shared" si="58"/>
        <v>-1.7505722156539332E-3</v>
      </c>
      <c r="AE68" s="118">
        <f t="shared" si="59"/>
        <v>2.5585262888587566E-4</v>
      </c>
      <c r="AF68" s="169">
        <v>232009805.13999999</v>
      </c>
      <c r="AG68" s="169">
        <v>0.7823</v>
      </c>
      <c r="AH68" s="118">
        <f t="shared" si="60"/>
        <v>5.2367058745619876E-4</v>
      </c>
      <c r="AI68" s="118">
        <f t="shared" si="61"/>
        <v>5.1157437012400045E-4</v>
      </c>
      <c r="AJ68" s="119">
        <f t="shared" si="14"/>
        <v>3.9486322602753209E-3</v>
      </c>
      <c r="AK68" s="119">
        <f t="shared" si="15"/>
        <v>2.7956145294137954E-3</v>
      </c>
      <c r="AL68" s="120">
        <f t="shared" si="16"/>
        <v>2.0429593950901824E-3</v>
      </c>
      <c r="AM68" s="120">
        <f t="shared" si="17"/>
        <v>2.2213511041421684E-2</v>
      </c>
      <c r="AN68" s="121">
        <f t="shared" si="18"/>
        <v>2.6974204501368046E-2</v>
      </c>
      <c r="AO68" s="207">
        <f t="shared" si="19"/>
        <v>1.0276005309127499E-2</v>
      </c>
      <c r="AP68" s="125"/>
      <c r="AQ68" s="123"/>
      <c r="AR68" s="123"/>
      <c r="AS68" s="124"/>
      <c r="AT68" s="124"/>
    </row>
    <row r="69" spans="1:46">
      <c r="A69" s="202" t="s">
        <v>131</v>
      </c>
      <c r="B69" s="169">
        <v>525079420.07999998</v>
      </c>
      <c r="C69" s="169">
        <v>1197</v>
      </c>
      <c r="D69" s="169">
        <v>522428629.07999998</v>
      </c>
      <c r="E69" s="169">
        <v>1203.1300000000001</v>
      </c>
      <c r="F69" s="118">
        <f>((D69-B69)/B69)</f>
        <v>-5.048362016542433E-3</v>
      </c>
      <c r="G69" s="118">
        <f>((E69-C69)/C69)</f>
        <v>5.121136173767844E-3</v>
      </c>
      <c r="H69" s="169">
        <v>528109874.67000002</v>
      </c>
      <c r="I69" s="169">
        <v>1204.42</v>
      </c>
      <c r="J69" s="118">
        <f t="shared" si="48"/>
        <v>1.0874682729399308E-2</v>
      </c>
      <c r="K69" s="118">
        <f t="shared" si="49"/>
        <v>1.0722033362977929E-3</v>
      </c>
      <c r="L69" s="169">
        <v>531317103.01999998</v>
      </c>
      <c r="M69" s="169">
        <v>1209.6500000000001</v>
      </c>
      <c r="N69" s="118">
        <f t="shared" si="50"/>
        <v>6.0730323438925749E-3</v>
      </c>
      <c r="O69" s="118">
        <f t="shared" si="51"/>
        <v>4.3423390511615695E-3</v>
      </c>
      <c r="P69" s="169">
        <v>517858347.81999999</v>
      </c>
      <c r="Q69" s="169">
        <v>1212.47</v>
      </c>
      <c r="R69" s="118">
        <f t="shared" si="52"/>
        <v>-2.5330927846102802E-2</v>
      </c>
      <c r="S69" s="118">
        <f t="shared" si="53"/>
        <v>2.3312528417310263E-3</v>
      </c>
      <c r="T69" s="169">
        <v>526710120.55000001</v>
      </c>
      <c r="U69" s="169">
        <v>1233.1600000000001</v>
      </c>
      <c r="V69" s="118">
        <f t="shared" si="54"/>
        <v>1.7093038602665853E-2</v>
      </c>
      <c r="W69" s="118">
        <f t="shared" si="55"/>
        <v>1.7064339736240941E-2</v>
      </c>
      <c r="X69" s="169">
        <v>522121827.94</v>
      </c>
      <c r="Y69" s="169">
        <v>1223.8499999999999</v>
      </c>
      <c r="Z69" s="118">
        <f t="shared" si="56"/>
        <v>-8.7112292530260056E-3</v>
      </c>
      <c r="AA69" s="118">
        <f t="shared" si="57"/>
        <v>-7.5497096889293944E-3</v>
      </c>
      <c r="AB69" s="169">
        <v>520370400.69</v>
      </c>
      <c r="AC69" s="169">
        <v>1220.07</v>
      </c>
      <c r="AD69" s="118">
        <f t="shared" si="58"/>
        <v>-3.3544417342407421E-3</v>
      </c>
      <c r="AE69" s="118">
        <f t="shared" si="59"/>
        <v>-3.0886138007108492E-3</v>
      </c>
      <c r="AF69" s="169">
        <v>522574526.97000003</v>
      </c>
      <c r="AG69" s="169">
        <v>1224.25</v>
      </c>
      <c r="AH69" s="118">
        <f t="shared" si="60"/>
        <v>4.2356872663729655E-3</v>
      </c>
      <c r="AI69" s="118">
        <f t="shared" si="61"/>
        <v>3.42603293253671E-3</v>
      </c>
      <c r="AJ69" s="119">
        <f t="shared" si="14"/>
        <v>-5.2106498844766021E-4</v>
      </c>
      <c r="AK69" s="119">
        <f t="shared" si="15"/>
        <v>2.8398725727619553E-3</v>
      </c>
      <c r="AL69" s="120">
        <f t="shared" si="16"/>
        <v>2.7926855818941694E-4</v>
      </c>
      <c r="AM69" s="120">
        <f t="shared" si="17"/>
        <v>1.7554212761713105E-2</v>
      </c>
      <c r="AN69" s="121">
        <f t="shared" si="18"/>
        <v>1.3187445603787819E-2</v>
      </c>
      <c r="AO69" s="207">
        <f t="shared" si="19"/>
        <v>7.1375699946679746E-3</v>
      </c>
      <c r="AP69" s="125"/>
      <c r="AQ69" s="123"/>
      <c r="AR69" s="123"/>
      <c r="AS69" s="124"/>
      <c r="AT69" s="124"/>
    </row>
    <row r="70" spans="1:46" s="288" customFormat="1">
      <c r="A70" s="202" t="s">
        <v>132</v>
      </c>
      <c r="B70" s="169">
        <v>305612175.13999999</v>
      </c>
      <c r="C70" s="169">
        <v>137.06</v>
      </c>
      <c r="D70" s="169">
        <v>313788412.55000001</v>
      </c>
      <c r="E70" s="169">
        <v>140.78</v>
      </c>
      <c r="F70" s="118">
        <f>((D70-B70)/B70)</f>
        <v>2.6753637698676492E-2</v>
      </c>
      <c r="G70" s="118">
        <f>((E70-C70)/C70)</f>
        <v>2.7141397927914774E-2</v>
      </c>
      <c r="H70" s="169">
        <v>316210611.43000001</v>
      </c>
      <c r="I70" s="169">
        <v>141.88</v>
      </c>
      <c r="J70" s="118">
        <f t="shared" si="48"/>
        <v>7.7192107264765063E-3</v>
      </c>
      <c r="K70" s="118">
        <f t="shared" si="49"/>
        <v>7.8136098877681082E-3</v>
      </c>
      <c r="L70" s="169">
        <v>314923752.33999997</v>
      </c>
      <c r="M70" s="169">
        <v>141.29</v>
      </c>
      <c r="N70" s="118">
        <f t="shared" si="50"/>
        <v>-4.0696265194278824E-3</v>
      </c>
      <c r="O70" s="118">
        <f t="shared" si="51"/>
        <v>-4.1584437552861812E-3</v>
      </c>
      <c r="P70" s="169">
        <v>316001698.30000001</v>
      </c>
      <c r="Q70" s="169">
        <v>141.29</v>
      </c>
      <c r="R70" s="118">
        <f t="shared" si="52"/>
        <v>3.4228791953306186E-3</v>
      </c>
      <c r="S70" s="118">
        <f t="shared" si="53"/>
        <v>0</v>
      </c>
      <c r="T70" s="169">
        <v>318279589.00999999</v>
      </c>
      <c r="U70" s="169">
        <v>141.81</v>
      </c>
      <c r="V70" s="118">
        <f t="shared" si="54"/>
        <v>7.2084761640661679E-3</v>
      </c>
      <c r="W70" s="118">
        <f t="shared" si="55"/>
        <v>3.6803736994834046E-3</v>
      </c>
      <c r="X70" s="169">
        <v>318857314.13</v>
      </c>
      <c r="Y70" s="169">
        <v>141.07</v>
      </c>
      <c r="Z70" s="118">
        <f t="shared" si="56"/>
        <v>1.815149761242947E-3</v>
      </c>
      <c r="AA70" s="118">
        <f t="shared" si="57"/>
        <v>-5.2182497708201754E-3</v>
      </c>
      <c r="AB70" s="169">
        <v>320302186.26999998</v>
      </c>
      <c r="AC70" s="169">
        <v>143.77000000000001</v>
      </c>
      <c r="AD70" s="118">
        <f t="shared" si="58"/>
        <v>4.5314066071913996E-3</v>
      </c>
      <c r="AE70" s="118">
        <f t="shared" si="59"/>
        <v>1.9139434323385676E-2</v>
      </c>
      <c r="AF70" s="169">
        <v>320335046.56999999</v>
      </c>
      <c r="AG70" s="169">
        <v>143.78</v>
      </c>
      <c r="AH70" s="118">
        <f t="shared" si="60"/>
        <v>1.0259155700021418E-4</v>
      </c>
      <c r="AI70" s="118">
        <f t="shared" si="61"/>
        <v>6.9555540098705608E-5</v>
      </c>
      <c r="AJ70" s="119">
        <f t="shared" ref="AJ70:AJ112" si="62">AVERAGE(F70,J70,N70,R70,V70,Z70,AD70,AH70)</f>
        <v>5.9354656488195571E-3</v>
      </c>
      <c r="AK70" s="119">
        <f t="shared" ref="AK70:AK112" si="63">AVERAGE(G70,K70,O70,S70,W70,AA70,AE70,AI70)</f>
        <v>6.0584597315680383E-3</v>
      </c>
      <c r="AL70" s="120">
        <f t="shared" ref="AL70:AL112" si="64">((AF70-D70)/D70)</f>
        <v>2.0863211508668506E-2</v>
      </c>
      <c r="AM70" s="120">
        <f t="shared" ref="AM70:AM112" si="65">((AG70-E70)/E70)</f>
        <v>2.1309845148458587E-2</v>
      </c>
      <c r="AN70" s="121">
        <f t="shared" ref="AN70:AN112" si="66">STDEV(F70,J70,N70,R70,V70,Z70,AD70,AH70)</f>
        <v>9.2395450933909391E-3</v>
      </c>
      <c r="AO70" s="207">
        <f t="shared" ref="AO70:AO112" si="67">STDEV(G70,K70,O70,S70,W70,AA70,AE70,AI70)</f>
        <v>1.1516815199054052E-2</v>
      </c>
      <c r="AP70" s="125"/>
      <c r="AQ70" s="123"/>
      <c r="AR70" s="123"/>
      <c r="AS70" s="124"/>
      <c r="AT70" s="124"/>
    </row>
    <row r="71" spans="1:46">
      <c r="A71" s="202" t="s">
        <v>137</v>
      </c>
      <c r="B71" s="169">
        <v>430579937.58999997</v>
      </c>
      <c r="C71" s="169">
        <v>151.57452900000001</v>
      </c>
      <c r="D71" s="169">
        <v>430765556.56999999</v>
      </c>
      <c r="E71" s="169">
        <v>151.86488800000001</v>
      </c>
      <c r="F71" s="118">
        <f>((D71-B71)/B71)</f>
        <v>4.3109063798686843E-4</v>
      </c>
      <c r="G71" s="118">
        <f>((E71-C71)/C71)</f>
        <v>1.9156186855114367E-3</v>
      </c>
      <c r="H71" s="169">
        <v>431643788.26999998</v>
      </c>
      <c r="I71" s="169">
        <v>152.25165100000001</v>
      </c>
      <c r="J71" s="118">
        <f t="shared" si="48"/>
        <v>2.038769550177056E-3</v>
      </c>
      <c r="K71" s="118">
        <f t="shared" si="49"/>
        <v>2.5467572201416429E-3</v>
      </c>
      <c r="L71" s="169">
        <v>425758162.12</v>
      </c>
      <c r="M71" s="169">
        <v>152.5659</v>
      </c>
      <c r="N71" s="118">
        <f t="shared" si="50"/>
        <v>-1.3635377850771768E-2</v>
      </c>
      <c r="O71" s="118">
        <f t="shared" si="51"/>
        <v>2.0640104585794576E-3</v>
      </c>
      <c r="P71" s="169">
        <v>426657644.99000001</v>
      </c>
      <c r="Q71" s="169">
        <v>152.84740400000001</v>
      </c>
      <c r="R71" s="118">
        <f t="shared" si="52"/>
        <v>2.1126614825683256E-3</v>
      </c>
      <c r="S71" s="118">
        <f t="shared" si="53"/>
        <v>1.8451305304790415E-3</v>
      </c>
      <c r="T71" s="169">
        <v>425733921.93000001</v>
      </c>
      <c r="U71" s="169">
        <v>153.11781199999999</v>
      </c>
      <c r="V71" s="118">
        <f t="shared" si="54"/>
        <v>-2.1650217002947472E-3</v>
      </c>
      <c r="W71" s="118">
        <f t="shared" si="55"/>
        <v>1.7691370145872735E-3</v>
      </c>
      <c r="X71" s="169">
        <v>425325337.45999998</v>
      </c>
      <c r="Y71" s="169">
        <v>153.60905199999999</v>
      </c>
      <c r="Z71" s="118">
        <f t="shared" si="56"/>
        <v>-9.5971791053851905E-4</v>
      </c>
      <c r="AA71" s="118">
        <f t="shared" si="57"/>
        <v>3.2082485609186005E-3</v>
      </c>
      <c r="AB71" s="169">
        <v>429423964.69999999</v>
      </c>
      <c r="AC71" s="169">
        <v>153.95451199999999</v>
      </c>
      <c r="AD71" s="118">
        <f t="shared" si="58"/>
        <v>9.6364520968268627E-3</v>
      </c>
      <c r="AE71" s="118">
        <f t="shared" si="59"/>
        <v>2.248956005535421E-3</v>
      </c>
      <c r="AF71" s="169">
        <v>430655420.92000002</v>
      </c>
      <c r="AG71" s="169">
        <v>154.297416</v>
      </c>
      <c r="AH71" s="118">
        <f t="shared" si="60"/>
        <v>2.8676932850273894E-3</v>
      </c>
      <c r="AI71" s="118">
        <f t="shared" si="61"/>
        <v>2.2273072451426713E-3</v>
      </c>
      <c r="AJ71" s="119">
        <f t="shared" si="62"/>
        <v>4.0818698872683603E-5</v>
      </c>
      <c r="AK71" s="119">
        <f t="shared" si="63"/>
        <v>2.2281457151119427E-3</v>
      </c>
      <c r="AL71" s="120">
        <f t="shared" si="64"/>
        <v>-2.55674225388257E-4</v>
      </c>
      <c r="AM71" s="120">
        <f t="shared" si="65"/>
        <v>1.601771174387585E-2</v>
      </c>
      <c r="AN71" s="121">
        <f t="shared" si="66"/>
        <v>6.5618944344569378E-3</v>
      </c>
      <c r="AO71" s="207">
        <f t="shared" si="67"/>
        <v>4.6973424039550886E-4</v>
      </c>
      <c r="AP71" s="125"/>
      <c r="AQ71" s="123"/>
      <c r="AR71" s="123"/>
      <c r="AS71" s="124"/>
      <c r="AT71" s="124"/>
    </row>
    <row r="72" spans="1:46" s="288" customFormat="1">
      <c r="A72" s="202" t="s">
        <v>143</v>
      </c>
      <c r="B72" s="169">
        <v>1365276062.0899999</v>
      </c>
      <c r="C72" s="180">
        <v>1.3272999999999999</v>
      </c>
      <c r="D72" s="169">
        <v>1384090971.22</v>
      </c>
      <c r="E72" s="169">
        <v>1.3458000000000001</v>
      </c>
      <c r="F72" s="118">
        <f>((D72-B72)/B72)</f>
        <v>1.3781029091799768E-2</v>
      </c>
      <c r="G72" s="118">
        <f>((E72-C72)/C72)</f>
        <v>1.3938069765689886E-2</v>
      </c>
      <c r="H72" s="169">
        <v>1403631180.8299999</v>
      </c>
      <c r="I72" s="169">
        <v>1.3648</v>
      </c>
      <c r="J72" s="118">
        <f t="shared" si="48"/>
        <v>1.4117720595183332E-2</v>
      </c>
      <c r="K72" s="118">
        <f t="shared" si="49"/>
        <v>1.4117996730569108E-2</v>
      </c>
      <c r="L72" s="169">
        <v>1451023018.8</v>
      </c>
      <c r="M72" s="169">
        <v>1.4104000000000001</v>
      </c>
      <c r="N72" s="118">
        <f t="shared" si="50"/>
        <v>3.3763739803768199E-2</v>
      </c>
      <c r="O72" s="118">
        <f t="shared" si="51"/>
        <v>3.341148886283711E-2</v>
      </c>
      <c r="P72" s="169">
        <v>1456234508.4400001</v>
      </c>
      <c r="Q72" s="169">
        <v>1.4158999999999999</v>
      </c>
      <c r="R72" s="118">
        <f t="shared" si="52"/>
        <v>3.5915968061692232E-3</v>
      </c>
      <c r="S72" s="118">
        <f t="shared" si="53"/>
        <v>3.8996029495177525E-3</v>
      </c>
      <c r="T72" s="169">
        <v>1444409762.8499999</v>
      </c>
      <c r="U72" s="169">
        <v>1.4038999999999999</v>
      </c>
      <c r="V72" s="118">
        <f t="shared" si="54"/>
        <v>-8.1200833529672927E-3</v>
      </c>
      <c r="W72" s="118">
        <f t="shared" si="55"/>
        <v>-8.4751748004802674E-3</v>
      </c>
      <c r="X72" s="169">
        <v>1428448492.8800001</v>
      </c>
      <c r="Y72" s="169">
        <v>1.3902000000000001</v>
      </c>
      <c r="Z72" s="118">
        <f t="shared" si="56"/>
        <v>-1.1050375302439262E-2</v>
      </c>
      <c r="AA72" s="118">
        <f t="shared" si="57"/>
        <v>-9.7585298098153885E-3</v>
      </c>
      <c r="AB72" s="169">
        <v>1438690780</v>
      </c>
      <c r="AC72" s="169">
        <v>1.4</v>
      </c>
      <c r="AD72" s="118">
        <f t="shared" si="58"/>
        <v>7.1702180169966488E-3</v>
      </c>
      <c r="AE72" s="118">
        <f t="shared" si="59"/>
        <v>7.0493454179253404E-3</v>
      </c>
      <c r="AF72" s="169">
        <v>1511906101.6400001</v>
      </c>
      <c r="AG72" s="169">
        <v>1.4159999999999999</v>
      </c>
      <c r="AH72" s="118">
        <f t="shared" si="60"/>
        <v>5.0890241779404537E-2</v>
      </c>
      <c r="AI72" s="118">
        <f t="shared" si="61"/>
        <v>1.1428571428571439E-2</v>
      </c>
      <c r="AJ72" s="119">
        <f t="shared" si="62"/>
        <v>1.3018010929739393E-2</v>
      </c>
      <c r="AK72" s="119">
        <f t="shared" si="63"/>
        <v>8.2014213181018734E-3</v>
      </c>
      <c r="AL72" s="120">
        <f t="shared" si="64"/>
        <v>9.2345902890572346E-2</v>
      </c>
      <c r="AM72" s="120">
        <f t="shared" si="65"/>
        <v>5.2162282657155459E-2</v>
      </c>
      <c r="AN72" s="121">
        <f t="shared" si="66"/>
        <v>2.0755869755029493E-2</v>
      </c>
      <c r="AO72" s="207">
        <f t="shared" si="67"/>
        <v>1.3806720031739113E-2</v>
      </c>
      <c r="AP72" s="125"/>
      <c r="AQ72" s="123"/>
      <c r="AR72" s="123"/>
      <c r="AS72" s="124"/>
      <c r="AT72" s="124"/>
    </row>
    <row r="73" spans="1:46" s="288" customFormat="1">
      <c r="A73" s="202" t="s">
        <v>164</v>
      </c>
      <c r="B73" s="169">
        <v>1522229146.1199999</v>
      </c>
      <c r="C73" s="180">
        <v>362.79</v>
      </c>
      <c r="D73" s="169">
        <v>1654820796.26</v>
      </c>
      <c r="E73" s="180">
        <v>377.65</v>
      </c>
      <c r="F73" s="118">
        <f>((D73-B73)/B73)</f>
        <v>8.7103607546841488E-2</v>
      </c>
      <c r="G73" s="118">
        <f>((E73-C73)/C73)</f>
        <v>4.0960335180131632E-2</v>
      </c>
      <c r="H73" s="169">
        <v>1533839603.6500001</v>
      </c>
      <c r="I73" s="169">
        <v>351.37</v>
      </c>
      <c r="J73" s="118">
        <f t="shared" si="48"/>
        <v>-7.3108334680966711E-2</v>
      </c>
      <c r="K73" s="118">
        <f t="shared" si="49"/>
        <v>-6.958824308221892E-2</v>
      </c>
      <c r="L73" s="169">
        <v>1420172546.1099999</v>
      </c>
      <c r="M73" s="169">
        <v>337.04</v>
      </c>
      <c r="N73" s="118">
        <f t="shared" si="50"/>
        <v>-7.4106221582434365E-2</v>
      </c>
      <c r="O73" s="118">
        <f t="shared" si="51"/>
        <v>-4.0783219967555524E-2</v>
      </c>
      <c r="P73" s="169">
        <v>1880393883.6400001</v>
      </c>
      <c r="Q73" s="169">
        <v>427.7</v>
      </c>
      <c r="R73" s="118">
        <f t="shared" si="52"/>
        <v>0.3240601564863328</v>
      </c>
      <c r="S73" s="118">
        <f t="shared" si="53"/>
        <v>0.2689888440541181</v>
      </c>
      <c r="T73" s="169">
        <v>1997045880.48</v>
      </c>
      <c r="U73" s="169">
        <v>432</v>
      </c>
      <c r="V73" s="118">
        <f t="shared" si="54"/>
        <v>6.2035937180453436E-2</v>
      </c>
      <c r="W73" s="118">
        <f t="shared" si="55"/>
        <v>1.0053776011222846E-2</v>
      </c>
      <c r="X73" s="169">
        <v>2010775900.22</v>
      </c>
      <c r="Y73" s="169">
        <v>436.8</v>
      </c>
      <c r="Z73" s="118">
        <f t="shared" si="56"/>
        <v>6.8751648994162971E-3</v>
      </c>
      <c r="AA73" s="118">
        <f t="shared" si="57"/>
        <v>1.1111111111111138E-2</v>
      </c>
      <c r="AB73" s="169">
        <v>2160289186.3099999</v>
      </c>
      <c r="AC73" s="169">
        <v>455.4</v>
      </c>
      <c r="AD73" s="118">
        <f t="shared" si="58"/>
        <v>7.4356016537517472E-2</v>
      </c>
      <c r="AE73" s="118">
        <f t="shared" si="59"/>
        <v>4.2582417582417501E-2</v>
      </c>
      <c r="AF73" s="169">
        <v>2070618640.6900001</v>
      </c>
      <c r="AG73" s="169">
        <v>455.5</v>
      </c>
      <c r="AH73" s="118">
        <f t="shared" si="60"/>
        <v>-4.150858421560058E-2</v>
      </c>
      <c r="AI73" s="118">
        <f t="shared" si="61"/>
        <v>2.1958717610896518E-4</v>
      </c>
      <c r="AJ73" s="119">
        <f t="shared" si="62"/>
        <v>4.5713467771444985E-2</v>
      </c>
      <c r="AK73" s="119">
        <f t="shared" si="63"/>
        <v>3.2943076008166969E-2</v>
      </c>
      <c r="AL73" s="120">
        <f t="shared" si="64"/>
        <v>0.25126457521547324</v>
      </c>
      <c r="AM73" s="120">
        <f t="shared" si="65"/>
        <v>0.20614325433602548</v>
      </c>
      <c r="AN73" s="121">
        <f t="shared" si="66"/>
        <v>0.12976259653377162</v>
      </c>
      <c r="AO73" s="207">
        <f t="shared" si="67"/>
        <v>0.102744077022676</v>
      </c>
      <c r="AP73" s="125"/>
      <c r="AQ73" s="123"/>
      <c r="AR73" s="123"/>
      <c r="AS73" s="124"/>
      <c r="AT73" s="124"/>
    </row>
    <row r="74" spans="1:46" s="288" customFormat="1">
      <c r="A74" s="202" t="s">
        <v>172</v>
      </c>
      <c r="B74" s="169">
        <v>3735787482.5300002</v>
      </c>
      <c r="C74" s="181">
        <v>105.96</v>
      </c>
      <c r="D74" s="169">
        <v>3765767246.27</v>
      </c>
      <c r="E74" s="181">
        <v>106.08</v>
      </c>
      <c r="F74" s="118">
        <f>((D74-B74)/B74)</f>
        <v>8.0250185215826227E-3</v>
      </c>
      <c r="G74" s="118">
        <f>((E74-C74)/C74)</f>
        <v>1.1325028312571212E-3</v>
      </c>
      <c r="H74" s="169">
        <v>3781977517.7199998</v>
      </c>
      <c r="I74" s="181">
        <v>106.23</v>
      </c>
      <c r="J74" s="118">
        <f t="shared" si="48"/>
        <v>4.3046397692412123E-3</v>
      </c>
      <c r="K74" s="118">
        <f t="shared" si="49"/>
        <v>1.4140271493213205E-3</v>
      </c>
      <c r="L74" s="169">
        <v>3797939483.1999998</v>
      </c>
      <c r="M74" s="181">
        <v>106.39</v>
      </c>
      <c r="N74" s="118">
        <f t="shared" si="50"/>
        <v>4.2205342060369615E-3</v>
      </c>
      <c r="O74" s="118">
        <f t="shared" si="51"/>
        <v>1.5061658665160179E-3</v>
      </c>
      <c r="P74" s="169">
        <v>3823375128.6799998</v>
      </c>
      <c r="Q74" s="181">
        <v>106.53</v>
      </c>
      <c r="R74" s="118">
        <f t="shared" si="52"/>
        <v>6.6972224261374769E-3</v>
      </c>
      <c r="S74" s="118">
        <f t="shared" si="53"/>
        <v>1.3159131497321231E-3</v>
      </c>
      <c r="T74" s="169">
        <v>3905625914.8200002</v>
      </c>
      <c r="U74" s="181">
        <v>106.7</v>
      </c>
      <c r="V74" s="118">
        <f t="shared" si="54"/>
        <v>2.1512612121949173E-2</v>
      </c>
      <c r="W74" s="118">
        <f t="shared" si="55"/>
        <v>1.5957946118464442E-3</v>
      </c>
      <c r="X74" s="169">
        <v>3952382246.52</v>
      </c>
      <c r="Y74" s="181">
        <v>106.85</v>
      </c>
      <c r="Z74" s="118">
        <f t="shared" si="56"/>
        <v>1.1971533556908684E-2</v>
      </c>
      <c r="AA74" s="118">
        <f t="shared" si="57"/>
        <v>1.4058106841611196E-3</v>
      </c>
      <c r="AB74" s="169">
        <v>3952809805.3600001</v>
      </c>
      <c r="AC74" s="181">
        <v>107</v>
      </c>
      <c r="AD74" s="118">
        <f t="shared" si="58"/>
        <v>1.0817750241050452E-4</v>
      </c>
      <c r="AE74" s="118">
        <f t="shared" si="59"/>
        <v>1.403837154890086E-3</v>
      </c>
      <c r="AF74" s="169">
        <v>4448008867.8500004</v>
      </c>
      <c r="AG74" s="181">
        <v>107.14</v>
      </c>
      <c r="AH74" s="118">
        <f t="shared" si="60"/>
        <v>0.12527773580669416</v>
      </c>
      <c r="AI74" s="118">
        <f t="shared" si="61"/>
        <v>1.3084112149532763E-3</v>
      </c>
      <c r="AJ74" s="119">
        <f t="shared" si="62"/>
        <v>2.2764684238870098E-2</v>
      </c>
      <c r="AK74" s="119">
        <f t="shared" si="63"/>
        <v>1.3853078328346887E-3</v>
      </c>
      <c r="AL74" s="120">
        <f t="shared" si="64"/>
        <v>0.18116935459985267</v>
      </c>
      <c r="AM74" s="120">
        <f t="shared" si="65"/>
        <v>9.9924585218703083E-3</v>
      </c>
      <c r="AN74" s="121">
        <f t="shared" si="66"/>
        <v>4.1918939876006929E-2</v>
      </c>
      <c r="AO74" s="207">
        <f t="shared" si="67"/>
        <v>1.3894445497546646E-4</v>
      </c>
      <c r="AP74" s="125"/>
      <c r="AQ74" s="123"/>
      <c r="AR74" s="123"/>
      <c r="AS74" s="124"/>
      <c r="AT74" s="124"/>
    </row>
    <row r="75" spans="1:46" s="288" customFormat="1">
      <c r="A75" s="202" t="s">
        <v>181</v>
      </c>
      <c r="B75" s="169">
        <v>475132620.75999999</v>
      </c>
      <c r="C75" s="181">
        <v>1.1399999999999999</v>
      </c>
      <c r="D75" s="169">
        <v>481214123.72000003</v>
      </c>
      <c r="E75" s="181">
        <v>1.1599999999999999</v>
      </c>
      <c r="F75" s="118">
        <f>((D75-B75)/B75)</f>
        <v>1.2799590460180043E-2</v>
      </c>
      <c r="G75" s="118">
        <f>((E75-C75)/C75)</f>
        <v>1.7543859649122823E-2</v>
      </c>
      <c r="H75" s="169">
        <v>486803270.54000002</v>
      </c>
      <c r="I75" s="181">
        <v>1.17</v>
      </c>
      <c r="J75" s="118">
        <f t="shared" si="48"/>
        <v>1.1614677426326128E-2</v>
      </c>
      <c r="K75" s="118">
        <f t="shared" si="49"/>
        <v>8.6206896551724223E-3</v>
      </c>
      <c r="L75" s="169">
        <v>494541110.19</v>
      </c>
      <c r="M75" s="181">
        <v>1.19</v>
      </c>
      <c r="N75" s="118">
        <f t="shared" si="50"/>
        <v>1.589520884158515E-2</v>
      </c>
      <c r="O75" s="118">
        <f t="shared" si="51"/>
        <v>1.709401709401711E-2</v>
      </c>
      <c r="P75" s="169">
        <v>446720055.89999998</v>
      </c>
      <c r="Q75" s="181">
        <v>1.2</v>
      </c>
      <c r="R75" s="118">
        <f t="shared" si="52"/>
        <v>-9.6697834223786638E-2</v>
      </c>
      <c r="S75" s="118">
        <f t="shared" si="53"/>
        <v>8.4033613445378234E-3</v>
      </c>
      <c r="T75" s="169">
        <v>445198063.08999997</v>
      </c>
      <c r="U75" s="181">
        <v>1.19</v>
      </c>
      <c r="V75" s="118">
        <f t="shared" si="54"/>
        <v>-3.4070393524948572E-3</v>
      </c>
      <c r="W75" s="118">
        <f t="shared" si="55"/>
        <v>-8.3333333333333419E-3</v>
      </c>
      <c r="X75" s="169">
        <v>410792913.42000002</v>
      </c>
      <c r="Y75" s="181">
        <v>1.19</v>
      </c>
      <c r="Z75" s="118">
        <f t="shared" si="56"/>
        <v>-7.7280546620537988E-2</v>
      </c>
      <c r="AA75" s="118">
        <f t="shared" si="57"/>
        <v>0</v>
      </c>
      <c r="AB75" s="169">
        <v>414523066.01999998</v>
      </c>
      <c r="AC75" s="181">
        <v>1.2</v>
      </c>
      <c r="AD75" s="118">
        <f t="shared" si="58"/>
        <v>9.0803723193399102E-3</v>
      </c>
      <c r="AE75" s="118">
        <f t="shared" si="59"/>
        <v>8.4033613445378234E-3</v>
      </c>
      <c r="AF75" s="169">
        <v>414642541.68000001</v>
      </c>
      <c r="AG75" s="181">
        <v>1.21</v>
      </c>
      <c r="AH75" s="118">
        <f t="shared" si="60"/>
        <v>2.8822439519990845E-4</v>
      </c>
      <c r="AI75" s="118">
        <f t="shared" si="61"/>
        <v>8.3333333333333419E-3</v>
      </c>
      <c r="AJ75" s="119">
        <f t="shared" si="62"/>
        <v>-1.5963418344273544E-2</v>
      </c>
      <c r="AK75" s="119">
        <f t="shared" si="63"/>
        <v>7.5081611359235009E-3</v>
      </c>
      <c r="AL75" s="120">
        <f t="shared" si="64"/>
        <v>-0.13834087313433771</v>
      </c>
      <c r="AM75" s="120">
        <f t="shared" si="65"/>
        <v>4.3103448275862113E-2</v>
      </c>
      <c r="AN75" s="121">
        <f t="shared" si="66"/>
        <v>4.4608840077401977E-2</v>
      </c>
      <c r="AO75" s="207">
        <f t="shared" si="67"/>
        <v>8.4806561862710642E-3</v>
      </c>
      <c r="AP75" s="125"/>
      <c r="AQ75" s="123"/>
      <c r="AR75" s="123"/>
      <c r="AS75" s="124"/>
      <c r="AT75" s="124"/>
    </row>
    <row r="76" spans="1:46">
      <c r="A76" s="202" t="s">
        <v>187</v>
      </c>
      <c r="B76" s="169">
        <v>1051549494.17</v>
      </c>
      <c r="C76" s="181">
        <v>35729.160000000003</v>
      </c>
      <c r="D76" s="169">
        <v>1051296844.96</v>
      </c>
      <c r="E76" s="180">
        <v>35657.06</v>
      </c>
      <c r="F76" s="118">
        <f>((D76-B76)/B76)</f>
        <v>-2.4026373594458134E-4</v>
      </c>
      <c r="G76" s="118">
        <f>((E76-C76)/C76)</f>
        <v>-2.0179595602025295E-3</v>
      </c>
      <c r="H76" s="169">
        <v>1011697149.26</v>
      </c>
      <c r="I76" s="180">
        <v>35707.53</v>
      </c>
      <c r="J76" s="118">
        <f t="shared" si="48"/>
        <v>-3.7667473168823927E-2</v>
      </c>
      <c r="K76" s="118">
        <f t="shared" si="49"/>
        <v>1.4154279685425878E-3</v>
      </c>
      <c r="L76" s="169">
        <v>1026024039.3200001</v>
      </c>
      <c r="M76" s="181">
        <v>35754.39</v>
      </c>
      <c r="N76" s="118">
        <f t="shared" si="50"/>
        <v>1.4161243876667421E-2</v>
      </c>
      <c r="O76" s="118">
        <f t="shared" si="51"/>
        <v>1.3123282400098967E-3</v>
      </c>
      <c r="P76" s="169">
        <v>1028157517.98</v>
      </c>
      <c r="Q76" s="180">
        <v>35794.050000000003</v>
      </c>
      <c r="R76" s="118">
        <f t="shared" si="52"/>
        <v>2.0793651788255712E-3</v>
      </c>
      <c r="S76" s="118">
        <f t="shared" si="53"/>
        <v>1.1092344184868905E-3</v>
      </c>
      <c r="T76" s="169">
        <v>1047020348.8200001</v>
      </c>
      <c r="U76" s="180">
        <v>36003.14</v>
      </c>
      <c r="V76" s="118">
        <f t="shared" si="54"/>
        <v>1.8346246085968861E-2</v>
      </c>
      <c r="W76" s="118">
        <f t="shared" si="55"/>
        <v>5.841473652743864E-3</v>
      </c>
      <c r="X76" s="169">
        <v>1061642549.66</v>
      </c>
      <c r="Y76" s="180">
        <v>36046.400000000001</v>
      </c>
      <c r="Z76" s="118">
        <f t="shared" si="56"/>
        <v>1.396553644490219E-2</v>
      </c>
      <c r="AA76" s="118">
        <f t="shared" si="57"/>
        <v>1.2015618637708277E-3</v>
      </c>
      <c r="AB76" s="169">
        <v>1074682818.8299999</v>
      </c>
      <c r="AC76" s="181">
        <v>36212.230000000003</v>
      </c>
      <c r="AD76" s="118">
        <f t="shared" si="58"/>
        <v>1.2283107128831841E-2</v>
      </c>
      <c r="AE76" s="118">
        <f t="shared" si="59"/>
        <v>4.600459407874344E-3</v>
      </c>
      <c r="AF76" s="169">
        <v>1079694771.02</v>
      </c>
      <c r="AG76" s="181">
        <v>36248.28</v>
      </c>
      <c r="AH76" s="118">
        <f t="shared" si="60"/>
        <v>4.6636571295115116E-3</v>
      </c>
      <c r="AI76" s="118">
        <f t="shared" si="61"/>
        <v>9.9552002182675932E-4</v>
      </c>
      <c r="AJ76" s="119">
        <f t="shared" si="62"/>
        <v>3.4489273674923613E-3</v>
      </c>
      <c r="AK76" s="119">
        <f t="shared" si="63"/>
        <v>1.8072557516315801E-3</v>
      </c>
      <c r="AL76" s="120">
        <f t="shared" si="64"/>
        <v>2.7012281256375722E-2</v>
      </c>
      <c r="AM76" s="120">
        <f t="shared" si="65"/>
        <v>1.6580727631498537E-2</v>
      </c>
      <c r="AN76" s="121">
        <f t="shared" si="66"/>
        <v>1.7859952893791511E-2</v>
      </c>
      <c r="AO76" s="207">
        <f t="shared" si="67"/>
        <v>2.4089318598117314E-3</v>
      </c>
      <c r="AP76" s="125"/>
      <c r="AQ76" s="135">
        <f>SUM(AQ56:AQ65)</f>
        <v>19958149256.249023</v>
      </c>
      <c r="AR76" s="101"/>
      <c r="AS76" s="124" t="e">
        <f>(#REF!/AQ76)-1</f>
        <v>#REF!</v>
      </c>
      <c r="AT76" s="124" t="e">
        <f>(#REF!/AR76)-1</f>
        <v>#REF!</v>
      </c>
    </row>
    <row r="77" spans="1:46">
      <c r="A77" s="204" t="s">
        <v>57</v>
      </c>
      <c r="B77" s="174">
        <f>SUM(B56:B76)</f>
        <v>202357785523.66</v>
      </c>
      <c r="C77" s="176"/>
      <c r="D77" s="174">
        <f>SUM(D56:D76)</f>
        <v>207355748129.5</v>
      </c>
      <c r="E77" s="176"/>
      <c r="F77" s="118">
        <f>((D77-B77)/B77)</f>
        <v>2.4698642520258388E-2</v>
      </c>
      <c r="G77" s="118"/>
      <c r="H77" s="174">
        <f>SUM(H56:H76)</f>
        <v>207856911056.62</v>
      </c>
      <c r="I77" s="176"/>
      <c r="J77" s="118">
        <f>((H77-D77)/D77)</f>
        <v>2.4169232424991836E-3</v>
      </c>
      <c r="K77" s="118"/>
      <c r="L77" s="174">
        <f>SUM(L56:L76)</f>
        <v>210008521215.72998</v>
      </c>
      <c r="M77" s="176"/>
      <c r="N77" s="118">
        <f>((L77-H77)/H77)</f>
        <v>1.0351400625422983E-2</v>
      </c>
      <c r="O77" s="118"/>
      <c r="P77" s="174">
        <f>SUM(P56:P76)</f>
        <v>213180551407.41</v>
      </c>
      <c r="Q77" s="176"/>
      <c r="R77" s="118">
        <f>((P77-L77)/L77)</f>
        <v>1.5104292784489323E-2</v>
      </c>
      <c r="S77" s="118"/>
      <c r="T77" s="174">
        <f>SUM(T56:T76)</f>
        <v>214350747170.66003</v>
      </c>
      <c r="U77" s="176"/>
      <c r="V77" s="118">
        <f>((T77-P77)/P77)</f>
        <v>5.4892238317446971E-3</v>
      </c>
      <c r="W77" s="118"/>
      <c r="X77" s="174">
        <f>SUM(X56:X76)</f>
        <v>212973839903.34003</v>
      </c>
      <c r="Y77" s="176"/>
      <c r="Z77" s="118">
        <f>((X77-T77)/T77)</f>
        <v>-6.4236177643166902E-3</v>
      </c>
      <c r="AA77" s="118"/>
      <c r="AB77" s="174">
        <f>SUM(AB56:AB76)</f>
        <v>213917807737.86993</v>
      </c>
      <c r="AC77" s="176"/>
      <c r="AD77" s="118">
        <f>((AB77-X77)/X77)</f>
        <v>4.432318236635706E-3</v>
      </c>
      <c r="AE77" s="118"/>
      <c r="AF77" s="174">
        <f>SUM(AF56:AF76)</f>
        <v>215813309201.73004</v>
      </c>
      <c r="AG77" s="176"/>
      <c r="AH77" s="118">
        <f>((AF77-AB77)/AB77)</f>
        <v>8.860886729836032E-3</v>
      </c>
      <c r="AI77" s="118"/>
      <c r="AJ77" s="119">
        <f t="shared" si="62"/>
        <v>8.1162587758212019E-3</v>
      </c>
      <c r="AK77" s="119"/>
      <c r="AL77" s="120">
        <f t="shared" si="64"/>
        <v>4.0787685649051969E-2</v>
      </c>
      <c r="AM77" s="120"/>
      <c r="AN77" s="121">
        <f t="shared" si="66"/>
        <v>9.2096344401572296E-3</v>
      </c>
      <c r="AO77" s="207"/>
      <c r="AP77" s="125"/>
      <c r="AQ77" s="135"/>
      <c r="AR77" s="101"/>
      <c r="AS77" s="124" t="e">
        <f>(#REF!/AQ77)-1</f>
        <v>#REF!</v>
      </c>
      <c r="AT77" s="124" t="e">
        <f>(#REF!/AR77)-1</f>
        <v>#REF!</v>
      </c>
    </row>
    <row r="78" spans="1:46">
      <c r="A78" s="205" t="s">
        <v>59</v>
      </c>
      <c r="B78" s="174"/>
      <c r="C78" s="176"/>
      <c r="D78" s="174"/>
      <c r="E78" s="176"/>
      <c r="F78" s="118"/>
      <c r="G78" s="118"/>
      <c r="H78" s="174"/>
      <c r="I78" s="176"/>
      <c r="J78" s="118"/>
      <c r="K78" s="118"/>
      <c r="L78" s="174"/>
      <c r="M78" s="176"/>
      <c r="N78" s="118"/>
      <c r="O78" s="118"/>
      <c r="P78" s="174"/>
      <c r="Q78" s="176"/>
      <c r="R78" s="118"/>
      <c r="S78" s="118"/>
      <c r="T78" s="174"/>
      <c r="U78" s="176"/>
      <c r="V78" s="118"/>
      <c r="W78" s="118"/>
      <c r="X78" s="174"/>
      <c r="Y78" s="176"/>
      <c r="Z78" s="118"/>
      <c r="AA78" s="118"/>
      <c r="AB78" s="174"/>
      <c r="AC78" s="176"/>
      <c r="AD78" s="118"/>
      <c r="AE78" s="118"/>
      <c r="AF78" s="174"/>
      <c r="AG78" s="176"/>
      <c r="AH78" s="118"/>
      <c r="AI78" s="118"/>
      <c r="AJ78" s="119"/>
      <c r="AK78" s="119"/>
      <c r="AL78" s="120"/>
      <c r="AM78" s="120"/>
      <c r="AN78" s="121"/>
      <c r="AO78" s="207"/>
      <c r="AP78" s="125"/>
      <c r="AQ78" s="141">
        <v>2412598749</v>
      </c>
      <c r="AR78" s="142">
        <v>100</v>
      </c>
      <c r="AS78" s="124" t="e">
        <f>(#REF!/AQ78)-1</f>
        <v>#REF!</v>
      </c>
      <c r="AT78" s="124" t="e">
        <f>(#REF!/AR78)-1</f>
        <v>#REF!</v>
      </c>
    </row>
    <row r="79" spans="1:46">
      <c r="A79" s="202" t="s">
        <v>31</v>
      </c>
      <c r="B79" s="169">
        <v>2423946114.8800001</v>
      </c>
      <c r="C79" s="181">
        <v>69.3</v>
      </c>
      <c r="D79" s="169">
        <v>2279117577.54</v>
      </c>
      <c r="E79" s="181">
        <v>69.3</v>
      </c>
      <c r="F79" s="118">
        <f>((D79-B79)/B79)</f>
        <v>-5.9749074639462454E-2</v>
      </c>
      <c r="G79" s="118">
        <f>((E79-C79)/C79)</f>
        <v>0</v>
      </c>
      <c r="H79" s="169">
        <v>2283363304.3800001</v>
      </c>
      <c r="I79" s="181">
        <v>69.3</v>
      </c>
      <c r="J79" s="118">
        <f t="shared" ref="J79:J81" si="68">((H79-D79)/D79)</f>
        <v>1.8628818810580373E-3</v>
      </c>
      <c r="K79" s="118">
        <f t="shared" ref="K79:K81" si="69">((I79-E79)/E79)</f>
        <v>0</v>
      </c>
      <c r="L79" s="169">
        <v>2287294404.1599998</v>
      </c>
      <c r="M79" s="181">
        <v>69.3</v>
      </c>
      <c r="N79" s="118">
        <f t="shared" ref="N79:N81" si="70">((L79-H79)/H79)</f>
        <v>1.7216269406007388E-3</v>
      </c>
      <c r="O79" s="118">
        <f t="shared" ref="O79:O81" si="71">((M79-I79)/I79)</f>
        <v>0</v>
      </c>
      <c r="P79" s="169">
        <v>2288793938.5</v>
      </c>
      <c r="Q79" s="181">
        <v>69.3</v>
      </c>
      <c r="R79" s="118">
        <f t="shared" ref="R79:R81" si="72">((P79-L79)/L79)</f>
        <v>6.5559306107376713E-4</v>
      </c>
      <c r="S79" s="118">
        <f t="shared" ref="S79:S81" si="73">((Q79-M79)/M79)</f>
        <v>0</v>
      </c>
      <c r="T79" s="169">
        <v>2293345016.1900001</v>
      </c>
      <c r="U79" s="181">
        <v>69.3</v>
      </c>
      <c r="V79" s="118">
        <f t="shared" ref="V79:V81" si="74">((T79-P79)/P79)</f>
        <v>1.9884173989829263E-3</v>
      </c>
      <c r="W79" s="118">
        <f t="shared" ref="W79:W81" si="75">((U79-Q79)/Q79)</f>
        <v>0</v>
      </c>
      <c r="X79" s="169">
        <v>2297327209.1599998</v>
      </c>
      <c r="Y79" s="181">
        <v>69.3</v>
      </c>
      <c r="Z79" s="118">
        <f t="shared" ref="Z79:Z81" si="76">((X79-T79)/T79)</f>
        <v>1.7364125074453567E-3</v>
      </c>
      <c r="AA79" s="118">
        <f t="shared" ref="AA79:AA81" si="77">((Y79-U79)/U79)</f>
        <v>0</v>
      </c>
      <c r="AB79" s="169">
        <v>2293345016.1900001</v>
      </c>
      <c r="AC79" s="181">
        <v>69.3</v>
      </c>
      <c r="AD79" s="118">
        <f t="shared" ref="AD79:AD81" si="78">((AB79-X79)/X79)</f>
        <v>-1.7334026054807617E-3</v>
      </c>
      <c r="AE79" s="118">
        <f t="shared" ref="AE79:AE81" si="79">((AC79-Y79)/Y79)</f>
        <v>0</v>
      </c>
      <c r="AF79" s="169">
        <v>2306446583</v>
      </c>
      <c r="AG79" s="181">
        <v>69.3</v>
      </c>
      <c r="AH79" s="118">
        <f t="shared" ref="AH79:AH81" si="80">((AF79-AB79)/AB79)</f>
        <v>5.7128634014981102E-3</v>
      </c>
      <c r="AI79" s="118">
        <f t="shared" ref="AI79:AI81" si="81">((AG79-AC79)/AC79)</f>
        <v>0</v>
      </c>
      <c r="AJ79" s="119">
        <f t="shared" si="62"/>
        <v>-5.9755852567855349E-3</v>
      </c>
      <c r="AK79" s="119">
        <f t="shared" si="63"/>
        <v>0</v>
      </c>
      <c r="AL79" s="120">
        <f t="shared" si="64"/>
        <v>1.1991046767099226E-2</v>
      </c>
      <c r="AM79" s="120">
        <f t="shared" si="65"/>
        <v>0</v>
      </c>
      <c r="AN79" s="121">
        <f t="shared" si="66"/>
        <v>2.1823203648723838E-2</v>
      </c>
      <c r="AO79" s="207">
        <f t="shared" si="67"/>
        <v>0</v>
      </c>
      <c r="AP79" s="125"/>
      <c r="AQ79" s="141">
        <v>12153673145</v>
      </c>
      <c r="AR79" s="143">
        <v>45.22</v>
      </c>
      <c r="AS79" s="124" t="e">
        <f>(#REF!/AQ79)-1</f>
        <v>#REF!</v>
      </c>
      <c r="AT79" s="124" t="e">
        <f>(#REF!/AR79)-1</f>
        <v>#REF!</v>
      </c>
    </row>
    <row r="80" spans="1:46">
      <c r="A80" s="202" t="s">
        <v>32</v>
      </c>
      <c r="B80" s="169">
        <v>9924029132.0799999</v>
      </c>
      <c r="C80" s="181">
        <v>40.700000000000003</v>
      </c>
      <c r="D80" s="169">
        <v>9924624590.0799999</v>
      </c>
      <c r="E80" s="181">
        <v>40.700000000000003</v>
      </c>
      <c r="F80" s="118">
        <f>((D80-B80)/B80)</f>
        <v>6.0001637648880681E-5</v>
      </c>
      <c r="G80" s="118">
        <f>((E80-C80)/C80)</f>
        <v>0</v>
      </c>
      <c r="H80" s="169">
        <v>9924624590.0799999</v>
      </c>
      <c r="I80" s="181">
        <v>40.700000000000003</v>
      </c>
      <c r="J80" s="118">
        <f t="shared" si="68"/>
        <v>0</v>
      </c>
      <c r="K80" s="118">
        <f t="shared" si="69"/>
        <v>0</v>
      </c>
      <c r="L80" s="169">
        <v>9924543540.7000008</v>
      </c>
      <c r="M80" s="181">
        <v>40.700000000000003</v>
      </c>
      <c r="N80" s="118">
        <f t="shared" si="70"/>
        <v>-8.1664932777580713E-6</v>
      </c>
      <c r="O80" s="118">
        <f t="shared" si="71"/>
        <v>0</v>
      </c>
      <c r="P80" s="169">
        <v>9932047725.1399994</v>
      </c>
      <c r="Q80" s="181">
        <v>40.700000000000003</v>
      </c>
      <c r="R80" s="118">
        <f t="shared" si="72"/>
        <v>7.5612388713137122E-4</v>
      </c>
      <c r="S80" s="118">
        <f t="shared" si="73"/>
        <v>0</v>
      </c>
      <c r="T80" s="169">
        <v>9943645540.1000004</v>
      </c>
      <c r="U80" s="181">
        <v>40.700000000000003</v>
      </c>
      <c r="V80" s="118">
        <f t="shared" si="74"/>
        <v>1.1677163945401311E-3</v>
      </c>
      <c r="W80" s="118">
        <f t="shared" si="75"/>
        <v>0</v>
      </c>
      <c r="X80" s="169">
        <v>9952972113.9500008</v>
      </c>
      <c r="Y80" s="181">
        <v>40.700000000000003</v>
      </c>
      <c r="Z80" s="118">
        <f t="shared" si="76"/>
        <v>9.3794311275365385E-4</v>
      </c>
      <c r="AA80" s="118">
        <f t="shared" si="77"/>
        <v>0</v>
      </c>
      <c r="AB80" s="169">
        <v>9952281931.25</v>
      </c>
      <c r="AC80" s="181">
        <v>40.700000000000003</v>
      </c>
      <c r="AD80" s="118">
        <f t="shared" si="78"/>
        <v>-6.9344381969422853E-5</v>
      </c>
      <c r="AE80" s="118">
        <f t="shared" si="79"/>
        <v>0</v>
      </c>
      <c r="AF80" s="169">
        <v>9948952669.9899998</v>
      </c>
      <c r="AG80" s="181">
        <v>40.700000000000003</v>
      </c>
      <c r="AH80" s="118">
        <f t="shared" si="80"/>
        <v>-3.3452240229915549E-4</v>
      </c>
      <c r="AI80" s="118">
        <f t="shared" si="81"/>
        <v>0</v>
      </c>
      <c r="AJ80" s="119">
        <f t="shared" si="62"/>
        <v>3.137189693159625E-4</v>
      </c>
      <c r="AK80" s="119">
        <f t="shared" si="63"/>
        <v>0</v>
      </c>
      <c r="AL80" s="120">
        <f t="shared" si="64"/>
        <v>2.4512846495288688E-3</v>
      </c>
      <c r="AM80" s="120">
        <f t="shared" si="65"/>
        <v>0</v>
      </c>
      <c r="AN80" s="121">
        <f t="shared" si="66"/>
        <v>5.5395283823816554E-4</v>
      </c>
      <c r="AO80" s="207">
        <f t="shared" si="67"/>
        <v>0</v>
      </c>
      <c r="AP80" s="125"/>
      <c r="AQ80" s="144">
        <v>31507613595.857655</v>
      </c>
      <c r="AR80" s="144">
        <v>11.808257597614354</v>
      </c>
      <c r="AS80" s="124" t="e">
        <f>(#REF!/AQ80)-1</f>
        <v>#REF!</v>
      </c>
      <c r="AT80" s="124" t="e">
        <f>(#REF!/AR80)-1</f>
        <v>#REF!</v>
      </c>
    </row>
    <row r="81" spans="1:47">
      <c r="A81" s="202" t="s">
        <v>33</v>
      </c>
      <c r="B81" s="169">
        <v>32817171113.131817</v>
      </c>
      <c r="C81" s="181">
        <v>12.299046671684332</v>
      </c>
      <c r="D81" s="169">
        <v>32817171113.131817</v>
      </c>
      <c r="E81" s="181">
        <v>12.299046671684332</v>
      </c>
      <c r="F81" s="118">
        <f>((D81-B81)/B81)</f>
        <v>0</v>
      </c>
      <c r="G81" s="118">
        <f>((E81-C81)/C81)</f>
        <v>0</v>
      </c>
      <c r="H81" s="169">
        <v>32817171113.131817</v>
      </c>
      <c r="I81" s="181">
        <v>12.299046671684332</v>
      </c>
      <c r="J81" s="118">
        <f t="shared" si="68"/>
        <v>0</v>
      </c>
      <c r="K81" s="118">
        <f t="shared" si="69"/>
        <v>0</v>
      </c>
      <c r="L81" s="169">
        <v>32817171113.131817</v>
      </c>
      <c r="M81" s="181">
        <v>12.299046671684332</v>
      </c>
      <c r="N81" s="118">
        <f t="shared" si="70"/>
        <v>0</v>
      </c>
      <c r="O81" s="118">
        <f t="shared" si="71"/>
        <v>0</v>
      </c>
      <c r="P81" s="169">
        <v>32817171113.131817</v>
      </c>
      <c r="Q81" s="181">
        <v>12.299046671684332</v>
      </c>
      <c r="R81" s="118">
        <f t="shared" si="72"/>
        <v>0</v>
      </c>
      <c r="S81" s="118">
        <f t="shared" si="73"/>
        <v>0</v>
      </c>
      <c r="T81" s="169">
        <v>32817171113.131817</v>
      </c>
      <c r="U81" s="181">
        <v>12.299046671684332</v>
      </c>
      <c r="V81" s="118">
        <f t="shared" si="74"/>
        <v>0</v>
      </c>
      <c r="W81" s="118">
        <f t="shared" si="75"/>
        <v>0</v>
      </c>
      <c r="X81" s="169">
        <v>32817171113.131817</v>
      </c>
      <c r="Y81" s="181">
        <v>12.299046671684332</v>
      </c>
      <c r="Z81" s="118">
        <f t="shared" si="76"/>
        <v>0</v>
      </c>
      <c r="AA81" s="118">
        <f t="shared" si="77"/>
        <v>0</v>
      </c>
      <c r="AB81" s="169">
        <v>32817171113.131817</v>
      </c>
      <c r="AC81" s="181">
        <v>12.299046671684332</v>
      </c>
      <c r="AD81" s="118">
        <f t="shared" si="78"/>
        <v>0</v>
      </c>
      <c r="AE81" s="118">
        <f t="shared" si="79"/>
        <v>0</v>
      </c>
      <c r="AF81" s="169">
        <v>32817171113.131817</v>
      </c>
      <c r="AG81" s="181">
        <v>12.299046671684332</v>
      </c>
      <c r="AH81" s="118">
        <f t="shared" si="80"/>
        <v>0</v>
      </c>
      <c r="AI81" s="118">
        <f t="shared" si="81"/>
        <v>0</v>
      </c>
      <c r="AJ81" s="119">
        <f t="shared" si="62"/>
        <v>0</v>
      </c>
      <c r="AK81" s="119">
        <f t="shared" si="63"/>
        <v>0</v>
      </c>
      <c r="AL81" s="120">
        <f t="shared" si="64"/>
        <v>0</v>
      </c>
      <c r="AM81" s="120">
        <f t="shared" si="65"/>
        <v>0</v>
      </c>
      <c r="AN81" s="121">
        <f t="shared" si="66"/>
        <v>0</v>
      </c>
      <c r="AO81" s="207">
        <f t="shared" si="67"/>
        <v>0</v>
      </c>
      <c r="AP81" s="125"/>
      <c r="AQ81" s="135">
        <f>SUM(AQ78:AQ80)</f>
        <v>46073885489.857651</v>
      </c>
      <c r="AR81" s="101"/>
      <c r="AS81" s="124" t="e">
        <f>(#REF!/AQ81)-1</f>
        <v>#REF!</v>
      </c>
      <c r="AT81" s="124" t="e">
        <f>(#REF!/AR81)-1</f>
        <v>#REF!</v>
      </c>
    </row>
    <row r="82" spans="1:47">
      <c r="A82" s="204" t="s">
        <v>57</v>
      </c>
      <c r="B82" s="174">
        <f>SUM(B79:B81)</f>
        <v>45165146360.091812</v>
      </c>
      <c r="C82" s="176"/>
      <c r="D82" s="174">
        <f>SUM(D79:D81)</f>
        <v>45020913280.751816</v>
      </c>
      <c r="E82" s="176"/>
      <c r="F82" s="118">
        <f>((D82-B82)/B82)</f>
        <v>-3.1934598017253749E-3</v>
      </c>
      <c r="G82" s="118"/>
      <c r="H82" s="174">
        <f>SUM(H79:H81)</f>
        <v>45025159007.591812</v>
      </c>
      <c r="I82" s="176"/>
      <c r="J82" s="118">
        <f>((H82-D82)/D82)</f>
        <v>9.4305657762201611E-5</v>
      </c>
      <c r="K82" s="118"/>
      <c r="L82" s="174">
        <f>SUM(L79:L81)</f>
        <v>45029009057.991821</v>
      </c>
      <c r="M82" s="176"/>
      <c r="N82" s="118">
        <f>((L82-H82)/H82)</f>
        <v>8.5508868483062723E-5</v>
      </c>
      <c r="O82" s="118"/>
      <c r="P82" s="174">
        <f>SUM(P79:P81)</f>
        <v>45038012776.77182</v>
      </c>
      <c r="Q82" s="176"/>
      <c r="R82" s="118">
        <f>((P82-L82)/L82)</f>
        <v>1.9995374023006141E-4</v>
      </c>
      <c r="S82" s="118"/>
      <c r="T82" s="174">
        <f>SUM(T79:T81)</f>
        <v>45054161669.421814</v>
      </c>
      <c r="U82" s="176"/>
      <c r="V82" s="118">
        <f>((T82-P82)/P82)</f>
        <v>3.5856139412799817E-4</v>
      </c>
      <c r="W82" s="118"/>
      <c r="X82" s="174">
        <f>SUM(X79:X81)</f>
        <v>45067470436.241821</v>
      </c>
      <c r="Y82" s="176"/>
      <c r="Z82" s="118">
        <f>((X82-T82)/T82)</f>
        <v>2.9539483872008127E-4</v>
      </c>
      <c r="AA82" s="118"/>
      <c r="AB82" s="174">
        <f>SUM(AB79:AB81)</f>
        <v>45062798060.571815</v>
      </c>
      <c r="AC82" s="176"/>
      <c r="AD82" s="118">
        <f>((AB82-X82)/X82)</f>
        <v>-1.0367512586746876E-4</v>
      </c>
      <c r="AE82" s="118"/>
      <c r="AF82" s="174">
        <f>SUM(AF79:AF81)</f>
        <v>45072570366.121819</v>
      </c>
      <c r="AG82" s="176"/>
      <c r="AH82" s="118">
        <f>((AF82-AB82)/AB82)</f>
        <v>2.1685971512171669E-4</v>
      </c>
      <c r="AI82" s="118"/>
      <c r="AJ82" s="119">
        <f t="shared" si="62"/>
        <v>-2.5581883914346521E-4</v>
      </c>
      <c r="AK82" s="119"/>
      <c r="AL82" s="120">
        <f t="shared" si="64"/>
        <v>1.1474019873356979E-3</v>
      </c>
      <c r="AM82" s="120"/>
      <c r="AN82" s="121">
        <f t="shared" si="66"/>
        <v>1.1954931529543531E-3</v>
      </c>
      <c r="AO82" s="207"/>
      <c r="AP82" s="125"/>
      <c r="AQ82" s="135"/>
      <c r="AR82" s="101"/>
      <c r="AS82" s="124" t="e">
        <f>(#REF!/AQ82)-1</f>
        <v>#REF!</v>
      </c>
      <c r="AT82" s="124" t="e">
        <f>(#REF!/AR82)-1</f>
        <v>#REF!</v>
      </c>
    </row>
    <row r="83" spans="1:47">
      <c r="A83" s="205" t="s">
        <v>83</v>
      </c>
      <c r="B83" s="174"/>
      <c r="C83" s="176"/>
      <c r="D83" s="174"/>
      <c r="E83" s="176"/>
      <c r="F83" s="118"/>
      <c r="G83" s="118"/>
      <c r="H83" s="174"/>
      <c r="I83" s="176"/>
      <c r="J83" s="118"/>
      <c r="K83" s="118"/>
      <c r="L83" s="174"/>
      <c r="M83" s="176"/>
      <c r="N83" s="118"/>
      <c r="O83" s="118"/>
      <c r="P83" s="174"/>
      <c r="Q83" s="176"/>
      <c r="R83" s="118"/>
      <c r="S83" s="118"/>
      <c r="T83" s="174"/>
      <c r="U83" s="176"/>
      <c r="V83" s="118"/>
      <c r="W83" s="118"/>
      <c r="X83" s="174"/>
      <c r="Y83" s="176"/>
      <c r="Z83" s="118"/>
      <c r="AA83" s="118"/>
      <c r="AB83" s="174"/>
      <c r="AC83" s="176"/>
      <c r="AD83" s="118"/>
      <c r="AE83" s="118"/>
      <c r="AF83" s="174"/>
      <c r="AG83" s="176"/>
      <c r="AH83" s="118"/>
      <c r="AI83" s="118"/>
      <c r="AJ83" s="119"/>
      <c r="AK83" s="119"/>
      <c r="AL83" s="120"/>
      <c r="AM83" s="120"/>
      <c r="AN83" s="121"/>
      <c r="AO83" s="207"/>
      <c r="AP83" s="125"/>
      <c r="AQ83" s="123">
        <v>885354617.76999998</v>
      </c>
      <c r="AR83" s="123">
        <v>1763.14</v>
      </c>
      <c r="AS83" s="124" t="e">
        <f>(#REF!/AQ83)-1</f>
        <v>#REF!</v>
      </c>
      <c r="AT83" s="124" t="e">
        <f>(#REF!/AR83)-1</f>
        <v>#REF!</v>
      </c>
    </row>
    <row r="84" spans="1:47">
      <c r="A84" s="202" t="s">
        <v>36</v>
      </c>
      <c r="B84" s="169">
        <v>1096891252.0999999</v>
      </c>
      <c r="C84" s="169">
        <v>2432.46</v>
      </c>
      <c r="D84" s="169">
        <v>1112770817.29</v>
      </c>
      <c r="E84" s="169">
        <v>2467.52</v>
      </c>
      <c r="F84" s="118">
        <f>((D84-B84)/B84)</f>
        <v>1.4476881969473826E-2</v>
      </c>
      <c r="G84" s="118">
        <f>((E84-C84)/C84)</f>
        <v>1.4413392203777223E-2</v>
      </c>
      <c r="H84" s="169">
        <v>1133116847.6300001</v>
      </c>
      <c r="I84" s="169">
        <v>2506.34</v>
      </c>
      <c r="J84" s="118">
        <f t="shared" ref="J84:J103" si="82">((H84-D84)/D84)</f>
        <v>1.8284115672219107E-2</v>
      </c>
      <c r="K84" s="118">
        <f t="shared" ref="K84:K103" si="83">((I84-E84)/E84)</f>
        <v>1.5732395279470953E-2</v>
      </c>
      <c r="L84" s="169">
        <v>1135559382.3399999</v>
      </c>
      <c r="M84" s="169">
        <v>2517.6999999999998</v>
      </c>
      <c r="N84" s="118">
        <f t="shared" ref="N84:N103" si="84">((L84-H84)/H84)</f>
        <v>2.1555894390843685E-3</v>
      </c>
      <c r="O84" s="118">
        <f t="shared" ref="O84:O103" si="85">((M84-I84)/I84)</f>
        <v>4.5325055658847853E-3</v>
      </c>
      <c r="P84" s="169">
        <v>1148674893.8399999</v>
      </c>
      <c r="Q84" s="169">
        <v>2540.9699999999998</v>
      </c>
      <c r="R84" s="118">
        <f t="shared" ref="R84:R103" si="86">((P84-L84)/L84)</f>
        <v>1.1549824433640284E-2</v>
      </c>
      <c r="S84" s="118">
        <f t="shared" ref="S84:S103" si="87">((Q84-M84)/M84)</f>
        <v>9.2425626563927329E-3</v>
      </c>
      <c r="T84" s="169">
        <v>1176044675.49</v>
      </c>
      <c r="U84" s="169">
        <v>2590.4499999999998</v>
      </c>
      <c r="V84" s="118">
        <f t="shared" ref="V84:V103" si="88">((T84-P84)/P84)</f>
        <v>2.3827265483711755E-2</v>
      </c>
      <c r="W84" s="118">
        <f t="shared" ref="W84:W103" si="89">((U84-Q84)/Q84)</f>
        <v>1.9472878467671803E-2</v>
      </c>
      <c r="X84" s="169">
        <v>1176859235.3499999</v>
      </c>
      <c r="Y84" s="169">
        <v>2582.44</v>
      </c>
      <c r="Z84" s="118">
        <f t="shared" ref="Z84:Z103" si="90">((X84-T84)/T84)</f>
        <v>6.9262662973284411E-4</v>
      </c>
      <c r="AA84" s="118">
        <f t="shared" ref="AA84:AA103" si="91">((Y84-U84)/U84)</f>
        <v>-3.0921268505471112E-3</v>
      </c>
      <c r="AB84" s="169">
        <v>1204399977.77</v>
      </c>
      <c r="AC84" s="169">
        <v>2642.75</v>
      </c>
      <c r="AD84" s="118">
        <f t="shared" ref="AD84:AD103" si="92">((AB84-X84)/X84)</f>
        <v>2.3401900238144806E-2</v>
      </c>
      <c r="AE84" s="118">
        <f t="shared" ref="AE84:AE103" si="93">((AC84-Y84)/Y84)</f>
        <v>2.3353882374808298E-2</v>
      </c>
      <c r="AF84" s="169">
        <v>1202738500.7</v>
      </c>
      <c r="AG84" s="169">
        <v>2663.53</v>
      </c>
      <c r="AH84" s="118">
        <f t="shared" ref="AH84:AH103" si="94">((AF84-AB84)/AB84)</f>
        <v>-1.3795060616625316E-3</v>
      </c>
      <c r="AI84" s="118">
        <f t="shared" ref="AI84:AI103" si="95">((AG84-AC84)/AC84)</f>
        <v>7.8630214738436097E-3</v>
      </c>
      <c r="AJ84" s="119">
        <f t="shared" si="62"/>
        <v>1.1626087225543058E-2</v>
      </c>
      <c r="AK84" s="119">
        <f t="shared" si="63"/>
        <v>1.1439813896412786E-2</v>
      </c>
      <c r="AL84" s="120">
        <f t="shared" si="64"/>
        <v>8.085014633031444E-2</v>
      </c>
      <c r="AM84" s="120">
        <f t="shared" si="65"/>
        <v>7.9436032939955992E-2</v>
      </c>
      <c r="AN84" s="121">
        <f t="shared" si="66"/>
        <v>1.0130414306527146E-2</v>
      </c>
      <c r="AO84" s="207">
        <f t="shared" si="67"/>
        <v>8.5377576872734066E-3</v>
      </c>
      <c r="AP84" s="125"/>
      <c r="AQ84" s="128">
        <v>113791197</v>
      </c>
      <c r="AR84" s="127">
        <v>81.52</v>
      </c>
      <c r="AS84" s="124" t="e">
        <f>(#REF!/AQ84)-1</f>
        <v>#REF!</v>
      </c>
      <c r="AT84" s="124" t="e">
        <f>(#REF!/AR84)-1</f>
        <v>#REF!</v>
      </c>
    </row>
    <row r="85" spans="1:47">
      <c r="A85" s="202" t="s">
        <v>34</v>
      </c>
      <c r="B85" s="169">
        <v>135021583</v>
      </c>
      <c r="C85" s="169">
        <v>99.89</v>
      </c>
      <c r="D85" s="169">
        <v>138887872</v>
      </c>
      <c r="E85" s="169">
        <v>102.78</v>
      </c>
      <c r="F85" s="118">
        <f>((D85-B85)/B85)</f>
        <v>2.8634599847640656E-2</v>
      </c>
      <c r="G85" s="118">
        <f>((E85-C85)/C85)</f>
        <v>2.8931825007508266E-2</v>
      </c>
      <c r="H85" s="169">
        <v>141946246</v>
      </c>
      <c r="I85" s="169">
        <v>105.05</v>
      </c>
      <c r="J85" s="118">
        <f t="shared" si="82"/>
        <v>2.2020454024956188E-2</v>
      </c>
      <c r="K85" s="118">
        <f t="shared" si="83"/>
        <v>2.2086008951157775E-2</v>
      </c>
      <c r="L85" s="169">
        <v>140261476</v>
      </c>
      <c r="M85" s="169">
        <v>103.8</v>
      </c>
      <c r="N85" s="118">
        <f t="shared" si="84"/>
        <v>-1.1869070493065383E-2</v>
      </c>
      <c r="O85" s="118">
        <f t="shared" si="85"/>
        <v>-1.1899095668729176E-2</v>
      </c>
      <c r="P85" s="169">
        <v>142591884</v>
      </c>
      <c r="Q85" s="169">
        <v>105.53</v>
      </c>
      <c r="R85" s="118">
        <f t="shared" si="86"/>
        <v>1.6614740315437717E-2</v>
      </c>
      <c r="S85" s="118">
        <f t="shared" si="87"/>
        <v>1.6666666666666705E-2</v>
      </c>
      <c r="T85" s="169">
        <v>144372445</v>
      </c>
      <c r="U85" s="169">
        <v>106.86</v>
      </c>
      <c r="V85" s="118">
        <f t="shared" si="88"/>
        <v>1.2487113221675365E-2</v>
      </c>
      <c r="W85" s="118">
        <f t="shared" si="89"/>
        <v>1.2603051265043099E-2</v>
      </c>
      <c r="X85" s="169">
        <v>144148931</v>
      </c>
      <c r="Y85" s="169">
        <v>106.71</v>
      </c>
      <c r="Z85" s="118">
        <f t="shared" si="90"/>
        <v>-1.5481763157782636E-3</v>
      </c>
      <c r="AA85" s="118">
        <f t="shared" si="91"/>
        <v>-1.4037057832678803E-3</v>
      </c>
      <c r="AB85" s="169">
        <v>146946759</v>
      </c>
      <c r="AC85" s="169">
        <v>108.79</v>
      </c>
      <c r="AD85" s="118">
        <f t="shared" si="92"/>
        <v>1.940928719062093E-2</v>
      </c>
      <c r="AE85" s="118">
        <f t="shared" si="93"/>
        <v>1.9492081341954948E-2</v>
      </c>
      <c r="AF85" s="169">
        <v>148588124</v>
      </c>
      <c r="AG85" s="169">
        <v>110</v>
      </c>
      <c r="AH85" s="118">
        <f t="shared" si="94"/>
        <v>1.1169793816276002E-2</v>
      </c>
      <c r="AI85" s="118">
        <f t="shared" si="95"/>
        <v>1.1122345803842207E-2</v>
      </c>
      <c r="AJ85" s="119">
        <f t="shared" si="62"/>
        <v>1.2114842700970402E-2</v>
      </c>
      <c r="AK85" s="119">
        <f t="shared" si="63"/>
        <v>1.2199897198021992E-2</v>
      </c>
      <c r="AL85" s="120">
        <f t="shared" si="64"/>
        <v>6.9842325757572266E-2</v>
      </c>
      <c r="AM85" s="120">
        <f t="shared" si="65"/>
        <v>7.0247129791788279E-2</v>
      </c>
      <c r="AN85" s="121">
        <f t="shared" si="66"/>
        <v>1.3133487157025342E-2</v>
      </c>
      <c r="AO85" s="207">
        <f t="shared" si="67"/>
        <v>1.3190709470605926E-2</v>
      </c>
      <c r="AP85" s="125"/>
      <c r="AQ85" s="123">
        <v>1066913090.3099999</v>
      </c>
      <c r="AR85" s="127">
        <v>1.1691</v>
      </c>
      <c r="AS85" s="124" t="e">
        <f>(#REF!/AQ85)-1</f>
        <v>#REF!</v>
      </c>
      <c r="AT85" s="124" t="e">
        <f>(#REF!/AR85)-1</f>
        <v>#REF!</v>
      </c>
    </row>
    <row r="86" spans="1:47">
      <c r="A86" s="202" t="s">
        <v>100</v>
      </c>
      <c r="B86" s="169">
        <v>696101246.46000004</v>
      </c>
      <c r="C86" s="169">
        <v>1.0449999999999999</v>
      </c>
      <c r="D86" s="169">
        <v>724752692.74000001</v>
      </c>
      <c r="E86" s="169">
        <v>1.0880000000000001</v>
      </c>
      <c r="F86" s="118">
        <f>((D86-B86)/B86)</f>
        <v>4.1159883602717218E-2</v>
      </c>
      <c r="G86" s="118">
        <f>((E86-C86)/C86)</f>
        <v>4.1148325358851823E-2</v>
      </c>
      <c r="H86" s="169">
        <v>741261340.96000004</v>
      </c>
      <c r="I86" s="169">
        <v>1.1128</v>
      </c>
      <c r="J86" s="118">
        <f t="shared" si="82"/>
        <v>2.2778319260308551E-2</v>
      </c>
      <c r="K86" s="118">
        <f t="shared" si="83"/>
        <v>2.279411764705876E-2</v>
      </c>
      <c r="L86" s="169">
        <v>725471413.09000003</v>
      </c>
      <c r="M86" s="169">
        <v>1.0891999999999999</v>
      </c>
      <c r="N86" s="118">
        <f t="shared" si="84"/>
        <v>-2.1301431758940281E-2</v>
      </c>
      <c r="O86" s="118">
        <f t="shared" si="85"/>
        <v>-2.1207764198418463E-2</v>
      </c>
      <c r="P86" s="169">
        <v>733097380.48000002</v>
      </c>
      <c r="Q86" s="169">
        <v>1.1007</v>
      </c>
      <c r="R86" s="118">
        <f t="shared" si="86"/>
        <v>1.051174071424635E-2</v>
      </c>
      <c r="S86" s="118">
        <f t="shared" si="87"/>
        <v>1.0558207858979127E-2</v>
      </c>
      <c r="T86" s="169">
        <v>751803695.09000003</v>
      </c>
      <c r="U86" s="169">
        <v>1.1287</v>
      </c>
      <c r="V86" s="118">
        <f t="shared" si="88"/>
        <v>2.5516820968248366E-2</v>
      </c>
      <c r="W86" s="118">
        <f t="shared" si="89"/>
        <v>2.5438357408921617E-2</v>
      </c>
      <c r="X86" s="169">
        <v>736020264.88</v>
      </c>
      <c r="Y86" s="169">
        <v>1.1422000000000001</v>
      </c>
      <c r="Z86" s="118">
        <f t="shared" si="90"/>
        <v>-2.0994084377452506E-2</v>
      </c>
      <c r="AA86" s="118">
        <f t="shared" si="91"/>
        <v>1.1960662709311657E-2</v>
      </c>
      <c r="AB86" s="169">
        <v>760733595.75999999</v>
      </c>
      <c r="AC86" s="169">
        <v>1.1805000000000001</v>
      </c>
      <c r="AD86" s="118">
        <f t="shared" si="92"/>
        <v>3.3576970715649024E-2</v>
      </c>
      <c r="AE86" s="118">
        <f t="shared" si="93"/>
        <v>3.3531780773945016E-2</v>
      </c>
      <c r="AF86" s="169">
        <v>763251412.76999998</v>
      </c>
      <c r="AG86" s="169">
        <v>1.1841999999999999</v>
      </c>
      <c r="AH86" s="118">
        <f t="shared" si="94"/>
        <v>3.3097223838058597E-3</v>
      </c>
      <c r="AI86" s="118">
        <f t="shared" si="95"/>
        <v>3.1342651418888728E-3</v>
      </c>
      <c r="AJ86" s="119">
        <f t="shared" si="62"/>
        <v>1.1819742688572821E-2</v>
      </c>
      <c r="AK86" s="119">
        <f t="shared" si="63"/>
        <v>1.59197440875673E-2</v>
      </c>
      <c r="AL86" s="120">
        <f t="shared" si="64"/>
        <v>5.3119802679796484E-2</v>
      </c>
      <c r="AM86" s="120">
        <f t="shared" si="65"/>
        <v>8.8419117647058676E-2</v>
      </c>
      <c r="AN86" s="121">
        <f t="shared" si="66"/>
        <v>2.3573023178492445E-2</v>
      </c>
      <c r="AO86" s="207">
        <f t="shared" si="67"/>
        <v>1.9533366691336373E-2</v>
      </c>
      <c r="AP86" s="125"/>
      <c r="AQ86" s="123">
        <v>4173976375.3699999</v>
      </c>
      <c r="AR86" s="127">
        <v>299.53579999999999</v>
      </c>
      <c r="AS86" s="124" t="e">
        <f>(#REF!/AQ86)-1</f>
        <v>#REF!</v>
      </c>
      <c r="AT86" s="124" t="e">
        <f>(#REF!/AR86)-1</f>
        <v>#REF!</v>
      </c>
    </row>
    <row r="87" spans="1:47">
      <c r="A87" s="202" t="s">
        <v>10</v>
      </c>
      <c r="B87" s="169">
        <v>3069426900.7800002</v>
      </c>
      <c r="C87" s="169">
        <v>309.33010000000002</v>
      </c>
      <c r="D87" s="169">
        <v>3176803220.4699998</v>
      </c>
      <c r="E87" s="169">
        <v>315.15929999999997</v>
      </c>
      <c r="F87" s="118">
        <f>((D87-B87)/B87)</f>
        <v>3.4982530342297188E-2</v>
      </c>
      <c r="G87" s="118">
        <f>((E87-C87)/C87)</f>
        <v>1.884459352646237E-2</v>
      </c>
      <c r="H87" s="169">
        <v>3248507195.5700002</v>
      </c>
      <c r="I87" s="169">
        <v>327.61419999999998</v>
      </c>
      <c r="J87" s="118">
        <f t="shared" si="82"/>
        <v>2.2571110051126164E-2</v>
      </c>
      <c r="K87" s="118">
        <f t="shared" si="83"/>
        <v>3.9519379564556749E-2</v>
      </c>
      <c r="L87" s="169">
        <v>3237593353.8299999</v>
      </c>
      <c r="M87" s="169">
        <v>326.61250000000001</v>
      </c>
      <c r="N87" s="118">
        <f t="shared" si="84"/>
        <v>-3.3596483193521903E-3</v>
      </c>
      <c r="O87" s="118">
        <f t="shared" si="85"/>
        <v>-3.0575597761024133E-3</v>
      </c>
      <c r="P87" s="169">
        <v>3275177495.8600001</v>
      </c>
      <c r="Q87" s="169">
        <v>330.29610000000002</v>
      </c>
      <c r="R87" s="118">
        <f t="shared" si="86"/>
        <v>1.1608666661469086E-2</v>
      </c>
      <c r="S87" s="118">
        <f t="shared" si="87"/>
        <v>1.1278196639748977E-2</v>
      </c>
      <c r="T87" s="169">
        <v>3351923565.54</v>
      </c>
      <c r="U87" s="169">
        <v>337.43810000000002</v>
      </c>
      <c r="V87" s="118">
        <f t="shared" si="88"/>
        <v>2.343264442217589E-2</v>
      </c>
      <c r="W87" s="118">
        <f t="shared" si="89"/>
        <v>2.1623022494059105E-2</v>
      </c>
      <c r="X87" s="169">
        <v>3352339362.9699998</v>
      </c>
      <c r="Y87" s="169">
        <v>337.7765</v>
      </c>
      <c r="Z87" s="118">
        <f t="shared" si="90"/>
        <v>1.2404740796434084E-4</v>
      </c>
      <c r="AA87" s="118">
        <f t="shared" si="91"/>
        <v>1.0028505968945969E-3</v>
      </c>
      <c r="AB87" s="169">
        <v>3432538137</v>
      </c>
      <c r="AC87" s="169">
        <v>346.2577</v>
      </c>
      <c r="AD87" s="118">
        <f t="shared" si="92"/>
        <v>2.3923226543194669E-2</v>
      </c>
      <c r="AE87" s="118">
        <f t="shared" si="93"/>
        <v>2.5108910773840101E-2</v>
      </c>
      <c r="AF87" s="169">
        <v>3473127220.5500002</v>
      </c>
      <c r="AG87" s="169">
        <v>350.44979999999998</v>
      </c>
      <c r="AH87" s="118">
        <f t="shared" si="94"/>
        <v>1.1824801919163699E-2</v>
      </c>
      <c r="AI87" s="118">
        <f t="shared" si="95"/>
        <v>1.2106878778435779E-2</v>
      </c>
      <c r="AJ87" s="119">
        <f t="shared" si="62"/>
        <v>1.5638422378504858E-2</v>
      </c>
      <c r="AK87" s="119">
        <f t="shared" si="63"/>
        <v>1.5803284074736908E-2</v>
      </c>
      <c r="AL87" s="120">
        <f t="shared" si="64"/>
        <v>9.3277417427246254E-2</v>
      </c>
      <c r="AM87" s="120">
        <f t="shared" si="65"/>
        <v>0.11197670511389006</v>
      </c>
      <c r="AN87" s="121">
        <f t="shared" si="66"/>
        <v>1.300576631294461E-2</v>
      </c>
      <c r="AO87" s="207">
        <f t="shared" si="67"/>
        <v>1.3633419455265026E-2</v>
      </c>
      <c r="AP87" s="125"/>
      <c r="AQ87" s="123">
        <v>2336951594.8200002</v>
      </c>
      <c r="AR87" s="127">
        <v>9.7842000000000002</v>
      </c>
      <c r="AS87" s="124" t="e">
        <f>(#REF!/AQ87)-1</f>
        <v>#REF!</v>
      </c>
      <c r="AT87" s="124" t="e">
        <f>(#REF!/AR87)-1</f>
        <v>#REF!</v>
      </c>
    </row>
    <row r="88" spans="1:47">
      <c r="A88" s="202" t="s">
        <v>20</v>
      </c>
      <c r="B88" s="169">
        <v>1831418463.1199999</v>
      </c>
      <c r="C88" s="169">
        <v>9.0582999999999991</v>
      </c>
      <c r="D88" s="169">
        <v>1905438303.95</v>
      </c>
      <c r="E88" s="169">
        <v>9.4277999999999995</v>
      </c>
      <c r="F88" s="118">
        <f>((D88-B88)/B88)</f>
        <v>4.0416672825226492E-2</v>
      </c>
      <c r="G88" s="118">
        <f>((E88-C88)/C88)</f>
        <v>4.0791318459313601E-2</v>
      </c>
      <c r="H88" s="169">
        <v>1986826557.0699999</v>
      </c>
      <c r="I88" s="169">
        <v>9.8329000000000004</v>
      </c>
      <c r="J88" s="118">
        <f t="shared" si="82"/>
        <v>4.2713664856679386E-2</v>
      </c>
      <c r="K88" s="118">
        <f t="shared" si="83"/>
        <v>4.2968667133371614E-2</v>
      </c>
      <c r="L88" s="169">
        <v>1952917664.2</v>
      </c>
      <c r="M88" s="169">
        <v>9.6645000000000003</v>
      </c>
      <c r="N88" s="118">
        <f t="shared" si="84"/>
        <v>-1.7066861095316639E-2</v>
      </c>
      <c r="O88" s="118">
        <f t="shared" si="85"/>
        <v>-1.7126178441761852E-2</v>
      </c>
      <c r="P88" s="169">
        <v>1980494082.78</v>
      </c>
      <c r="Q88" s="169">
        <v>9.8020999999999994</v>
      </c>
      <c r="R88" s="118">
        <f t="shared" si="86"/>
        <v>1.4120625301065328E-2</v>
      </c>
      <c r="S88" s="118">
        <f t="shared" si="87"/>
        <v>1.4237673961405045E-2</v>
      </c>
      <c r="T88" s="169">
        <v>2044168896.4000001</v>
      </c>
      <c r="U88" s="169">
        <v>10.0655</v>
      </c>
      <c r="V88" s="118">
        <f t="shared" si="88"/>
        <v>3.2150973927990947E-2</v>
      </c>
      <c r="W88" s="118">
        <f t="shared" si="89"/>
        <v>2.6871792779098434E-2</v>
      </c>
      <c r="X88" s="169">
        <v>2044268538.8900001</v>
      </c>
      <c r="Y88" s="169">
        <v>10.1272</v>
      </c>
      <c r="Z88" s="118">
        <f t="shared" si="90"/>
        <v>4.8744744221228792E-5</v>
      </c>
      <c r="AA88" s="118">
        <f t="shared" si="91"/>
        <v>6.1298494858675759E-3</v>
      </c>
      <c r="AB88" s="169">
        <v>2097723710.3399999</v>
      </c>
      <c r="AC88" s="169">
        <v>10.3927</v>
      </c>
      <c r="AD88" s="118">
        <f t="shared" si="92"/>
        <v>2.6148801115446884E-2</v>
      </c>
      <c r="AE88" s="118">
        <f t="shared" si="93"/>
        <v>2.6216525791926633E-2</v>
      </c>
      <c r="AF88" s="169">
        <v>2103641495.51</v>
      </c>
      <c r="AG88" s="169">
        <v>10.422599999999999</v>
      </c>
      <c r="AH88" s="118">
        <f t="shared" si="94"/>
        <v>2.8210508089461027E-3</v>
      </c>
      <c r="AI88" s="118">
        <f t="shared" si="95"/>
        <v>2.877019446342105E-3</v>
      </c>
      <c r="AJ88" s="119">
        <f t="shared" si="62"/>
        <v>1.7669209060532463E-2</v>
      </c>
      <c r="AK88" s="119">
        <f t="shared" si="63"/>
        <v>1.7870833576945393E-2</v>
      </c>
      <c r="AL88" s="120">
        <f t="shared" si="64"/>
        <v>0.10401973716447391</v>
      </c>
      <c r="AM88" s="120">
        <f t="shared" si="65"/>
        <v>0.10551772417743267</v>
      </c>
      <c r="AN88" s="121">
        <f t="shared" si="66"/>
        <v>2.1302020198301526E-2</v>
      </c>
      <c r="AO88" s="207">
        <f t="shared" si="67"/>
        <v>2.0377065505172088E-2</v>
      </c>
      <c r="AP88" s="125"/>
      <c r="AQ88" s="145">
        <v>0</v>
      </c>
      <c r="AR88" s="146">
        <v>0</v>
      </c>
      <c r="AS88" s="124" t="e">
        <f>(#REF!/AQ88)-1</f>
        <v>#REF!</v>
      </c>
      <c r="AT88" s="124" t="e">
        <f>(#REF!/AR88)-1</f>
        <v>#REF!</v>
      </c>
    </row>
    <row r="89" spans="1:47">
      <c r="A89" s="203" t="s">
        <v>167</v>
      </c>
      <c r="B89" s="169">
        <v>2543292741.7399998</v>
      </c>
      <c r="C89" s="169">
        <v>129.62</v>
      </c>
      <c r="D89" s="169">
        <v>2630967799.2600002</v>
      </c>
      <c r="E89" s="169">
        <v>134.1</v>
      </c>
      <c r="F89" s="118">
        <f>((D89-B89)/B89)</f>
        <v>3.4473049869995442E-2</v>
      </c>
      <c r="G89" s="118">
        <f>((E89-C89)/C89)</f>
        <v>3.4562567505014581E-2</v>
      </c>
      <c r="H89" s="169">
        <v>2696754965.4000001</v>
      </c>
      <c r="I89" s="169">
        <v>137.53</v>
      </c>
      <c r="J89" s="118">
        <f t="shared" si="82"/>
        <v>2.5004930185197824E-2</v>
      </c>
      <c r="K89" s="118">
        <f t="shared" si="83"/>
        <v>2.5577926920208851E-2</v>
      </c>
      <c r="L89" s="169">
        <v>2688074525.4499998</v>
      </c>
      <c r="M89" s="169">
        <v>137.06</v>
      </c>
      <c r="N89" s="118">
        <f t="shared" si="84"/>
        <v>-3.2188463769872943E-3</v>
      </c>
      <c r="O89" s="118">
        <f t="shared" si="85"/>
        <v>-3.4174361957391031E-3</v>
      </c>
      <c r="P89" s="169">
        <v>2737039731.3400002</v>
      </c>
      <c r="Q89" s="169">
        <v>139.56</v>
      </c>
      <c r="R89" s="118">
        <f t="shared" si="86"/>
        <v>1.821571739414601E-2</v>
      </c>
      <c r="S89" s="118">
        <f t="shared" si="87"/>
        <v>1.8240186779512623E-2</v>
      </c>
      <c r="T89" s="169">
        <v>2802364339.46</v>
      </c>
      <c r="U89" s="169">
        <v>142.87</v>
      </c>
      <c r="V89" s="118">
        <f t="shared" si="88"/>
        <v>2.3866883396690138E-2</v>
      </c>
      <c r="W89" s="118">
        <f t="shared" si="89"/>
        <v>2.3717397535110363E-2</v>
      </c>
      <c r="X89" s="169">
        <v>2802028049.54</v>
      </c>
      <c r="Y89" s="169">
        <v>142.87</v>
      </c>
      <c r="Z89" s="118">
        <f t="shared" si="90"/>
        <v>-1.2000221215521087E-4</v>
      </c>
      <c r="AA89" s="118">
        <f t="shared" si="91"/>
        <v>0</v>
      </c>
      <c r="AB89" s="169">
        <v>2871552037.3899999</v>
      </c>
      <c r="AC89" s="169">
        <v>146.91999999999999</v>
      </c>
      <c r="AD89" s="118">
        <f t="shared" si="92"/>
        <v>2.4812024227028506E-2</v>
      </c>
      <c r="AE89" s="118">
        <f t="shared" si="93"/>
        <v>2.8347448729614214E-2</v>
      </c>
      <c r="AF89" s="169">
        <v>2883936024.8699999</v>
      </c>
      <c r="AG89" s="169">
        <v>147.71</v>
      </c>
      <c r="AH89" s="118">
        <f t="shared" si="94"/>
        <v>4.312646025128636E-3</v>
      </c>
      <c r="AI89" s="118">
        <f t="shared" si="95"/>
        <v>5.3770759597061022E-3</v>
      </c>
      <c r="AJ89" s="119">
        <f t="shared" si="62"/>
        <v>1.5918300313630507E-2</v>
      </c>
      <c r="AK89" s="119">
        <f t="shared" si="63"/>
        <v>1.6550645904178454E-2</v>
      </c>
      <c r="AL89" s="120">
        <f t="shared" si="64"/>
        <v>9.6150255309529378E-2</v>
      </c>
      <c r="AM89" s="120">
        <f t="shared" si="65"/>
        <v>0.10149142431021636</v>
      </c>
      <c r="AN89" s="121">
        <f t="shared" si="66"/>
        <v>1.3797260285346755E-2</v>
      </c>
      <c r="AO89" s="207">
        <f t="shared" si="67"/>
        <v>1.4125960925122999E-2</v>
      </c>
      <c r="AP89" s="125"/>
      <c r="AQ89" s="147">
        <v>4131236617.7600002</v>
      </c>
      <c r="AR89" s="143">
        <v>103.24</v>
      </c>
      <c r="AS89" s="124" t="e">
        <f>(#REF!/AQ89)-1</f>
        <v>#REF!</v>
      </c>
      <c r="AT89" s="124" t="e">
        <f>(#REF!/AR89)-1</f>
        <v>#REF!</v>
      </c>
    </row>
    <row r="90" spans="1:47">
      <c r="A90" s="202" t="s">
        <v>165</v>
      </c>
      <c r="B90" s="169">
        <v>4249782895.0100002</v>
      </c>
      <c r="C90" s="169">
        <v>103.2</v>
      </c>
      <c r="D90" s="169">
        <v>4382013438.9099998</v>
      </c>
      <c r="E90" s="169">
        <v>103.2</v>
      </c>
      <c r="F90" s="118">
        <f>((D90-B90)/B90)</f>
        <v>3.1114658599445576E-2</v>
      </c>
      <c r="G90" s="118">
        <f>((E90-C90)/C90)</f>
        <v>0</v>
      </c>
      <c r="H90" s="169">
        <v>4450946417.8999996</v>
      </c>
      <c r="I90" s="169">
        <v>103.2</v>
      </c>
      <c r="J90" s="118">
        <f t="shared" si="82"/>
        <v>1.5730891735271913E-2</v>
      </c>
      <c r="K90" s="118">
        <f t="shared" si="83"/>
        <v>0</v>
      </c>
      <c r="L90" s="169">
        <v>4390198544.9099998</v>
      </c>
      <c r="M90" s="169">
        <v>103.2</v>
      </c>
      <c r="N90" s="118">
        <f t="shared" si="84"/>
        <v>-1.3648304716878891E-2</v>
      </c>
      <c r="O90" s="118">
        <f t="shared" si="85"/>
        <v>0</v>
      </c>
      <c r="P90" s="169">
        <v>4446158402.4700003</v>
      </c>
      <c r="Q90" s="169">
        <v>103.2</v>
      </c>
      <c r="R90" s="118">
        <f t="shared" si="86"/>
        <v>1.2746543689893098E-2</v>
      </c>
      <c r="S90" s="118">
        <f t="shared" si="87"/>
        <v>0</v>
      </c>
      <c r="T90" s="169">
        <v>4523175162.2299995</v>
      </c>
      <c r="U90" s="169">
        <v>103.2</v>
      </c>
      <c r="V90" s="118">
        <f t="shared" si="88"/>
        <v>1.7322090845259517E-2</v>
      </c>
      <c r="W90" s="118">
        <f t="shared" si="89"/>
        <v>0</v>
      </c>
      <c r="X90" s="169">
        <v>4535245714.2299995</v>
      </c>
      <c r="Y90" s="169">
        <v>103.2</v>
      </c>
      <c r="Z90" s="118">
        <f t="shared" si="90"/>
        <v>2.6686014949836743E-3</v>
      </c>
      <c r="AA90" s="118">
        <f t="shared" si="91"/>
        <v>0</v>
      </c>
      <c r="AB90" s="169">
        <v>4669836532.6800003</v>
      </c>
      <c r="AC90" s="169">
        <v>103.2</v>
      </c>
      <c r="AD90" s="118">
        <f t="shared" si="92"/>
        <v>2.9676632079206271E-2</v>
      </c>
      <c r="AE90" s="118">
        <f t="shared" si="93"/>
        <v>0</v>
      </c>
      <c r="AF90" s="169">
        <v>4714484479.8299999</v>
      </c>
      <c r="AG90" s="169">
        <v>103.2</v>
      </c>
      <c r="AH90" s="118">
        <f t="shared" si="94"/>
        <v>9.5609229225795487E-3</v>
      </c>
      <c r="AI90" s="118">
        <f t="shared" si="95"/>
        <v>0</v>
      </c>
      <c r="AJ90" s="119">
        <f t="shared" si="62"/>
        <v>1.3146504581220089E-2</v>
      </c>
      <c r="AK90" s="119">
        <f t="shared" si="63"/>
        <v>0</v>
      </c>
      <c r="AL90" s="120">
        <f t="shared" si="64"/>
        <v>7.5871752917923571E-2</v>
      </c>
      <c r="AM90" s="120">
        <f t="shared" si="65"/>
        <v>0</v>
      </c>
      <c r="AN90" s="121">
        <f t="shared" si="66"/>
        <v>1.4446842830994693E-2</v>
      </c>
      <c r="AO90" s="207">
        <f t="shared" si="67"/>
        <v>0</v>
      </c>
      <c r="AP90" s="125"/>
      <c r="AQ90" s="140">
        <v>2931134847.0043802</v>
      </c>
      <c r="AR90" s="144">
        <v>2254.1853324818899</v>
      </c>
      <c r="AS90" s="124" t="e">
        <f>(#REF!/AQ90)-1</f>
        <v>#REF!</v>
      </c>
      <c r="AT90" s="124" t="e">
        <f>(#REF!/AR90)-1</f>
        <v>#REF!</v>
      </c>
    </row>
    <row r="91" spans="1:47">
      <c r="A91" s="202" t="s">
        <v>12</v>
      </c>
      <c r="B91" s="169">
        <v>1633081276.5799999</v>
      </c>
      <c r="C91" s="169">
        <v>2809.49</v>
      </c>
      <c r="D91" s="169">
        <v>1667594118.7</v>
      </c>
      <c r="E91" s="169">
        <v>2868.72</v>
      </c>
      <c r="F91" s="118">
        <f>((D91-B91)/B91)</f>
        <v>2.1133572844749617E-2</v>
      </c>
      <c r="G91" s="118">
        <f>((E91-C91)/C91)</f>
        <v>2.1082118106845023E-2</v>
      </c>
      <c r="H91" s="169">
        <v>1707345457.1700001</v>
      </c>
      <c r="I91" s="169">
        <v>2937.34</v>
      </c>
      <c r="J91" s="118">
        <f t="shared" si="82"/>
        <v>2.3837538178048283E-2</v>
      </c>
      <c r="K91" s="118">
        <f t="shared" si="83"/>
        <v>2.3920075852645203E-2</v>
      </c>
      <c r="L91" s="169">
        <v>1702096718.6900001</v>
      </c>
      <c r="M91" s="169">
        <v>2928.31</v>
      </c>
      <c r="N91" s="118">
        <f t="shared" si="84"/>
        <v>-3.0742100012378475E-3</v>
      </c>
      <c r="O91" s="118">
        <f t="shared" si="85"/>
        <v>-3.0742099995234463E-3</v>
      </c>
      <c r="P91" s="169">
        <v>1723684851.3399999</v>
      </c>
      <c r="Q91" s="169">
        <v>2964.72</v>
      </c>
      <c r="R91" s="118">
        <f t="shared" si="86"/>
        <v>1.2683258485225755E-2</v>
      </c>
      <c r="S91" s="118">
        <f t="shared" si="87"/>
        <v>1.2433792870290323E-2</v>
      </c>
      <c r="T91" s="169">
        <v>1755696673.01</v>
      </c>
      <c r="U91" s="169">
        <v>3019.78</v>
      </c>
      <c r="V91" s="118">
        <f t="shared" si="88"/>
        <v>1.8571736965207968E-2</v>
      </c>
      <c r="W91" s="118">
        <f t="shared" si="89"/>
        <v>1.8571736959982866E-2</v>
      </c>
      <c r="X91" s="169">
        <v>1702056813.46</v>
      </c>
      <c r="Y91" s="169">
        <v>2927.52</v>
      </c>
      <c r="Z91" s="118">
        <f t="shared" si="90"/>
        <v>-3.0551894512643091E-2</v>
      </c>
      <c r="AA91" s="118">
        <f t="shared" si="91"/>
        <v>-3.0551894508871576E-2</v>
      </c>
      <c r="AB91" s="169">
        <v>1782295671.21</v>
      </c>
      <c r="AC91" s="169">
        <v>3065.53</v>
      </c>
      <c r="AD91" s="118">
        <f t="shared" si="92"/>
        <v>4.7142291088913581E-2</v>
      </c>
      <c r="AE91" s="118">
        <f t="shared" si="93"/>
        <v>4.7142291085970456E-2</v>
      </c>
      <c r="AF91" s="169">
        <v>1813493534.45</v>
      </c>
      <c r="AG91" s="169">
        <v>3119.19</v>
      </c>
      <c r="AH91" s="118">
        <f t="shared" si="94"/>
        <v>1.7504314095550592E-2</v>
      </c>
      <c r="AI91" s="118">
        <f t="shared" si="95"/>
        <v>1.7504314099030135E-2</v>
      </c>
      <c r="AJ91" s="119">
        <f t="shared" si="62"/>
        <v>1.3405825892976855E-2</v>
      </c>
      <c r="AK91" s="119">
        <f t="shared" si="63"/>
        <v>1.3378528058296124E-2</v>
      </c>
      <c r="AL91" s="120">
        <f t="shared" si="64"/>
        <v>8.7490963246942999E-2</v>
      </c>
      <c r="AM91" s="120">
        <f t="shared" si="65"/>
        <v>8.7310716974818126E-2</v>
      </c>
      <c r="AN91" s="121">
        <f t="shared" si="66"/>
        <v>2.2534313171601327E-2</v>
      </c>
      <c r="AO91" s="207">
        <f t="shared" si="67"/>
        <v>2.2538601470051545E-2</v>
      </c>
      <c r="AP91" s="125"/>
      <c r="AQ91" s="148">
        <v>1131224777.76</v>
      </c>
      <c r="AR91" s="149">
        <v>0.6573</v>
      </c>
      <c r="AS91" s="124" t="e">
        <f>(#REF!/AQ91)-1</f>
        <v>#REF!</v>
      </c>
      <c r="AT91" s="124" t="e">
        <f>(#REF!/AR91)-1</f>
        <v>#REF!</v>
      </c>
    </row>
    <row r="92" spans="1:47">
      <c r="A92" s="202" t="s">
        <v>17</v>
      </c>
      <c r="B92" s="169">
        <v>1503110661.3599999</v>
      </c>
      <c r="C92" s="169">
        <v>0.87329999999999997</v>
      </c>
      <c r="D92" s="169">
        <v>1513430660.3399999</v>
      </c>
      <c r="E92" s="169">
        <v>0.87660000000000005</v>
      </c>
      <c r="F92" s="118">
        <f>((D92-B92)/B92)</f>
        <v>6.8657612811172429E-3</v>
      </c>
      <c r="G92" s="118">
        <f>((E92-C92)/C92)</f>
        <v>3.7787701820681105E-3</v>
      </c>
      <c r="H92" s="169">
        <v>1558770238.76</v>
      </c>
      <c r="I92" s="169">
        <v>0.90549999999999997</v>
      </c>
      <c r="J92" s="118">
        <f t="shared" si="82"/>
        <v>2.9958147147497532E-2</v>
      </c>
      <c r="K92" s="118">
        <f t="shared" si="83"/>
        <v>3.2968286561715632E-2</v>
      </c>
      <c r="L92" s="169">
        <v>1581035894.8599999</v>
      </c>
      <c r="M92" s="169">
        <v>0.91830000000000001</v>
      </c>
      <c r="N92" s="118">
        <f t="shared" si="84"/>
        <v>1.4284116764836497E-2</v>
      </c>
      <c r="O92" s="118">
        <f t="shared" si="85"/>
        <v>1.4135836554389877E-2</v>
      </c>
      <c r="P92" s="169">
        <v>1584014743.6700001</v>
      </c>
      <c r="Q92" s="169">
        <v>0.92</v>
      </c>
      <c r="R92" s="118">
        <f t="shared" si="86"/>
        <v>1.8841120683499453E-3</v>
      </c>
      <c r="S92" s="118">
        <f t="shared" si="87"/>
        <v>1.8512468692148914E-3</v>
      </c>
      <c r="T92" s="169">
        <v>1596677312.3499999</v>
      </c>
      <c r="U92" s="169">
        <v>0.92749999999999999</v>
      </c>
      <c r="V92" s="118">
        <f t="shared" si="88"/>
        <v>7.9939714769712011E-3</v>
      </c>
      <c r="W92" s="118">
        <f t="shared" si="89"/>
        <v>8.1521739130434243E-3</v>
      </c>
      <c r="X92" s="169">
        <v>1601924796.6500001</v>
      </c>
      <c r="Y92" s="169">
        <v>0.93059999999999998</v>
      </c>
      <c r="Z92" s="118">
        <f t="shared" si="90"/>
        <v>3.2865027012107472E-3</v>
      </c>
      <c r="AA92" s="118">
        <f t="shared" si="91"/>
        <v>3.3423180592991823E-3</v>
      </c>
      <c r="AB92" s="169">
        <v>1625918656.8900001</v>
      </c>
      <c r="AC92" s="169">
        <v>0.94469999999999998</v>
      </c>
      <c r="AD92" s="118">
        <f t="shared" si="92"/>
        <v>1.497814397415958E-2</v>
      </c>
      <c r="AE92" s="118">
        <f t="shared" si="93"/>
        <v>1.5151515151515154E-2</v>
      </c>
      <c r="AF92" s="169">
        <v>1631855209.98</v>
      </c>
      <c r="AG92" s="169">
        <v>0.94799999999999995</v>
      </c>
      <c r="AH92" s="118">
        <f t="shared" si="94"/>
        <v>3.6511993172863542E-3</v>
      </c>
      <c r="AI92" s="118">
        <f t="shared" si="95"/>
        <v>3.4931724356938388E-3</v>
      </c>
      <c r="AJ92" s="119">
        <f t="shared" si="62"/>
        <v>1.0362744341428639E-2</v>
      </c>
      <c r="AK92" s="119">
        <f t="shared" si="63"/>
        <v>1.0359164965867515E-2</v>
      </c>
      <c r="AL92" s="120">
        <f t="shared" si="64"/>
        <v>7.8249075258852913E-2</v>
      </c>
      <c r="AM92" s="120">
        <f t="shared" si="65"/>
        <v>8.1451060917179907E-2</v>
      </c>
      <c r="AN92" s="121">
        <f t="shared" si="66"/>
        <v>9.3005691037576377E-3</v>
      </c>
      <c r="AO92" s="207">
        <f t="shared" si="67"/>
        <v>1.0456285308827017E-2</v>
      </c>
      <c r="AP92" s="125"/>
      <c r="AQ92" s="123">
        <v>318569106.36000001</v>
      </c>
      <c r="AR92" s="130">
        <v>123.8</v>
      </c>
      <c r="AS92" s="124" t="e">
        <f>(#REF!/AQ92)-1</f>
        <v>#REF!</v>
      </c>
      <c r="AT92" s="124" t="e">
        <f>(#REF!/AR92)-1</f>
        <v>#REF!</v>
      </c>
    </row>
    <row r="93" spans="1:47">
      <c r="A93" s="202" t="s">
        <v>21</v>
      </c>
      <c r="B93" s="169">
        <v>249139057.75</v>
      </c>
      <c r="C93" s="173">
        <v>114.56</v>
      </c>
      <c r="D93" s="169">
        <v>240983944.40000001</v>
      </c>
      <c r="E93" s="173">
        <v>110.81</v>
      </c>
      <c r="F93" s="118">
        <f>((D93-B93)/B93)</f>
        <v>-3.2733178906790637E-2</v>
      </c>
      <c r="G93" s="118">
        <f>((E93-C93)/C93)</f>
        <v>-3.2733938547486033E-2</v>
      </c>
      <c r="H93" s="169">
        <v>241283139.66999999</v>
      </c>
      <c r="I93" s="173">
        <v>110.95</v>
      </c>
      <c r="J93" s="118">
        <f t="shared" si="82"/>
        <v>1.2415568628230194E-3</v>
      </c>
      <c r="K93" s="118">
        <f t="shared" si="83"/>
        <v>1.2634238787113128E-3</v>
      </c>
      <c r="L93" s="169">
        <v>241453020.21000001</v>
      </c>
      <c r="M93" s="173">
        <v>111.71</v>
      </c>
      <c r="N93" s="118">
        <f t="shared" si="84"/>
        <v>7.0407132563164178E-4</v>
      </c>
      <c r="O93" s="118">
        <f t="shared" si="85"/>
        <v>6.849932401982793E-3</v>
      </c>
      <c r="P93" s="169">
        <v>241464839.97999999</v>
      </c>
      <c r="Q93" s="173">
        <v>111.74</v>
      </c>
      <c r="R93" s="118">
        <f t="shared" si="86"/>
        <v>4.8952669921879067E-5</v>
      </c>
      <c r="S93" s="118">
        <f t="shared" si="87"/>
        <v>2.6855250201415396E-4</v>
      </c>
      <c r="T93" s="169">
        <v>245936381.91</v>
      </c>
      <c r="U93" s="169">
        <v>113.83</v>
      </c>
      <c r="V93" s="118">
        <f t="shared" si="88"/>
        <v>1.8518397669699552E-2</v>
      </c>
      <c r="W93" s="118">
        <f t="shared" si="89"/>
        <v>1.8704134598174365E-2</v>
      </c>
      <c r="X93" s="169">
        <v>255046352.47999999</v>
      </c>
      <c r="Y93" s="169">
        <v>119.46</v>
      </c>
      <c r="Z93" s="118">
        <f t="shared" si="90"/>
        <v>3.7041980122053564E-2</v>
      </c>
      <c r="AA93" s="118">
        <f t="shared" si="91"/>
        <v>4.9459720636036153E-2</v>
      </c>
      <c r="AB93" s="169">
        <v>249953849.65000001</v>
      </c>
      <c r="AC93" s="169">
        <v>115.78</v>
      </c>
      <c r="AD93" s="118">
        <f t="shared" si="92"/>
        <v>-1.9966969848742782E-2</v>
      </c>
      <c r="AE93" s="118">
        <f t="shared" si="93"/>
        <v>-3.0805290473798701E-2</v>
      </c>
      <c r="AF93" s="169">
        <v>249584879.71000001</v>
      </c>
      <c r="AG93" s="169">
        <v>115.66</v>
      </c>
      <c r="AH93" s="118">
        <f t="shared" si="94"/>
        <v>-1.4761522597737577E-3</v>
      </c>
      <c r="AI93" s="118">
        <f t="shared" si="95"/>
        <v>-1.0364484366903138E-3</v>
      </c>
      <c r="AJ93" s="119">
        <f t="shared" si="62"/>
        <v>4.2233220435280972E-4</v>
      </c>
      <c r="AK93" s="119">
        <f t="shared" si="63"/>
        <v>1.4962608198679657E-3</v>
      </c>
      <c r="AL93" s="120">
        <f t="shared" si="64"/>
        <v>3.5690906012077056E-2</v>
      </c>
      <c r="AM93" s="120">
        <f t="shared" si="65"/>
        <v>4.3768612941070248E-2</v>
      </c>
      <c r="AN93" s="121">
        <f t="shared" si="66"/>
        <v>2.1340678512799954E-2</v>
      </c>
      <c r="AO93" s="207">
        <f t="shared" si="67"/>
        <v>2.6317672114151144E-2</v>
      </c>
      <c r="AP93" s="125"/>
      <c r="AQ93" s="150">
        <v>107042123.67</v>
      </c>
      <c r="AR93" s="142">
        <v>98.67</v>
      </c>
      <c r="AS93" s="124" t="e">
        <f>(#REF!/AQ93)-1</f>
        <v>#REF!</v>
      </c>
      <c r="AT93" s="124" t="e">
        <f>(#REF!/AR93)-1</f>
        <v>#REF!</v>
      </c>
      <c r="AU93" s="268"/>
    </row>
    <row r="94" spans="1:47">
      <c r="A94" s="202" t="s">
        <v>42</v>
      </c>
      <c r="B94" s="169">
        <v>1060652887.08</v>
      </c>
      <c r="C94" s="170">
        <v>552.20000000000005</v>
      </c>
      <c r="D94" s="169">
        <v>1062483347.8099999</v>
      </c>
      <c r="E94" s="170">
        <v>552.20000000000005</v>
      </c>
      <c r="F94" s="118">
        <f>((D94-B94)/B94)</f>
        <v>1.7257867793479516E-3</v>
      </c>
      <c r="G94" s="118">
        <f>((E94-C94)/C94)</f>
        <v>0</v>
      </c>
      <c r="H94" s="169">
        <v>1064061831.2</v>
      </c>
      <c r="I94" s="170">
        <v>552.20000000000005</v>
      </c>
      <c r="J94" s="118">
        <f t="shared" si="82"/>
        <v>1.4856547100278691E-3</v>
      </c>
      <c r="K94" s="118">
        <f t="shared" si="83"/>
        <v>0</v>
      </c>
      <c r="L94" s="169">
        <v>1032410510.1799999</v>
      </c>
      <c r="M94" s="170">
        <v>552.20000000000005</v>
      </c>
      <c r="N94" s="118">
        <f t="shared" si="84"/>
        <v>-2.9745753575527837E-2</v>
      </c>
      <c r="O94" s="118">
        <f t="shared" si="85"/>
        <v>0</v>
      </c>
      <c r="P94" s="169">
        <v>1027500005.13</v>
      </c>
      <c r="Q94" s="170">
        <v>552.20000000000005</v>
      </c>
      <c r="R94" s="118">
        <f t="shared" si="86"/>
        <v>-4.7563493412555533E-3</v>
      </c>
      <c r="S94" s="118">
        <f t="shared" si="87"/>
        <v>0</v>
      </c>
      <c r="T94" s="169">
        <v>1033223836.37</v>
      </c>
      <c r="U94" s="170">
        <v>552.20000000000005</v>
      </c>
      <c r="V94" s="118">
        <f t="shared" si="88"/>
        <v>5.5706386485865041E-3</v>
      </c>
      <c r="W94" s="118">
        <f t="shared" si="89"/>
        <v>0</v>
      </c>
      <c r="X94" s="169">
        <v>1029932967.6</v>
      </c>
      <c r="Y94" s="170">
        <v>552.20000000000005</v>
      </c>
      <c r="Z94" s="118">
        <f t="shared" si="90"/>
        <v>-3.185049216016647E-3</v>
      </c>
      <c r="AA94" s="118">
        <f t="shared" si="91"/>
        <v>0</v>
      </c>
      <c r="AB94" s="169">
        <v>1037599239.05</v>
      </c>
      <c r="AC94" s="170">
        <v>552.20000000000005</v>
      </c>
      <c r="AD94" s="118">
        <f t="shared" si="92"/>
        <v>7.4434664110852259E-3</v>
      </c>
      <c r="AE94" s="118">
        <f t="shared" si="93"/>
        <v>0</v>
      </c>
      <c r="AF94" s="169">
        <v>1038217033.6</v>
      </c>
      <c r="AG94" s="170">
        <v>552.20000000000005</v>
      </c>
      <c r="AH94" s="118">
        <f t="shared" si="94"/>
        <v>5.954076745138218E-4</v>
      </c>
      <c r="AI94" s="118">
        <f t="shared" si="95"/>
        <v>0</v>
      </c>
      <c r="AJ94" s="119">
        <f t="shared" si="62"/>
        <v>-2.6082747386548337E-3</v>
      </c>
      <c r="AK94" s="119">
        <f t="shared" si="63"/>
        <v>0</v>
      </c>
      <c r="AL94" s="120">
        <f t="shared" si="64"/>
        <v>-2.2839241913784211E-2</v>
      </c>
      <c r="AM94" s="120">
        <f t="shared" si="65"/>
        <v>0</v>
      </c>
      <c r="AN94" s="121">
        <f t="shared" si="66"/>
        <v>1.168105733859157E-2</v>
      </c>
      <c r="AO94" s="207">
        <f t="shared" si="67"/>
        <v>0</v>
      </c>
      <c r="AP94" s="125"/>
      <c r="AQ94" s="123">
        <v>1812522091.8199999</v>
      </c>
      <c r="AR94" s="127">
        <v>1.6227</v>
      </c>
      <c r="AS94" s="124" t="e">
        <f>(#REF!/AQ94)-1</f>
        <v>#REF!</v>
      </c>
      <c r="AT94" s="124" t="e">
        <f>(#REF!/AR94)-1</f>
        <v>#REF!</v>
      </c>
    </row>
    <row r="95" spans="1:47">
      <c r="A95" s="202" t="s">
        <v>72</v>
      </c>
      <c r="B95" s="169">
        <v>1464020942.0999999</v>
      </c>
      <c r="C95" s="170">
        <v>2.0499999999999998</v>
      </c>
      <c r="D95" s="169">
        <v>1510826336.8</v>
      </c>
      <c r="E95" s="170">
        <v>2.12</v>
      </c>
      <c r="F95" s="118">
        <f>((D95-B95)/B95)</f>
        <v>3.1970440691143479E-2</v>
      </c>
      <c r="G95" s="118">
        <f>((E95-C95)/C95)</f>
        <v>3.4146341463414775E-2</v>
      </c>
      <c r="H95" s="169">
        <v>1553974934.1199999</v>
      </c>
      <c r="I95" s="170">
        <v>2.1800000000000002</v>
      </c>
      <c r="J95" s="118">
        <f t="shared" si="82"/>
        <v>2.8559600973987954E-2</v>
      </c>
      <c r="K95" s="118">
        <f t="shared" si="83"/>
        <v>2.8301886792452855E-2</v>
      </c>
      <c r="L95" s="169">
        <v>1510841655.98</v>
      </c>
      <c r="M95" s="170">
        <v>2.12</v>
      </c>
      <c r="N95" s="118">
        <f t="shared" si="84"/>
        <v>-2.7756739953096993E-2</v>
      </c>
      <c r="O95" s="118">
        <f t="shared" si="85"/>
        <v>-2.7522935779816536E-2</v>
      </c>
      <c r="P95" s="169">
        <v>1542656122.1800001</v>
      </c>
      <c r="Q95" s="170">
        <v>2.16</v>
      </c>
      <c r="R95" s="118">
        <f t="shared" si="86"/>
        <v>2.1057445744943899E-2</v>
      </c>
      <c r="S95" s="118">
        <f t="shared" si="87"/>
        <v>1.8867924528301903E-2</v>
      </c>
      <c r="T95" s="169">
        <v>1590791504.9200001</v>
      </c>
      <c r="U95" s="170">
        <v>2.23</v>
      </c>
      <c r="V95" s="118">
        <f t="shared" si="88"/>
        <v>3.1202924649193775E-2</v>
      </c>
      <c r="W95" s="118">
        <f t="shared" si="89"/>
        <v>3.2407407407407329E-2</v>
      </c>
      <c r="X95" s="169">
        <v>1601763168.1900001</v>
      </c>
      <c r="Y95" s="170">
        <v>2.25</v>
      </c>
      <c r="Z95" s="118">
        <f t="shared" si="90"/>
        <v>6.8969838197317623E-3</v>
      </c>
      <c r="AA95" s="118">
        <f t="shared" si="91"/>
        <v>8.9686098654708606E-3</v>
      </c>
      <c r="AB95" s="169">
        <v>1658528241.21</v>
      </c>
      <c r="AC95" s="170">
        <v>2.33</v>
      </c>
      <c r="AD95" s="118">
        <f t="shared" si="92"/>
        <v>3.5439117434660945E-2</v>
      </c>
      <c r="AE95" s="118">
        <f t="shared" si="93"/>
        <v>3.555555555555559E-2</v>
      </c>
      <c r="AF95" s="169">
        <v>1606815468.74</v>
      </c>
      <c r="AG95" s="170">
        <v>2.2599999999999998</v>
      </c>
      <c r="AH95" s="118">
        <f t="shared" si="94"/>
        <v>-3.1179916738874658E-2</v>
      </c>
      <c r="AI95" s="118">
        <f t="shared" si="95"/>
        <v>-3.0042918454935744E-2</v>
      </c>
      <c r="AJ95" s="119">
        <f t="shared" si="62"/>
        <v>1.202373207771127E-2</v>
      </c>
      <c r="AK95" s="119">
        <f t="shared" si="63"/>
        <v>1.2585233922231381E-2</v>
      </c>
      <c r="AL95" s="120">
        <f t="shared" si="64"/>
        <v>6.3534192912806556E-2</v>
      </c>
      <c r="AM95" s="120">
        <f t="shared" si="65"/>
        <v>6.603773584905645E-2</v>
      </c>
      <c r="AN95" s="121">
        <f t="shared" si="66"/>
        <v>2.7109198755497659E-2</v>
      </c>
      <c r="AO95" s="207">
        <f t="shared" si="67"/>
        <v>2.7020694704559558E-2</v>
      </c>
      <c r="AP95" s="125"/>
      <c r="AQ95" s="123">
        <v>146744114.84999999</v>
      </c>
      <c r="AR95" s="127">
        <v>1.0862860000000001</v>
      </c>
      <c r="AS95" s="124" t="e">
        <f>(#REF!/AQ95)-1</f>
        <v>#REF!</v>
      </c>
      <c r="AT95" s="124" t="e">
        <f>(#REF!/AR95)-1</f>
        <v>#REF!</v>
      </c>
    </row>
    <row r="96" spans="1:47">
      <c r="A96" s="203" t="s">
        <v>68</v>
      </c>
      <c r="B96" s="169">
        <v>121353982.43000001</v>
      </c>
      <c r="C96" s="170">
        <v>1.262132</v>
      </c>
      <c r="D96" s="169">
        <v>125490939.59</v>
      </c>
      <c r="E96" s="170">
        <v>1.3037559999999999</v>
      </c>
      <c r="F96" s="118">
        <f>((D96-B96)/B96)</f>
        <v>3.4089999167405127E-2</v>
      </c>
      <c r="G96" s="118">
        <f>((E96-C96)/C96)</f>
        <v>3.2979117873566222E-2</v>
      </c>
      <c r="H96" s="169">
        <v>127957405.81</v>
      </c>
      <c r="I96" s="170">
        <v>1.3293790000000001</v>
      </c>
      <c r="J96" s="118">
        <f t="shared" si="82"/>
        <v>1.9654536240292394E-2</v>
      </c>
      <c r="K96" s="118">
        <f t="shared" si="83"/>
        <v>1.9653217319805374E-2</v>
      </c>
      <c r="L96" s="169">
        <v>128123107.48</v>
      </c>
      <c r="M96" s="170">
        <v>1.3313999999999999</v>
      </c>
      <c r="N96" s="118">
        <f t="shared" si="84"/>
        <v>1.2949752220363633E-3</v>
      </c>
      <c r="O96" s="118">
        <f t="shared" si="85"/>
        <v>1.5202587072609304E-3</v>
      </c>
      <c r="P96" s="169">
        <v>137949346.58000001</v>
      </c>
      <c r="Q96" s="170">
        <v>1.432267</v>
      </c>
      <c r="R96" s="118">
        <f t="shared" si="86"/>
        <v>7.6693730688149941E-2</v>
      </c>
      <c r="S96" s="118">
        <f t="shared" si="87"/>
        <v>7.5760102148114808E-2</v>
      </c>
      <c r="T96" s="169">
        <v>140625648.31</v>
      </c>
      <c r="U96" s="170">
        <v>1.460072</v>
      </c>
      <c r="V96" s="118">
        <f t="shared" si="88"/>
        <v>1.9400611864790095E-2</v>
      </c>
      <c r="W96" s="118">
        <f t="shared" si="89"/>
        <v>1.9413279786520306E-2</v>
      </c>
      <c r="X96" s="169">
        <v>133336814.63</v>
      </c>
      <c r="Y96" s="170">
        <v>1.3857999999999999</v>
      </c>
      <c r="Z96" s="118">
        <f t="shared" si="90"/>
        <v>-5.1831467215228424E-2</v>
      </c>
      <c r="AA96" s="118">
        <f t="shared" si="91"/>
        <v>-5.0868724282090279E-2</v>
      </c>
      <c r="AB96" s="169">
        <v>136291254.47</v>
      </c>
      <c r="AC96" s="170">
        <v>1.41639</v>
      </c>
      <c r="AD96" s="118">
        <f t="shared" si="92"/>
        <v>2.2157720268017204E-2</v>
      </c>
      <c r="AE96" s="118">
        <f t="shared" si="93"/>
        <v>2.2073892336556586E-2</v>
      </c>
      <c r="AF96" s="169">
        <v>136856821.25</v>
      </c>
      <c r="AG96" s="170">
        <v>1.4224859999999999</v>
      </c>
      <c r="AH96" s="118">
        <f t="shared" si="94"/>
        <v>4.1496923790109511E-3</v>
      </c>
      <c r="AI96" s="118">
        <f t="shared" si="95"/>
        <v>4.3038993497552785E-3</v>
      </c>
      <c r="AJ96" s="119">
        <f t="shared" si="62"/>
        <v>1.5701224826809204E-2</v>
      </c>
      <c r="AK96" s="119">
        <f t="shared" si="63"/>
        <v>1.5604380404936153E-2</v>
      </c>
      <c r="AL96" s="120">
        <f t="shared" si="64"/>
        <v>9.0571332855855904E-2</v>
      </c>
      <c r="AM96" s="120">
        <f t="shared" si="65"/>
        <v>9.1067653763434273E-2</v>
      </c>
      <c r="AN96" s="121">
        <f t="shared" si="66"/>
        <v>3.5918311458042015E-2</v>
      </c>
      <c r="AO96" s="207">
        <f t="shared" si="67"/>
        <v>3.5331258403952355E-2</v>
      </c>
      <c r="AP96" s="125"/>
      <c r="AQ96" s="123"/>
      <c r="AR96" s="127"/>
      <c r="AS96" s="124"/>
      <c r="AT96" s="124"/>
    </row>
    <row r="97" spans="1:46">
      <c r="A97" s="202" t="s">
        <v>133</v>
      </c>
      <c r="B97" s="169">
        <v>509725575.47000003</v>
      </c>
      <c r="C97" s="170">
        <v>1.0276000000000001</v>
      </c>
      <c r="D97" s="169">
        <v>514151549.02999997</v>
      </c>
      <c r="E97" s="170">
        <v>1.0365</v>
      </c>
      <c r="F97" s="118">
        <f>((D97-B97)/B97)</f>
        <v>8.6830517694131953E-3</v>
      </c>
      <c r="G97" s="118">
        <f>((E97-C97)/C97)</f>
        <v>8.660957571039225E-3</v>
      </c>
      <c r="H97" s="169">
        <v>519651567.30000001</v>
      </c>
      <c r="I97" s="170">
        <v>1.0477000000000001</v>
      </c>
      <c r="J97" s="118">
        <f t="shared" si="82"/>
        <v>1.0697270640099E-2</v>
      </c>
      <c r="K97" s="118">
        <f t="shared" si="83"/>
        <v>1.080559575494462E-2</v>
      </c>
      <c r="L97" s="169">
        <v>515999727.57999998</v>
      </c>
      <c r="M97" s="170">
        <v>1.0404</v>
      </c>
      <c r="N97" s="118">
        <f t="shared" si="84"/>
        <v>-7.0274775441825721E-3</v>
      </c>
      <c r="O97" s="118">
        <f t="shared" si="85"/>
        <v>-6.967643409372992E-3</v>
      </c>
      <c r="P97" s="169">
        <v>517657635.82999998</v>
      </c>
      <c r="Q97" s="170">
        <v>1.0437000000000001</v>
      </c>
      <c r="R97" s="118">
        <f t="shared" si="86"/>
        <v>3.2130021807869266E-3</v>
      </c>
      <c r="S97" s="118">
        <f t="shared" si="87"/>
        <v>3.1718569780854293E-3</v>
      </c>
      <c r="T97" s="169">
        <v>521578769.79000002</v>
      </c>
      <c r="U97" s="170">
        <v>1.0516000000000001</v>
      </c>
      <c r="V97" s="118">
        <f t="shared" si="88"/>
        <v>7.5747631032487038E-3</v>
      </c>
      <c r="W97" s="118">
        <f t="shared" si="89"/>
        <v>7.5692248730478279E-3</v>
      </c>
      <c r="X97" s="169">
        <v>523602597.66000003</v>
      </c>
      <c r="Y97" s="170">
        <v>1.0557000000000001</v>
      </c>
      <c r="Z97" s="118">
        <f t="shared" si="90"/>
        <v>3.8801960264119757E-3</v>
      </c>
      <c r="AA97" s="118">
        <f t="shared" si="91"/>
        <v>3.8988208444275317E-3</v>
      </c>
      <c r="AB97" s="169">
        <v>529893099.89999998</v>
      </c>
      <c r="AC97" s="170">
        <v>1.0684</v>
      </c>
      <c r="AD97" s="118">
        <f t="shared" si="92"/>
        <v>1.2013886615751038E-2</v>
      </c>
      <c r="AE97" s="118">
        <f t="shared" si="93"/>
        <v>1.2029932746045214E-2</v>
      </c>
      <c r="AF97" s="169">
        <v>530063153.06</v>
      </c>
      <c r="AG97" s="170">
        <v>1.0687</v>
      </c>
      <c r="AH97" s="118">
        <f t="shared" si="94"/>
        <v>3.2091974783615451E-4</v>
      </c>
      <c r="AI97" s="118">
        <f t="shared" si="95"/>
        <v>2.8079371022086014E-4</v>
      </c>
      <c r="AJ97" s="119">
        <f t="shared" si="62"/>
        <v>4.9194515674205533E-3</v>
      </c>
      <c r="AK97" s="119">
        <f t="shared" si="63"/>
        <v>4.9311923835547149E-3</v>
      </c>
      <c r="AL97" s="120">
        <f t="shared" si="64"/>
        <v>3.0947303494502577E-2</v>
      </c>
      <c r="AM97" s="120">
        <f t="shared" si="65"/>
        <v>3.1066087795465516E-2</v>
      </c>
      <c r="AN97" s="121">
        <f t="shared" si="66"/>
        <v>6.2426779899836899E-3</v>
      </c>
      <c r="AO97" s="207">
        <f t="shared" si="67"/>
        <v>6.2466064682580348E-3</v>
      </c>
      <c r="AP97" s="125"/>
      <c r="AQ97" s="123"/>
      <c r="AR97" s="127"/>
      <c r="AS97" s="124"/>
      <c r="AT97" s="124"/>
    </row>
    <row r="98" spans="1:46">
      <c r="A98" s="202" t="s">
        <v>142</v>
      </c>
      <c r="B98" s="169">
        <v>87484366.810000002</v>
      </c>
      <c r="C98" s="170">
        <v>0.81640000000000001</v>
      </c>
      <c r="D98" s="169">
        <v>90753573.640000001</v>
      </c>
      <c r="E98" s="170">
        <v>0.85</v>
      </c>
      <c r="F98" s="118">
        <f>((D98-B98)/B98)</f>
        <v>3.7369040312083594E-2</v>
      </c>
      <c r="G98" s="118">
        <f>((E98-C98)/C98)</f>
        <v>4.1156295933365949E-2</v>
      </c>
      <c r="H98" s="169">
        <v>93210682.269999996</v>
      </c>
      <c r="I98" s="170">
        <v>0.87</v>
      </c>
      <c r="J98" s="118">
        <f t="shared" si="82"/>
        <v>2.7074511024180924E-2</v>
      </c>
      <c r="K98" s="118">
        <f t="shared" si="83"/>
        <v>2.3529411764705903E-2</v>
      </c>
      <c r="L98" s="169">
        <v>92596819.620000005</v>
      </c>
      <c r="M98" s="170">
        <v>0.86399999999999999</v>
      </c>
      <c r="N98" s="118">
        <f t="shared" si="84"/>
        <v>-6.5857542832036932E-3</v>
      </c>
      <c r="O98" s="118">
        <f t="shared" si="85"/>
        <v>-6.896551724137937E-3</v>
      </c>
      <c r="P98" s="169">
        <v>94129106.950000003</v>
      </c>
      <c r="Q98" s="170">
        <v>0.88149999999999995</v>
      </c>
      <c r="R98" s="118">
        <f t="shared" si="86"/>
        <v>1.6547947718811708E-2</v>
      </c>
      <c r="S98" s="118">
        <f t="shared" si="87"/>
        <v>2.0254629629629584E-2</v>
      </c>
      <c r="T98" s="169">
        <v>95743706.150000006</v>
      </c>
      <c r="U98" s="170">
        <v>0.89329999999999998</v>
      </c>
      <c r="V98" s="118">
        <f t="shared" si="88"/>
        <v>1.7153027924270592E-2</v>
      </c>
      <c r="W98" s="118">
        <f t="shared" si="89"/>
        <v>1.3386273397617734E-2</v>
      </c>
      <c r="X98" s="169">
        <v>95114428.640000001</v>
      </c>
      <c r="Y98" s="170">
        <v>0.88739999999999997</v>
      </c>
      <c r="Z98" s="118">
        <f t="shared" si="90"/>
        <v>-6.5725209029837139E-3</v>
      </c>
      <c r="AA98" s="118">
        <f t="shared" si="91"/>
        <v>-6.6047240568678119E-3</v>
      </c>
      <c r="AB98" s="169">
        <v>97696239.269999996</v>
      </c>
      <c r="AC98" s="170">
        <v>0.91</v>
      </c>
      <c r="AD98" s="118">
        <f t="shared" si="92"/>
        <v>2.714425841500797E-2</v>
      </c>
      <c r="AE98" s="118">
        <f t="shared" si="93"/>
        <v>2.5467658327698969E-2</v>
      </c>
      <c r="AF98" s="169">
        <v>95131460.120000005</v>
      </c>
      <c r="AG98" s="170">
        <v>0.91</v>
      </c>
      <c r="AH98" s="118">
        <f t="shared" si="94"/>
        <v>-2.6252588320332292E-2</v>
      </c>
      <c r="AI98" s="118">
        <f t="shared" si="95"/>
        <v>0</v>
      </c>
      <c r="AJ98" s="119">
        <f t="shared" si="62"/>
        <v>1.0734740235979387E-2</v>
      </c>
      <c r="AK98" s="119">
        <f t="shared" si="63"/>
        <v>1.3786624159001551E-2</v>
      </c>
      <c r="AL98" s="120">
        <f t="shared" si="64"/>
        <v>4.8239273721232649E-2</v>
      </c>
      <c r="AM98" s="120">
        <f t="shared" si="65"/>
        <v>7.0588235294117715E-2</v>
      </c>
      <c r="AN98" s="121">
        <f t="shared" si="66"/>
        <v>2.1673675366229057E-2</v>
      </c>
      <c r="AO98" s="207">
        <f t="shared" si="67"/>
        <v>1.7138655683621343E-2</v>
      </c>
      <c r="AP98" s="125"/>
      <c r="AQ98" s="123"/>
      <c r="AR98" s="127"/>
      <c r="AS98" s="124"/>
      <c r="AT98" s="124"/>
    </row>
    <row r="99" spans="1:46" s="269" customFormat="1">
      <c r="A99" s="202" t="s">
        <v>144</v>
      </c>
      <c r="B99" s="169">
        <v>230466426.16999999</v>
      </c>
      <c r="C99" s="170">
        <v>115.45</v>
      </c>
      <c r="D99" s="169">
        <v>235264518.43000001</v>
      </c>
      <c r="E99" s="170">
        <v>117.05</v>
      </c>
      <c r="F99" s="118">
        <f>((D99-B99)/B99)</f>
        <v>2.0819050912260783E-2</v>
      </c>
      <c r="G99" s="118">
        <f>((E99-C99)/C99)</f>
        <v>1.385881333910779E-2</v>
      </c>
      <c r="H99" s="169">
        <v>235061735.02000001</v>
      </c>
      <c r="I99" s="170">
        <v>117.34</v>
      </c>
      <c r="J99" s="118">
        <f t="shared" si="82"/>
        <v>-8.6193792142240128E-4</v>
      </c>
      <c r="K99" s="118">
        <f t="shared" si="83"/>
        <v>2.4775736864588319E-3</v>
      </c>
      <c r="L99" s="169">
        <v>234249232.02000001</v>
      </c>
      <c r="M99" s="170">
        <v>116.97</v>
      </c>
      <c r="N99" s="118">
        <f t="shared" si="84"/>
        <v>-3.456551530732422E-3</v>
      </c>
      <c r="O99" s="118">
        <f t="shared" si="85"/>
        <v>-3.1532299301176457E-3</v>
      </c>
      <c r="P99" s="169">
        <v>237329417.75999999</v>
      </c>
      <c r="Q99" s="170">
        <v>118.08</v>
      </c>
      <c r="R99" s="118">
        <f t="shared" si="86"/>
        <v>1.3149181807080572E-2</v>
      </c>
      <c r="S99" s="118">
        <f t="shared" si="87"/>
        <v>9.4896127212105615E-3</v>
      </c>
      <c r="T99" s="169">
        <v>238159912.5</v>
      </c>
      <c r="U99" s="170">
        <v>119</v>
      </c>
      <c r="V99" s="118">
        <f t="shared" si="88"/>
        <v>3.4993333225965674E-3</v>
      </c>
      <c r="W99" s="118">
        <f t="shared" si="89"/>
        <v>7.7913279132791474E-3</v>
      </c>
      <c r="X99" s="169">
        <v>239019757.47</v>
      </c>
      <c r="Y99" s="170">
        <v>119.46</v>
      </c>
      <c r="Z99" s="118">
        <f t="shared" si="90"/>
        <v>3.6103681806651604E-3</v>
      </c>
      <c r="AA99" s="118">
        <f t="shared" si="91"/>
        <v>3.8655462184873425E-3</v>
      </c>
      <c r="AB99" s="169">
        <v>240862526.53</v>
      </c>
      <c r="AC99" s="170">
        <v>120.42</v>
      </c>
      <c r="AD99" s="118">
        <f t="shared" si="92"/>
        <v>7.7096934559114563E-3</v>
      </c>
      <c r="AE99" s="118">
        <f t="shared" si="93"/>
        <v>8.0361627322953957E-3</v>
      </c>
      <c r="AF99" s="169">
        <v>241170587.84</v>
      </c>
      <c r="AG99" s="170">
        <v>120.61</v>
      </c>
      <c r="AH99" s="118">
        <f t="shared" si="94"/>
        <v>1.2789922718079295E-3</v>
      </c>
      <c r="AI99" s="118">
        <f t="shared" si="95"/>
        <v>1.5778109948513348E-3</v>
      </c>
      <c r="AJ99" s="119">
        <f t="shared" si="62"/>
        <v>5.7185163122709555E-3</v>
      </c>
      <c r="AK99" s="119">
        <f t="shared" si="63"/>
        <v>5.4929522094465943E-3</v>
      </c>
      <c r="AL99" s="120">
        <f t="shared" si="64"/>
        <v>2.5103952986252252E-2</v>
      </c>
      <c r="AM99" s="120">
        <f t="shared" si="65"/>
        <v>3.0414352840666403E-2</v>
      </c>
      <c r="AN99" s="121">
        <f t="shared" si="66"/>
        <v>7.9621282560125156E-3</v>
      </c>
      <c r="AO99" s="207">
        <f t="shared" si="67"/>
        <v>5.3390359288065991E-3</v>
      </c>
      <c r="AP99" s="125"/>
      <c r="AQ99" s="123"/>
      <c r="AR99" s="127"/>
      <c r="AS99" s="124"/>
      <c r="AT99" s="124"/>
    </row>
    <row r="100" spans="1:46" s="288" customFormat="1">
      <c r="A100" s="202" t="s">
        <v>150</v>
      </c>
      <c r="B100" s="169">
        <v>109448896.54000001</v>
      </c>
      <c r="C100" s="170">
        <v>2.5125999999999999</v>
      </c>
      <c r="D100" s="169">
        <v>111126333.91</v>
      </c>
      <c r="E100" s="170">
        <v>2.5510999999999999</v>
      </c>
      <c r="F100" s="118">
        <f>((D100-B100)/B100)</f>
        <v>1.5326215457886696E-2</v>
      </c>
      <c r="G100" s="118">
        <f>((E100-C100)/C100)</f>
        <v>1.5322773222956292E-2</v>
      </c>
      <c r="H100" s="169">
        <v>112896510.72</v>
      </c>
      <c r="I100" s="170">
        <v>2.5916999999999999</v>
      </c>
      <c r="J100" s="118">
        <f t="shared" si="82"/>
        <v>1.5929408878310063E-2</v>
      </c>
      <c r="K100" s="118">
        <f t="shared" si="83"/>
        <v>1.5914703461251997E-2</v>
      </c>
      <c r="L100" s="169">
        <v>113851838.52</v>
      </c>
      <c r="M100" s="170">
        <v>2.6137000000000001</v>
      </c>
      <c r="N100" s="118">
        <f t="shared" si="84"/>
        <v>8.4619780886705243E-3</v>
      </c>
      <c r="O100" s="118">
        <f t="shared" si="85"/>
        <v>8.4886368020991015E-3</v>
      </c>
      <c r="P100" s="169">
        <v>114380283.38</v>
      </c>
      <c r="Q100" s="170">
        <v>2.6257999999999999</v>
      </c>
      <c r="R100" s="118">
        <f t="shared" si="86"/>
        <v>4.6415136274428207E-3</v>
      </c>
      <c r="S100" s="118">
        <f t="shared" si="87"/>
        <v>4.6294525002868641E-3</v>
      </c>
      <c r="T100" s="169">
        <v>115742586.68000001</v>
      </c>
      <c r="U100" s="170">
        <v>2.6570999999999998</v>
      </c>
      <c r="V100" s="118">
        <f t="shared" si="88"/>
        <v>1.1910298346386313E-2</v>
      </c>
      <c r="W100" s="118">
        <f t="shared" si="89"/>
        <v>1.1920176708050836E-2</v>
      </c>
      <c r="X100" s="169">
        <v>115464631.01000001</v>
      </c>
      <c r="Y100" s="170">
        <v>2.6507000000000001</v>
      </c>
      <c r="Z100" s="118">
        <f t="shared" si="90"/>
        <v>-2.4014986875010953E-3</v>
      </c>
      <c r="AA100" s="118">
        <f t="shared" si="91"/>
        <v>-2.4086409995859167E-3</v>
      </c>
      <c r="AB100" s="169">
        <v>116016171.81999999</v>
      </c>
      <c r="AC100" s="170">
        <v>2.6633</v>
      </c>
      <c r="AD100" s="118">
        <f t="shared" si="92"/>
        <v>4.776707855691501E-3</v>
      </c>
      <c r="AE100" s="118">
        <f t="shared" si="93"/>
        <v>4.7534613498320987E-3</v>
      </c>
      <c r="AF100" s="169">
        <v>117379323.93000001</v>
      </c>
      <c r="AG100" s="170">
        <v>2.6945999999999999</v>
      </c>
      <c r="AH100" s="118">
        <f t="shared" si="94"/>
        <v>1.1749673244821037E-2</v>
      </c>
      <c r="AI100" s="118">
        <f t="shared" si="95"/>
        <v>1.1752337325873873E-2</v>
      </c>
      <c r="AJ100" s="119">
        <f t="shared" si="62"/>
        <v>8.7992871014634828E-3</v>
      </c>
      <c r="AK100" s="119">
        <f t="shared" si="63"/>
        <v>8.7966125463456446E-3</v>
      </c>
      <c r="AL100" s="120">
        <f t="shared" si="64"/>
        <v>5.6269201007424927E-2</v>
      </c>
      <c r="AM100" s="120">
        <f t="shared" si="65"/>
        <v>5.6250244992356223E-2</v>
      </c>
      <c r="AN100" s="121">
        <f t="shared" si="66"/>
        <v>6.2204984112857915E-3</v>
      </c>
      <c r="AO100" s="207">
        <f t="shared" si="67"/>
        <v>6.2234097685319361E-3</v>
      </c>
      <c r="AP100" s="125"/>
      <c r="AQ100" s="123"/>
      <c r="AR100" s="127"/>
      <c r="AS100" s="124"/>
      <c r="AT100" s="124"/>
    </row>
    <row r="101" spans="1:46" s="288" customFormat="1">
      <c r="A101" s="202" t="s">
        <v>159</v>
      </c>
      <c r="B101" s="169">
        <v>422351677.52999997</v>
      </c>
      <c r="C101" s="169">
        <v>92.05</v>
      </c>
      <c r="D101" s="169">
        <v>431401998.62</v>
      </c>
      <c r="E101" s="170">
        <v>94.06</v>
      </c>
      <c r="F101" s="118">
        <f>((D101-B101)/B101)</f>
        <v>2.1428400954692981E-2</v>
      </c>
      <c r="G101" s="118">
        <f>((E101-C101)/C101)</f>
        <v>2.1835958718088053E-2</v>
      </c>
      <c r="H101" s="169">
        <v>441610544.69999999</v>
      </c>
      <c r="I101" s="170">
        <v>96.48</v>
      </c>
      <c r="J101" s="118">
        <f t="shared" si="82"/>
        <v>2.3663650406478925E-2</v>
      </c>
      <c r="K101" s="118">
        <f t="shared" si="83"/>
        <v>2.5728258558367016E-2</v>
      </c>
      <c r="L101" s="169">
        <v>437701831.88</v>
      </c>
      <c r="M101" s="170">
        <v>95.51</v>
      </c>
      <c r="N101" s="118">
        <f t="shared" si="84"/>
        <v>-8.8510405082272321E-3</v>
      </c>
      <c r="O101" s="118">
        <f t="shared" si="85"/>
        <v>-1.005389718076284E-2</v>
      </c>
      <c r="P101" s="169">
        <v>442128329.82999998</v>
      </c>
      <c r="Q101" s="170">
        <v>96.46</v>
      </c>
      <c r="R101" s="118">
        <f t="shared" si="86"/>
        <v>1.0113044149227032E-2</v>
      </c>
      <c r="S101" s="118">
        <f t="shared" si="87"/>
        <v>9.9466024500051153E-3</v>
      </c>
      <c r="T101" s="169">
        <v>443945304.08999997</v>
      </c>
      <c r="U101" s="170">
        <v>96.85</v>
      </c>
      <c r="V101" s="118">
        <f t="shared" si="88"/>
        <v>4.1096083137188337E-3</v>
      </c>
      <c r="W101" s="118">
        <f t="shared" si="89"/>
        <v>4.0431266846361249E-3</v>
      </c>
      <c r="X101" s="169">
        <v>444306829.94</v>
      </c>
      <c r="Y101" s="170">
        <v>96.9</v>
      </c>
      <c r="Z101" s="118">
        <f t="shared" si="90"/>
        <v>8.1434772858129511E-4</v>
      </c>
      <c r="AA101" s="118">
        <f t="shared" si="91"/>
        <v>5.1626226122882164E-4</v>
      </c>
      <c r="AB101" s="169">
        <v>446025947.89999998</v>
      </c>
      <c r="AC101" s="170">
        <v>97.59</v>
      </c>
      <c r="AD101" s="118">
        <f t="shared" si="92"/>
        <v>3.8692134447542285E-3</v>
      </c>
      <c r="AE101" s="118">
        <f t="shared" si="93"/>
        <v>7.1207430340557033E-3</v>
      </c>
      <c r="AF101" s="169">
        <v>445191514.69999999</v>
      </c>
      <c r="AG101" s="170">
        <v>97.37</v>
      </c>
      <c r="AH101" s="118">
        <f t="shared" si="94"/>
        <v>-1.8708176148242162E-3</v>
      </c>
      <c r="AI101" s="118">
        <f t="shared" si="95"/>
        <v>-2.2543293370222242E-3</v>
      </c>
      <c r="AJ101" s="119">
        <f t="shared" si="62"/>
        <v>6.6595508593002319E-3</v>
      </c>
      <c r="AK101" s="119">
        <f t="shared" si="63"/>
        <v>7.1103406485744716E-3</v>
      </c>
      <c r="AL101" s="120">
        <f t="shared" si="64"/>
        <v>3.1964423262087073E-2</v>
      </c>
      <c r="AM101" s="120">
        <f t="shared" si="65"/>
        <v>3.5190304061237535E-2</v>
      </c>
      <c r="AN101" s="121">
        <f t="shared" si="66"/>
        <v>1.1218512575464691E-2</v>
      </c>
      <c r="AO101" s="207">
        <f t="shared" si="67"/>
        <v>1.1992336597779339E-2</v>
      </c>
      <c r="AP101" s="125"/>
      <c r="AQ101" s="123"/>
      <c r="AR101" s="127"/>
      <c r="AS101" s="124"/>
      <c r="AT101" s="124"/>
    </row>
    <row r="102" spans="1:46" s="288" customFormat="1">
      <c r="A102" s="202" t="s">
        <v>160</v>
      </c>
      <c r="B102" s="169">
        <v>279492840.19</v>
      </c>
      <c r="C102" s="169">
        <v>98.79</v>
      </c>
      <c r="D102" s="169">
        <v>288012620.32999998</v>
      </c>
      <c r="E102" s="170">
        <v>101.84</v>
      </c>
      <c r="F102" s="118">
        <f>((D102-B102)/B102)</f>
        <v>3.0482999615332601E-2</v>
      </c>
      <c r="G102" s="118">
        <f>((E102-C102)/C102)</f>
        <v>3.0873570199412864E-2</v>
      </c>
      <c r="H102" s="169">
        <v>295420903.54000002</v>
      </c>
      <c r="I102" s="170">
        <v>104.52</v>
      </c>
      <c r="J102" s="118">
        <f t="shared" si="82"/>
        <v>2.5722078433617779E-2</v>
      </c>
      <c r="K102" s="118">
        <f t="shared" si="83"/>
        <v>2.6315789473684136E-2</v>
      </c>
      <c r="L102" s="169">
        <v>292048342.22000003</v>
      </c>
      <c r="M102" s="170">
        <v>103.17</v>
      </c>
      <c r="N102" s="118">
        <f t="shared" si="84"/>
        <v>-1.1416122825388854E-2</v>
      </c>
      <c r="O102" s="118">
        <f t="shared" si="85"/>
        <v>-1.2916188289322564E-2</v>
      </c>
      <c r="P102" s="169">
        <v>294844334.25</v>
      </c>
      <c r="Q102" s="170">
        <v>104.14</v>
      </c>
      <c r="R102" s="118">
        <f t="shared" si="86"/>
        <v>9.5737301870857747E-3</v>
      </c>
      <c r="S102" s="118">
        <f t="shared" si="87"/>
        <v>9.4019579335077909E-3</v>
      </c>
      <c r="T102" s="169">
        <v>295868595.97000003</v>
      </c>
      <c r="U102" s="170">
        <v>104.75</v>
      </c>
      <c r="V102" s="118">
        <f t="shared" si="88"/>
        <v>3.4739067399936941E-3</v>
      </c>
      <c r="W102" s="118">
        <f t="shared" si="89"/>
        <v>5.8574995198770827E-3</v>
      </c>
      <c r="X102" s="169">
        <v>296535621.66000003</v>
      </c>
      <c r="Y102" s="170">
        <v>104.94</v>
      </c>
      <c r="Z102" s="118">
        <f t="shared" si="90"/>
        <v>2.2544659997224968E-3</v>
      </c>
      <c r="AA102" s="118">
        <f t="shared" si="91"/>
        <v>1.8138424821002169E-3</v>
      </c>
      <c r="AB102" s="169">
        <v>298860242.62</v>
      </c>
      <c r="AC102" s="170">
        <v>105.73</v>
      </c>
      <c r="AD102" s="118">
        <f t="shared" si="92"/>
        <v>7.8392637855337604E-3</v>
      </c>
      <c r="AE102" s="118">
        <f t="shared" si="93"/>
        <v>7.5281113016962675E-3</v>
      </c>
      <c r="AF102" s="169">
        <v>298453335.19999999</v>
      </c>
      <c r="AG102" s="170">
        <v>105.53</v>
      </c>
      <c r="AH102" s="118">
        <f t="shared" si="94"/>
        <v>-1.3615307825249892E-3</v>
      </c>
      <c r="AI102" s="118">
        <f t="shared" si="95"/>
        <v>-1.8916107065166258E-3</v>
      </c>
      <c r="AJ102" s="119">
        <f t="shared" si="62"/>
        <v>8.3210988941715327E-3</v>
      </c>
      <c r="AK102" s="119">
        <f t="shared" si="63"/>
        <v>8.3728714893048957E-3</v>
      </c>
      <c r="AL102" s="120">
        <f t="shared" si="64"/>
        <v>3.6250893651942097E-2</v>
      </c>
      <c r="AM102" s="120">
        <f t="shared" si="65"/>
        <v>3.6233307148468161E-2</v>
      </c>
      <c r="AN102" s="121">
        <f t="shared" si="66"/>
        <v>1.3832444923096026E-2</v>
      </c>
      <c r="AO102" s="207">
        <f t="shared" si="67"/>
        <v>1.4332450720503707E-2</v>
      </c>
      <c r="AP102" s="125"/>
      <c r="AQ102" s="123"/>
      <c r="AR102" s="127"/>
      <c r="AS102" s="124"/>
      <c r="AT102" s="124"/>
    </row>
    <row r="103" spans="1:46">
      <c r="A103" s="202" t="s">
        <v>170</v>
      </c>
      <c r="B103" s="169">
        <v>177835902.94999999</v>
      </c>
      <c r="C103" s="169">
        <v>90.665385999999998</v>
      </c>
      <c r="D103" s="169">
        <v>189257794.09</v>
      </c>
      <c r="E103" s="170">
        <v>96.441552000000001</v>
      </c>
      <c r="F103" s="118">
        <f>((D103-B103)/B103)</f>
        <v>6.4227138336691067E-2</v>
      </c>
      <c r="G103" s="118">
        <f>((E103-C103)/C103)</f>
        <v>6.3708613119454471E-2</v>
      </c>
      <c r="H103" s="169">
        <v>194570018.91999999</v>
      </c>
      <c r="I103" s="170">
        <v>99.158799000000002</v>
      </c>
      <c r="J103" s="118">
        <f t="shared" si="82"/>
        <v>2.8068724226352326E-2</v>
      </c>
      <c r="K103" s="118">
        <f t="shared" si="83"/>
        <v>2.8175065038356085E-2</v>
      </c>
      <c r="L103" s="169">
        <v>189767967.55000001</v>
      </c>
      <c r="M103" s="170">
        <v>96.797667000000004</v>
      </c>
      <c r="N103" s="118">
        <f t="shared" si="84"/>
        <v>-2.4680325348451559E-2</v>
      </c>
      <c r="O103" s="118">
        <f t="shared" si="85"/>
        <v>-2.3811623615973786E-2</v>
      </c>
      <c r="P103" s="169">
        <v>191742806.77000001</v>
      </c>
      <c r="Q103" s="170">
        <v>97.800516000000002</v>
      </c>
      <c r="R103" s="118">
        <f t="shared" si="86"/>
        <v>1.0406599414517461E-2</v>
      </c>
      <c r="S103" s="118">
        <f t="shared" si="87"/>
        <v>1.0360260025688404E-2</v>
      </c>
      <c r="T103" s="169">
        <v>197486227.43000001</v>
      </c>
      <c r="U103" s="170">
        <v>100.740825</v>
      </c>
      <c r="V103" s="118">
        <f t="shared" si="88"/>
        <v>2.9953773790791349E-2</v>
      </c>
      <c r="W103" s="118">
        <f t="shared" si="89"/>
        <v>3.0064350580726987E-2</v>
      </c>
      <c r="X103" s="169">
        <v>198239345.15000001</v>
      </c>
      <c r="Y103" s="170">
        <v>101.115426</v>
      </c>
      <c r="Z103" s="118">
        <f t="shared" si="90"/>
        <v>3.8135202125269478E-3</v>
      </c>
      <c r="AA103" s="118">
        <f t="shared" si="91"/>
        <v>3.7184626987122492E-3</v>
      </c>
      <c r="AB103" s="169">
        <v>206309466.43000001</v>
      </c>
      <c r="AC103" s="170">
        <v>105.162803</v>
      </c>
      <c r="AD103" s="118">
        <f t="shared" si="92"/>
        <v>4.0708978703968446E-2</v>
      </c>
      <c r="AE103" s="118">
        <f t="shared" si="93"/>
        <v>4.002729514287956E-2</v>
      </c>
      <c r="AF103" s="169">
        <v>211169537.81999999</v>
      </c>
      <c r="AG103" s="170">
        <v>107.82135700000001</v>
      </c>
      <c r="AH103" s="118">
        <f t="shared" si="94"/>
        <v>2.3557190438709165E-2</v>
      </c>
      <c r="AI103" s="118">
        <f t="shared" si="95"/>
        <v>2.5280364579099414E-2</v>
      </c>
      <c r="AJ103" s="119">
        <f t="shared" si="62"/>
        <v>2.2006949971888148E-2</v>
      </c>
      <c r="AK103" s="119">
        <f t="shared" si="63"/>
        <v>2.2190348446117922E-2</v>
      </c>
      <c r="AL103" s="120">
        <f t="shared" si="64"/>
        <v>0.11577723303474645</v>
      </c>
      <c r="AM103" s="120">
        <f t="shared" si="65"/>
        <v>0.1179969086353982</v>
      </c>
      <c r="AN103" s="121">
        <f t="shared" si="66"/>
        <v>2.6403141701538478E-2</v>
      </c>
      <c r="AO103" s="207">
        <f t="shared" si="67"/>
        <v>2.6040163757597667E-2</v>
      </c>
      <c r="AP103" s="125"/>
      <c r="AQ103" s="151">
        <f>SUM(AQ83:AQ95)</f>
        <v>19155460554.494381</v>
      </c>
      <c r="AR103" s="152"/>
      <c r="AS103" s="124" t="e">
        <f>(#REF!/AQ103)-1</f>
        <v>#REF!</v>
      </c>
      <c r="AT103" s="124" t="e">
        <f>(#REF!/AR103)-1</f>
        <v>#REF!</v>
      </c>
    </row>
    <row r="104" spans="1:46">
      <c r="A104" s="204" t="s">
        <v>57</v>
      </c>
      <c r="B104" s="184">
        <f>SUM(B84:B103)</f>
        <v>21470099575.170002</v>
      </c>
      <c r="C104" s="73"/>
      <c r="D104" s="184">
        <f>SUM(D84:D103)</f>
        <v>22052411880.310001</v>
      </c>
      <c r="E104" s="73"/>
      <c r="F104" s="118">
        <f>((D104-B104)/B104)</f>
        <v>2.7122012317699676E-2</v>
      </c>
      <c r="G104" s="118"/>
      <c r="H104" s="184">
        <f>SUM(H84:H103)</f>
        <v>22545174539.73</v>
      </c>
      <c r="I104" s="73"/>
      <c r="J104" s="118">
        <f>((H104-D104)/D104)</f>
        <v>2.234506874325037E-2</v>
      </c>
      <c r="K104" s="118"/>
      <c r="L104" s="184">
        <f>SUM(L84:L103)</f>
        <v>22342253026.610001</v>
      </c>
      <c r="M104" s="73"/>
      <c r="N104" s="118">
        <f>((L104-H104)/H104)</f>
        <v>-9.0006627698713364E-3</v>
      </c>
      <c r="O104" s="118"/>
      <c r="P104" s="184">
        <f>SUM(P84:P103)</f>
        <v>22612715694.420006</v>
      </c>
      <c r="Q104" s="73"/>
      <c r="R104" s="118">
        <f>((P104-L104)/L104)</f>
        <v>1.2105433927718909E-2</v>
      </c>
      <c r="S104" s="118"/>
      <c r="T104" s="184">
        <f>SUM(T84:T103)</f>
        <v>23065329238.690002</v>
      </c>
      <c r="U104" s="73"/>
      <c r="V104" s="118">
        <f>((T104-P104)/P104)</f>
        <v>2.0015886211388806E-2</v>
      </c>
      <c r="W104" s="118"/>
      <c r="X104" s="184">
        <f>SUM(X84:X103)</f>
        <v>23027254221.399998</v>
      </c>
      <c r="Y104" s="73"/>
      <c r="Z104" s="118">
        <f>((X104-T104)/T104)</f>
        <v>-1.6507467505010652E-3</v>
      </c>
      <c r="AA104" s="118"/>
      <c r="AB104" s="184">
        <f>SUM(AB84:AB103)</f>
        <v>23609981356.890003</v>
      </c>
      <c r="AC104" s="73"/>
      <c r="AD104" s="118">
        <f>((AB104-X104)/X104)</f>
        <v>2.5305975688080851E-2</v>
      </c>
      <c r="AE104" s="118"/>
      <c r="AF104" s="184">
        <f>SUM(AF84:AF103)</f>
        <v>23705149118.630005</v>
      </c>
      <c r="AG104" s="73"/>
      <c r="AH104" s="118">
        <f>((AF104-AB104)/AB104)</f>
        <v>4.0308274835731397E-3</v>
      </c>
      <c r="AI104" s="118"/>
      <c r="AJ104" s="119">
        <f t="shared" si="62"/>
        <v>1.253422435641742E-2</v>
      </c>
      <c r="AK104" s="119"/>
      <c r="AL104" s="120">
        <f t="shared" si="64"/>
        <v>7.4945872011201078E-2</v>
      </c>
      <c r="AM104" s="120"/>
      <c r="AN104" s="121">
        <f t="shared" si="66"/>
        <v>1.3446218320356919E-2</v>
      </c>
      <c r="AO104" s="207"/>
      <c r="AP104" s="125"/>
      <c r="AQ104" s="135"/>
      <c r="AR104" s="101"/>
      <c r="AS104" s="124" t="e">
        <f>(#REF!/AQ104)-1</f>
        <v>#REF!</v>
      </c>
      <c r="AT104" s="124" t="e">
        <f>(#REF!/AR104)-1</f>
        <v>#REF!</v>
      </c>
    </row>
    <row r="105" spans="1:46">
      <c r="A105" s="205" t="s">
        <v>91</v>
      </c>
      <c r="B105" s="174"/>
      <c r="C105" s="176"/>
      <c r="D105" s="174"/>
      <c r="E105" s="176"/>
      <c r="F105" s="118"/>
      <c r="G105" s="118"/>
      <c r="H105" s="174"/>
      <c r="I105" s="176"/>
      <c r="J105" s="118"/>
      <c r="K105" s="118"/>
      <c r="L105" s="174"/>
      <c r="M105" s="176"/>
      <c r="N105" s="118"/>
      <c r="O105" s="118"/>
      <c r="P105" s="174"/>
      <c r="Q105" s="176"/>
      <c r="R105" s="118"/>
      <c r="S105" s="118"/>
      <c r="T105" s="174"/>
      <c r="U105" s="176"/>
      <c r="V105" s="118"/>
      <c r="W105" s="118"/>
      <c r="X105" s="174"/>
      <c r="Y105" s="176"/>
      <c r="Z105" s="118"/>
      <c r="AA105" s="118"/>
      <c r="AB105" s="174"/>
      <c r="AC105" s="176"/>
      <c r="AD105" s="118"/>
      <c r="AE105" s="118"/>
      <c r="AF105" s="174"/>
      <c r="AG105" s="176"/>
      <c r="AH105" s="118"/>
      <c r="AI105" s="118"/>
      <c r="AJ105" s="119"/>
      <c r="AK105" s="119"/>
      <c r="AL105" s="120"/>
      <c r="AM105" s="120"/>
      <c r="AN105" s="121"/>
      <c r="AO105" s="207"/>
      <c r="AP105" s="125"/>
      <c r="AQ105" s="123">
        <v>640873657.65999997</v>
      </c>
      <c r="AR105" s="127">
        <v>11.5358</v>
      </c>
      <c r="AS105" s="124" t="e">
        <f>(#REF!/AQ105)-1</f>
        <v>#REF!</v>
      </c>
      <c r="AT105" s="124" t="e">
        <f>(#REF!/AR105)-1</f>
        <v>#REF!</v>
      </c>
    </row>
    <row r="106" spans="1:46">
      <c r="A106" s="203" t="s">
        <v>37</v>
      </c>
      <c r="B106" s="177">
        <v>487822630.38999999</v>
      </c>
      <c r="C106" s="173">
        <v>23.2761</v>
      </c>
      <c r="D106" s="177">
        <v>491785976.81</v>
      </c>
      <c r="E106" s="173">
        <v>23.302</v>
      </c>
      <c r="F106" s="118">
        <f>((D106-B106)/B106)</f>
        <v>8.1245644894158281E-3</v>
      </c>
      <c r="G106" s="118">
        <f>((E106-C106)/C106)</f>
        <v>1.1127293661738881E-3</v>
      </c>
      <c r="H106" s="177">
        <v>507103348.02999997</v>
      </c>
      <c r="I106" s="173">
        <v>11.4246</v>
      </c>
      <c r="J106" s="118">
        <f t="shared" ref="J106:J110" si="96">((H106-D106)/D106)</f>
        <v>3.1146417226772184E-2</v>
      </c>
      <c r="K106" s="118">
        <f t="shared" ref="K106:K110" si="97">((I106-E106)/E106)</f>
        <v>-0.50971590421423052</v>
      </c>
      <c r="L106" s="177">
        <v>505605328.82999998</v>
      </c>
      <c r="M106" s="173">
        <v>11.3911</v>
      </c>
      <c r="N106" s="118">
        <f t="shared" ref="N106:N110" si="98">((L106-H106)/H106)</f>
        <v>-2.9540708138084825E-3</v>
      </c>
      <c r="O106" s="118">
        <f t="shared" ref="O106:O110" si="99">((M106-I106)/I106)</f>
        <v>-2.9322689634648114E-3</v>
      </c>
      <c r="P106" s="177">
        <v>508029061.41000003</v>
      </c>
      <c r="Q106" s="173">
        <v>11.398199999999999</v>
      </c>
      <c r="R106" s="118">
        <f t="shared" ref="R106:R110" si="100">((P106-L106)/L106)</f>
        <v>4.7937243573138374E-3</v>
      </c>
      <c r="S106" s="118">
        <f t="shared" ref="S106:S110" si="101">((Q106-M106)/M106)</f>
        <v>6.232936239695411E-4</v>
      </c>
      <c r="T106" s="177">
        <v>516454772.42000002</v>
      </c>
      <c r="U106" s="173">
        <v>11.6365</v>
      </c>
      <c r="V106" s="118">
        <f t="shared" ref="V106:V110" si="102">((T106-P106)/P106)</f>
        <v>1.6585096503367355E-2</v>
      </c>
      <c r="W106" s="118">
        <f t="shared" ref="W106:W110" si="103">((U106-Q106)/Q106)</f>
        <v>2.0906809847168906E-2</v>
      </c>
      <c r="X106" s="177">
        <v>523032947.27999997</v>
      </c>
      <c r="Y106" s="173">
        <v>11.6716</v>
      </c>
      <c r="Z106" s="118">
        <f t="shared" ref="Z106:Z110" si="104">((X106-T106)/T106)</f>
        <v>1.2737175085392261E-2</v>
      </c>
      <c r="AA106" s="118">
        <f t="shared" ref="AA106:AA110" si="105">((Y106-U106)/U106)</f>
        <v>3.0163709019034855E-3</v>
      </c>
      <c r="AB106" s="177">
        <v>532766640.93000001</v>
      </c>
      <c r="AC106" s="173">
        <v>12.0122</v>
      </c>
      <c r="AD106" s="118">
        <f t="shared" ref="AD106:AD110" si="106">((AB106-X106)/X106)</f>
        <v>1.8610096554374823E-2</v>
      </c>
      <c r="AE106" s="118">
        <f t="shared" ref="AE106:AE110" si="107">((AC106-Y106)/Y106)</f>
        <v>2.9181945920010988E-2</v>
      </c>
      <c r="AF106" s="177">
        <v>534515840.44999999</v>
      </c>
      <c r="AG106" s="173">
        <v>12.053000000000001</v>
      </c>
      <c r="AH106" s="118">
        <f t="shared" ref="AH106:AH110" si="108">((AF106-AB106)/AB106)</f>
        <v>3.2832376984913503E-3</v>
      </c>
      <c r="AI106" s="118">
        <f t="shared" ref="AI106:AI110" si="109">((AG106-AC106)/AC106)</f>
        <v>3.3965468440419603E-3</v>
      </c>
      <c r="AJ106" s="119">
        <f t="shared" si="62"/>
        <v>1.1540780137664896E-2</v>
      </c>
      <c r="AK106" s="119">
        <f t="shared" si="63"/>
        <v>-5.6801309584303315E-2</v>
      </c>
      <c r="AL106" s="120">
        <f t="shared" si="64"/>
        <v>8.6887112798884336E-2</v>
      </c>
      <c r="AM106" s="120">
        <f t="shared" si="65"/>
        <v>-0.48274826195176374</v>
      </c>
      <c r="AN106" s="121">
        <f t="shared" si="66"/>
        <v>1.0668469772694518E-2</v>
      </c>
      <c r="AO106" s="207">
        <f t="shared" si="67"/>
        <v>0.18334928937390024</v>
      </c>
      <c r="AP106" s="125"/>
      <c r="AQ106" s="123">
        <v>2128320668.46</v>
      </c>
      <c r="AR106" s="130">
        <v>1.04</v>
      </c>
      <c r="AS106" s="124" t="e">
        <f>(#REF!/AQ106)-1</f>
        <v>#REF!</v>
      </c>
      <c r="AT106" s="124" t="e">
        <f>(#REF!/AR106)-1</f>
        <v>#REF!</v>
      </c>
    </row>
    <row r="107" spans="1:46">
      <c r="A107" s="203" t="s">
        <v>39</v>
      </c>
      <c r="B107" s="177">
        <v>2221908854.3499999</v>
      </c>
      <c r="C107" s="173">
        <v>1.1399999999999999</v>
      </c>
      <c r="D107" s="177">
        <v>2233597854.6599998</v>
      </c>
      <c r="E107" s="173">
        <v>1.1399999999999999</v>
      </c>
      <c r="F107" s="118">
        <f>((D107-B107)/B107)</f>
        <v>5.2607919929368377E-3</v>
      </c>
      <c r="G107" s="118">
        <f>((E107-C107)/C107)</f>
        <v>0</v>
      </c>
      <c r="H107" s="177">
        <v>2310403856.9499998</v>
      </c>
      <c r="I107" s="173">
        <v>1.18</v>
      </c>
      <c r="J107" s="118">
        <f t="shared" si="96"/>
        <v>3.4386674454292686E-2</v>
      </c>
      <c r="K107" s="118">
        <f t="shared" si="97"/>
        <v>3.5087719298245647E-2</v>
      </c>
      <c r="L107" s="177">
        <v>2304327966.1399999</v>
      </c>
      <c r="M107" s="173">
        <v>1.18</v>
      </c>
      <c r="N107" s="118">
        <f t="shared" si="98"/>
        <v>-2.6297959950693731E-3</v>
      </c>
      <c r="O107" s="118">
        <f t="shared" si="99"/>
        <v>0</v>
      </c>
      <c r="P107" s="177">
        <v>2331305869.5100002</v>
      </c>
      <c r="Q107" s="173">
        <v>1.19</v>
      </c>
      <c r="R107" s="118">
        <f t="shared" si="100"/>
        <v>1.1707492929138592E-2</v>
      </c>
      <c r="S107" s="118">
        <f t="shared" si="101"/>
        <v>8.4745762711864493E-3</v>
      </c>
      <c r="T107" s="177">
        <v>2366344869.6300001</v>
      </c>
      <c r="U107" s="173">
        <v>1.21</v>
      </c>
      <c r="V107" s="118">
        <f t="shared" si="102"/>
        <v>1.5029773904084269E-2</v>
      </c>
      <c r="W107" s="118">
        <f t="shared" si="103"/>
        <v>1.6806722689075647E-2</v>
      </c>
      <c r="X107" s="177">
        <v>2363425335.8200002</v>
      </c>
      <c r="Y107" s="173">
        <v>1.21</v>
      </c>
      <c r="Z107" s="118">
        <f t="shared" si="104"/>
        <v>-1.2337735921207627E-3</v>
      </c>
      <c r="AA107" s="118">
        <f t="shared" si="105"/>
        <v>0</v>
      </c>
      <c r="AB107" s="177">
        <v>2422671589.4899998</v>
      </c>
      <c r="AC107" s="173">
        <v>1.24</v>
      </c>
      <c r="AD107" s="118">
        <f t="shared" si="106"/>
        <v>2.5067960799127115E-2</v>
      </c>
      <c r="AE107" s="118">
        <f t="shared" si="107"/>
        <v>2.4793388429752088E-2</v>
      </c>
      <c r="AF107" s="177">
        <v>2437472163.79</v>
      </c>
      <c r="AG107" s="173">
        <v>1.25</v>
      </c>
      <c r="AH107" s="118">
        <f t="shared" si="108"/>
        <v>6.1091954700785017E-3</v>
      </c>
      <c r="AI107" s="118">
        <f t="shared" si="109"/>
        <v>8.0645161290322648E-3</v>
      </c>
      <c r="AJ107" s="119">
        <f t="shared" si="62"/>
        <v>1.1712289995308482E-2</v>
      </c>
      <c r="AK107" s="119">
        <f t="shared" si="63"/>
        <v>1.1653365352161512E-2</v>
      </c>
      <c r="AL107" s="120">
        <f t="shared" si="64"/>
        <v>9.1276193118046328E-2</v>
      </c>
      <c r="AM107" s="120">
        <f t="shared" si="65"/>
        <v>9.649122807017553E-2</v>
      </c>
      <c r="AN107" s="121">
        <f t="shared" si="66"/>
        <v>1.2816394987944433E-2</v>
      </c>
      <c r="AO107" s="207">
        <f t="shared" si="67"/>
        <v>1.2976756991155079E-2</v>
      </c>
      <c r="AP107" s="125"/>
      <c r="AQ107" s="123">
        <v>1789192828.73</v>
      </c>
      <c r="AR107" s="127">
        <v>0.79</v>
      </c>
      <c r="AS107" s="124" t="e">
        <f>(#REF!/AQ107)-1</f>
        <v>#REF!</v>
      </c>
      <c r="AT107" s="124" t="e">
        <f>(#REF!/AR107)-1</f>
        <v>#REF!</v>
      </c>
    </row>
    <row r="108" spans="1:46">
      <c r="A108" s="203" t="s">
        <v>40</v>
      </c>
      <c r="B108" s="173">
        <v>1042740037.8</v>
      </c>
      <c r="C108" s="173">
        <v>0.76</v>
      </c>
      <c r="D108" s="173">
        <v>1059181841.34</v>
      </c>
      <c r="E108" s="173">
        <v>0.78</v>
      </c>
      <c r="F108" s="118">
        <f>((D108-B108)/B108)</f>
        <v>1.5767883598954757E-2</v>
      </c>
      <c r="G108" s="118">
        <f>((E108-C108)/C108)</f>
        <v>2.6315789473684233E-2</v>
      </c>
      <c r="H108" s="173">
        <v>1109836385.99</v>
      </c>
      <c r="I108" s="173">
        <v>0.81</v>
      </c>
      <c r="J108" s="118">
        <f t="shared" si="96"/>
        <v>4.7824219291670939E-2</v>
      </c>
      <c r="K108" s="118">
        <f t="shared" si="97"/>
        <v>3.8461538461538491E-2</v>
      </c>
      <c r="L108" s="173">
        <v>1093698940.6900001</v>
      </c>
      <c r="M108" s="173">
        <v>0.8</v>
      </c>
      <c r="N108" s="118">
        <f t="shared" si="98"/>
        <v>-1.4540382261485303E-2</v>
      </c>
      <c r="O108" s="118">
        <f t="shared" si="99"/>
        <v>-1.2345679012345689E-2</v>
      </c>
      <c r="P108" s="173">
        <v>1111732238.6199999</v>
      </c>
      <c r="Q108" s="173">
        <v>0.81</v>
      </c>
      <c r="R108" s="118">
        <f t="shared" si="100"/>
        <v>1.6488356401463514E-2</v>
      </c>
      <c r="S108" s="118">
        <f t="shared" si="101"/>
        <v>1.2500000000000011E-2</v>
      </c>
      <c r="T108" s="173">
        <v>1154005443.5899999</v>
      </c>
      <c r="U108" s="173">
        <v>0.84</v>
      </c>
      <c r="V108" s="118">
        <f t="shared" si="102"/>
        <v>3.8024628144699681E-2</v>
      </c>
      <c r="W108" s="118">
        <f t="shared" si="103"/>
        <v>3.7037037037036931E-2</v>
      </c>
      <c r="X108" s="173">
        <v>1159328257.0599999</v>
      </c>
      <c r="Y108" s="173">
        <v>0.85</v>
      </c>
      <c r="Z108" s="118">
        <f t="shared" si="104"/>
        <v>4.612468250965323E-3</v>
      </c>
      <c r="AA108" s="118">
        <f t="shared" si="105"/>
        <v>1.1904761904761916E-2</v>
      </c>
      <c r="AB108" s="173">
        <v>1199644732.2</v>
      </c>
      <c r="AC108" s="173">
        <v>0.88</v>
      </c>
      <c r="AD108" s="118">
        <f t="shared" si="106"/>
        <v>3.4775720245308887E-2</v>
      </c>
      <c r="AE108" s="118">
        <f t="shared" si="107"/>
        <v>3.5294117647058858E-2</v>
      </c>
      <c r="AF108" s="173">
        <v>1206873673</v>
      </c>
      <c r="AG108" s="173">
        <v>0.88</v>
      </c>
      <c r="AH108" s="118">
        <f t="shared" si="108"/>
        <v>6.0259013405935345E-3</v>
      </c>
      <c r="AI108" s="118">
        <f t="shared" si="109"/>
        <v>0</v>
      </c>
      <c r="AJ108" s="119">
        <f t="shared" si="62"/>
        <v>1.8622349376521415E-2</v>
      </c>
      <c r="AK108" s="119">
        <f t="shared" si="63"/>
        <v>1.8645945688966846E-2</v>
      </c>
      <c r="AL108" s="120">
        <f t="shared" si="64"/>
        <v>0.13943954276364007</v>
      </c>
      <c r="AM108" s="120">
        <f t="shared" si="65"/>
        <v>0.12820512820512817</v>
      </c>
      <c r="AN108" s="121">
        <f t="shared" si="66"/>
        <v>2.0554961032125552E-2</v>
      </c>
      <c r="AO108" s="207">
        <f t="shared" si="67"/>
        <v>1.8739745350521267E-2</v>
      </c>
      <c r="AP108" s="125"/>
      <c r="AQ108" s="123">
        <v>204378030.47999999</v>
      </c>
      <c r="AR108" s="127">
        <v>22.9087</v>
      </c>
      <c r="AS108" s="124" t="e">
        <f>(#REF!/AQ108)-1</f>
        <v>#REF!</v>
      </c>
      <c r="AT108" s="124" t="e">
        <f>(#REF!/AR108)-1</f>
        <v>#REF!</v>
      </c>
    </row>
    <row r="109" spans="1:46">
      <c r="A109" s="203" t="s">
        <v>41</v>
      </c>
      <c r="B109" s="173">
        <v>220294713.06</v>
      </c>
      <c r="C109" s="173">
        <v>25.774999999999999</v>
      </c>
      <c r="D109" s="173">
        <v>232360881.75</v>
      </c>
      <c r="E109" s="173">
        <v>27.028099999999998</v>
      </c>
      <c r="F109" s="118">
        <f>((D109-B109)/B109)</f>
        <v>5.4772847347968931E-2</v>
      </c>
      <c r="G109" s="118">
        <f>((E109-C109)/C109)</f>
        <v>4.8616876818622694E-2</v>
      </c>
      <c r="H109" s="173">
        <v>235531366.34999999</v>
      </c>
      <c r="I109" s="173">
        <v>27.781300000000002</v>
      </c>
      <c r="J109" s="118">
        <f t="shared" si="96"/>
        <v>1.3644657293955177E-2</v>
      </c>
      <c r="K109" s="118">
        <f t="shared" si="97"/>
        <v>2.7867293668441484E-2</v>
      </c>
      <c r="L109" s="173">
        <v>235648876.40000001</v>
      </c>
      <c r="M109" s="173">
        <v>27.7865</v>
      </c>
      <c r="N109" s="118">
        <f t="shared" si="98"/>
        <v>4.9891465336889267E-4</v>
      </c>
      <c r="O109" s="118">
        <f t="shared" si="99"/>
        <v>1.8717626604941234E-4</v>
      </c>
      <c r="P109" s="173">
        <v>236658006.65000001</v>
      </c>
      <c r="Q109" s="173">
        <v>27.845199999999998</v>
      </c>
      <c r="R109" s="118">
        <f t="shared" si="100"/>
        <v>4.2823469622111044E-3</v>
      </c>
      <c r="S109" s="118">
        <f t="shared" si="101"/>
        <v>2.1125366634875999E-3</v>
      </c>
      <c r="T109" s="173">
        <v>240711302.90000001</v>
      </c>
      <c r="U109" s="173">
        <v>28.352900000000002</v>
      </c>
      <c r="V109" s="118">
        <f t="shared" si="102"/>
        <v>1.712723058634788E-2</v>
      </c>
      <c r="W109" s="118">
        <f t="shared" si="103"/>
        <v>1.823294499590606E-2</v>
      </c>
      <c r="X109" s="173">
        <v>256632479.72999999</v>
      </c>
      <c r="Y109" s="173">
        <v>30.130700000000001</v>
      </c>
      <c r="Z109" s="118">
        <f t="shared" si="104"/>
        <v>6.6142207026373842E-2</v>
      </c>
      <c r="AA109" s="118">
        <f t="shared" si="105"/>
        <v>6.2702580688395154E-2</v>
      </c>
      <c r="AB109" s="173">
        <v>260917463.28</v>
      </c>
      <c r="AC109" s="173">
        <v>30.626100000000001</v>
      </c>
      <c r="AD109" s="118">
        <f t="shared" si="106"/>
        <v>1.6696965070470398E-2</v>
      </c>
      <c r="AE109" s="118">
        <f t="shared" si="107"/>
        <v>1.6441702316906014E-2</v>
      </c>
      <c r="AF109" s="173">
        <v>264135941.86000001</v>
      </c>
      <c r="AG109" s="173">
        <v>30.992899999999999</v>
      </c>
      <c r="AH109" s="118">
        <f t="shared" si="108"/>
        <v>1.2335236359960111E-2</v>
      </c>
      <c r="AI109" s="118">
        <f t="shared" si="109"/>
        <v>1.1976712673177381E-2</v>
      </c>
      <c r="AJ109" s="119">
        <f t="shared" si="62"/>
        <v>2.3187550662582043E-2</v>
      </c>
      <c r="AK109" s="119">
        <f t="shared" si="63"/>
        <v>2.3517228011373223E-2</v>
      </c>
      <c r="AL109" s="120">
        <f t="shared" si="64"/>
        <v>0.13674874992162925</v>
      </c>
      <c r="AM109" s="120">
        <f t="shared" si="65"/>
        <v>0.14669177633647945</v>
      </c>
      <c r="AN109" s="121">
        <f t="shared" si="66"/>
        <v>2.3912367156734261E-2</v>
      </c>
      <c r="AO109" s="207">
        <f t="shared" si="67"/>
        <v>2.2032539692594111E-2</v>
      </c>
      <c r="AP109" s="125"/>
      <c r="AQ109" s="123">
        <v>160273731.87</v>
      </c>
      <c r="AR109" s="127">
        <v>133.94</v>
      </c>
      <c r="AS109" s="124" t="e">
        <f>(#REF!/AQ109)-1</f>
        <v>#REF!</v>
      </c>
      <c r="AT109" s="124" t="e">
        <f>(#REF!/AR109)-1</f>
        <v>#REF!</v>
      </c>
    </row>
    <row r="110" spans="1:46">
      <c r="A110" s="202" t="s">
        <v>90</v>
      </c>
      <c r="B110" s="169">
        <v>144471064.75999999</v>
      </c>
      <c r="C110" s="181">
        <v>134.69</v>
      </c>
      <c r="D110" s="169">
        <v>147850815.25</v>
      </c>
      <c r="E110" s="181">
        <v>137.26</v>
      </c>
      <c r="F110" s="118">
        <f>((D110-B110)/B110)</f>
        <v>2.3393961244866302E-2</v>
      </c>
      <c r="G110" s="118">
        <f>((E110-C110)/C110)</f>
        <v>1.9080852327566955E-2</v>
      </c>
      <c r="H110" s="169">
        <v>158810442.38</v>
      </c>
      <c r="I110" s="181">
        <v>145.46</v>
      </c>
      <c r="J110" s="118">
        <f t="shared" si="96"/>
        <v>7.4126254302138483E-2</v>
      </c>
      <c r="K110" s="118">
        <f t="shared" si="97"/>
        <v>5.9740638204866803E-2</v>
      </c>
      <c r="L110" s="169">
        <v>158608948.38999999</v>
      </c>
      <c r="M110" s="181">
        <v>145.09</v>
      </c>
      <c r="N110" s="118">
        <f t="shared" si="98"/>
        <v>-1.2687704094285991E-3</v>
      </c>
      <c r="O110" s="118">
        <f t="shared" si="99"/>
        <v>-2.5436546129520453E-3</v>
      </c>
      <c r="P110" s="169">
        <v>161716747.88</v>
      </c>
      <c r="Q110" s="181">
        <v>147.84</v>
      </c>
      <c r="R110" s="118">
        <f t="shared" si="100"/>
        <v>1.9594099333905872E-2</v>
      </c>
      <c r="S110" s="118">
        <f t="shared" si="101"/>
        <v>1.8953752843062926E-2</v>
      </c>
      <c r="T110" s="169">
        <v>165684920.65000001</v>
      </c>
      <c r="U110" s="181">
        <v>151.91999999999999</v>
      </c>
      <c r="V110" s="118">
        <f t="shared" si="102"/>
        <v>2.4537797241288493E-2</v>
      </c>
      <c r="W110" s="118">
        <f t="shared" si="103"/>
        <v>2.7597402597402489E-2</v>
      </c>
      <c r="X110" s="169">
        <v>165392333.43000001</v>
      </c>
      <c r="Y110" s="181">
        <v>151.76</v>
      </c>
      <c r="Z110" s="118">
        <f t="shared" si="104"/>
        <v>-1.7659254617266751E-3</v>
      </c>
      <c r="AA110" s="118">
        <f t="shared" si="105"/>
        <v>-1.0531858873090876E-3</v>
      </c>
      <c r="AB110" s="169">
        <v>170548153.53</v>
      </c>
      <c r="AC110" s="181">
        <v>156.24</v>
      </c>
      <c r="AD110" s="118">
        <f t="shared" si="106"/>
        <v>3.1173271415159777E-2</v>
      </c>
      <c r="AE110" s="118">
        <f t="shared" si="107"/>
        <v>2.952029520295215E-2</v>
      </c>
      <c r="AF110" s="169">
        <v>166220586.96000001</v>
      </c>
      <c r="AG110" s="181">
        <v>156.85</v>
      </c>
      <c r="AH110" s="118">
        <f t="shared" si="108"/>
        <v>-2.5374455720734376E-2</v>
      </c>
      <c r="AI110" s="118">
        <f t="shared" si="109"/>
        <v>3.9042498719917126E-3</v>
      </c>
      <c r="AJ110" s="119">
        <f t="shared" si="62"/>
        <v>1.8052028993183655E-2</v>
      </c>
      <c r="AK110" s="119">
        <f t="shared" si="63"/>
        <v>1.9400043818447735E-2</v>
      </c>
      <c r="AL110" s="120">
        <f t="shared" si="64"/>
        <v>0.12424531903282832</v>
      </c>
      <c r="AM110" s="120">
        <f t="shared" si="65"/>
        <v>0.14272184176016323</v>
      </c>
      <c r="AN110" s="121">
        <f t="shared" si="66"/>
        <v>2.9377759664952968E-2</v>
      </c>
      <c r="AO110" s="207">
        <f t="shared" si="67"/>
        <v>2.0484352668053415E-2</v>
      </c>
      <c r="AP110" s="125"/>
      <c r="AQ110" s="153">
        <f>SUM(AQ105:AQ109)</f>
        <v>4923038917.1999998</v>
      </c>
      <c r="AR110" s="101"/>
      <c r="AS110" s="124" t="e">
        <f>(#REF!/AQ110)-1</f>
        <v>#REF!</v>
      </c>
      <c r="AT110" s="124" t="e">
        <f>(#REF!/AR110)-1</f>
        <v>#REF!</v>
      </c>
    </row>
    <row r="111" spans="1:46">
      <c r="A111" s="204" t="s">
        <v>57</v>
      </c>
      <c r="B111" s="185">
        <f>SUM(B106:B110)</f>
        <v>4117237300.3599997</v>
      </c>
      <c r="C111" s="176"/>
      <c r="D111" s="185">
        <f>SUM(D106:D110)</f>
        <v>4164777369.8099999</v>
      </c>
      <c r="E111" s="176"/>
      <c r="F111" s="118">
        <f>((D111-B111)/B111)</f>
        <v>1.1546594471453835E-2</v>
      </c>
      <c r="G111" s="118"/>
      <c r="H111" s="185">
        <f>SUM(H106:H110)</f>
        <v>4321685399.6999989</v>
      </c>
      <c r="I111" s="176"/>
      <c r="J111" s="118">
        <f>((H111-D111)/D111)</f>
        <v>3.7675010200402904E-2</v>
      </c>
      <c r="K111" s="118"/>
      <c r="L111" s="185">
        <f>SUM(L106:L110)</f>
        <v>4297890060.4499998</v>
      </c>
      <c r="M111" s="176"/>
      <c r="N111" s="118">
        <f>((L111-H111)/H111)</f>
        <v>-5.5060322650165288E-3</v>
      </c>
      <c r="O111" s="118"/>
      <c r="P111" s="185">
        <f>SUM(P106:P110)</f>
        <v>4349441924.0699997</v>
      </c>
      <c r="Q111" s="176"/>
      <c r="R111" s="118">
        <f>((P111-L111)/L111)</f>
        <v>1.199469109142412E-2</v>
      </c>
      <c r="S111" s="118"/>
      <c r="T111" s="185">
        <f>SUM(T106:T110)</f>
        <v>4443201309.1900005</v>
      </c>
      <c r="U111" s="176"/>
      <c r="V111" s="118">
        <f>((T111-P111)/P111)</f>
        <v>2.1556647210561049E-2</v>
      </c>
      <c r="W111" s="118"/>
      <c r="X111" s="185">
        <f>SUM(X106:X110)</f>
        <v>4467811353.3200006</v>
      </c>
      <c r="Y111" s="176"/>
      <c r="Z111" s="118">
        <f>((X111-T111)/T111)</f>
        <v>5.5388091642614651E-3</v>
      </c>
      <c r="AA111" s="118"/>
      <c r="AB111" s="185">
        <f>SUM(AB106:AB110)</f>
        <v>4586548579.4299994</v>
      </c>
      <c r="AC111" s="176"/>
      <c r="AD111" s="118">
        <f>((AB111-X111)/X111)</f>
        <v>2.6576150316142123E-2</v>
      </c>
      <c r="AE111" s="118"/>
      <c r="AF111" s="185">
        <f>SUM(AF106:AF110)</f>
        <v>4609218206.0599995</v>
      </c>
      <c r="AG111" s="176"/>
      <c r="AH111" s="118">
        <f>((AF111-AB111)/AB111)</f>
        <v>4.9426330578226253E-3</v>
      </c>
      <c r="AI111" s="118"/>
      <c r="AJ111" s="119">
        <f t="shared" si="62"/>
        <v>1.4290562905881449E-2</v>
      </c>
      <c r="AK111" s="119"/>
      <c r="AL111" s="120">
        <f t="shared" si="64"/>
        <v>0.10671418824730006</v>
      </c>
      <c r="AM111" s="120"/>
      <c r="AN111" s="121">
        <f t="shared" si="66"/>
        <v>1.3728211676920126E-2</v>
      </c>
      <c r="AO111" s="207"/>
      <c r="AP111" s="125"/>
      <c r="AQ111" s="100">
        <f>SUM(AQ18,AQ43,AQ54,AQ76,AQ81,AQ103,AQ110)</f>
        <v>244396494528.38519</v>
      </c>
      <c r="AR111" s="101"/>
      <c r="AS111" s="124" t="e">
        <f>(#REF!/AQ111)-1</f>
        <v>#REF!</v>
      </c>
      <c r="AT111" s="124" t="e">
        <f>(#REF!/AR111)-1</f>
        <v>#REF!</v>
      </c>
    </row>
    <row r="112" spans="1:46" ht="15" customHeight="1">
      <c r="A112" s="204" t="s">
        <v>43</v>
      </c>
      <c r="B112" s="74">
        <f>SUM(B18,B43,B54,B77,B82,B104,B111)</f>
        <v>1194815749032.1619</v>
      </c>
      <c r="C112" s="99"/>
      <c r="D112" s="74">
        <f>SUM(D18,D43,D54,D77,D82,D104,D111)</f>
        <v>1207950031982.9019</v>
      </c>
      <c r="E112" s="99"/>
      <c r="F112" s="118">
        <f>((D112-B112)/B112)</f>
        <v>1.0992726670517334E-2</v>
      </c>
      <c r="G112" s="118"/>
      <c r="H112" s="74">
        <f>SUM(H18,H43,H54,H77,H82,H104,H111)</f>
        <v>1210571025225.8416</v>
      </c>
      <c r="I112" s="99"/>
      <c r="J112" s="118">
        <f>((H112-D112)/D112)</f>
        <v>2.1697861447441038E-3</v>
      </c>
      <c r="K112" s="118"/>
      <c r="L112" s="74">
        <f>SUM(L18,L43,L54,L77,L82,L104,L111)</f>
        <v>1216923673606.502</v>
      </c>
      <c r="M112" s="99"/>
      <c r="N112" s="118">
        <f>((L112-H112)/H112)</f>
        <v>5.2476461506876593E-3</v>
      </c>
      <c r="O112" s="118"/>
      <c r="P112" s="74">
        <f>SUM(P18,P43,P54,P77,P82,P104,P111)</f>
        <v>1224354877427.7917</v>
      </c>
      <c r="Q112" s="99"/>
      <c r="R112" s="118">
        <f>((P112-L112)/L112)</f>
        <v>6.1065488185191715E-3</v>
      </c>
      <c r="S112" s="118"/>
      <c r="T112" s="74">
        <f>SUM(T18,T43,T54,T77,T82,T104,T111)</f>
        <v>1238966993885.2114</v>
      </c>
      <c r="U112" s="99"/>
      <c r="V112" s="118">
        <f>((T112-P112)/P112)</f>
        <v>1.1934543429203965E-2</v>
      </c>
      <c r="W112" s="118"/>
      <c r="X112" s="74">
        <f>SUM(X18,X43,X54,X77,X82,X104,X111)</f>
        <v>1247076803177.3821</v>
      </c>
      <c r="Y112" s="99"/>
      <c r="Z112" s="118">
        <f>((X112-T112)/T112)</f>
        <v>6.5456217414957361E-3</v>
      </c>
      <c r="AA112" s="118"/>
      <c r="AB112" s="74">
        <f>SUM(AB18,AB43,AB54,AB77,AB82,AB104,AB111)</f>
        <v>1249124071937.3816</v>
      </c>
      <c r="AC112" s="99"/>
      <c r="AD112" s="118">
        <f>((AB112-X112)/X112)</f>
        <v>1.6416541104632444E-3</v>
      </c>
      <c r="AE112" s="118"/>
      <c r="AF112" s="74">
        <f>SUM(AF18,AF43,AF54,AF77,AF82,AF104,AF111)</f>
        <v>1256549455831.3418</v>
      </c>
      <c r="AG112" s="99"/>
      <c r="AH112" s="118">
        <f>((AF112-AB112)/AB112)</f>
        <v>5.944472659504106E-3</v>
      </c>
      <c r="AI112" s="118"/>
      <c r="AJ112" s="119">
        <f t="shared" si="62"/>
        <v>6.3228749656419145E-3</v>
      </c>
      <c r="AK112" s="119"/>
      <c r="AL112" s="120">
        <f t="shared" si="64"/>
        <v>4.0232975339767905E-2</v>
      </c>
      <c r="AM112" s="120"/>
      <c r="AN112" s="121">
        <f t="shared" si="66"/>
        <v>3.6616942171149502E-3</v>
      </c>
      <c r="AO112" s="207"/>
      <c r="AP112" s="125"/>
      <c r="AQ112" s="154"/>
      <c r="AR112" s="155"/>
      <c r="AS112" s="124" t="e">
        <f>(#REF!/AQ112)-1</f>
        <v>#REF!</v>
      </c>
      <c r="AT112" s="124" t="e">
        <f>(#REF!/AR112)-1</f>
        <v>#REF!</v>
      </c>
    </row>
    <row r="113" spans="1:46" ht="17.25" customHeight="1" thickBot="1">
      <c r="A113" s="203"/>
      <c r="B113" s="281"/>
      <c r="C113" s="281"/>
      <c r="D113" s="281"/>
      <c r="E113" s="281"/>
      <c r="F113" s="118"/>
      <c r="G113" s="118"/>
      <c r="H113" s="281"/>
      <c r="I113" s="281"/>
      <c r="J113" s="118"/>
      <c r="K113" s="118"/>
      <c r="L113" s="281"/>
      <c r="M113" s="281"/>
      <c r="N113" s="118"/>
      <c r="O113" s="118"/>
      <c r="P113" s="281"/>
      <c r="Q113" s="281"/>
      <c r="R113" s="118"/>
      <c r="S113" s="118"/>
      <c r="T113" s="281"/>
      <c r="U113" s="281"/>
      <c r="V113" s="118"/>
      <c r="W113" s="118"/>
      <c r="X113" s="281"/>
      <c r="Y113" s="281"/>
      <c r="Z113" s="118"/>
      <c r="AA113" s="118"/>
      <c r="AB113" s="281"/>
      <c r="AC113" s="281"/>
      <c r="AD113" s="118"/>
      <c r="AE113" s="118"/>
      <c r="AF113" s="281"/>
      <c r="AG113" s="281"/>
      <c r="AH113" s="118"/>
      <c r="AI113" s="118"/>
      <c r="AJ113" s="119"/>
      <c r="AK113" s="119"/>
      <c r="AL113" s="120"/>
      <c r="AM113" s="120"/>
      <c r="AN113" s="121"/>
      <c r="AO113" s="207"/>
      <c r="AP113" s="125"/>
      <c r="AQ113" s="432" t="s">
        <v>111</v>
      </c>
      <c r="AR113" s="432"/>
      <c r="AS113" s="124" t="e">
        <f>(#REF!/AQ113)-1</f>
        <v>#REF!</v>
      </c>
      <c r="AT113" s="124" t="e">
        <f>(#REF!/AR113)-1</f>
        <v>#REF!</v>
      </c>
    </row>
    <row r="114" spans="1:46" ht="29.25" customHeight="1">
      <c r="A114" s="206" t="s">
        <v>64</v>
      </c>
      <c r="B114" s="427" t="s">
        <v>189</v>
      </c>
      <c r="C114" s="428"/>
      <c r="D114" s="427" t="s">
        <v>190</v>
      </c>
      <c r="E114" s="428"/>
      <c r="F114" s="427" t="s">
        <v>85</v>
      </c>
      <c r="G114" s="428"/>
      <c r="H114" s="427" t="s">
        <v>191</v>
      </c>
      <c r="I114" s="428"/>
      <c r="J114" s="427" t="s">
        <v>85</v>
      </c>
      <c r="K114" s="428"/>
      <c r="L114" s="427" t="s">
        <v>192</v>
      </c>
      <c r="M114" s="428"/>
      <c r="N114" s="427" t="s">
        <v>85</v>
      </c>
      <c r="O114" s="428"/>
      <c r="P114" s="427" t="s">
        <v>193</v>
      </c>
      <c r="Q114" s="428"/>
      <c r="R114" s="427" t="s">
        <v>85</v>
      </c>
      <c r="S114" s="428"/>
      <c r="T114" s="427" t="s">
        <v>195</v>
      </c>
      <c r="U114" s="428"/>
      <c r="V114" s="427" t="s">
        <v>85</v>
      </c>
      <c r="W114" s="428"/>
      <c r="X114" s="427" t="s">
        <v>197</v>
      </c>
      <c r="Y114" s="428"/>
      <c r="Z114" s="427" t="s">
        <v>85</v>
      </c>
      <c r="AA114" s="428"/>
      <c r="AB114" s="434" t="s">
        <v>198</v>
      </c>
      <c r="AC114" s="435"/>
      <c r="AD114" s="427" t="s">
        <v>85</v>
      </c>
      <c r="AE114" s="428"/>
      <c r="AF114" s="427" t="s">
        <v>200</v>
      </c>
      <c r="AG114" s="428"/>
      <c r="AH114" s="427" t="s">
        <v>85</v>
      </c>
      <c r="AI114" s="428"/>
      <c r="AJ114" s="431" t="s">
        <v>105</v>
      </c>
      <c r="AK114" s="431"/>
      <c r="AL114" s="431" t="s">
        <v>106</v>
      </c>
      <c r="AM114" s="431"/>
      <c r="AN114" s="431" t="s">
        <v>95</v>
      </c>
      <c r="AO114" s="433"/>
      <c r="AP114" s="125"/>
      <c r="AQ114" s="156" t="s">
        <v>98</v>
      </c>
      <c r="AR114" s="157" t="s">
        <v>99</v>
      </c>
      <c r="AS114" s="124" t="e">
        <f>(#REF!/AQ114)-1</f>
        <v>#REF!</v>
      </c>
      <c r="AT114" s="124" t="e">
        <f>(#REF!/AR114)-1</f>
        <v>#REF!</v>
      </c>
    </row>
    <row r="115" spans="1:46" ht="25.5" customHeight="1">
      <c r="A115" s="206"/>
      <c r="B115" s="210" t="s">
        <v>98</v>
      </c>
      <c r="C115" s="211" t="s">
        <v>99</v>
      </c>
      <c r="D115" s="210" t="s">
        <v>98</v>
      </c>
      <c r="E115" s="211" t="s">
        <v>99</v>
      </c>
      <c r="F115" s="355" t="s">
        <v>97</v>
      </c>
      <c r="G115" s="355" t="s">
        <v>5</v>
      </c>
      <c r="H115" s="210" t="s">
        <v>98</v>
      </c>
      <c r="I115" s="211" t="s">
        <v>99</v>
      </c>
      <c r="J115" s="361" t="s">
        <v>97</v>
      </c>
      <c r="K115" s="361" t="s">
        <v>5</v>
      </c>
      <c r="L115" s="210" t="s">
        <v>98</v>
      </c>
      <c r="M115" s="211" t="s">
        <v>99</v>
      </c>
      <c r="N115" s="362" t="s">
        <v>97</v>
      </c>
      <c r="O115" s="362" t="s">
        <v>5</v>
      </c>
      <c r="P115" s="210" t="s">
        <v>98</v>
      </c>
      <c r="Q115" s="211" t="s">
        <v>99</v>
      </c>
      <c r="R115" s="364" t="s">
        <v>97</v>
      </c>
      <c r="S115" s="364" t="s">
        <v>5</v>
      </c>
      <c r="T115" s="210" t="s">
        <v>98</v>
      </c>
      <c r="U115" s="211" t="s">
        <v>99</v>
      </c>
      <c r="V115" s="365" t="s">
        <v>97</v>
      </c>
      <c r="W115" s="365" t="s">
        <v>5</v>
      </c>
      <c r="X115" s="210" t="s">
        <v>98</v>
      </c>
      <c r="Y115" s="211" t="s">
        <v>99</v>
      </c>
      <c r="Z115" s="373" t="s">
        <v>97</v>
      </c>
      <c r="AA115" s="373" t="s">
        <v>5</v>
      </c>
      <c r="AB115" s="378" t="s">
        <v>98</v>
      </c>
      <c r="AC115" s="379" t="s">
        <v>99</v>
      </c>
      <c r="AD115" s="377" t="s">
        <v>97</v>
      </c>
      <c r="AE115" s="377" t="s">
        <v>5</v>
      </c>
      <c r="AF115" s="210" t="s">
        <v>98</v>
      </c>
      <c r="AG115" s="211" t="s">
        <v>99</v>
      </c>
      <c r="AH115" s="384" t="s">
        <v>97</v>
      </c>
      <c r="AI115" s="384" t="s">
        <v>5</v>
      </c>
      <c r="AJ115" s="256" t="s">
        <v>104</v>
      </c>
      <c r="AK115" s="256" t="s">
        <v>104</v>
      </c>
      <c r="AL115" s="256" t="s">
        <v>104</v>
      </c>
      <c r="AM115" s="256" t="s">
        <v>104</v>
      </c>
      <c r="AN115" s="256" t="s">
        <v>104</v>
      </c>
      <c r="AO115" s="257" t="s">
        <v>104</v>
      </c>
      <c r="AP115" s="125"/>
      <c r="AQ115" s="150">
        <v>1901056000</v>
      </c>
      <c r="AR115" s="142">
        <v>12.64</v>
      </c>
      <c r="AS115" s="124" t="e">
        <f>(#REF!/AQ115)-1</f>
        <v>#REF!</v>
      </c>
      <c r="AT115" s="124" t="e">
        <f>(#REF!/AR115)-1</f>
        <v>#REF!</v>
      </c>
    </row>
    <row r="116" spans="1:46">
      <c r="A116" s="203" t="s">
        <v>45</v>
      </c>
      <c r="B116" s="183">
        <v>1437541000</v>
      </c>
      <c r="C116" s="182">
        <v>9.59</v>
      </c>
      <c r="D116" s="183">
        <v>1470519000</v>
      </c>
      <c r="E116" s="182">
        <v>9.81</v>
      </c>
      <c r="F116" s="118">
        <f>((D116-B116)/B116)</f>
        <v>2.2940563086548488E-2</v>
      </c>
      <c r="G116" s="118">
        <f>((E116-C116)/C116)</f>
        <v>2.2940563086548554E-2</v>
      </c>
      <c r="H116" s="183">
        <v>1593437000</v>
      </c>
      <c r="I116" s="182">
        <v>10.63</v>
      </c>
      <c r="J116" s="118">
        <f t="shared" ref="J116:J125" si="110">((H116-D116)/D116)</f>
        <v>8.3588175331294604E-2</v>
      </c>
      <c r="K116" s="118">
        <f t="shared" ref="K116:K125" si="111">((I116-E116)/E116)</f>
        <v>8.3588175331294617E-2</v>
      </c>
      <c r="L116" s="183">
        <v>1578447000</v>
      </c>
      <c r="M116" s="182">
        <v>10.53</v>
      </c>
      <c r="N116" s="118">
        <f t="shared" ref="N116:N125" si="112">((L116-H116)/H116)</f>
        <v>-9.4073377234242701E-3</v>
      </c>
      <c r="O116" s="118">
        <f t="shared" ref="O116:O125" si="113">((M116-I116)/I116)</f>
        <v>-9.4073377234244037E-3</v>
      </c>
      <c r="P116" s="183">
        <v>1606928000</v>
      </c>
      <c r="Q116" s="182">
        <v>10.72</v>
      </c>
      <c r="R116" s="118">
        <f t="shared" ref="R116:R125" si="114">((P116-L116)/L116)</f>
        <v>1.8043684710351376E-2</v>
      </c>
      <c r="S116" s="118">
        <f t="shared" ref="S116:S125" si="115">((Q116-M116)/M116)</f>
        <v>1.8043684710351501E-2</v>
      </c>
      <c r="T116" s="183">
        <v>1672884000</v>
      </c>
      <c r="U116" s="182">
        <v>11.16</v>
      </c>
      <c r="V116" s="118">
        <f t="shared" ref="V116:V125" si="116">((T116-P116)/P116)</f>
        <v>4.1044776119402986E-2</v>
      </c>
      <c r="W116" s="118">
        <f t="shared" ref="W116:W125" si="117">((U116-Q116)/Q116)</f>
        <v>4.1044776119402937E-2</v>
      </c>
      <c r="X116" s="183">
        <v>1668387000</v>
      </c>
      <c r="Y116" s="182">
        <v>11.13</v>
      </c>
      <c r="Z116" s="118">
        <f t="shared" ref="Z116:Z125" si="118">((X116-T116)/T116)</f>
        <v>-2.6881720430107529E-3</v>
      </c>
      <c r="AA116" s="118">
        <f t="shared" ref="AA116:AA125" si="119">((Y116-U116)/U116)</f>
        <v>-2.6881720430106952E-3</v>
      </c>
      <c r="AB116" s="183">
        <v>1762824000</v>
      </c>
      <c r="AC116" s="182">
        <v>11.76</v>
      </c>
      <c r="AD116" s="118">
        <f t="shared" ref="AD116:AD125" si="120">((AB116-X116)/X116)</f>
        <v>5.6603773584905662E-2</v>
      </c>
      <c r="AE116" s="118">
        <f t="shared" ref="AE116:AE125" si="121">((AC116-Y116)/Y116)</f>
        <v>5.6603773584905565E-2</v>
      </c>
      <c r="AF116" s="183">
        <v>1764323000</v>
      </c>
      <c r="AG116" s="182">
        <v>11.77</v>
      </c>
      <c r="AH116" s="118">
        <f t="shared" ref="AH116:AH125" si="122">((AF116-AB116)/AB116)</f>
        <v>8.5034013605442174E-4</v>
      </c>
      <c r="AI116" s="118">
        <f t="shared" ref="AI116:AI125" si="123">((AG116-AC116)/AC116)</f>
        <v>8.5034013605440363E-4</v>
      </c>
      <c r="AJ116" s="119">
        <f t="shared" ref="AJ116" si="124">AVERAGE(F116,J116,N116,R116,V116,Z116,AD116,AH116)</f>
        <v>2.6371975400265316E-2</v>
      </c>
      <c r="AK116" s="119">
        <f t="shared" ref="AK116" si="125">AVERAGE(G116,K116,O116,S116,W116,AA116,AE116,AI116)</f>
        <v>2.6371975400265309E-2</v>
      </c>
      <c r="AL116" s="120">
        <f t="shared" ref="AL116" si="126">((AF116-D116)/D116)</f>
        <v>0.199796126401631</v>
      </c>
      <c r="AM116" s="120">
        <f t="shared" ref="AM116" si="127">((AG116-E116)/E116)</f>
        <v>0.19979612640163089</v>
      </c>
      <c r="AN116" s="121">
        <f t="shared" ref="AN116" si="128">STDEV(F116,J116,N116,R116,V116,Z116,AD116,AH116)</f>
        <v>3.220489434151648E-2</v>
      </c>
      <c r="AO116" s="207">
        <f t="shared" ref="AO116" si="129">STDEV(G116,K116,O116,S116,W116,AA116,AE116,AI116)</f>
        <v>3.2204894341516487E-2</v>
      </c>
      <c r="AP116" s="125"/>
      <c r="AQ116" s="150">
        <v>106884243.56</v>
      </c>
      <c r="AR116" s="142">
        <v>2.92</v>
      </c>
      <c r="AS116" s="124" t="e">
        <f>(#REF!/AQ116)-1</f>
        <v>#REF!</v>
      </c>
      <c r="AT116" s="124" t="e">
        <f>(#REF!/AR116)-1</f>
        <v>#REF!</v>
      </c>
    </row>
    <row r="117" spans="1:46">
      <c r="A117" s="203" t="s">
        <v>81</v>
      </c>
      <c r="B117" s="183">
        <v>199377811.62</v>
      </c>
      <c r="C117" s="182">
        <v>2.34</v>
      </c>
      <c r="D117" s="183">
        <v>218122734.08000001</v>
      </c>
      <c r="E117" s="182">
        <v>2.56</v>
      </c>
      <c r="F117" s="118">
        <f>((D117-B117)/B117)</f>
        <v>9.4017094017094058E-2</v>
      </c>
      <c r="G117" s="118">
        <f>((E117-C117)/C117)</f>
        <v>9.4017094017094099E-2</v>
      </c>
      <c r="H117" s="183">
        <v>236015614.61000001</v>
      </c>
      <c r="I117" s="182">
        <v>2.77</v>
      </c>
      <c r="J117" s="118">
        <f t="shared" si="110"/>
        <v>8.203125E-2</v>
      </c>
      <c r="K117" s="118">
        <f t="shared" si="111"/>
        <v>8.2031249999999986E-2</v>
      </c>
      <c r="L117" s="183">
        <v>236015614.61000001</v>
      </c>
      <c r="M117" s="182">
        <v>2.77</v>
      </c>
      <c r="N117" s="118">
        <f t="shared" si="112"/>
        <v>0</v>
      </c>
      <c r="O117" s="118">
        <f t="shared" si="113"/>
        <v>0</v>
      </c>
      <c r="P117" s="183">
        <v>231755404.96000001</v>
      </c>
      <c r="Q117" s="182">
        <v>2.72</v>
      </c>
      <c r="R117" s="118">
        <f t="shared" si="114"/>
        <v>-1.8050541516245511E-2</v>
      </c>
      <c r="S117" s="118">
        <f t="shared" si="115"/>
        <v>-1.8050541516245425E-2</v>
      </c>
      <c r="T117" s="183">
        <v>247092159.69999999</v>
      </c>
      <c r="U117" s="182">
        <v>2.9</v>
      </c>
      <c r="V117" s="118">
        <f t="shared" si="116"/>
        <v>6.6176470588235198E-2</v>
      </c>
      <c r="W117" s="118">
        <f t="shared" si="117"/>
        <v>6.6176470588235184E-2</v>
      </c>
      <c r="X117" s="183">
        <v>230903363.03</v>
      </c>
      <c r="Y117" s="182">
        <v>2.71</v>
      </c>
      <c r="Z117" s="118">
        <f t="shared" si="118"/>
        <v>-6.5517241379310295E-2</v>
      </c>
      <c r="AA117" s="118">
        <f t="shared" si="119"/>
        <v>-6.5517241379310323E-2</v>
      </c>
      <c r="AB117" s="183">
        <v>253908495.13999999</v>
      </c>
      <c r="AC117" s="182">
        <v>2.98</v>
      </c>
      <c r="AD117" s="118">
        <f t="shared" si="120"/>
        <v>9.9630996309963027E-2</v>
      </c>
      <c r="AE117" s="118">
        <f t="shared" si="121"/>
        <v>9.963099630996311E-2</v>
      </c>
      <c r="AF117" s="183">
        <v>262428914.44</v>
      </c>
      <c r="AG117" s="182">
        <v>3.08</v>
      </c>
      <c r="AH117" s="118">
        <f t="shared" si="122"/>
        <v>3.3557046979865821E-2</v>
      </c>
      <c r="AI117" s="118">
        <f t="shared" si="123"/>
        <v>3.35570469798658E-2</v>
      </c>
      <c r="AJ117" s="119">
        <f t="shared" ref="AJ117:AJ127" si="130">AVERAGE(F117,J117,N117,R117,V117,Z117,AD117,AH117)</f>
        <v>3.6480634374950291E-2</v>
      </c>
      <c r="AK117" s="119">
        <f t="shared" ref="AK117:AK127" si="131">AVERAGE(G117,K117,O117,S117,W117,AA117,AE117,AI117)</f>
        <v>3.6480634374950298E-2</v>
      </c>
      <c r="AL117" s="120">
        <f t="shared" ref="AL117:AL127" si="132">((AF117-D117)/D117)</f>
        <v>0.20312499999999992</v>
      </c>
      <c r="AM117" s="120">
        <f t="shared" ref="AM117:AM127" si="133">((AG117-E117)/E117)</f>
        <v>0.203125</v>
      </c>
      <c r="AN117" s="121">
        <f t="shared" ref="AN117:AN127" si="134">STDEV(F117,J117,N117,R117,V117,Z117,AD117,AH117)</f>
        <v>5.9727612091436788E-2</v>
      </c>
      <c r="AO117" s="207">
        <f t="shared" ref="AO117:AO127" si="135">STDEV(G117,K117,O117,S117,W117,AA117,AE117,AI117)</f>
        <v>5.9727612091436816E-2</v>
      </c>
      <c r="AP117" s="125"/>
      <c r="AQ117" s="150">
        <v>84059843.040000007</v>
      </c>
      <c r="AR117" s="142">
        <v>7.19</v>
      </c>
      <c r="AS117" s="124" t="e">
        <f>(#REF!/AQ117)-1</f>
        <v>#REF!</v>
      </c>
      <c r="AT117" s="124" t="e">
        <f>(#REF!/AR117)-1</f>
        <v>#REF!</v>
      </c>
    </row>
    <row r="118" spans="1:46">
      <c r="A118" s="203" t="s">
        <v>70</v>
      </c>
      <c r="B118" s="183">
        <v>80895830.400000006</v>
      </c>
      <c r="C118" s="182">
        <v>3.15</v>
      </c>
      <c r="D118" s="183">
        <v>83207139.840000004</v>
      </c>
      <c r="E118" s="182">
        <v>3.24</v>
      </c>
      <c r="F118" s="118">
        <f>((D118-B118)/B118)</f>
        <v>2.8571428571428539E-2</v>
      </c>
      <c r="G118" s="118">
        <f>((E118-C118)/C118)</f>
        <v>2.8571428571428668E-2</v>
      </c>
      <c r="H118" s="183">
        <v>93222814.079999998</v>
      </c>
      <c r="I118" s="182">
        <v>3.63</v>
      </c>
      <c r="J118" s="118">
        <f t="shared" si="110"/>
        <v>0.12037037037037029</v>
      </c>
      <c r="K118" s="118">
        <f t="shared" si="111"/>
        <v>0.12037037037037027</v>
      </c>
      <c r="L118" s="183">
        <v>96561372.159999996</v>
      </c>
      <c r="M118" s="182">
        <v>3.76</v>
      </c>
      <c r="N118" s="118">
        <f t="shared" si="112"/>
        <v>3.581267217630852E-2</v>
      </c>
      <c r="O118" s="118">
        <f t="shared" si="113"/>
        <v>3.5812672176308513E-2</v>
      </c>
      <c r="P118" s="183">
        <v>95277311.359999999</v>
      </c>
      <c r="Q118" s="182">
        <v>3.71</v>
      </c>
      <c r="R118" s="118">
        <f t="shared" si="114"/>
        <v>-1.3297872340425501E-2</v>
      </c>
      <c r="S118" s="118">
        <f t="shared" si="115"/>
        <v>-1.3297872340425485E-2</v>
      </c>
      <c r="T118" s="183">
        <v>103238488.31999999</v>
      </c>
      <c r="U118" s="182">
        <v>4.0199999999999996</v>
      </c>
      <c r="V118" s="118">
        <f t="shared" si="116"/>
        <v>8.3557951482479714E-2</v>
      </c>
      <c r="W118" s="118">
        <f t="shared" si="117"/>
        <v>8.3557951482479687E-2</v>
      </c>
      <c r="X118" s="183">
        <v>105806609.92</v>
      </c>
      <c r="Y118" s="182">
        <v>4.12</v>
      </c>
      <c r="Z118" s="118">
        <f t="shared" si="118"/>
        <v>2.4875621890547352E-2</v>
      </c>
      <c r="AA118" s="118">
        <f t="shared" si="119"/>
        <v>2.48756218905474E-2</v>
      </c>
      <c r="AB118" s="183">
        <v>106063422.08</v>
      </c>
      <c r="AC118" s="182">
        <v>4.13</v>
      </c>
      <c r="AD118" s="118">
        <f t="shared" si="120"/>
        <v>2.4271844660193834E-3</v>
      </c>
      <c r="AE118" s="118">
        <f t="shared" si="121"/>
        <v>2.4271844660193657E-3</v>
      </c>
      <c r="AF118" s="183">
        <v>110942853.12</v>
      </c>
      <c r="AG118" s="182">
        <v>4.32</v>
      </c>
      <c r="AH118" s="118">
        <f t="shared" si="122"/>
        <v>4.600484261501217E-2</v>
      </c>
      <c r="AI118" s="118">
        <f t="shared" si="123"/>
        <v>4.6004842615012205E-2</v>
      </c>
      <c r="AJ118" s="119">
        <f t="shared" si="130"/>
        <v>4.1040274903967555E-2</v>
      </c>
      <c r="AK118" s="119">
        <f t="shared" si="131"/>
        <v>4.1040274903967569E-2</v>
      </c>
      <c r="AL118" s="120">
        <f t="shared" si="132"/>
        <v>0.33333333333333331</v>
      </c>
      <c r="AM118" s="120">
        <f t="shared" si="133"/>
        <v>0.33333333333333331</v>
      </c>
      <c r="AN118" s="121">
        <f t="shared" si="134"/>
        <v>4.3116726562421819E-2</v>
      </c>
      <c r="AO118" s="207">
        <f t="shared" si="135"/>
        <v>4.3116726562421812E-2</v>
      </c>
      <c r="AP118" s="125"/>
      <c r="AQ118" s="150">
        <v>82672021.189999998</v>
      </c>
      <c r="AR118" s="142">
        <v>18.53</v>
      </c>
      <c r="AS118" s="124" t="e">
        <f>(#REF!/AQ118)-1</f>
        <v>#REF!</v>
      </c>
      <c r="AT118" s="124" t="e">
        <f>(#REF!/AR118)-1</f>
        <v>#REF!</v>
      </c>
    </row>
    <row r="119" spans="1:46">
      <c r="A119" s="203" t="s">
        <v>71</v>
      </c>
      <c r="B119" s="183">
        <v>110633756.73</v>
      </c>
      <c r="C119" s="182">
        <v>10.51</v>
      </c>
      <c r="D119" s="183">
        <v>101159886.03</v>
      </c>
      <c r="E119" s="182">
        <v>9.61</v>
      </c>
      <c r="F119" s="118">
        <f>((D119-B119)/B119)</f>
        <v>-8.5632730732635609E-2</v>
      </c>
      <c r="G119" s="118">
        <f>((E119-C119)/C119)</f>
        <v>-8.5632730732635623E-2</v>
      </c>
      <c r="H119" s="183">
        <v>106317882.3</v>
      </c>
      <c r="I119" s="182">
        <v>10.1</v>
      </c>
      <c r="J119" s="118">
        <f t="shared" si="110"/>
        <v>5.0988553590010366E-2</v>
      </c>
      <c r="K119" s="118">
        <f t="shared" si="111"/>
        <v>5.0988553590010428E-2</v>
      </c>
      <c r="L119" s="183">
        <v>107054738.91</v>
      </c>
      <c r="M119" s="182">
        <v>10.17</v>
      </c>
      <c r="N119" s="118">
        <f t="shared" si="112"/>
        <v>6.9306930693069256E-3</v>
      </c>
      <c r="O119" s="118">
        <f t="shared" si="113"/>
        <v>6.9306930693069594E-3</v>
      </c>
      <c r="P119" s="183">
        <v>106002086.61</v>
      </c>
      <c r="Q119" s="182">
        <v>10.07</v>
      </c>
      <c r="R119" s="118">
        <f t="shared" si="114"/>
        <v>-9.8328416912487442E-3</v>
      </c>
      <c r="S119" s="118">
        <f t="shared" si="115"/>
        <v>-9.8328416912487355E-3</v>
      </c>
      <c r="T119" s="183">
        <v>108949513.05</v>
      </c>
      <c r="U119" s="182">
        <v>10.35</v>
      </c>
      <c r="V119" s="118">
        <f t="shared" si="116"/>
        <v>2.7805362462760653E-2</v>
      </c>
      <c r="W119" s="118">
        <f t="shared" si="117"/>
        <v>2.7805362462760611E-2</v>
      </c>
      <c r="X119" s="183">
        <v>107370534.59999999</v>
      </c>
      <c r="Y119" s="182">
        <v>10.199999999999999</v>
      </c>
      <c r="Z119" s="118">
        <f t="shared" si="118"/>
        <v>-1.4492753623188434E-2</v>
      </c>
      <c r="AA119" s="118">
        <f t="shared" si="119"/>
        <v>-1.4492753623188441E-2</v>
      </c>
      <c r="AB119" s="183">
        <v>118107588.06</v>
      </c>
      <c r="AC119" s="182">
        <v>11.22</v>
      </c>
      <c r="AD119" s="118">
        <f t="shared" si="120"/>
        <v>0.10000000000000009</v>
      </c>
      <c r="AE119" s="118">
        <f t="shared" si="121"/>
        <v>0.10000000000000014</v>
      </c>
      <c r="AF119" s="183">
        <v>118107588.06</v>
      </c>
      <c r="AG119" s="182">
        <v>11.22</v>
      </c>
      <c r="AH119" s="118">
        <f t="shared" si="122"/>
        <v>0</v>
      </c>
      <c r="AI119" s="118">
        <f t="shared" si="123"/>
        <v>0</v>
      </c>
      <c r="AJ119" s="119">
        <f t="shared" si="130"/>
        <v>9.4707853843756552E-3</v>
      </c>
      <c r="AK119" s="119">
        <f t="shared" si="131"/>
        <v>9.4707853843756691E-3</v>
      </c>
      <c r="AL119" s="120">
        <f t="shared" si="132"/>
        <v>0.16753381893860564</v>
      </c>
      <c r="AM119" s="120">
        <f t="shared" si="133"/>
        <v>0.16753381893860575</v>
      </c>
      <c r="AN119" s="121">
        <f t="shared" si="134"/>
        <v>5.3908822939383046E-2</v>
      </c>
      <c r="AO119" s="207">
        <f t="shared" si="135"/>
        <v>5.3908822939383073E-2</v>
      </c>
      <c r="AP119" s="125"/>
      <c r="AQ119" s="150">
        <v>541500000</v>
      </c>
      <c r="AR119" s="142">
        <v>3610</v>
      </c>
      <c r="AS119" s="124" t="e">
        <f>(#REF!/AQ119)-1</f>
        <v>#REF!</v>
      </c>
      <c r="AT119" s="124" t="e">
        <f>(#REF!/AR119)-1</f>
        <v>#REF!</v>
      </c>
    </row>
    <row r="120" spans="1:46">
      <c r="A120" s="203" t="s">
        <v>119</v>
      </c>
      <c r="B120" s="183">
        <v>691468914.77999997</v>
      </c>
      <c r="C120" s="182">
        <v>196.42</v>
      </c>
      <c r="D120" s="183">
        <v>718329253.95000005</v>
      </c>
      <c r="E120" s="182">
        <v>204.05</v>
      </c>
      <c r="F120" s="118">
        <f>((D120-B120)/B120)</f>
        <v>3.8845331432644445E-2</v>
      </c>
      <c r="G120" s="118">
        <f>((E120-C120)/C120)</f>
        <v>3.8845331432644459E-2</v>
      </c>
      <c r="H120" s="183">
        <v>726813319.13999999</v>
      </c>
      <c r="I120" s="182">
        <v>206.46</v>
      </c>
      <c r="J120" s="118">
        <f t="shared" si="110"/>
        <v>1.1810830678755119E-2</v>
      </c>
      <c r="K120" s="118">
        <f t="shared" si="111"/>
        <v>1.1810830678755191E-2</v>
      </c>
      <c r="L120" s="183">
        <v>727411780.16999996</v>
      </c>
      <c r="M120" s="182">
        <v>206.63</v>
      </c>
      <c r="N120" s="118">
        <f t="shared" si="112"/>
        <v>8.2340404921046146E-4</v>
      </c>
      <c r="O120" s="118">
        <f t="shared" si="113"/>
        <v>8.2340404921044021E-4</v>
      </c>
      <c r="P120" s="183">
        <v>752547143.42999995</v>
      </c>
      <c r="Q120" s="182">
        <v>213.77</v>
      </c>
      <c r="R120" s="118">
        <f t="shared" si="114"/>
        <v>3.4554517737017849E-2</v>
      </c>
      <c r="S120" s="118">
        <f t="shared" si="115"/>
        <v>3.4554517737017933E-2</v>
      </c>
      <c r="T120" s="183">
        <v>736881545.88</v>
      </c>
      <c r="U120" s="182">
        <v>209.32</v>
      </c>
      <c r="V120" s="118">
        <f t="shared" si="116"/>
        <v>-2.0816765682743075E-2</v>
      </c>
      <c r="W120" s="118">
        <f t="shared" si="117"/>
        <v>-2.0816765682743214E-2</v>
      </c>
      <c r="X120" s="183">
        <v>729031145.30999994</v>
      </c>
      <c r="Y120" s="182">
        <v>207.09</v>
      </c>
      <c r="Z120" s="118">
        <f t="shared" si="118"/>
        <v>-1.0653544811771522E-2</v>
      </c>
      <c r="AA120" s="118">
        <f t="shared" si="119"/>
        <v>-1.0653544811771403E-2</v>
      </c>
      <c r="AB120" s="183">
        <v>713647176.48000002</v>
      </c>
      <c r="AC120" s="182">
        <v>202.72</v>
      </c>
      <c r="AD120" s="118">
        <f t="shared" si="120"/>
        <v>-2.110193635617354E-2</v>
      </c>
      <c r="AE120" s="118">
        <f t="shared" si="121"/>
        <v>-2.1101936356173665E-2</v>
      </c>
      <c r="AF120" s="183">
        <v>703402931.78999996</v>
      </c>
      <c r="AG120" s="182">
        <v>199.81</v>
      </c>
      <c r="AH120" s="118">
        <f t="shared" si="122"/>
        <v>-1.4354775059195029E-2</v>
      </c>
      <c r="AI120" s="118">
        <f t="shared" si="123"/>
        <v>-1.4354775059194932E-2</v>
      </c>
      <c r="AJ120" s="119">
        <f t="shared" si="130"/>
        <v>2.3883827484680884E-3</v>
      </c>
      <c r="AK120" s="119">
        <f t="shared" si="131"/>
        <v>2.3883827484681023E-3</v>
      </c>
      <c r="AL120" s="120">
        <f t="shared" si="132"/>
        <v>-2.0779220779220897E-2</v>
      </c>
      <c r="AM120" s="120">
        <f t="shared" si="133"/>
        <v>-2.0779220779220824E-2</v>
      </c>
      <c r="AN120" s="121">
        <f t="shared" si="134"/>
        <v>2.3891720753676682E-2</v>
      </c>
      <c r="AO120" s="207">
        <f t="shared" si="135"/>
        <v>2.389172075367672E-2</v>
      </c>
      <c r="AP120" s="125"/>
      <c r="AQ120" s="150">
        <v>551092000</v>
      </c>
      <c r="AR120" s="142">
        <v>8.86</v>
      </c>
      <c r="AS120" s="124" t="e">
        <f>(#REF!/AQ120)-1</f>
        <v>#REF!</v>
      </c>
      <c r="AT120" s="124" t="e">
        <f>(#REF!/AR120)-1</f>
        <v>#REF!</v>
      </c>
    </row>
    <row r="121" spans="1:46">
      <c r="A121" s="203" t="s">
        <v>47</v>
      </c>
      <c r="B121" s="183">
        <v>1020000000</v>
      </c>
      <c r="C121" s="182">
        <v>6800</v>
      </c>
      <c r="D121" s="183">
        <v>1020000000</v>
      </c>
      <c r="E121" s="182">
        <v>6800</v>
      </c>
      <c r="F121" s="118">
        <f>((D121-B121)/B121)</f>
        <v>0</v>
      </c>
      <c r="G121" s="118">
        <f>((E121-C121)/C121)</f>
        <v>0</v>
      </c>
      <c r="H121" s="183">
        <v>1092000000</v>
      </c>
      <c r="I121" s="182">
        <v>7280</v>
      </c>
      <c r="J121" s="118">
        <f t="shared" si="110"/>
        <v>7.0588235294117646E-2</v>
      </c>
      <c r="K121" s="118">
        <f t="shared" si="111"/>
        <v>7.0588235294117646E-2</v>
      </c>
      <c r="L121" s="183">
        <v>1092000000</v>
      </c>
      <c r="M121" s="182">
        <v>7280</v>
      </c>
      <c r="N121" s="118">
        <f t="shared" si="112"/>
        <v>0</v>
      </c>
      <c r="O121" s="118">
        <f t="shared" si="113"/>
        <v>0</v>
      </c>
      <c r="P121" s="183">
        <v>1092000000</v>
      </c>
      <c r="Q121" s="182">
        <v>7280</v>
      </c>
      <c r="R121" s="118">
        <f t="shared" si="114"/>
        <v>0</v>
      </c>
      <c r="S121" s="118">
        <f t="shared" si="115"/>
        <v>0</v>
      </c>
      <c r="T121" s="183">
        <v>1092000000</v>
      </c>
      <c r="U121" s="182">
        <v>7280</v>
      </c>
      <c r="V121" s="118">
        <f t="shared" si="116"/>
        <v>0</v>
      </c>
      <c r="W121" s="118">
        <f t="shared" si="117"/>
        <v>0</v>
      </c>
      <c r="X121" s="183">
        <v>1092000000</v>
      </c>
      <c r="Y121" s="182">
        <v>7280</v>
      </c>
      <c r="Z121" s="118">
        <f t="shared" si="118"/>
        <v>0</v>
      </c>
      <c r="AA121" s="118">
        <f t="shared" si="119"/>
        <v>0</v>
      </c>
      <c r="AB121" s="183">
        <v>1050000000</v>
      </c>
      <c r="AC121" s="182">
        <v>7000</v>
      </c>
      <c r="AD121" s="118">
        <f t="shared" si="120"/>
        <v>-3.8461538461538464E-2</v>
      </c>
      <c r="AE121" s="118">
        <f t="shared" si="121"/>
        <v>-3.8461538461538464E-2</v>
      </c>
      <c r="AF121" s="183">
        <v>1126500000</v>
      </c>
      <c r="AG121" s="182">
        <v>7510</v>
      </c>
      <c r="AH121" s="118">
        <f t="shared" si="122"/>
        <v>7.2857142857142856E-2</v>
      </c>
      <c r="AI121" s="118">
        <f t="shared" si="123"/>
        <v>7.2857142857142856E-2</v>
      </c>
      <c r="AJ121" s="119">
        <f t="shared" si="130"/>
        <v>1.3122979961215255E-2</v>
      </c>
      <c r="AK121" s="119">
        <f t="shared" si="131"/>
        <v>1.3122979961215255E-2</v>
      </c>
      <c r="AL121" s="120">
        <f t="shared" si="132"/>
        <v>0.10441176470588236</v>
      </c>
      <c r="AM121" s="120">
        <f t="shared" si="133"/>
        <v>0.10441176470588236</v>
      </c>
      <c r="AN121" s="121">
        <f t="shared" si="134"/>
        <v>3.8530973336066331E-2</v>
      </c>
      <c r="AO121" s="207">
        <f t="shared" si="135"/>
        <v>3.8530973336066331E-2</v>
      </c>
      <c r="AP121" s="125"/>
      <c r="AQ121" s="123">
        <v>913647681</v>
      </c>
      <c r="AR121" s="127">
        <v>81</v>
      </c>
      <c r="AS121" s="124" t="e">
        <f>(#REF!/AQ121)-1</f>
        <v>#REF!</v>
      </c>
      <c r="AT121" s="124" t="e">
        <f>(#REF!/AR121)-1</f>
        <v>#REF!</v>
      </c>
    </row>
    <row r="122" spans="1:46">
      <c r="A122" s="203" t="s">
        <v>65</v>
      </c>
      <c r="B122" s="183">
        <v>348004000</v>
      </c>
      <c r="C122" s="182">
        <v>7.22</v>
      </c>
      <c r="D122" s="183">
        <v>348004000</v>
      </c>
      <c r="E122" s="182">
        <v>7.22</v>
      </c>
      <c r="F122" s="118">
        <f>((D122-B122)/B122)</f>
        <v>0</v>
      </c>
      <c r="G122" s="118">
        <f>((E122-C122)/C122)</f>
        <v>0</v>
      </c>
      <c r="H122" s="183">
        <v>348004000</v>
      </c>
      <c r="I122" s="182">
        <v>7.22</v>
      </c>
      <c r="J122" s="118">
        <f t="shared" si="110"/>
        <v>0</v>
      </c>
      <c r="K122" s="118">
        <f t="shared" si="111"/>
        <v>0</v>
      </c>
      <c r="L122" s="183">
        <v>363910000</v>
      </c>
      <c r="M122" s="182">
        <v>7.55</v>
      </c>
      <c r="N122" s="118">
        <f t="shared" si="112"/>
        <v>4.5706371191135735E-2</v>
      </c>
      <c r="O122" s="118">
        <f t="shared" si="113"/>
        <v>4.5706371191135749E-2</v>
      </c>
      <c r="P122" s="183">
        <v>363910000</v>
      </c>
      <c r="Q122" s="182">
        <v>7.55</v>
      </c>
      <c r="R122" s="118">
        <f t="shared" si="114"/>
        <v>0</v>
      </c>
      <c r="S122" s="118">
        <f t="shared" si="115"/>
        <v>0</v>
      </c>
      <c r="T122" s="183">
        <v>363910000</v>
      </c>
      <c r="U122" s="182">
        <v>7.55</v>
      </c>
      <c r="V122" s="118">
        <f t="shared" si="116"/>
        <v>0</v>
      </c>
      <c r="W122" s="118">
        <f t="shared" si="117"/>
        <v>0</v>
      </c>
      <c r="X122" s="183">
        <v>363910000</v>
      </c>
      <c r="Y122" s="182">
        <v>7.55</v>
      </c>
      <c r="Z122" s="118">
        <f t="shared" si="118"/>
        <v>0</v>
      </c>
      <c r="AA122" s="118">
        <f t="shared" si="119"/>
        <v>0</v>
      </c>
      <c r="AB122" s="183">
        <v>400060000</v>
      </c>
      <c r="AC122" s="182">
        <v>8.3000000000000007</v>
      </c>
      <c r="AD122" s="118">
        <f t="shared" si="120"/>
        <v>9.9337748344370855E-2</v>
      </c>
      <c r="AE122" s="118">
        <f t="shared" si="121"/>
        <v>9.933774834437098E-2</v>
      </c>
      <c r="AF122" s="183">
        <v>400060000</v>
      </c>
      <c r="AG122" s="182">
        <v>8.3000000000000007</v>
      </c>
      <c r="AH122" s="118">
        <f t="shared" si="122"/>
        <v>0</v>
      </c>
      <c r="AI122" s="118">
        <f t="shared" si="123"/>
        <v>0</v>
      </c>
      <c r="AJ122" s="119">
        <f t="shared" si="130"/>
        <v>1.8130514941938323E-2</v>
      </c>
      <c r="AK122" s="119">
        <f t="shared" si="131"/>
        <v>1.813051494193834E-2</v>
      </c>
      <c r="AL122" s="120">
        <f t="shared" si="132"/>
        <v>0.14958448753462603</v>
      </c>
      <c r="AM122" s="120">
        <f t="shared" si="133"/>
        <v>0.14958448753462616</v>
      </c>
      <c r="AN122" s="121">
        <f t="shared" si="134"/>
        <v>3.6503103658872327E-2</v>
      </c>
      <c r="AO122" s="207">
        <f t="shared" si="135"/>
        <v>3.6503103658872368E-2</v>
      </c>
      <c r="AP122" s="125"/>
      <c r="AQ122" s="158">
        <f>SUM(AQ115:AQ121)</f>
        <v>4180911788.79</v>
      </c>
      <c r="AR122" s="159"/>
      <c r="AS122" s="124" t="e">
        <f>(#REF!/AQ122)-1</f>
        <v>#REF!</v>
      </c>
      <c r="AT122" s="124" t="e">
        <f>(#REF!/AR122)-1</f>
        <v>#REF!</v>
      </c>
    </row>
    <row r="123" spans="1:46">
      <c r="A123" s="203" t="s">
        <v>55</v>
      </c>
      <c r="B123" s="183">
        <v>310079188.73000002</v>
      </c>
      <c r="C123" s="181">
        <v>90</v>
      </c>
      <c r="D123" s="183">
        <v>320662933.86000001</v>
      </c>
      <c r="E123" s="181">
        <v>90</v>
      </c>
      <c r="F123" s="118">
        <f>((D123-B123)/B123)</f>
        <v>3.4132394287240415E-2</v>
      </c>
      <c r="G123" s="118">
        <f>((E123-C123)/C123)</f>
        <v>0</v>
      </c>
      <c r="H123" s="183">
        <v>350890355.98000002</v>
      </c>
      <c r="I123" s="181">
        <v>90</v>
      </c>
      <c r="J123" s="118">
        <f t="shared" si="110"/>
        <v>9.4265407467384932E-2</v>
      </c>
      <c r="K123" s="118">
        <f t="shared" si="111"/>
        <v>0</v>
      </c>
      <c r="L123" s="183">
        <v>343955252.56999999</v>
      </c>
      <c r="M123" s="181">
        <v>90</v>
      </c>
      <c r="N123" s="118">
        <f t="shared" si="112"/>
        <v>-1.9764303269695197E-2</v>
      </c>
      <c r="O123" s="118">
        <f t="shared" si="113"/>
        <v>0</v>
      </c>
      <c r="P123" s="183">
        <v>353290627.05000001</v>
      </c>
      <c r="Q123" s="181">
        <v>90</v>
      </c>
      <c r="R123" s="118">
        <f t="shared" si="114"/>
        <v>2.7141247037941751E-2</v>
      </c>
      <c r="S123" s="118">
        <f t="shared" si="115"/>
        <v>0</v>
      </c>
      <c r="T123" s="183">
        <v>373266058.67000002</v>
      </c>
      <c r="U123" s="181">
        <v>90</v>
      </c>
      <c r="V123" s="118">
        <f t="shared" si="116"/>
        <v>5.654107437493084E-2</v>
      </c>
      <c r="W123" s="118">
        <f t="shared" si="117"/>
        <v>0</v>
      </c>
      <c r="X123" s="183">
        <v>372254974.44999999</v>
      </c>
      <c r="Y123" s="181">
        <v>90</v>
      </c>
      <c r="Z123" s="118">
        <f t="shared" si="118"/>
        <v>-2.7087494201928387E-3</v>
      </c>
      <c r="AA123" s="118">
        <f t="shared" si="119"/>
        <v>0</v>
      </c>
      <c r="AB123" s="183">
        <v>391366284.11000001</v>
      </c>
      <c r="AC123" s="181">
        <v>108</v>
      </c>
      <c r="AD123" s="118">
        <f t="shared" si="120"/>
        <v>5.1339299597639068E-2</v>
      </c>
      <c r="AE123" s="118">
        <f t="shared" si="121"/>
        <v>0.2</v>
      </c>
      <c r="AF123" s="183">
        <v>397514297.57999998</v>
      </c>
      <c r="AG123" s="181">
        <v>108</v>
      </c>
      <c r="AH123" s="118">
        <f t="shared" si="122"/>
        <v>1.5709103516622722E-2</v>
      </c>
      <c r="AI123" s="118">
        <f t="shared" si="123"/>
        <v>0</v>
      </c>
      <c r="AJ123" s="119">
        <f t="shared" si="130"/>
        <v>3.2081934198983961E-2</v>
      </c>
      <c r="AK123" s="119">
        <f t="shared" si="131"/>
        <v>2.5000000000000001E-2</v>
      </c>
      <c r="AL123" s="120">
        <f t="shared" si="132"/>
        <v>0.23966400729543916</v>
      </c>
      <c r="AM123" s="120">
        <f t="shared" si="133"/>
        <v>0.2</v>
      </c>
      <c r="AN123" s="121">
        <f t="shared" si="134"/>
        <v>3.5918535555305657E-2</v>
      </c>
      <c r="AO123" s="207">
        <f t="shared" si="135"/>
        <v>7.0710678118654752E-2</v>
      </c>
      <c r="AP123" s="125"/>
      <c r="AQ123" s="208"/>
      <c r="AR123" s="209"/>
      <c r="AS123" s="124"/>
      <c r="AT123" s="124"/>
    </row>
    <row r="124" spans="1:46" s="288" customFormat="1">
      <c r="A124" s="203" t="s">
        <v>121</v>
      </c>
      <c r="B124" s="183">
        <v>535560910.62</v>
      </c>
      <c r="C124" s="171">
        <v>120.92</v>
      </c>
      <c r="D124" s="183">
        <v>562581296.02999997</v>
      </c>
      <c r="E124" s="171">
        <v>120.92</v>
      </c>
      <c r="F124" s="118">
        <f>((D124-B124)/B124)</f>
        <v>5.0452497324196828E-2</v>
      </c>
      <c r="G124" s="118">
        <f>((E124-C124)/C124)</f>
        <v>0</v>
      </c>
      <c r="H124" s="183">
        <v>587716308.87</v>
      </c>
      <c r="I124" s="171">
        <v>120.92</v>
      </c>
      <c r="J124" s="118">
        <f t="shared" si="110"/>
        <v>4.4678010124708616E-2</v>
      </c>
      <c r="K124" s="118">
        <f t="shared" si="111"/>
        <v>0</v>
      </c>
      <c r="L124" s="183">
        <v>578906390.88999999</v>
      </c>
      <c r="M124" s="171">
        <v>120.92</v>
      </c>
      <c r="N124" s="118">
        <f t="shared" si="112"/>
        <v>-1.499008594289108E-2</v>
      </c>
      <c r="O124" s="118">
        <f t="shared" si="113"/>
        <v>0</v>
      </c>
      <c r="P124" s="183">
        <v>591118846.85000002</v>
      </c>
      <c r="Q124" s="171">
        <v>120.92</v>
      </c>
      <c r="R124" s="118">
        <f t="shared" si="114"/>
        <v>2.1095735255616775E-2</v>
      </c>
      <c r="S124" s="118">
        <f t="shared" si="115"/>
        <v>0</v>
      </c>
      <c r="T124" s="183">
        <v>609152256.28999996</v>
      </c>
      <c r="U124" s="171">
        <v>120.92</v>
      </c>
      <c r="V124" s="118">
        <f t="shared" si="116"/>
        <v>3.0507248307337465E-2</v>
      </c>
      <c r="W124" s="118">
        <f t="shared" si="117"/>
        <v>0</v>
      </c>
      <c r="X124" s="183">
        <v>619183573.54999995</v>
      </c>
      <c r="Y124" s="171">
        <v>120.92</v>
      </c>
      <c r="Z124" s="118">
        <f t="shared" si="118"/>
        <v>1.6467668233053984E-2</v>
      </c>
      <c r="AA124" s="118">
        <f t="shared" si="119"/>
        <v>0</v>
      </c>
      <c r="AB124" s="183">
        <v>663975839.27999997</v>
      </c>
      <c r="AC124" s="171">
        <v>120.92</v>
      </c>
      <c r="AD124" s="118">
        <f t="shared" si="120"/>
        <v>7.2340849537060561E-2</v>
      </c>
      <c r="AE124" s="118">
        <f t="shared" si="121"/>
        <v>0</v>
      </c>
      <c r="AF124" s="183">
        <v>681810630.59000003</v>
      </c>
      <c r="AG124" s="171">
        <v>120.92</v>
      </c>
      <c r="AH124" s="118">
        <f t="shared" si="122"/>
        <v>2.6860602833590597E-2</v>
      </c>
      <c r="AI124" s="118">
        <f t="shared" si="123"/>
        <v>0</v>
      </c>
      <c r="AJ124" s="119">
        <f t="shared" si="130"/>
        <v>3.0926565709084218E-2</v>
      </c>
      <c r="AK124" s="119">
        <f t="shared" si="131"/>
        <v>0</v>
      </c>
      <c r="AL124" s="120">
        <f t="shared" si="132"/>
        <v>0.21193263160608541</v>
      </c>
      <c r="AM124" s="120">
        <f t="shared" si="133"/>
        <v>0</v>
      </c>
      <c r="AN124" s="121">
        <f t="shared" si="134"/>
        <v>2.5956719079714679E-2</v>
      </c>
      <c r="AO124" s="207">
        <f t="shared" si="135"/>
        <v>0</v>
      </c>
      <c r="AP124" s="125"/>
      <c r="AQ124" s="208"/>
      <c r="AR124" s="209"/>
      <c r="AS124" s="124"/>
      <c r="AT124" s="124"/>
    </row>
    <row r="125" spans="1:46" ht="15.75" thickBot="1">
      <c r="A125" s="203" t="s">
        <v>186</v>
      </c>
      <c r="B125" s="183">
        <v>654350000</v>
      </c>
      <c r="C125" s="171">
        <v>100</v>
      </c>
      <c r="D125" s="183">
        <v>654350000</v>
      </c>
      <c r="E125" s="171">
        <v>100</v>
      </c>
      <c r="F125" s="118">
        <f>((D125-B125)/B125)</f>
        <v>0</v>
      </c>
      <c r="G125" s="118">
        <f>((E125-C125)/C125)</f>
        <v>0</v>
      </c>
      <c r="H125" s="183">
        <v>654350000</v>
      </c>
      <c r="I125" s="171">
        <v>100</v>
      </c>
      <c r="J125" s="118">
        <f t="shared" si="110"/>
        <v>0</v>
      </c>
      <c r="K125" s="118">
        <f t="shared" si="111"/>
        <v>0</v>
      </c>
      <c r="L125" s="183">
        <v>654350000</v>
      </c>
      <c r="M125" s="171">
        <v>100</v>
      </c>
      <c r="N125" s="118">
        <f t="shared" si="112"/>
        <v>0</v>
      </c>
      <c r="O125" s="118">
        <f t="shared" si="113"/>
        <v>0</v>
      </c>
      <c r="P125" s="183">
        <v>654350000</v>
      </c>
      <c r="Q125" s="171">
        <v>100</v>
      </c>
      <c r="R125" s="118">
        <f t="shared" si="114"/>
        <v>0</v>
      </c>
      <c r="S125" s="118">
        <f t="shared" si="115"/>
        <v>0</v>
      </c>
      <c r="T125" s="183">
        <v>654350000</v>
      </c>
      <c r="U125" s="171">
        <v>100</v>
      </c>
      <c r="V125" s="118">
        <f t="shared" si="116"/>
        <v>0</v>
      </c>
      <c r="W125" s="118">
        <f t="shared" si="117"/>
        <v>0</v>
      </c>
      <c r="X125" s="183">
        <v>654350000</v>
      </c>
      <c r="Y125" s="171">
        <v>100</v>
      </c>
      <c r="Z125" s="118">
        <f t="shared" si="118"/>
        <v>0</v>
      </c>
      <c r="AA125" s="118">
        <f t="shared" si="119"/>
        <v>0</v>
      </c>
      <c r="AB125" s="183">
        <v>654350000</v>
      </c>
      <c r="AC125" s="171">
        <v>100</v>
      </c>
      <c r="AD125" s="118">
        <f t="shared" si="120"/>
        <v>0</v>
      </c>
      <c r="AE125" s="118">
        <f t="shared" si="121"/>
        <v>0</v>
      </c>
      <c r="AF125" s="183">
        <v>654350000</v>
      </c>
      <c r="AG125" s="171">
        <v>100</v>
      </c>
      <c r="AH125" s="118">
        <f t="shared" si="122"/>
        <v>0</v>
      </c>
      <c r="AI125" s="118">
        <f t="shared" si="123"/>
        <v>0</v>
      </c>
      <c r="AJ125" s="119">
        <f t="shared" si="130"/>
        <v>0</v>
      </c>
      <c r="AK125" s="119">
        <f t="shared" si="131"/>
        <v>0</v>
      </c>
      <c r="AL125" s="120">
        <f t="shared" si="132"/>
        <v>0</v>
      </c>
      <c r="AM125" s="120">
        <f t="shared" si="133"/>
        <v>0</v>
      </c>
      <c r="AN125" s="121">
        <f t="shared" si="134"/>
        <v>0</v>
      </c>
      <c r="AO125" s="207">
        <f t="shared" si="135"/>
        <v>0</v>
      </c>
      <c r="AP125" s="125"/>
      <c r="AQ125" s="161">
        <f>SUM(AQ111,AQ122)</f>
        <v>248577406317.1752</v>
      </c>
      <c r="AR125" s="162"/>
      <c r="AS125" s="124" t="e">
        <f>(#REF!/AQ125)-1</f>
        <v>#REF!</v>
      </c>
      <c r="AT125" s="124" t="e">
        <f>(#REF!/AR125)-1</f>
        <v>#REF!</v>
      </c>
    </row>
    <row r="126" spans="1:46">
      <c r="A126" s="204" t="s">
        <v>48</v>
      </c>
      <c r="B126" s="186">
        <f>SUM(B116:B125)</f>
        <v>5387911412.8800001</v>
      </c>
      <c r="C126" s="176"/>
      <c r="D126" s="186">
        <f>SUM(D116:D125)</f>
        <v>5496936243.79</v>
      </c>
      <c r="E126" s="176"/>
      <c r="F126" s="118">
        <f>((D126-B126)/B126)</f>
        <v>2.0235082308400987E-2</v>
      </c>
      <c r="G126" s="118"/>
      <c r="H126" s="186">
        <f>SUM(H116:H125)</f>
        <v>5788767294.9800005</v>
      </c>
      <c r="I126" s="176"/>
      <c r="J126" s="118">
        <f>((H126-D126)/D126)</f>
        <v>5.3089764597449712E-2</v>
      </c>
      <c r="K126" s="118"/>
      <c r="L126" s="186">
        <f>SUM(L116:L125)</f>
        <v>5778612149.3100004</v>
      </c>
      <c r="M126" s="176"/>
      <c r="N126" s="118">
        <f>((L126-H126)/H126)</f>
        <v>-1.7542846607094718E-3</v>
      </c>
      <c r="O126" s="118"/>
      <c r="P126" s="186">
        <f>SUM(P116:P125)</f>
        <v>5847179420.2600002</v>
      </c>
      <c r="Q126" s="176"/>
      <c r="R126" s="118">
        <f>((P126-L126)/L126)</f>
        <v>1.1865698748822784E-2</v>
      </c>
      <c r="S126" s="118"/>
      <c r="T126" s="186">
        <f>SUM(T116:T125)</f>
        <v>5961724021.9099998</v>
      </c>
      <c r="U126" s="176"/>
      <c r="V126" s="118">
        <f>((T126-P126)/P126)</f>
        <v>1.9589718976830421E-2</v>
      </c>
      <c r="W126" s="118"/>
      <c r="X126" s="186">
        <f>SUM(X116:X125)</f>
        <v>5943197200.8599997</v>
      </c>
      <c r="Y126" s="176"/>
      <c r="Z126" s="118">
        <f>((X126-T126)/T126)</f>
        <v>-3.1076280924631967E-3</v>
      </c>
      <c r="AA126" s="118"/>
      <c r="AB126" s="186">
        <f>SUM(AB116:AB125)</f>
        <v>6114302805.1499996</v>
      </c>
      <c r="AC126" s="176"/>
      <c r="AD126" s="118">
        <f>((AB126-X126)/X126)</f>
        <v>2.8790161003784367E-2</v>
      </c>
      <c r="AE126" s="118"/>
      <c r="AF126" s="186">
        <f>SUM(AF116:AF125)</f>
        <v>6219440215.5799999</v>
      </c>
      <c r="AG126" s="176"/>
      <c r="AH126" s="118">
        <f>((AF126-AB126)/AB126)</f>
        <v>1.7195322799754765E-2</v>
      </c>
      <c r="AI126" s="118"/>
      <c r="AJ126" s="119">
        <f t="shared" si="130"/>
        <v>1.8237979460233797E-2</v>
      </c>
      <c r="AK126" s="119"/>
      <c r="AL126" s="120">
        <f t="shared" si="132"/>
        <v>0.13143757535958822</v>
      </c>
      <c r="AM126" s="120"/>
      <c r="AN126" s="121">
        <f t="shared" si="134"/>
        <v>1.7843885559155115E-2</v>
      </c>
      <c r="AO126" s="207"/>
    </row>
    <row r="127" spans="1:46" ht="15.75" thickBot="1">
      <c r="A127" s="160" t="s">
        <v>58</v>
      </c>
      <c r="B127" s="187">
        <f>SUM(B112,B126)</f>
        <v>1200203660445.0417</v>
      </c>
      <c r="C127" s="188"/>
      <c r="D127" s="187">
        <f>SUM(D112,D126)</f>
        <v>1213446968226.6919</v>
      </c>
      <c r="E127" s="188"/>
      <c r="F127" s="118">
        <f>((D127-B127)/B127)</f>
        <v>1.1034217123400089E-2</v>
      </c>
      <c r="G127" s="118"/>
      <c r="H127" s="187">
        <f>SUM(H112,H126)</f>
        <v>1216359792520.8215</v>
      </c>
      <c r="I127" s="188"/>
      <c r="J127" s="118">
        <f>((H127-D127)/D127)</f>
        <v>2.400454548406334E-3</v>
      </c>
      <c r="K127" s="118"/>
      <c r="L127" s="187">
        <f>SUM(L112,L126)</f>
        <v>1222702285755.812</v>
      </c>
      <c r="M127" s="188"/>
      <c r="N127" s="118">
        <f>((L127-H127)/H127)</f>
        <v>5.2143233227449088E-3</v>
      </c>
      <c r="O127" s="118"/>
      <c r="P127" s="187">
        <f>SUM(P112,P126)</f>
        <v>1230202056848.0518</v>
      </c>
      <c r="Q127" s="188"/>
      <c r="R127" s="118">
        <f>((P127-L127)/L127)</f>
        <v>6.1337671317133191E-3</v>
      </c>
      <c r="S127" s="118"/>
      <c r="T127" s="187">
        <f>SUM(T112,T126)</f>
        <v>1244928717907.1213</v>
      </c>
      <c r="U127" s="188"/>
      <c r="V127" s="118">
        <f>((T127-P127)/P127)</f>
        <v>1.1970928659314168E-2</v>
      </c>
      <c r="W127" s="118"/>
      <c r="X127" s="187">
        <f>SUM(X111,X126)</f>
        <v>10411008554.18</v>
      </c>
      <c r="Y127" s="188"/>
      <c r="Z127" s="118">
        <f>((X127-T127)/T127)</f>
        <v>-0.99163726532738183</v>
      </c>
      <c r="AA127" s="118"/>
      <c r="AB127" s="187">
        <f>SUM(AB111,AB126)</f>
        <v>10700851384.579998</v>
      </c>
      <c r="AC127" s="188"/>
      <c r="AD127" s="118">
        <f>((AB127-X127)/X127)</f>
        <v>2.7840033834534345E-2</v>
      </c>
      <c r="AE127" s="118"/>
      <c r="AF127" s="187">
        <f>SUM(AF111,AF126)</f>
        <v>10828658421.639999</v>
      </c>
      <c r="AG127" s="188"/>
      <c r="AH127" s="118">
        <f>((AF127-AB127)/AB127)</f>
        <v>1.1943632564056745E-2</v>
      </c>
      <c r="AI127" s="118"/>
      <c r="AJ127" s="119">
        <f t="shared" si="130"/>
        <v>-0.11438748851790149</v>
      </c>
      <c r="AK127" s="119"/>
      <c r="AL127" s="120">
        <f t="shared" si="132"/>
        <v>-0.99107611728803879</v>
      </c>
      <c r="AM127" s="120"/>
      <c r="AN127" s="121">
        <f t="shared" si="134"/>
        <v>0.35454635705820492</v>
      </c>
      <c r="AO127" s="207"/>
    </row>
  </sheetData>
  <protectedRanges>
    <protectedRange password="CADF" sqref="C72" name="BidOffer Prices_2_1_4"/>
    <protectedRange password="CADF" sqref="B42" name="Yield_2_1_2_3_1_1"/>
    <protectedRange password="CADF" sqref="B75" name="Yield_2_1_2_5_1"/>
    <protectedRange password="CADF" sqref="C17" name="Fund Name_1_1_1_1_1"/>
    <protectedRange password="CADF" sqref="E72" name="BidOffer Prices_2_1_3"/>
    <protectedRange password="CADF" sqref="D42" name="Yield_2_1_2_3"/>
    <protectedRange password="CADF" sqref="D75" name="Yield_2_1_2_5_1_1"/>
    <protectedRange password="CADF" sqref="E17" name="Fund Name_1_1_1_1_3"/>
    <protectedRange password="CADF" sqref="I72" name="BidOffer Prices_2_1_5"/>
    <protectedRange password="CADF" sqref="H42" name="Yield_2_1_2"/>
    <protectedRange password="CADF" sqref="H75" name="Yield_2_1_2_1"/>
    <protectedRange password="CADF" sqref="H17" name="Fund Name_1_1_1_3"/>
    <protectedRange password="CADF" sqref="I17" name="Fund Name_1_1_1_1_1_1"/>
    <protectedRange password="CADF" sqref="M72" name="BidOffer Prices_2_1_6"/>
    <protectedRange password="CADF" sqref="L42" name="Yield_2_1_2_2"/>
    <protectedRange password="CADF" sqref="L75" name="Yield_2_1_2_1_1"/>
    <protectedRange password="CADF" sqref="L17" name="Fund Name_1_1_1_2_1"/>
    <protectedRange password="CADF" sqref="M17" name="Fund Name_1_1_1_1_2_1"/>
    <protectedRange password="CADF" sqref="Q72" name="BidOffer Prices_2_1_7"/>
    <protectedRange password="CADF" sqref="P42" name="Yield_2_1_2_3_2"/>
    <protectedRange password="CADF" sqref="P17" name="Fund Name_1_1_1_4"/>
    <protectedRange password="CADF" sqref="Q17" name="Fund Name_1_1_1_3_1"/>
    <protectedRange password="CADF" sqref="P75" name="Yield_2_1_2_4"/>
    <protectedRange password="CADF" sqref="U72" name="BidOffer Prices_2_1"/>
    <protectedRange password="CADF" sqref="T42" name="Yield_2_1_2_5"/>
    <protectedRange password="CADF" sqref="T17" name="Fund Name_1_1_1"/>
    <protectedRange password="CADF" sqref="U17" name="Fund Name_1_1_1_1_4"/>
    <protectedRange password="CADF" sqref="T75" name="Yield_2_1_2_1_2"/>
    <protectedRange password="CADF" sqref="U75" name="Fund Name_2"/>
    <protectedRange password="CADF" sqref="Y72" name="BidOffer Prices_2_1_1"/>
    <protectedRange password="CADF" sqref="Y75" name="Fund Name_2_1"/>
    <protectedRange password="CADF" sqref="X42" name="Yield_2_1_2_2_1"/>
    <protectedRange password="CADF" sqref="X17" name="Fund Name_1_1_1_2_2"/>
    <protectedRange password="CADF" sqref="Y17" name="Fund Name_1_1_1_3_2"/>
    <protectedRange password="CADF" sqref="X75" name="Yield_2_1_2_3_3"/>
    <protectedRange password="CADF" sqref="AC72" name="BidOffer Prices_2_1_8"/>
    <protectedRange password="CADF" sqref="AB42" name="Yield_2_1_2_6"/>
    <protectedRange password="CADF" sqref="AB17" name="Fund Name_1_1_1_1"/>
    <protectedRange password="CADF" sqref="AC17" name="Fund Name_1_1_1_1_2"/>
    <protectedRange password="CADF" sqref="AB75" name="Yield_2_1_2_1_3"/>
    <protectedRange password="CADF" sqref="AG72" name="BidOffer Prices_2_1_9"/>
    <protectedRange password="CADF" sqref="AF42" name="Yield_2_1_2_2_2"/>
    <protectedRange password="CADF" sqref="AF17" name="Fund Name_1_1_1_2_3"/>
    <protectedRange password="CADF" sqref="AG17" name="Fund Name_1_1_1_3_3"/>
    <protectedRange password="CADF" sqref="AF75" name="Yield_2_1_2_3_4"/>
  </protectedRanges>
  <mergeCells count="43">
    <mergeCell ref="AH2:AI2"/>
    <mergeCell ref="AH114:AI114"/>
    <mergeCell ref="AF2:AG2"/>
    <mergeCell ref="AF114:AG114"/>
    <mergeCell ref="AL114:AM114"/>
    <mergeCell ref="J114:K114"/>
    <mergeCell ref="H114:I114"/>
    <mergeCell ref="N114:O114"/>
    <mergeCell ref="R114:S114"/>
    <mergeCell ref="P114:Q114"/>
    <mergeCell ref="V114:W114"/>
    <mergeCell ref="T114:U114"/>
    <mergeCell ref="Z114:AA114"/>
    <mergeCell ref="X114:Y114"/>
    <mergeCell ref="AB114:AC114"/>
    <mergeCell ref="AQ2:AR2"/>
    <mergeCell ref="L114:M114"/>
    <mergeCell ref="B2:C2"/>
    <mergeCell ref="B114:C114"/>
    <mergeCell ref="F114:G114"/>
    <mergeCell ref="D114:E114"/>
    <mergeCell ref="AJ114:AK114"/>
    <mergeCell ref="R2:S2"/>
    <mergeCell ref="P2:Q2"/>
    <mergeCell ref="AQ113:AR113"/>
    <mergeCell ref="X2:Y2"/>
    <mergeCell ref="AD114:AE114"/>
    <mergeCell ref="AN114:AO114"/>
    <mergeCell ref="A1:AO1"/>
    <mergeCell ref="AN2:AO2"/>
    <mergeCell ref="AL2:AM2"/>
    <mergeCell ref="AJ2:AK2"/>
    <mergeCell ref="J2:K2"/>
    <mergeCell ref="N2:O2"/>
    <mergeCell ref="H2:I2"/>
    <mergeCell ref="D2:E2"/>
    <mergeCell ref="F2:G2"/>
    <mergeCell ref="L2:M2"/>
    <mergeCell ref="V2:W2"/>
    <mergeCell ref="T2:U2"/>
    <mergeCell ref="AD2:AE2"/>
    <mergeCell ref="AB2:AC2"/>
    <mergeCell ref="Z2:AA2"/>
  </mergeCells>
  <hyperlinks>
    <hyperlink ref="B75" r:id="rId1" display="pgadmissions@hull.ac.uk"/>
  </hyperlinks>
  <pageMargins left="0.70866141732283472" right="0.70866141732283472" top="0.74803149606299213" bottom="0.74803149606299213" header="0.31496062992125984" footer="0.31496062992125984"/>
  <pageSetup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3</vt:i4>
      </vt:variant>
      <vt:variant>
        <vt:lpstr>Charts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Data</vt:lpstr>
      <vt:lpstr>NAV Trend</vt:lpstr>
      <vt:lpstr>Volatility Measure</vt:lpstr>
      <vt:lpstr>Total NAV</vt:lpstr>
      <vt:lpstr>Sector Trend</vt:lpstr>
      <vt:lpstr>Data!_GoBack</vt:lpstr>
      <vt:lpstr>Data!OLE_LINK6</vt:lpstr>
      <vt:lpstr>'NAV Trend'!Print_Area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udebu michael</dc:creator>
  <cp:lastModifiedBy>Isaac, Tunde</cp:lastModifiedBy>
  <cp:lastPrinted>2020-01-29T12:46:31Z</cp:lastPrinted>
  <dcterms:created xsi:type="dcterms:W3CDTF">2014-07-02T14:15:07Z</dcterms:created>
  <dcterms:modified xsi:type="dcterms:W3CDTF">2020-06-05T11:26:30Z</dcterms:modified>
</cp:coreProperties>
</file>