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0" i="11"/>
  <c r="AL150" i="11"/>
  <c r="AN150" i="11"/>
  <c r="AO139" i="11"/>
  <c r="AN139" i="11"/>
  <c r="AM139" i="11"/>
  <c r="AL139" i="11"/>
  <c r="AK139" i="11"/>
  <c r="AJ13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O5" i="11"/>
  <c r="AN5" i="11"/>
  <c r="AL5" i="11"/>
  <c r="AK5" i="11"/>
  <c r="AJ5" i="11"/>
  <c r="AF150" i="11"/>
  <c r="AH150" i="11"/>
  <c r="AH149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9" i="11"/>
  <c r="AF134" i="11"/>
  <c r="AF124" i="11"/>
  <c r="AF100" i="11"/>
  <c r="AG89" i="11"/>
  <c r="AF89" i="11"/>
  <c r="AF94" i="11" s="1"/>
  <c r="AF63" i="11"/>
  <c r="AF49" i="11"/>
  <c r="AF19" i="11"/>
  <c r="AF135" i="11" l="1"/>
  <c r="I89" i="9"/>
  <c r="G89" i="9"/>
  <c r="F89" i="9" l="1"/>
  <c r="D89" i="9"/>
  <c r="AM5" i="11" l="1"/>
  <c r="AE148" i="1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/>
  <c r="AB134" i="11"/>
  <c r="AB124" i="11"/>
  <c r="AB100" i="11"/>
  <c r="AC89" i="11"/>
  <c r="AB89" i="11"/>
  <c r="AB94" i="11" s="1"/>
  <c r="AB63" i="11"/>
  <c r="AB49" i="11"/>
  <c r="AB19" i="11"/>
  <c r="AB135" i="11" l="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AB150" i="11" l="1"/>
  <c r="X149" i="11"/>
  <c r="AD149" i="11" s="1"/>
  <c r="X134" i="11"/>
  <c r="AD134" i="11" s="1"/>
  <c r="X124" i="11"/>
  <c r="AD124" i="11" s="1"/>
  <c r="X100" i="11"/>
  <c r="AD100" i="11" s="1"/>
  <c r="Y89" i="11"/>
  <c r="AE89" i="11" s="1"/>
  <c r="X89" i="11"/>
  <c r="AD89" i="11" s="1"/>
  <c r="X63" i="11"/>
  <c r="AD63" i="11" s="1"/>
  <c r="X49" i="11"/>
  <c r="AD49" i="11" s="1"/>
  <c r="X19" i="11"/>
  <c r="AD19" i="11" s="1"/>
  <c r="X94" i="11" l="1"/>
  <c r="X135" i="11" l="1"/>
  <c r="AD135" i="11" s="1"/>
  <c r="AD94" i="11"/>
  <c r="W148" i="1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9" i="11"/>
  <c r="Z149" i="11" s="1"/>
  <c r="T134" i="11"/>
  <c r="Z134" i="11" s="1"/>
  <c r="T124" i="11"/>
  <c r="Z124" i="11" s="1"/>
  <c r="T100" i="11"/>
  <c r="Z100" i="11" s="1"/>
  <c r="U89" i="11"/>
  <c r="AA89" i="11" s="1"/>
  <c r="T89" i="11"/>
  <c r="T63" i="11"/>
  <c r="Z63" i="11" s="1"/>
  <c r="T49" i="11"/>
  <c r="Z49" i="11" s="1"/>
  <c r="T19" i="11"/>
  <c r="Z19" i="11" s="1"/>
  <c r="X150" i="11" l="1"/>
  <c r="AD150" i="11" s="1"/>
  <c r="T94" i="11"/>
  <c r="Z94" i="11" s="1"/>
  <c r="Z89" i="11"/>
  <c r="T135" i="11" l="1"/>
  <c r="Z135" i="11" s="1"/>
  <c r="I9" i="1"/>
  <c r="H9" i="1"/>
  <c r="G9" i="1"/>
  <c r="F9" i="1"/>
  <c r="E9" i="1"/>
  <c r="D9" i="1"/>
  <c r="C9" i="1"/>
  <c r="T150" i="11" l="1"/>
  <c r="Z150" i="11" s="1"/>
  <c r="J75" i="9"/>
  <c r="K75" i="9"/>
  <c r="J76" i="9"/>
  <c r="K76" i="9"/>
  <c r="S148" i="11" l="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9" i="11"/>
  <c r="V149" i="11" s="1"/>
  <c r="P134" i="11"/>
  <c r="V134" i="11" s="1"/>
  <c r="P124" i="11"/>
  <c r="V124" i="11" s="1"/>
  <c r="P100" i="11"/>
  <c r="V100" i="11" s="1"/>
  <c r="Q89" i="11"/>
  <c r="W89" i="11" s="1"/>
  <c r="P89" i="11"/>
  <c r="V89" i="11" s="1"/>
  <c r="P63" i="11"/>
  <c r="V63" i="11" s="1"/>
  <c r="P49" i="11"/>
  <c r="V49" i="11" s="1"/>
  <c r="P19" i="11"/>
  <c r="V19" i="11" s="1"/>
  <c r="P94" i="11" l="1"/>
  <c r="V94" i="11" s="1"/>
  <c r="P135" i="11" l="1"/>
  <c r="V135" i="11" s="1"/>
  <c r="P150" i="11" l="1"/>
  <c r="V150" i="11" s="1"/>
  <c r="O148" i="1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9" i="11"/>
  <c r="R149" i="11" s="1"/>
  <c r="L134" i="11"/>
  <c r="R134" i="11" s="1"/>
  <c r="L124" i="11"/>
  <c r="R124" i="11" s="1"/>
  <c r="L100" i="11"/>
  <c r="R100" i="11" s="1"/>
  <c r="M89" i="11"/>
  <c r="S89" i="11" s="1"/>
  <c r="L89" i="11"/>
  <c r="R89" i="11" s="1"/>
  <c r="L63" i="11"/>
  <c r="R63" i="11" s="1"/>
  <c r="L49" i="11"/>
  <c r="R49" i="11" s="1"/>
  <c r="L19" i="11"/>
  <c r="R19" i="11" s="1"/>
  <c r="L94" i="11" l="1"/>
  <c r="R94" i="11" s="1"/>
  <c r="D19" i="11"/>
  <c r="D49" i="11"/>
  <c r="D63" i="11"/>
  <c r="D89" i="11"/>
  <c r="D94" i="11" s="1"/>
  <c r="D100" i="11"/>
  <c r="D124" i="11"/>
  <c r="D134" i="11"/>
  <c r="D149" i="11"/>
  <c r="K148" i="1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9" i="11"/>
  <c r="H134" i="11"/>
  <c r="N134" i="11" s="1"/>
  <c r="H124" i="11"/>
  <c r="N124" i="11" s="1"/>
  <c r="H100" i="11"/>
  <c r="N100" i="11" s="1"/>
  <c r="I89" i="11"/>
  <c r="O89" i="11" s="1"/>
  <c r="H89" i="11"/>
  <c r="H94" i="11" s="1"/>
  <c r="H63" i="11"/>
  <c r="N63" i="11" s="1"/>
  <c r="H49" i="11"/>
  <c r="N49" i="11" s="1"/>
  <c r="H19" i="11"/>
  <c r="J19" i="11" l="1"/>
  <c r="N19" i="11"/>
  <c r="N94" i="11"/>
  <c r="N89" i="11"/>
  <c r="L135" i="11"/>
  <c r="R135" i="11" s="1"/>
  <c r="J149" i="11"/>
  <c r="N149" i="11"/>
  <c r="J94" i="11"/>
  <c r="J134" i="11"/>
  <c r="J124" i="11"/>
  <c r="J63" i="11"/>
  <c r="J89" i="11"/>
  <c r="J49" i="11"/>
  <c r="K89" i="11"/>
  <c r="D135" i="11"/>
  <c r="D150" i="11" s="1"/>
  <c r="J100" i="11"/>
  <c r="H135" i="11"/>
  <c r="G122" i="11"/>
  <c r="F122" i="11"/>
  <c r="G47" i="11"/>
  <c r="F47" i="11"/>
  <c r="L150" i="11" l="1"/>
  <c r="R150" i="11" s="1"/>
  <c r="N135" i="11"/>
  <c r="H150" i="11"/>
  <c r="J150" i="11" s="1"/>
  <c r="J135" i="11"/>
  <c r="N150" i="11" l="1"/>
  <c r="K122" i="9"/>
  <c r="J122" i="9"/>
  <c r="K47" i="9"/>
  <c r="J47" i="9"/>
  <c r="G92" i="11" l="1"/>
  <c r="F92" i="11"/>
  <c r="K92" i="9"/>
  <c r="J92" i="9"/>
  <c r="G148" i="11" l="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K132" i="9" l="1"/>
  <c r="J132" i="9"/>
  <c r="B149" i="11" l="1"/>
  <c r="B134" i="11"/>
  <c r="B124" i="11"/>
  <c r="B100" i="11"/>
  <c r="C89" i="11"/>
  <c r="B89" i="11"/>
  <c r="B63" i="11"/>
  <c r="B49" i="11"/>
  <c r="B19" i="11"/>
  <c r="F63" i="11" l="1"/>
  <c r="F89" i="11"/>
  <c r="F100" i="11"/>
  <c r="F149" i="11"/>
  <c r="F124" i="11"/>
  <c r="F134" i="11"/>
  <c r="F19" i="11"/>
  <c r="F49" i="11"/>
  <c r="G89" i="11"/>
  <c r="B94" i="11"/>
  <c r="F94" i="11" l="1"/>
  <c r="B135" i="11"/>
  <c r="F135" i="11" l="1"/>
  <c r="B150" i="11"/>
  <c r="F150" i="11" l="1"/>
  <c r="K121" i="9"/>
  <c r="J121" i="9"/>
  <c r="K60" i="9"/>
  <c r="J60" i="9"/>
  <c r="K46" i="9"/>
  <c r="J46" i="9"/>
  <c r="K91" i="9" l="1"/>
  <c r="J91" i="9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l="1"/>
  <c r="H75" i="9"/>
  <c r="H76" i="9"/>
  <c r="H90" i="9"/>
  <c r="H91" i="9"/>
  <c r="H89" i="9"/>
  <c r="H68" i="9"/>
  <c r="H69" i="9"/>
  <c r="H70" i="9"/>
  <c r="H78" i="9"/>
  <c r="H86" i="9"/>
  <c r="H71" i="9"/>
  <c r="H79" i="9"/>
  <c r="H87" i="9"/>
  <c r="H72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<sst xmlns="http://schemas.openxmlformats.org/spreadsheetml/2006/main" count="672" uniqueCount="245">
  <si>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</si>
  <si>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</si>
  <si>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</si>
  <si>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</si>
  <si>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</si>
  <si>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</si>
  <si>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</si>
  <si>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</si>
  <si>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</si>
  <si>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</si>
  <si>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</si>
  <si>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</si>
  <si>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</si>
  <si>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</si>
  <si>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</si>
  <si>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</si>
  <si>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</si>
  <si>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</si>
  <si>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</si>
  <si>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</si>
  <si>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</si>
  <si>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</si>
  <si>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</si>
  <si>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</si>
  <si>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</si>
  <si>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</si>
  <si>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</si>
  <si>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</si>
  <si>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</si>
  <si>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</si>
  <si>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</si>
  <si>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</si>
  <si>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</si>
  <si>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</si>
  <si>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</si>
  <si>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</si>
  <si>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</si>
  <si>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</si>
  <si>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</si>
  <si>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</si>
  <si>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</si>
  <si>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</si>
  <si>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</si>
  <si>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</si>
  <si>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</si>
  <si>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</si>
  <si>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</si>
  <si>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</si>
  <si>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</si>
  <si>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</si>
  <si>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</si>
  <si>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</si>
  <si>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</si>
  <si>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</si>
  <si>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</si>
  <si>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</si>
  <si>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</si>
  <si>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</si>
  <si>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</si>
  <si>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</si>
  <si>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</si>
  <si>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</si>
  <si>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</si>
  <si>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</si>
  <si>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</si>
  <si>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</si>
  <si>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</si>
  <si>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</si>
  <si>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</si>
  <si>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</si>
  <si>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</si>
  <si>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</si>
  <si>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</si>
  <si>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</si>
  <si>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</si>
  <si>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</si>
  <si>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</si>
  <si>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</si>
  <si>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</si>
  <si>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</si>
  <si>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</si>
  <si>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</si>
  <si>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</si>
  <si>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</si>
  <si>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</si>
  <si>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</si>
  <si>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</si>
  <si>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</si>
  <si>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</si>
  <si>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</si>
  <si>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</si>
  <si>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</si>
  <si>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</si>
  <si>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</si>
  <si>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</si>
  <si>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</si>
  <si>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</si>
  <si>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</si>
  <si>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</si>
  <si>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</si>
  <si>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</si>
  <si>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</si>
  <si>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</si>
  <si>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</si>
  <si>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</si>
  <si>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</si>
  <si>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</si>
  <si>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</si>
  <si>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</si>
  <si>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</si>
  <si>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</si>
  <si>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</si>
  <si>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</si>
  <si>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</si>
  <si>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</si>
  <si>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</si>
  <si>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</si>
  <si>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</si>
  <si>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</si>
  <si>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</si>
  <si>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</si>
  <si>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</si>
  <si>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</si>
  <si>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</si>
  <si>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</si>
  <si>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</si>
  <si>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</si>
  <si>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</si>
  <si>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</si>
  <si>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</si>
  <si>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</si>
  <si>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</si>
  <si>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</si>
  <si>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</si>
  <si>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</si>
  <si>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</si>
  <si>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</si>
  <si>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</si>
  <si>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</si>
  <si>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</si>
  <si>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</si>
  <si>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</si>
  <si>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</si>
  <si>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</si>
  <si>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</si>
  <si>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</si>
  <si>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</si>
  <si>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</si>
  <si>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</si>
  <si>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</si>
  <si>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</si>
  <si>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</si>
  <si>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</si>
  <si>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</si>
  <si>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</si>
  <si>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</si>
  <si>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</si>
  <si>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</si>
  <si>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</si>
  <si>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</si>
  <si>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</si>
  <si>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</si>
  <si>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</si>
  <si>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</si>
  <si>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</si>
  <si>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</si>
  <si>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</si>
  <si>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</si>
  <si>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</si>
  <si>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</si>
  <si>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</si>
  <si>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</si>
  <si>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</si>
  <si>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</si>
  <si>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</si>
  <si>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</si>
  <si>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</si>
  <si>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</si>
  <si>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</si>
  <si>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</si>
  <si>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</si>
  <si>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</si>
  <si>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</si>
  <si>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</si>
  <si>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</si>
  <si>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</si>
  <si>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</si>
  <si>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</si>
  <si>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</si>
  <si>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</si>
  <si>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</si>
  <si>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</si>
  <si>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</si>
  <si>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</si>
  <si>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</si>
  <si>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</si>
  <si>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</si>
  <si>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</si>
  <si>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</si>
  <si>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</si>
  <si>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</si>
  <si>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</si>
  <si>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</si>
  <si>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</si>
  <si>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</si>
  <si>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</si>
  <si>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</si>
  <si>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</si>
  <si>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</si>
  <si>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</si>
  <si>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</si>
  <si>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</si>
  <si>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</si>
  <si>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FBN Nigeria Bond Fund (FBN Fixed Income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</si>
  <si>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</si>
  <si>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</si>
  <si>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</si>
  <si>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</si>
  <si>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</si>
  <si>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</si>
  <si>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NAV and Unit Price as at Week Ended May 28, 2021</t>
  </si>
  <si>
    <t>NAV and Unit Price as at Week Ended June 4, 2021</t>
  </si>
  <si>
    <t>Norrenberger Investment &amp; Capital Mgt. Ltd.</t>
  </si>
  <si>
    <t>Norrenberger Islamic Fund</t>
  </si>
  <si>
    <t>GDL Income Fund</t>
  </si>
  <si>
    <t>Growth &amp; Development Asset Management Limited</t>
  </si>
  <si>
    <t>NAV and Unit Price as at Week Ended June 11, 2021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</si>
  <si>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</si>
  <si>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</si>
  <si>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</si>
  <si>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</si>
  <si>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</si>
  <si>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</si>
  <si>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</si>
  <si>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</si>
  <si>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June 18, 2021</t>
  </si>
  <si>
    <t>NAV and Unit Price as at Week Ended June 25, 2021</t>
  </si>
  <si>
    <t>NAV and Unit Price as at Week Ended July 2, 2021</t>
  </si>
  <si>
    <t>NAV and Unit Price as at Week Ended July 9, 2021</t>
  </si>
  <si>
    <t>UPDC Real Estate Investment Trust</t>
  </si>
  <si>
    <t>NAV and Unit Price as at Week Ended July 16, 2021</t>
  </si>
  <si>
    <t>NET ASSET VALUES AND UNIT PRICES OF FUND MANAGEMENT AND COLLECTIVE INVESTMENT SCHEMES AS AT WEEK ENDED JULY 23, 2021</t>
  </si>
  <si>
    <t>NAV and Unit Price as at Week Ended July 23, 2021</t>
  </si>
  <si>
    <t>MARKET CAPITALIZATION OF EXCHANGE TRADED FUNDS AS AT JULY 23, 2021</t>
  </si>
  <si>
    <t>The chart above shows that Money Market Funds category has 38.28% share of the Total NAV, followed by Fixed Income Funds with 34.99%, Bond Funds at 18.30%, Real Estate Funds at 3.99%.  Next is Mixed/Balanced Funds at 2.28%, Equity Fund at 1.19% and Ethical Fund at 0.97%.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</si>
</sst>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4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0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80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0" fillId="0" borderId="0" xfId="0"/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10" fillId="8" borderId="0" xfId="0" applyFont="1" applyFill="1"/>
    <xf numFmtId="2" fontId="2" fillId="8" borderId="1" xfId="0" applyNumberFormat="1" applyFont="1" applyFill="1" applyBorder="1"/>
    <xf numFmtId="0" fontId="2" fillId="7" borderId="1" xfId="0" applyFont="1" applyFill="1" applyBorder="1" applyAlignment="1">
      <alignment horizontal="center" vertical="center" wrapText="1"/>
    </xf>
    <xf numFmtId="164" fontId="91" fillId="0" borderId="1" xfId="2" applyFont="1" applyBorder="1"/>
    <xf numFmtId="0" fontId="2" fillId="7" borderId="1" xfId="0" applyFont="1" applyFill="1" applyBorder="1" applyAlignment="1">
      <alignment horizontal="center" vertical="center" wrapText="1"/>
    </xf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9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3" fontId="93" fillId="0" borderId="0" xfId="0" applyNumberFormat="1" applyFont="1"/>
    <xf numFmtId="0" fontId="93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23RD JULY,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12385767292.767826</c:v>
                </c:pt>
                <c:pt idx="1">
                  <c:v>29061287191.330006</c:v>
                </c:pt>
                <c:pt idx="2" formatCode="#,##0.00">
                  <c:v>445875574264.78143</c:v>
                </c:pt>
                <c:pt idx="3" formatCode="#,##0.00">
                  <c:v>15154387184.809999</c:v>
                </c:pt>
                <c:pt idx="4" formatCode="#,##0.00">
                  <c:v>50858219353.32</c:v>
                </c:pt>
                <c:pt idx="5" formatCode="#,##0.00">
                  <c:v>487806910536.82715</c:v>
                </c:pt>
                <c:pt idx="6" formatCode="#,##0.00">
                  <c:v>233210190604.78525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23,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1308590940011.543</c:v>
                </c:pt>
                <c:pt idx="1">
                  <c:v>1303575574220.2813</c:v>
                </c:pt>
                <c:pt idx="2">
                  <c:v>1287601653865.6008</c:v>
                </c:pt>
                <c:pt idx="3">
                  <c:v>1281928049348.3359</c:v>
                </c:pt>
                <c:pt idx="4">
                  <c:v>1273920222256.7163</c:v>
                </c:pt>
                <c:pt idx="5">
                  <c:v>1271869056842.6748</c:v>
                </c:pt>
                <c:pt idx="6">
                  <c:v>1269254385162.4199</c:v>
                </c:pt>
                <c:pt idx="7">
                  <c:v>1274352336428.6216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23,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11983520113.686577</c:v>
                </c:pt>
                <c:pt idx="1">
                  <c:v>11837865464.026423</c:v>
                </c:pt>
                <c:pt idx="2">
                  <c:v>11631992386.925907</c:v>
                </c:pt>
                <c:pt idx="3">
                  <c:v>11458166250.695719</c:v>
                </c:pt>
                <c:pt idx="4">
                  <c:v>12578465029.407524</c:v>
                </c:pt>
                <c:pt idx="5">
                  <c:v>12447197716.010809</c:v>
                </c:pt>
                <c:pt idx="6">
                  <c:v>12157267575.015984</c:v>
                </c:pt>
                <c:pt idx="7">
                  <c:v>12385767292.767826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28732633001.037762</c:v>
                </c:pt>
                <c:pt idx="1">
                  <c:v>29060330282.149998</c:v>
                </c:pt>
                <c:pt idx="2">
                  <c:v>29034018551.799995</c:v>
                </c:pt>
                <c:pt idx="3">
                  <c:v>28446848790.600002</c:v>
                </c:pt>
                <c:pt idx="4">
                  <c:v>28806894707.309998</c:v>
                </c:pt>
                <c:pt idx="5">
                  <c:v>28943512920.520004</c:v>
                </c:pt>
                <c:pt idx="6">
                  <c:v>29015430731.900002</c:v>
                </c:pt>
                <c:pt idx="7">
                  <c:v>29061287191.330006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14850896645.41</c:v>
                </c:pt>
                <c:pt idx="1">
                  <c:v>15100301201.859999</c:v>
                </c:pt>
                <c:pt idx="2">
                  <c:v>15010766217.84</c:v>
                </c:pt>
                <c:pt idx="3">
                  <c:v>14915859543.049999</c:v>
                </c:pt>
                <c:pt idx="4">
                  <c:v>15092191477.120001</c:v>
                </c:pt>
                <c:pt idx="5">
                  <c:v>15021890816.76</c:v>
                </c:pt>
                <c:pt idx="6">
                  <c:v>15012657517.560001</c:v>
                </c:pt>
                <c:pt idx="7">
                  <c:v>15154387184.809999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49739045723.34108</c:v>
                </c:pt>
                <c:pt idx="1">
                  <c:v>49757863653.061081</c:v>
                </c:pt>
                <c:pt idx="2">
                  <c:v>49767162113.861076</c:v>
                </c:pt>
                <c:pt idx="3">
                  <c:v>49770858981.061081</c:v>
                </c:pt>
                <c:pt idx="4">
                  <c:v>49786909507.401077</c:v>
                </c:pt>
                <c:pt idx="5">
                  <c:v>50815035001.089996</c:v>
                </c:pt>
                <c:pt idx="6">
                  <c:v>50853477891.900002</c:v>
                </c:pt>
                <c:pt idx="7">
                  <c:v>50858219353.32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44351</c:v>
                </c:pt>
                <c:pt idx="1">
                  <c:v>44358</c:v>
                </c:pt>
                <c:pt idx="2">
                  <c:v>44365</c:v>
                </c:pt>
                <c:pt idx="3">
                  <c:v>44372</c:v>
                </c:pt>
                <c:pt idx="4">
                  <c:v>44379</c:v>
                </c:pt>
                <c:pt idx="5">
                  <c:v>44386</c:v>
                </c:pt>
                <c:pt idx="6">
                  <c:v>44393</c:v>
                </c:pt>
                <c:pt idx="7">
                  <c:v>44400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502195240193.08795</c:v>
                </c:pt>
                <c:pt idx="1">
                  <c:v>501813826861.20276</c:v>
                </c:pt>
                <c:pt idx="2">
                  <c:v>489812631106.65686</c:v>
                </c:pt>
                <c:pt idx="3">
                  <c:v>486990523595.61725</c:v>
                </c:pt>
                <c:pt idx="4">
                  <c:v>480202118256.41742</c:v>
                </c:pt>
                <c:pt idx="5">
                  <c:v>479513324678.64954</c:v>
                </c:pt>
                <c:pt idx="6">
                  <c:v>481336393819.54895</c:v>
                </c:pt>
                <c:pt idx="7">
                  <c:v>487806910536.82715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44351</c:v>
                </c:pt>
                <c:pt idx="1">
                  <c:v>44358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446584299195.1875</c:v>
                </c:pt>
                <c:pt idx="1">
                  <c:v>442884955463.2851</c:v>
                </c:pt>
                <c:pt idx="2">
                  <c:v>439618097870.117</c:v>
                </c:pt>
                <c:pt idx="3">
                  <c:v>439766168917.76257</c:v>
                </c:pt>
                <c:pt idx="4">
                  <c:v>449754244700.12366</c:v>
                </c:pt>
                <c:pt idx="5">
                  <c:v>448850035849.367</c:v>
                </c:pt>
                <c:pt idx="6">
                  <c:v>445337854955.06866</c:v>
                </c:pt>
                <c:pt idx="7">
                  <c:v>445875574264.78143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254505305139.79208</c:v>
                </c:pt>
                <c:pt idx="1">
                  <c:v>253120431294.69586</c:v>
                </c:pt>
                <c:pt idx="2">
                  <c:v>252726985618.3999</c:v>
                </c:pt>
                <c:pt idx="3">
                  <c:v>250579623269.54941</c:v>
                </c:pt>
                <c:pt idx="4">
                  <c:v>237699398578.93661</c:v>
                </c:pt>
                <c:pt idx="5">
                  <c:v>236278059860.27734</c:v>
                </c:pt>
                <c:pt idx="6">
                  <c:v>235541302671.42651</c:v>
                </c:pt>
                <c:pt idx="7">
                  <c:v>233210190604.78525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el:+4413047" TargetMode="External"/><Relationship Id="rId2" Type="http://schemas.openxmlformats.org/officeDocument/2006/relationships/hyperlink" Target="tel:+4463517" TargetMode="External"/><Relationship Id="rId1" Type="http://schemas.openxmlformats.org/officeDocument/2006/relationships/hyperlink" Target="tel:+4410156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tabSelected="1" zoomScale="130" zoomScaleNormal="13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40" t="s">
        <v>241</v>
      </c>
      <c r="B1" s="441"/>
      <c r="C1" s="441"/>
      <c r="D1" s="441"/>
      <c r="E1" s="441"/>
      <c r="F1" s="441"/>
      <c r="G1" s="441"/>
      <c r="H1" s="441"/>
      <c r="I1" s="441"/>
      <c r="J1" s="441"/>
      <c r="K1" s="442"/>
      <c r="M1" s="4"/>
    </row>
    <row r="2" spans="1:19" ht="24.75" customHeight="1" thickBot="1">
      <c r="A2" s="185"/>
      <c r="B2" s="188"/>
      <c r="C2" s="186"/>
      <c r="D2" s="433" t="s">
        <v>240</v>
      </c>
      <c r="E2" s="434"/>
      <c r="F2" s="435"/>
      <c r="G2" s="433" t="s">
        <v>242</v>
      </c>
      <c r="H2" s="434"/>
      <c r="I2" s="435"/>
      <c r="J2" s="448" t="s">
        <v>83</v>
      </c>
      <c r="K2" s="449"/>
      <c r="M2" s="4"/>
    </row>
    <row r="3" spans="1:19" ht="14.25" customHeight="1">
      <c r="A3" s="393" t="s">
        <v>2</v>
      </c>
      <c r="B3" s="187" t="s">
        <v>3</v>
      </c>
      <c r="C3" s="187" t="s">
        <v>4</v>
      </c>
      <c r="D3" s="394" t="s">
        <v>78</v>
      </c>
      <c r="E3" s="395" t="s">
        <v>82</v>
      </c>
      <c r="F3" s="395" t="s">
        <v>5</v>
      </c>
      <c r="G3" s="394" t="s">
        <v>78</v>
      </c>
      <c r="H3" s="395" t="s">
        <v>82</v>
      </c>
      <c r="I3" s="395" t="s">
        <v>5</v>
      </c>
      <c r="J3" s="396" t="s">
        <v>78</v>
      </c>
      <c r="K3" s="397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16">
        <v>1</v>
      </c>
      <c r="B5" s="417" t="s">
        <v>7</v>
      </c>
      <c r="C5" s="417" t="s">
        <v>8</v>
      </c>
      <c r="D5" s="72">
        <v>6390173293.6300001</v>
      </c>
      <c r="E5" s="54">
        <f>(D5/$D$19)</f>
        <v>0.42565237274983087</v>
      </c>
      <c r="F5" s="72">
        <v>10426.540000000001</v>
      </c>
      <c r="G5" s="72">
        <v>6428645891.7299995</v>
      </c>
      <c r="H5" s="54">
        <v>0.23</v>
      </c>
      <c r="I5" s="72">
        <v>10505.23</v>
      </c>
      <c r="J5" s="184">
        <f t="shared" ref="J5:J13" si="0">((G5-D5)/D5)</f>
        <v>6.020587601020237E-3</v>
      </c>
      <c r="K5" s="184">
        <f t="shared" ref="K5:K13" si="1">((I5-F5)/F5)</f>
        <v>7.5470865694658709E-3</v>
      </c>
      <c r="L5" s="9"/>
      <c r="M5" s="192"/>
      <c r="N5" s="272"/>
    </row>
    <row r="6" spans="1:19" ht="12.75" customHeight="1">
      <c r="A6" s="416">
        <v>2</v>
      </c>
      <c r="B6" s="53" t="s">
        <v>168</v>
      </c>
      <c r="C6" s="417" t="s">
        <v>60</v>
      </c>
      <c r="D6" s="73">
        <v>815332116.92999995</v>
      </c>
      <c r="E6" s="54">
        <f t="shared" ref="E6:E18" si="2">(D6/$D$19)</f>
        <v>5.430964610871343E-2</v>
      </c>
      <c r="F6" s="72">
        <v>1.6</v>
      </c>
      <c r="G6" s="73">
        <v>823001419.88</v>
      </c>
      <c r="H6" s="54">
        <f t="shared" ref="H6:H18" si="3">(G6/$G$19)</f>
        <v>5.430779944074119E-2</v>
      </c>
      <c r="I6" s="72">
        <v>1.62</v>
      </c>
      <c r="J6" s="184">
        <f t="shared" si="0"/>
        <v>9.40635452811249E-3</v>
      </c>
      <c r="K6" s="184">
        <f t="shared" si="1"/>
        <v>1.2500000000000011E-2</v>
      </c>
      <c r="L6" s="9"/>
      <c r="M6" s="192"/>
      <c r="N6" s="272"/>
    </row>
    <row r="7" spans="1:19" ht="12.95" customHeight="1">
      <c r="A7" s="416">
        <v>3</v>
      </c>
      <c r="B7" s="53" t="s">
        <v>75</v>
      </c>
      <c r="C7" s="417" t="s">
        <v>13</v>
      </c>
      <c r="D7" s="73">
        <v>264668685.69999999</v>
      </c>
      <c r="E7" s="54">
        <f t="shared" si="2"/>
        <v>1.7629702495405786E-2</v>
      </c>
      <c r="F7" s="72">
        <v>135.04</v>
      </c>
      <c r="G7" s="73">
        <v>265396714.46000001</v>
      </c>
      <c r="H7" s="54">
        <f t="shared" si="3"/>
        <v>1.7512863517570702E-2</v>
      </c>
      <c r="I7" s="72">
        <v>135.41999999999999</v>
      </c>
      <c r="J7" s="184">
        <f t="shared" si="0"/>
        <v>2.7507174038157107E-3</v>
      </c>
      <c r="K7" s="184">
        <f t="shared" si="1"/>
        <v>2.813981042653995E-3</v>
      </c>
      <c r="L7" s="9"/>
      <c r="M7" s="232"/>
      <c r="N7" s="10"/>
    </row>
    <row r="8" spans="1:19" ht="12.95" customHeight="1">
      <c r="A8" s="416">
        <v>4</v>
      </c>
      <c r="B8" s="417" t="s">
        <v>14</v>
      </c>
      <c r="C8" s="417" t="s">
        <v>15</v>
      </c>
      <c r="D8" s="73">
        <v>577447689</v>
      </c>
      <c r="E8" s="54">
        <f t="shared" si="2"/>
        <v>3.8464055302971582E-2</v>
      </c>
      <c r="F8" s="95">
        <v>16.78</v>
      </c>
      <c r="G8" s="73">
        <v>582230170</v>
      </c>
      <c r="H8" s="54">
        <f t="shared" si="3"/>
        <v>3.8419908565065462E-2</v>
      </c>
      <c r="I8" s="95">
        <v>16.940000000000001</v>
      </c>
      <c r="J8" s="184">
        <f t="shared" si="0"/>
        <v>8.2821025888632493E-3</v>
      </c>
      <c r="K8" s="184">
        <f t="shared" si="1"/>
        <v>9.5351609058402943E-3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16">
        <v>5</v>
      </c>
      <c r="B9" s="417" t="s">
        <v>76</v>
      </c>
      <c r="C9" s="417" t="s">
        <v>20</v>
      </c>
      <c r="D9" s="72">
        <v>335725335.99000001</v>
      </c>
      <c r="E9" s="54">
        <f t="shared" si="2"/>
        <v>2.2362818548102417E-2</v>
      </c>
      <c r="F9" s="72">
        <v>159.899</v>
      </c>
      <c r="G9" s="72">
        <v>338998892.12</v>
      </c>
      <c r="H9" s="54">
        <f t="shared" si="3"/>
        <v>2.2369686611926846E-2</v>
      </c>
      <c r="I9" s="72">
        <v>160.07640000000001</v>
      </c>
      <c r="J9" s="228">
        <f>((G9-D9)/D9)</f>
        <v>9.7506973084018362E-3</v>
      </c>
      <c r="K9" s="228">
        <f>((I9-F9)/F9)</f>
        <v>1.1094503405274941E-3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16">
        <v>6</v>
      </c>
      <c r="B10" s="417" t="s">
        <v>55</v>
      </c>
      <c r="C10" s="417" t="s">
        <v>99</v>
      </c>
      <c r="D10" s="72">
        <v>1810078248.5</v>
      </c>
      <c r="E10" s="54">
        <f t="shared" si="2"/>
        <v>0.1205701419873722</v>
      </c>
      <c r="F10" s="72">
        <v>0.87880000000000003</v>
      </c>
      <c r="G10" s="72">
        <v>1828102378.9000001</v>
      </c>
      <c r="H10" s="54">
        <f t="shared" si="3"/>
        <v>0.12063189072616533</v>
      </c>
      <c r="I10" s="72">
        <v>0.88890000000000002</v>
      </c>
      <c r="J10" s="184">
        <f t="shared" si="0"/>
        <v>9.9576526124970418E-3</v>
      </c>
      <c r="K10" s="184">
        <f t="shared" si="1"/>
        <v>1.1492944924897585E-2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16">
        <v>7</v>
      </c>
      <c r="B11" s="417" t="s">
        <v>9</v>
      </c>
      <c r="C11" s="417" t="s">
        <v>16</v>
      </c>
      <c r="D11" s="72">
        <v>2622696620.9400001</v>
      </c>
      <c r="E11" s="54">
        <f t="shared" si="2"/>
        <v>0.17469902433145398</v>
      </c>
      <c r="F11" s="72">
        <v>20.124199999999998</v>
      </c>
      <c r="G11" s="72">
        <v>2660271840.6599998</v>
      </c>
      <c r="H11" s="54">
        <f t="shared" si="3"/>
        <v>0.1755446662552296</v>
      </c>
      <c r="I11" s="72">
        <v>20.408899999999999</v>
      </c>
      <c r="J11" s="184">
        <f t="shared" si="0"/>
        <v>1.4326940988901898E-2</v>
      </c>
      <c r="K11" s="184">
        <f t="shared" si="1"/>
        <v>1.4147146221961662E-2</v>
      </c>
      <c r="L11" s="48"/>
      <c r="M11" s="225"/>
      <c r="N11" s="10"/>
    </row>
    <row r="12" spans="1:19" ht="12.95" customHeight="1">
      <c r="A12" s="416">
        <v>8</v>
      </c>
      <c r="B12" s="74" t="s">
        <v>17</v>
      </c>
      <c r="C12" s="74" t="s">
        <v>71</v>
      </c>
      <c r="D12" s="72">
        <v>322362543.88999999</v>
      </c>
      <c r="E12" s="54">
        <f t="shared" si="2"/>
        <v>2.1472716839969142E-2</v>
      </c>
      <c r="F12" s="72">
        <v>158.97999999999999</v>
      </c>
      <c r="G12" s="72">
        <v>325116994.63</v>
      </c>
      <c r="H12" s="54">
        <f t="shared" si="3"/>
        <v>2.1453655015221007E-2</v>
      </c>
      <c r="I12" s="72">
        <v>160.30000000000001</v>
      </c>
      <c r="J12" s="184">
        <f>((G12-D12)/D12)</f>
        <v>8.5445743998716957E-3</v>
      </c>
      <c r="K12" s="184">
        <f>((I12-F12)/F12)</f>
        <v>8.3029311863128796E-3</v>
      </c>
      <c r="L12" s="9"/>
      <c r="M12" s="342"/>
      <c r="N12" s="10"/>
    </row>
    <row r="13" spans="1:19" ht="12.95" customHeight="1">
      <c r="A13" s="416">
        <v>9</v>
      </c>
      <c r="B13" s="417" t="s">
        <v>73</v>
      </c>
      <c r="C13" s="417" t="s">
        <v>72</v>
      </c>
      <c r="D13" s="72">
        <v>232205480.11000001</v>
      </c>
      <c r="E13" s="54">
        <f t="shared" si="2"/>
        <v>1.5467313487861425E-2</v>
      </c>
      <c r="F13" s="72">
        <v>11.482733</v>
      </c>
      <c r="G13" s="72">
        <v>235239527.02000001</v>
      </c>
      <c r="H13" s="54">
        <f t="shared" si="3"/>
        <v>1.5522866358845071E-2</v>
      </c>
      <c r="I13" s="72">
        <v>11.67709</v>
      </c>
      <c r="J13" s="184">
        <f t="shared" si="0"/>
        <v>1.306621578682257E-2</v>
      </c>
      <c r="K13" s="184">
        <f t="shared" si="1"/>
        <v>1.6926022750855578E-2</v>
      </c>
      <c r="L13" s="47"/>
      <c r="M13"/>
      <c r="N13" s="49"/>
      <c r="O13" s="49"/>
    </row>
    <row r="14" spans="1:19" ht="12.95" customHeight="1">
      <c r="A14" s="416">
        <v>10</v>
      </c>
      <c r="B14" s="417" t="s">
        <v>7</v>
      </c>
      <c r="C14" s="53" t="s">
        <v>90</v>
      </c>
      <c r="D14" s="72">
        <v>310079761.62</v>
      </c>
      <c r="E14" s="54">
        <f t="shared" si="2"/>
        <v>2.0654555081757241E-2</v>
      </c>
      <c r="F14" s="72">
        <v>2657.28</v>
      </c>
      <c r="G14" s="72">
        <v>314349288.56</v>
      </c>
      <c r="H14" s="54">
        <f t="shared" si="3"/>
        <v>2.074312109928721E-2</v>
      </c>
      <c r="I14" s="72">
        <v>2693.96</v>
      </c>
      <c r="J14" s="184">
        <f t="shared" ref="J14:J19" si="4">((G14-D14)/D14)</f>
        <v>1.3769124813867294E-2</v>
      </c>
      <c r="K14" s="184">
        <f>((I14-F14)/F14)</f>
        <v>1.3803588631984522E-2</v>
      </c>
      <c r="L14" s="47"/>
      <c r="M14" s="338"/>
      <c r="N14" s="278"/>
      <c r="O14" s="278"/>
    </row>
    <row r="15" spans="1:19" ht="12.95" customHeight="1">
      <c r="A15" s="416">
        <v>11</v>
      </c>
      <c r="B15" s="417" t="s">
        <v>104</v>
      </c>
      <c r="C15" s="72" t="s">
        <v>105</v>
      </c>
      <c r="D15" s="72">
        <v>292139547.68000001</v>
      </c>
      <c r="E15" s="54">
        <f t="shared" si="2"/>
        <v>1.9459549206280787E-2</v>
      </c>
      <c r="F15" s="72">
        <v>134.44999999999999</v>
      </c>
      <c r="G15" s="72">
        <v>298662398.00999999</v>
      </c>
      <c r="H15" s="54">
        <f t="shared" si="3"/>
        <v>1.9707982537846482E-2</v>
      </c>
      <c r="I15" s="72">
        <v>136.82</v>
      </c>
      <c r="J15" s="184">
        <f t="shared" si="4"/>
        <v>2.2327857976780663E-2</v>
      </c>
      <c r="K15" s="184">
        <f>((I15-F15)/F15)</f>
        <v>1.7627370769802937E-2</v>
      </c>
      <c r="L15" s="47"/>
      <c r="M15" s="328"/>
      <c r="N15" s="278"/>
      <c r="O15" s="278"/>
    </row>
    <row r="16" spans="1:19" ht="12.95" customHeight="1">
      <c r="A16" s="416">
        <v>12</v>
      </c>
      <c r="B16" s="422" t="s">
        <v>64</v>
      </c>
      <c r="C16" s="422" t="s">
        <v>157</v>
      </c>
      <c r="D16" s="72">
        <v>331865006.95999998</v>
      </c>
      <c r="E16" s="54">
        <f t="shared" si="2"/>
        <v>2.2105680261594204E-2</v>
      </c>
      <c r="F16" s="72">
        <v>1.32</v>
      </c>
      <c r="G16" s="72">
        <v>336873024.69</v>
      </c>
      <c r="H16" s="54">
        <f t="shared" si="3"/>
        <v>2.2229405952334694E-2</v>
      </c>
      <c r="I16" s="72">
        <v>1.34</v>
      </c>
      <c r="J16" s="184">
        <f t="shared" si="4"/>
        <v>1.5090526644780118E-2</v>
      </c>
      <c r="K16" s="184">
        <f>((I16-F16)/F16)</f>
        <v>1.5151515151515164E-2</v>
      </c>
      <c r="L16" s="47"/>
      <c r="M16" s="49"/>
      <c r="N16" s="278"/>
      <c r="O16" s="278"/>
    </row>
    <row r="17" spans="1:18" ht="12.95" customHeight="1">
      <c r="A17" s="416">
        <v>13</v>
      </c>
      <c r="B17" s="417" t="s">
        <v>114</v>
      </c>
      <c r="C17" s="53" t="s">
        <v>160</v>
      </c>
      <c r="D17" s="72">
        <v>302657022.32999998</v>
      </c>
      <c r="E17" s="54">
        <f t="shared" si="2"/>
        <v>2.0160123014595396E-2</v>
      </c>
      <c r="F17" s="72">
        <v>1.64</v>
      </c>
      <c r="G17" s="72">
        <v>307757715.69</v>
      </c>
      <c r="H17" s="54">
        <f t="shared" si="3"/>
        <v>2.0308159738618856E-2</v>
      </c>
      <c r="I17" s="72">
        <v>1.6705000000000001</v>
      </c>
      <c r="J17" s="184">
        <f t="shared" si="4"/>
        <v>1.6853048116089998E-2</v>
      </c>
      <c r="K17" s="184">
        <f>((I17-F17)/F17)</f>
        <v>1.8597560975609877E-2</v>
      </c>
      <c r="L17" s="47"/>
      <c r="M17" s="49"/>
      <c r="N17" s="278"/>
      <c r="O17" s="278"/>
    </row>
    <row r="18" spans="1:18" ht="12.95" customHeight="1">
      <c r="A18" s="416">
        <v>14</v>
      </c>
      <c r="B18" s="417" t="s">
        <v>171</v>
      </c>
      <c r="C18" s="53" t="s">
        <v>172</v>
      </c>
      <c r="D18" s="72">
        <v>405226164.27999997</v>
      </c>
      <c r="E18" s="54">
        <f t="shared" si="2"/>
        <v>2.6992300584091466E-2</v>
      </c>
      <c r="F18" s="72">
        <v>135.69</v>
      </c>
      <c r="G18" s="72">
        <v>409740928.45999998</v>
      </c>
      <c r="H18" s="54">
        <f t="shared" si="3"/>
        <v>2.7037776154399951E-2</v>
      </c>
      <c r="I18" s="72">
        <v>137.21</v>
      </c>
      <c r="J18" s="184">
        <f t="shared" si="4"/>
        <v>1.114134421211862E-2</v>
      </c>
      <c r="K18" s="184">
        <f>((I18-F18)/F18)</f>
        <v>1.1202004569238781E-2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15012657517.560001</v>
      </c>
      <c r="E19" s="65">
        <f>(D19/$D$135)</f>
        <v>1.1827934331413723E-2</v>
      </c>
      <c r="F19" s="78"/>
      <c r="G19" s="77">
        <f>SUM(G5:G18)</f>
        <v>15154387184.809999</v>
      </c>
      <c r="H19" s="65">
        <f>(G19/$G$135)</f>
        <v>1.1891834582640023E-2</v>
      </c>
      <c r="I19" s="78"/>
      <c r="J19" s="184">
        <f t="shared" si="4"/>
        <v>9.4406781133999605E-3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16">
        <v>15</v>
      </c>
      <c r="B21" s="417" t="s">
        <v>7</v>
      </c>
      <c r="C21" s="417" t="s">
        <v>48</v>
      </c>
      <c r="D21" s="83">
        <v>203537181058.82001</v>
      </c>
      <c r="E21" s="54">
        <f>(D21/$D$49)</f>
        <v>0.42285849080243298</v>
      </c>
      <c r="F21" s="83">
        <v>100</v>
      </c>
      <c r="G21" s="83">
        <v>209459319379.85999</v>
      </c>
      <c r="H21" s="54">
        <f t="shared" ref="H21:H48" si="5">(G21/$G$49)</f>
        <v>0.4293898156328943</v>
      </c>
      <c r="I21" s="83">
        <v>100</v>
      </c>
      <c r="J21" s="184">
        <f>((G21-D21)/D21)</f>
        <v>2.9096100723378621E-2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16">
        <v>16</v>
      </c>
      <c r="B22" s="417" t="s">
        <v>21</v>
      </c>
      <c r="C22" s="417" t="s">
        <v>22</v>
      </c>
      <c r="D22" s="83">
        <v>132467517562.33</v>
      </c>
      <c r="E22" s="54">
        <f t="shared" ref="E22:E44" si="7">(D22/$D$49)</f>
        <v>0.27520777415387282</v>
      </c>
      <c r="F22" s="83">
        <v>100</v>
      </c>
      <c r="G22" s="83">
        <v>132988353771.14999</v>
      </c>
      <c r="H22" s="54">
        <f t="shared" si="5"/>
        <v>0.27262498931144191</v>
      </c>
      <c r="I22" s="83">
        <v>100</v>
      </c>
      <c r="J22" s="184">
        <f t="shared" ref="J22:J49" si="8">((G22-D22)/D22)</f>
        <v>3.9318031952619839E-3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16">
        <v>17</v>
      </c>
      <c r="B23" s="417" t="s">
        <v>55</v>
      </c>
      <c r="C23" s="417" t="s">
        <v>100</v>
      </c>
      <c r="D23" s="83">
        <v>11146501341.67</v>
      </c>
      <c r="E23" s="54">
        <f t="shared" si="7"/>
        <v>2.3157404020957489E-2</v>
      </c>
      <c r="F23" s="83">
        <v>1</v>
      </c>
      <c r="G23" s="83">
        <v>10723807603.32</v>
      </c>
      <c r="H23" s="54">
        <f t="shared" si="5"/>
        <v>2.1983713989452393E-2</v>
      </c>
      <c r="I23" s="83">
        <v>1</v>
      </c>
      <c r="J23" s="184">
        <f t="shared" si="8"/>
        <v>-3.7921651412699799E-2</v>
      </c>
      <c r="K23" s="184">
        <f t="shared" si="6"/>
        <v>0</v>
      </c>
      <c r="L23" s="9"/>
      <c r="M23" s="4"/>
      <c r="N23" s="10"/>
    </row>
    <row r="24" spans="1:18" ht="12.95" customHeight="1">
      <c r="A24" s="416">
        <v>18</v>
      </c>
      <c r="B24" s="417" t="s">
        <v>50</v>
      </c>
      <c r="C24" s="417" t="s">
        <v>51</v>
      </c>
      <c r="D24" s="83">
        <v>672963844</v>
      </c>
      <c r="E24" s="54">
        <f t="shared" si="7"/>
        <v>1.3981154399313744E-3</v>
      </c>
      <c r="F24" s="83">
        <v>100</v>
      </c>
      <c r="G24" s="83">
        <v>666353436.34000003</v>
      </c>
      <c r="H24" s="54">
        <f t="shared" si="5"/>
        <v>1.3660188528421707E-3</v>
      </c>
      <c r="I24" s="83">
        <v>100</v>
      </c>
      <c r="J24" s="184">
        <f t="shared" si="8"/>
        <v>-9.8228273612868365E-3</v>
      </c>
      <c r="K24" s="184">
        <f t="shared" si="6"/>
        <v>0</v>
      </c>
      <c r="L24" s="9"/>
      <c r="M24" s="231"/>
      <c r="N24" s="94"/>
    </row>
    <row r="25" spans="1:18" ht="12.95" customHeight="1">
      <c r="A25" s="416">
        <v>19</v>
      </c>
      <c r="B25" s="417" t="s">
        <v>9</v>
      </c>
      <c r="C25" s="417" t="s">
        <v>23</v>
      </c>
      <c r="D25" s="83">
        <v>53840607959.959999</v>
      </c>
      <c r="E25" s="54">
        <f t="shared" si="7"/>
        <v>0.11185650753045825</v>
      </c>
      <c r="F25" s="75">
        <v>1</v>
      </c>
      <c r="G25" s="83">
        <v>53954290560.470001</v>
      </c>
      <c r="H25" s="54">
        <f t="shared" si="5"/>
        <v>0.11060583479863741</v>
      </c>
      <c r="I25" s="75">
        <v>1</v>
      </c>
      <c r="J25" s="184">
        <f t="shared" si="8"/>
        <v>2.1114657656641847E-3</v>
      </c>
      <c r="K25" s="184">
        <f t="shared" si="6"/>
        <v>0</v>
      </c>
      <c r="L25" s="9"/>
      <c r="M25" s="213"/>
      <c r="N25" s="10"/>
    </row>
    <row r="26" spans="1:18" ht="12.95" customHeight="1">
      <c r="A26" s="416">
        <v>20</v>
      </c>
      <c r="B26" s="417" t="s">
        <v>73</v>
      </c>
      <c r="C26" s="417" t="s">
        <v>74</v>
      </c>
      <c r="D26" s="83">
        <v>1425762196.9300001</v>
      </c>
      <c r="E26" s="54">
        <f t="shared" si="7"/>
        <v>2.9620909934030722E-3</v>
      </c>
      <c r="F26" s="75">
        <v>10</v>
      </c>
      <c r="G26" s="83">
        <v>1418153993.04</v>
      </c>
      <c r="H26" s="54">
        <f t="shared" si="5"/>
        <v>2.9072035725761533E-3</v>
      </c>
      <c r="I26" s="75">
        <v>10</v>
      </c>
      <c r="J26" s="184">
        <f t="shared" si="8"/>
        <v>-5.3362362295636323E-3</v>
      </c>
      <c r="K26" s="184">
        <f t="shared" si="6"/>
        <v>0</v>
      </c>
      <c r="L26" s="9"/>
      <c r="M26" s="49"/>
      <c r="N26" s="49"/>
      <c r="O26" s="445"/>
      <c r="P26" s="445"/>
    </row>
    <row r="27" spans="1:18" ht="12.95" customHeight="1">
      <c r="A27" s="416">
        <v>21</v>
      </c>
      <c r="B27" s="417" t="s">
        <v>104</v>
      </c>
      <c r="C27" s="417" t="s">
        <v>106</v>
      </c>
      <c r="D27" s="83">
        <v>22780692802.310001</v>
      </c>
      <c r="E27" s="54">
        <f t="shared" si="7"/>
        <v>4.7328008217991491E-2</v>
      </c>
      <c r="F27" s="75">
        <v>1</v>
      </c>
      <c r="G27" s="83">
        <v>23872625058.419998</v>
      </c>
      <c r="H27" s="54">
        <f t="shared" si="5"/>
        <v>4.893867746184323E-2</v>
      </c>
      <c r="I27" s="75">
        <v>1</v>
      </c>
      <c r="J27" s="184">
        <f t="shared" si="8"/>
        <v>4.7932355068642733E-2</v>
      </c>
      <c r="K27" s="184">
        <f t="shared" si="6"/>
        <v>0</v>
      </c>
      <c r="L27" s="9"/>
      <c r="M27" s="231"/>
      <c r="N27" s="10"/>
      <c r="O27" s="444"/>
      <c r="P27" s="444"/>
    </row>
    <row r="28" spans="1:18" ht="12.95" customHeight="1">
      <c r="A28" s="416">
        <v>22</v>
      </c>
      <c r="B28" s="417" t="s">
        <v>111</v>
      </c>
      <c r="C28" s="417" t="s">
        <v>110</v>
      </c>
      <c r="D28" s="83">
        <v>2388309609.0387764</v>
      </c>
      <c r="E28" s="54">
        <f t="shared" si="7"/>
        <v>4.9618305195807486E-3</v>
      </c>
      <c r="F28" s="75">
        <v>100</v>
      </c>
      <c r="G28" s="83">
        <v>2368607488.8000002</v>
      </c>
      <c r="H28" s="54">
        <f t="shared" si="5"/>
        <v>4.8556251205899665E-3</v>
      </c>
      <c r="I28" s="75">
        <v>100</v>
      </c>
      <c r="J28" s="184">
        <f t="shared" si="8"/>
        <v>-8.2493995603466694E-3</v>
      </c>
      <c r="K28" s="184">
        <f t="shared" si="6"/>
        <v>0</v>
      </c>
      <c r="L28" s="9"/>
      <c r="M28" s="4"/>
      <c r="N28" s="10"/>
      <c r="O28" s="445"/>
      <c r="P28" s="445"/>
    </row>
    <row r="29" spans="1:18" ht="12.95" customHeight="1">
      <c r="A29" s="416">
        <v>23</v>
      </c>
      <c r="B29" s="417" t="s">
        <v>112</v>
      </c>
      <c r="C29" s="417" t="s">
        <v>113</v>
      </c>
      <c r="D29" s="83">
        <v>4835504887.0100002</v>
      </c>
      <c r="E29" s="54">
        <f t="shared" si="7"/>
        <v>1.004599890866098E-2</v>
      </c>
      <c r="F29" s="75">
        <v>100</v>
      </c>
      <c r="G29" s="83">
        <v>4848054038.4099998</v>
      </c>
      <c r="H29" s="54">
        <f t="shared" si="5"/>
        <v>9.938469369109101E-3</v>
      </c>
      <c r="I29" s="75">
        <v>100</v>
      </c>
      <c r="J29" s="184">
        <f t="shared" si="8"/>
        <v>2.5952101576220917E-3</v>
      </c>
      <c r="K29" s="184">
        <f t="shared" si="6"/>
        <v>0</v>
      </c>
      <c r="L29" s="9"/>
      <c r="M29" s="333"/>
      <c r="N29" s="10"/>
    </row>
    <row r="30" spans="1:18" ht="12.95" customHeight="1">
      <c r="A30" s="416">
        <v>24</v>
      </c>
      <c r="B30" s="417" t="s">
        <v>114</v>
      </c>
      <c r="C30" s="53" t="s">
        <v>119</v>
      </c>
      <c r="D30" s="83">
        <v>1023613264.5700001</v>
      </c>
      <c r="E30" s="54">
        <f t="shared" si="7"/>
        <v>2.1266068340424485E-3</v>
      </c>
      <c r="F30" s="75">
        <v>10</v>
      </c>
      <c r="G30" s="83">
        <v>1019010674.33</v>
      </c>
      <c r="H30" s="54">
        <f t="shared" si="5"/>
        <v>2.088963178501485E-3</v>
      </c>
      <c r="I30" s="75">
        <v>10</v>
      </c>
      <c r="J30" s="184">
        <f t="shared" si="8"/>
        <v>-4.4964151983058441E-3</v>
      </c>
      <c r="K30" s="184">
        <f t="shared" si="6"/>
        <v>0</v>
      </c>
      <c r="L30" s="9"/>
      <c r="M30" s="360"/>
      <c r="N30" s="361"/>
    </row>
    <row r="31" spans="1:18" ht="12.95" customHeight="1">
      <c r="A31" s="416">
        <v>25</v>
      </c>
      <c r="B31" s="417" t="s">
        <v>14</v>
      </c>
      <c r="C31" s="417" t="s">
        <v>121</v>
      </c>
      <c r="D31" s="74">
        <v>1893805899</v>
      </c>
      <c r="E31" s="54">
        <f t="shared" si="7"/>
        <v>3.9344747733951321E-3</v>
      </c>
      <c r="F31" s="75">
        <v>100</v>
      </c>
      <c r="G31" s="83">
        <v>1893806899</v>
      </c>
      <c r="H31" s="54">
        <f t="shared" si="5"/>
        <v>3.8822879670070325E-3</v>
      </c>
      <c r="I31" s="75">
        <v>100</v>
      </c>
      <c r="J31" s="184">
        <f t="shared" si="8"/>
        <v>5.2803721887656875E-7</v>
      </c>
      <c r="K31" s="184">
        <f t="shared" ref="K31:K48" si="9">((I31-F31)/F31)</f>
        <v>0</v>
      </c>
      <c r="L31" s="9"/>
      <c r="M31" s="274"/>
      <c r="N31" s="10"/>
      <c r="O31" s="445"/>
      <c r="P31" s="445"/>
    </row>
    <row r="32" spans="1:18" ht="12.95" customHeight="1">
      <c r="A32" s="416">
        <v>26</v>
      </c>
      <c r="B32" s="417" t="s">
        <v>64</v>
      </c>
      <c r="C32" s="417" t="s">
        <v>122</v>
      </c>
      <c r="D32" s="74">
        <v>7674184169.4799995</v>
      </c>
      <c r="E32" s="54">
        <f t="shared" si="7"/>
        <v>1.5943494545639987E-2</v>
      </c>
      <c r="F32" s="75">
        <v>100</v>
      </c>
      <c r="G32" s="74">
        <v>7499832799.54</v>
      </c>
      <c r="H32" s="54">
        <f t="shared" si="5"/>
        <v>1.5374593179269438E-2</v>
      </c>
      <c r="I32" s="75">
        <v>100</v>
      </c>
      <c r="J32" s="184">
        <f t="shared" si="8"/>
        <v>-2.2719205858179655E-2</v>
      </c>
      <c r="K32" s="184">
        <f t="shared" si="9"/>
        <v>0</v>
      </c>
      <c r="L32" s="9"/>
      <c r="M32" s="329"/>
      <c r="N32" s="211"/>
    </row>
    <row r="33" spans="1:15" ht="12.95" customHeight="1">
      <c r="A33" s="416">
        <v>27</v>
      </c>
      <c r="B33" s="417" t="s">
        <v>124</v>
      </c>
      <c r="C33" s="417" t="s">
        <v>126</v>
      </c>
      <c r="D33" s="74">
        <v>6073468491.1999998</v>
      </c>
      <c r="E33" s="54">
        <f t="shared" si="7"/>
        <v>1.2617929101527524E-2</v>
      </c>
      <c r="F33" s="75">
        <v>100</v>
      </c>
      <c r="G33" s="74">
        <v>6084781928.9499998</v>
      </c>
      <c r="H33" s="54">
        <f t="shared" si="5"/>
        <v>1.2473750981210478E-2</v>
      </c>
      <c r="I33" s="75">
        <v>100</v>
      </c>
      <c r="J33" s="184">
        <f t="shared" si="8"/>
        <v>1.8627638830089137E-3</v>
      </c>
      <c r="K33" s="184">
        <f t="shared" si="9"/>
        <v>0</v>
      </c>
      <c r="L33" s="9"/>
      <c r="M33" s="343"/>
      <c r="N33" s="343"/>
    </row>
    <row r="34" spans="1:15" ht="12.95" customHeight="1">
      <c r="A34" s="416">
        <v>28</v>
      </c>
      <c r="B34" s="417" t="s">
        <v>124</v>
      </c>
      <c r="C34" s="417" t="s">
        <v>125</v>
      </c>
      <c r="D34" s="74">
        <v>153512243.53999999</v>
      </c>
      <c r="E34" s="54">
        <f t="shared" si="7"/>
        <v>3.1892922602804705E-4</v>
      </c>
      <c r="F34" s="75">
        <v>1000000</v>
      </c>
      <c r="G34" s="74">
        <v>152230656.34999999</v>
      </c>
      <c r="H34" s="54">
        <f t="shared" si="5"/>
        <v>3.1207154524004493E-4</v>
      </c>
      <c r="I34" s="75">
        <v>1000000</v>
      </c>
      <c r="J34" s="184">
        <f t="shared" si="8"/>
        <v>-8.3484363230354342E-3</v>
      </c>
      <c r="K34" s="184">
        <f t="shared" si="9"/>
        <v>0</v>
      </c>
      <c r="L34" s="9"/>
      <c r="M34" s="362"/>
      <c r="N34" s="211"/>
    </row>
    <row r="35" spans="1:15" ht="12.95" customHeight="1">
      <c r="A35" s="416">
        <v>29</v>
      </c>
      <c r="B35" s="417" t="s">
        <v>136</v>
      </c>
      <c r="C35" s="417" t="s">
        <v>137</v>
      </c>
      <c r="D35" s="74">
        <v>4274651348.7399998</v>
      </c>
      <c r="E35" s="54">
        <f t="shared" si="7"/>
        <v>8.8807981354149367E-3</v>
      </c>
      <c r="F35" s="75">
        <v>1</v>
      </c>
      <c r="G35" s="74">
        <v>4361794455.4399996</v>
      </c>
      <c r="H35" s="54">
        <f t="shared" si="5"/>
        <v>8.9416413774046043E-3</v>
      </c>
      <c r="I35" s="75">
        <v>1</v>
      </c>
      <c r="J35" s="184">
        <f t="shared" si="8"/>
        <v>2.0386015043235325E-2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16">
        <v>30</v>
      </c>
      <c r="B36" s="417" t="s">
        <v>18</v>
      </c>
      <c r="C36" s="74" t="s">
        <v>142</v>
      </c>
      <c r="D36" s="74">
        <v>9542500770.7900009</v>
      </c>
      <c r="E36" s="54">
        <f t="shared" si="7"/>
        <v>1.9825014051124183E-2</v>
      </c>
      <c r="F36" s="75">
        <v>1</v>
      </c>
      <c r="G36" s="74">
        <v>9234073129.6599998</v>
      </c>
      <c r="H36" s="54">
        <f t="shared" si="5"/>
        <v>1.892977104300959E-2</v>
      </c>
      <c r="I36" s="75">
        <v>1</v>
      </c>
      <c r="J36" s="184">
        <f t="shared" si="8"/>
        <v>-3.2321468820218607E-2</v>
      </c>
      <c r="K36" s="184">
        <f t="shared" si="9"/>
        <v>0</v>
      </c>
      <c r="L36" s="9"/>
      <c r="M36" s="308"/>
      <c r="N36" s="446"/>
      <c r="O36" s="340"/>
    </row>
    <row r="37" spans="1:15" ht="12.95" customHeight="1" thickBot="1">
      <c r="A37" s="416">
        <v>31</v>
      </c>
      <c r="B37" s="417" t="s">
        <v>77</v>
      </c>
      <c r="C37" s="417" t="s">
        <v>145</v>
      </c>
      <c r="D37" s="74">
        <v>520652613.99000001</v>
      </c>
      <c r="E37" s="54">
        <f t="shared" si="7"/>
        <v>1.0816813785021844E-3</v>
      </c>
      <c r="F37" s="75">
        <v>100</v>
      </c>
      <c r="G37" s="74">
        <v>523249846.23000002</v>
      </c>
      <c r="H37" s="54">
        <f t="shared" si="5"/>
        <v>1.0726577154353313E-3</v>
      </c>
      <c r="I37" s="75">
        <v>100</v>
      </c>
      <c r="J37" s="228">
        <f t="shared" ref="J37:J47" si="10">((G37-D37)/D37)</f>
        <v>4.9884167873396942E-3</v>
      </c>
      <c r="K37" s="228">
        <f t="shared" ref="K37:K47" si="11">((I37-F37)/F37)</f>
        <v>0</v>
      </c>
      <c r="L37" s="9"/>
      <c r="M37" s="299"/>
      <c r="N37" s="447"/>
      <c r="O37" s="341"/>
    </row>
    <row r="38" spans="1:15" ht="12.95" customHeight="1">
      <c r="A38" s="416">
        <v>32</v>
      </c>
      <c r="B38" s="53" t="s">
        <v>168</v>
      </c>
      <c r="C38" s="417" t="s">
        <v>155</v>
      </c>
      <c r="D38" s="73">
        <v>5820907032.21</v>
      </c>
      <c r="E38" s="54">
        <f t="shared" si="7"/>
        <v>1.2093220265393509E-2</v>
      </c>
      <c r="F38" s="75">
        <v>1</v>
      </c>
      <c r="G38" s="73">
        <v>5685371481.6700001</v>
      </c>
      <c r="H38" s="54">
        <f t="shared" si="5"/>
        <v>1.1654962975848988E-2</v>
      </c>
      <c r="I38" s="75">
        <v>1</v>
      </c>
      <c r="J38" s="228">
        <f t="shared" si="10"/>
        <v>-2.3284266488025618E-2</v>
      </c>
      <c r="K38" s="228">
        <f t="shared" si="11"/>
        <v>0</v>
      </c>
      <c r="L38" s="9"/>
      <c r="M38" s="4"/>
      <c r="N38" s="211"/>
    </row>
    <row r="39" spans="1:15" ht="12.95" customHeight="1">
      <c r="A39" s="416">
        <v>33</v>
      </c>
      <c r="B39" s="417" t="s">
        <v>225</v>
      </c>
      <c r="C39" s="417" t="s">
        <v>156</v>
      </c>
      <c r="D39" s="73">
        <v>639145600.86000001</v>
      </c>
      <c r="E39" s="54">
        <f t="shared" si="7"/>
        <v>1.3278563787545495E-3</v>
      </c>
      <c r="F39" s="75">
        <v>10</v>
      </c>
      <c r="G39" s="73">
        <v>628063686.88999999</v>
      </c>
      <c r="H39" s="54">
        <f t="shared" si="5"/>
        <v>1.2875251935213904E-3</v>
      </c>
      <c r="I39" s="75">
        <v>10</v>
      </c>
      <c r="J39" s="184">
        <f t="shared" si="10"/>
        <v>-1.7338637636070405E-2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16">
        <v>34</v>
      </c>
      <c r="B40" s="53" t="s">
        <v>52</v>
      </c>
      <c r="C40" s="417" t="s">
        <v>167</v>
      </c>
      <c r="D40" s="73">
        <v>775612872.04999995</v>
      </c>
      <c r="E40" s="54">
        <f t="shared" si="7"/>
        <v>1.6113738375261399E-3</v>
      </c>
      <c r="F40" s="75">
        <v>1</v>
      </c>
      <c r="G40" s="73">
        <v>776351366.88</v>
      </c>
      <c r="H40" s="54">
        <f t="shared" si="5"/>
        <v>1.5915136709023499E-3</v>
      </c>
      <c r="I40" s="75">
        <v>1</v>
      </c>
      <c r="J40" s="184">
        <f t="shared" si="10"/>
        <v>9.5214359716355474E-4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16">
        <v>35</v>
      </c>
      <c r="B41" s="417" t="s">
        <v>11</v>
      </c>
      <c r="C41" s="53" t="s">
        <v>209</v>
      </c>
      <c r="D41" s="73">
        <v>6499246640.54</v>
      </c>
      <c r="E41" s="54">
        <f t="shared" si="7"/>
        <v>1.3502504119762324E-2</v>
      </c>
      <c r="F41" s="75">
        <v>100</v>
      </c>
      <c r="G41" s="73">
        <v>6329830088.8500004</v>
      </c>
      <c r="H41" s="54">
        <f>(G41/$G$49)</f>
        <v>1.2976097615927742E-2</v>
      </c>
      <c r="I41" s="75">
        <v>100</v>
      </c>
      <c r="J41" s="184">
        <f t="shared" si="10"/>
        <v>-2.6067106090918155E-2</v>
      </c>
      <c r="K41" s="184">
        <f t="shared" si="11"/>
        <v>0</v>
      </c>
      <c r="L41" s="9"/>
      <c r="M41" s="332"/>
      <c r="N41" s="211"/>
    </row>
    <row r="42" spans="1:15" ht="12.95" customHeight="1">
      <c r="A42" s="416">
        <v>36</v>
      </c>
      <c r="B42" s="417" t="s">
        <v>169</v>
      </c>
      <c r="C42" s="53" t="s">
        <v>170</v>
      </c>
      <c r="D42" s="73">
        <v>484725649.48000002</v>
      </c>
      <c r="E42" s="54">
        <f t="shared" si="7"/>
        <v>1.0070413451049407E-3</v>
      </c>
      <c r="F42" s="75">
        <v>1</v>
      </c>
      <c r="G42" s="73">
        <v>441520170.52999997</v>
      </c>
      <c r="H42" s="54">
        <f>(G42/$G$49)</f>
        <v>9.0511257834398242E-4</v>
      </c>
      <c r="I42" s="75">
        <v>1</v>
      </c>
      <c r="J42" s="184">
        <f t="shared" si="10"/>
        <v>-8.9133882220488361E-2</v>
      </c>
      <c r="K42" s="184">
        <f t="shared" si="11"/>
        <v>0</v>
      </c>
      <c r="L42" s="9"/>
      <c r="M42" s="4"/>
      <c r="N42" s="211"/>
    </row>
    <row r="43" spans="1:15" ht="12.95" customHeight="1">
      <c r="A43" s="416">
        <v>37</v>
      </c>
      <c r="B43" s="417" t="s">
        <v>171</v>
      </c>
      <c r="C43" s="53" t="s">
        <v>173</v>
      </c>
      <c r="D43" s="73">
        <v>223372449.81999999</v>
      </c>
      <c r="E43" s="54">
        <f t="shared" si="7"/>
        <v>4.6406723590433808E-4</v>
      </c>
      <c r="F43" s="75">
        <v>100</v>
      </c>
      <c r="G43" s="73">
        <v>223354904.65000001</v>
      </c>
      <c r="H43" s="54">
        <f>(G43/$G$49)</f>
        <v>4.5787564674760334E-4</v>
      </c>
      <c r="I43" s="75">
        <v>100</v>
      </c>
      <c r="J43" s="184">
        <f t="shared" si="10"/>
        <v>-7.8546705352989114E-5</v>
      </c>
      <c r="K43" s="184">
        <f t="shared" si="11"/>
        <v>0</v>
      </c>
      <c r="L43" s="9"/>
      <c r="M43" s="4"/>
      <c r="N43" s="211"/>
    </row>
    <row r="44" spans="1:15" ht="12.95" customHeight="1">
      <c r="A44" s="416">
        <v>38</v>
      </c>
      <c r="B44" s="417" t="s">
        <v>187</v>
      </c>
      <c r="C44" s="53" t="s">
        <v>188</v>
      </c>
      <c r="D44" s="73">
        <v>110184933.95028649</v>
      </c>
      <c r="E44" s="54">
        <f t="shared" si="7"/>
        <v>2.2891461224433068E-4</v>
      </c>
      <c r="F44" s="75">
        <v>1</v>
      </c>
      <c r="G44" s="73">
        <v>110614570.24716321</v>
      </c>
      <c r="H44" s="54">
        <f t="shared" ref="H44:H47" si="12">(G44/$G$49)</f>
        <v>2.2675892419283863E-4</v>
      </c>
      <c r="I44" s="75">
        <v>1</v>
      </c>
      <c r="J44" s="184">
        <f t="shared" si="10"/>
        <v>3.8992290640257406E-3</v>
      </c>
      <c r="K44" s="184">
        <f t="shared" si="11"/>
        <v>0</v>
      </c>
      <c r="L44" s="9"/>
      <c r="M44" s="410"/>
      <c r="N44" s="211"/>
    </row>
    <row r="45" spans="1:15" ht="12.95" customHeight="1">
      <c r="A45" s="416">
        <v>39</v>
      </c>
      <c r="B45" s="431" t="s">
        <v>135</v>
      </c>
      <c r="C45" s="431" t="s">
        <v>198</v>
      </c>
      <c r="D45" s="73">
        <v>1683368192.75</v>
      </c>
      <c r="E45" s="54">
        <f t="shared" ref="E45" si="13">(D45/$D$49)</f>
        <v>3.4972801025743502E-3</v>
      </c>
      <c r="F45" s="75">
        <v>1</v>
      </c>
      <c r="G45" s="73">
        <v>1694834920.6700001</v>
      </c>
      <c r="H45" s="54">
        <f t="shared" si="12"/>
        <v>3.4743971109487755E-3</v>
      </c>
      <c r="I45" s="75">
        <v>1</v>
      </c>
      <c r="J45" s="184">
        <f t="shared" si="10"/>
        <v>6.811776514125345E-3</v>
      </c>
      <c r="K45" s="184">
        <f t="shared" si="11"/>
        <v>0</v>
      </c>
      <c r="L45" s="9"/>
      <c r="M45" s="4"/>
      <c r="N45" s="211"/>
    </row>
    <row r="46" spans="1:15" ht="12.95" customHeight="1">
      <c r="A46" s="416">
        <v>40</v>
      </c>
      <c r="B46" s="417" t="s">
        <v>201</v>
      </c>
      <c r="C46" s="417" t="s">
        <v>204</v>
      </c>
      <c r="D46" s="73">
        <v>194454994.68000001</v>
      </c>
      <c r="E46" s="54" t="s">
        <v>101</v>
      </c>
      <c r="F46" s="75">
        <v>1</v>
      </c>
      <c r="G46" s="73">
        <v>194451129.78</v>
      </c>
      <c r="H46" s="54">
        <f t="shared" si="12"/>
        <v>3.9862315514556417E-4</v>
      </c>
      <c r="I46" s="75">
        <v>1</v>
      </c>
      <c r="J46" s="184">
        <f t="shared" si="10"/>
        <v>-1.9875550156817193E-5</v>
      </c>
      <c r="K46" s="184">
        <f t="shared" si="11"/>
        <v>0</v>
      </c>
      <c r="L46" s="9"/>
      <c r="M46" s="4"/>
      <c r="N46" s="211"/>
    </row>
    <row r="47" spans="1:15" ht="12.95" customHeight="1">
      <c r="A47" s="416">
        <v>41</v>
      </c>
      <c r="B47" s="417" t="s">
        <v>215</v>
      </c>
      <c r="C47" s="417" t="s">
        <v>216</v>
      </c>
      <c r="D47" s="73">
        <v>644621646.83000004</v>
      </c>
      <c r="E47" s="54" t="s">
        <v>101</v>
      </c>
      <c r="F47" s="75">
        <v>1</v>
      </c>
      <c r="G47" s="73">
        <v>644841636.13999999</v>
      </c>
      <c r="H47" s="54">
        <f t="shared" si="12"/>
        <v>1.3219198461751137E-3</v>
      </c>
      <c r="I47" s="75">
        <v>1</v>
      </c>
      <c r="J47" s="184">
        <f t="shared" si="10"/>
        <v>3.4126888397522037E-4</v>
      </c>
      <c r="K47" s="184">
        <f t="shared" si="11"/>
        <v>0</v>
      </c>
      <c r="L47" s="9"/>
      <c r="M47" s="4"/>
      <c r="N47" s="211"/>
    </row>
    <row r="48" spans="1:15" ht="12.95" customHeight="1">
      <c r="A48" s="416">
        <v>42</v>
      </c>
      <c r="B48" s="417" t="s">
        <v>229</v>
      </c>
      <c r="C48" s="417" t="s">
        <v>230</v>
      </c>
      <c r="D48" s="73">
        <v>9323743</v>
      </c>
      <c r="E48" s="54" t="s">
        <v>101</v>
      </c>
      <c r="F48" s="75">
        <v>100</v>
      </c>
      <c r="G48" s="73">
        <v>9330861.2100000009</v>
      </c>
      <c r="H48" s="54">
        <f t="shared" si="5"/>
        <v>1.9128185780991645E-5</v>
      </c>
      <c r="I48" s="75">
        <v>100</v>
      </c>
      <c r="J48" s="184">
        <f t="shared" si="8"/>
        <v>7.6344982910842712E-4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481336393819.54895</v>
      </c>
      <c r="E49" s="65">
        <f>(D49/$D$135)</f>
        <v>0.37922767842787869</v>
      </c>
      <c r="F49" s="85"/>
      <c r="G49" s="84">
        <f>SUM(G21:G48)</f>
        <v>487806910536.82715</v>
      </c>
      <c r="H49" s="65">
        <f>(G49/$G$135)</f>
        <v>0.38278810074136027</v>
      </c>
      <c r="I49" s="85"/>
      <c r="J49" s="184">
        <f t="shared" si="8"/>
        <v>1.3442816293055888E-2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16">
        <v>43</v>
      </c>
      <c r="B51" s="417" t="s">
        <v>7</v>
      </c>
      <c r="C51" s="417" t="s">
        <v>24</v>
      </c>
      <c r="D51" s="72">
        <v>114376600947.84</v>
      </c>
      <c r="E51" s="54">
        <f>(D51/$D$63)</f>
        <v>0.48559042363534916</v>
      </c>
      <c r="F51" s="95">
        <v>231.25</v>
      </c>
      <c r="G51" s="72">
        <v>115306153381.02</v>
      </c>
      <c r="H51" s="54">
        <f t="shared" ref="H51:H62" si="14">(G51/$G$63)</f>
        <v>0.49443016654630717</v>
      </c>
      <c r="I51" s="95">
        <v>231.52</v>
      </c>
      <c r="J51" s="184">
        <f>((G51-D51)/D51)</f>
        <v>8.127120630240783E-3</v>
      </c>
      <c r="K51" s="184">
        <f t="shared" ref="K51:K62" si="15">((I51-F51)/F51)</f>
        <v>1.1675675675676118E-3</v>
      </c>
      <c r="L51" s="9"/>
      <c r="M51" s="4"/>
    </row>
    <row r="52" spans="1:16" ht="12.95" customHeight="1">
      <c r="A52" s="416">
        <v>44</v>
      </c>
      <c r="B52" s="417" t="s">
        <v>77</v>
      </c>
      <c r="C52" s="417" t="s">
        <v>25</v>
      </c>
      <c r="D52" s="72">
        <v>1337672603.3399999</v>
      </c>
      <c r="E52" s="54">
        <f t="shared" ref="E52:E62" si="16">(D52/$D$63)</f>
        <v>5.6791424186271719E-3</v>
      </c>
      <c r="F52" s="95">
        <v>317.70479999999998</v>
      </c>
      <c r="G52" s="72">
        <v>1336258189.3699999</v>
      </c>
      <c r="H52" s="54">
        <f t="shared" si="14"/>
        <v>5.7298447632355785E-3</v>
      </c>
      <c r="I52" s="95">
        <v>317.40449999999998</v>
      </c>
      <c r="J52" s="228">
        <f t="shared" ref="J52:J63" si="17">((G52-D52)/D52)</f>
        <v>-1.0573693192702125E-3</v>
      </c>
      <c r="K52" s="228">
        <f t="shared" si="15"/>
        <v>-9.4521706943046793E-4</v>
      </c>
      <c r="L52" s="9"/>
      <c r="M52" s="213"/>
      <c r="N52" s="214"/>
    </row>
    <row r="53" spans="1:16" ht="12.95" customHeight="1">
      <c r="A53" s="416">
        <v>45</v>
      </c>
      <c r="B53" s="425" t="s">
        <v>21</v>
      </c>
      <c r="C53" s="425" t="s">
        <v>213</v>
      </c>
      <c r="D53" s="72">
        <v>42214020650.519997</v>
      </c>
      <c r="E53" s="54">
        <f t="shared" si="16"/>
        <v>0.17922130926399507</v>
      </c>
      <c r="F53" s="339">
        <v>1388.58</v>
      </c>
      <c r="G53" s="72">
        <v>42553533966.730003</v>
      </c>
      <c r="H53" s="54">
        <f t="shared" si="14"/>
        <v>0.18246858705606173</v>
      </c>
      <c r="I53" s="339">
        <v>1392.27</v>
      </c>
      <c r="J53" s="184">
        <f t="shared" si="17"/>
        <v>8.0426671276057314E-3</v>
      </c>
      <c r="K53" s="184">
        <f t="shared" si="15"/>
        <v>2.6573910037592753E-3</v>
      </c>
      <c r="L53" s="9"/>
      <c r="M53" s="305" t="s">
        <v>179</v>
      </c>
      <c r="N53" s="215"/>
      <c r="O53" s="94"/>
    </row>
    <row r="54" spans="1:16" ht="12.95" customHeight="1">
      <c r="A54" s="416" t="s">
        <v>232</v>
      </c>
      <c r="B54" s="417" t="s">
        <v>21</v>
      </c>
      <c r="C54" s="417" t="s">
        <v>85</v>
      </c>
      <c r="D54" s="72">
        <v>5866963379.8299999</v>
      </c>
      <c r="E54" s="54">
        <f t="shared" si="16"/>
        <v>2.4908427156040011E-2</v>
      </c>
      <c r="F54" s="339">
        <v>52770.76</v>
      </c>
      <c r="G54" s="72">
        <v>5996201837.79</v>
      </c>
      <c r="H54" s="54">
        <f t="shared" si="14"/>
        <v>2.5711577278162749E-2</v>
      </c>
      <c r="I54" s="339">
        <v>52968.28</v>
      </c>
      <c r="J54" s="184">
        <f t="shared" si="17"/>
        <v>2.2028168507802214E-2</v>
      </c>
      <c r="K54" s="184">
        <f t="shared" si="15"/>
        <v>3.7429819089207128E-3</v>
      </c>
      <c r="L54" s="9"/>
      <c r="M54" s="312"/>
      <c r="N54" s="216"/>
    </row>
    <row r="55" spans="1:16" ht="12.95" customHeight="1">
      <c r="A55" s="416" t="s">
        <v>233</v>
      </c>
      <c r="B55" s="417" t="s">
        <v>21</v>
      </c>
      <c r="C55" s="417" t="s">
        <v>84</v>
      </c>
      <c r="D55" s="72">
        <v>615769450.95000005</v>
      </c>
      <c r="E55" s="54">
        <f t="shared" si="16"/>
        <v>2.6142737768967048E-3</v>
      </c>
      <c r="F55" s="339">
        <v>52713.31</v>
      </c>
      <c r="G55" s="72">
        <v>618578325.78999996</v>
      </c>
      <c r="H55" s="54">
        <f t="shared" si="14"/>
        <v>2.6524498101298125E-3</v>
      </c>
      <c r="I55" s="339">
        <v>52951.82</v>
      </c>
      <c r="J55" s="184">
        <f t="shared" si="17"/>
        <v>4.5615690022725603E-3</v>
      </c>
      <c r="K55" s="184">
        <f>((I55-F55)/F55)</f>
        <v>4.5246636949947188E-3</v>
      </c>
      <c r="L55" s="9"/>
      <c r="M55" s="305"/>
      <c r="N55" s="216"/>
    </row>
    <row r="56" spans="1:16" ht="12.95" customHeight="1">
      <c r="A56" s="416">
        <v>47</v>
      </c>
      <c r="B56" s="421" t="s">
        <v>55</v>
      </c>
      <c r="C56" s="425" t="s">
        <v>207</v>
      </c>
      <c r="D56" s="72">
        <v>57775485260.220001</v>
      </c>
      <c r="E56" s="54">
        <f t="shared" si="16"/>
        <v>0.24528812826010044</v>
      </c>
      <c r="F56" s="339">
        <v>48814.09</v>
      </c>
      <c r="G56" s="72">
        <v>53987397731.449997</v>
      </c>
      <c r="H56" s="54">
        <f t="shared" si="14"/>
        <v>0.23149673516171906</v>
      </c>
      <c r="I56" s="339">
        <v>49016.19</v>
      </c>
      <c r="J56" s="184">
        <f t="shared" si="17"/>
        <v>-6.5565654908972371E-2</v>
      </c>
      <c r="K56" s="184">
        <f>((I56-F56)/F56)</f>
        <v>4.1401980452776205E-3</v>
      </c>
      <c r="L56" s="9"/>
      <c r="M56" s="277"/>
      <c r="N56" s="216"/>
    </row>
    <row r="57" spans="1:16" ht="12.95" customHeight="1">
      <c r="A57" s="416">
        <v>48</v>
      </c>
      <c r="B57" s="53" t="s">
        <v>168</v>
      </c>
      <c r="C57" s="417" t="s">
        <v>154</v>
      </c>
      <c r="D57" s="72">
        <v>4732672682.3199997</v>
      </c>
      <c r="E57" s="54">
        <f t="shared" si="16"/>
        <v>2.009275073477005E-2</v>
      </c>
      <c r="F57" s="339">
        <v>409.63</v>
      </c>
      <c r="G57" s="72">
        <v>4806714440.9499998</v>
      </c>
      <c r="H57" s="54">
        <f t="shared" si="14"/>
        <v>2.0611082339432599E-2</v>
      </c>
      <c r="I57" s="339">
        <v>409.64</v>
      </c>
      <c r="J57" s="184">
        <f>((G57-D57)/D57)</f>
        <v>1.5644808673669814E-2</v>
      </c>
      <c r="K57" s="184">
        <f>((I57-F57)/F57)</f>
        <v>2.4412274491592182E-5</v>
      </c>
      <c r="L57" s="9"/>
      <c r="M57" s="313"/>
      <c r="N57" s="216"/>
    </row>
    <row r="58" spans="1:16" ht="12.95" customHeight="1">
      <c r="A58" s="416">
        <v>49</v>
      </c>
      <c r="B58" s="417" t="s">
        <v>114</v>
      </c>
      <c r="C58" s="417" t="s">
        <v>162</v>
      </c>
      <c r="D58" s="72">
        <v>585554160</v>
      </c>
      <c r="E58" s="54">
        <f t="shared" si="16"/>
        <v>2.4859935533974335E-3</v>
      </c>
      <c r="F58" s="339">
        <v>43293.4</v>
      </c>
      <c r="G58" s="72">
        <v>586507200</v>
      </c>
      <c r="H58" s="54">
        <f t="shared" si="14"/>
        <v>2.5149295512301916E-3</v>
      </c>
      <c r="I58" s="339">
        <v>43370.54</v>
      </c>
      <c r="J58" s="184">
        <f>((G58-D58)/D58)</f>
        <v>1.6275864217239957E-3</v>
      </c>
      <c r="K58" s="184">
        <f>((I58-F58)/F58)</f>
        <v>1.7817958395505878E-3</v>
      </c>
      <c r="L58" s="9"/>
      <c r="M58" s="313"/>
      <c r="N58" s="216"/>
    </row>
    <row r="59" spans="1:16" ht="12.95" customHeight="1">
      <c r="A59" s="416">
        <v>50</v>
      </c>
      <c r="B59" s="417" t="s">
        <v>77</v>
      </c>
      <c r="C59" s="417" t="s">
        <v>183</v>
      </c>
      <c r="D59" s="72">
        <v>736296016.45000005</v>
      </c>
      <c r="E59" s="54">
        <f t="shared" si="16"/>
        <v>3.1259741204586623E-3</v>
      </c>
      <c r="F59" s="339">
        <v>45757.285051999999</v>
      </c>
      <c r="G59" s="72">
        <v>736027525.38</v>
      </c>
      <c r="H59" s="54">
        <f t="shared" si="14"/>
        <v>3.1560693101414473E-3</v>
      </c>
      <c r="I59" s="339">
        <v>45740.584239999996</v>
      </c>
      <c r="J59" s="184">
        <f>((G59-D59)/D59)</f>
        <v>-3.64650988191629E-4</v>
      </c>
      <c r="K59" s="184">
        <f>((I59-F59)/F59)</f>
        <v>-3.6498695193614415E-4</v>
      </c>
      <c r="L59" s="9"/>
      <c r="M59" s="313"/>
      <c r="N59" s="216"/>
    </row>
    <row r="60" spans="1:16" ht="12.95" customHeight="1">
      <c r="A60" s="416">
        <v>51</v>
      </c>
      <c r="B60" s="417" t="s">
        <v>9</v>
      </c>
      <c r="C60" s="417" t="s">
        <v>184</v>
      </c>
      <c r="D60" s="72">
        <v>6084225478.9624004</v>
      </c>
      <c r="E60" s="54">
        <f t="shared" ref="E60:E61" si="18">(D60/$D$63)</f>
        <v>2.5830822067965394E-2</v>
      </c>
      <c r="F60" s="339">
        <v>447.94134000000003</v>
      </c>
      <c r="G60" s="72">
        <v>6065101586.6400003</v>
      </c>
      <c r="H60" s="54">
        <f t="shared" ref="H60:H61" si="19">(G60/$G$63)</f>
        <v>2.6007017836190346E-2</v>
      </c>
      <c r="I60" s="339">
        <v>448.19806499999999</v>
      </c>
      <c r="J60" s="184">
        <f t="shared" ref="J60" si="20">((G60-D60)/D60)</f>
        <v>-3.1431925704471868E-3</v>
      </c>
      <c r="K60" s="184">
        <f t="shared" ref="K60" si="21">((I60-F60)/F60)</f>
        <v>5.7312191815106939E-4</v>
      </c>
      <c r="L60" s="9"/>
      <c r="M60" s="313"/>
      <c r="N60" s="216"/>
    </row>
    <row r="61" spans="1:16" ht="12.95" customHeight="1">
      <c r="A61" s="416">
        <v>52</v>
      </c>
      <c r="B61" s="417" t="s">
        <v>215</v>
      </c>
      <c r="C61" s="417" t="s">
        <v>217</v>
      </c>
      <c r="D61" s="72">
        <v>600729920.16999996</v>
      </c>
      <c r="E61" s="54">
        <f t="shared" si="18"/>
        <v>2.5504228488028753E-3</v>
      </c>
      <c r="F61" s="339">
        <v>1.0325</v>
      </c>
      <c r="G61" s="72">
        <v>601860375.34000003</v>
      </c>
      <c r="H61" s="54">
        <f t="shared" si="19"/>
        <v>2.580763618344431E-3</v>
      </c>
      <c r="I61" s="339">
        <v>1.0344</v>
      </c>
      <c r="J61" s="184"/>
      <c r="K61" s="184"/>
      <c r="L61" s="9"/>
      <c r="M61" s="313"/>
      <c r="N61" s="216"/>
    </row>
    <row r="62" spans="1:16" ht="12.95" customHeight="1">
      <c r="A62" s="416">
        <v>53</v>
      </c>
      <c r="B62" s="417" t="s">
        <v>215</v>
      </c>
      <c r="C62" s="417" t="s">
        <v>218</v>
      </c>
      <c r="D62" s="72">
        <v>615312120.82410002</v>
      </c>
      <c r="E62" s="54">
        <f t="shared" si="16"/>
        <v>2.6123321635969855E-3</v>
      </c>
      <c r="F62" s="339">
        <v>42075.687843</v>
      </c>
      <c r="G62" s="72">
        <v>615856044.32519996</v>
      </c>
      <c r="H62" s="54">
        <f t="shared" si="14"/>
        <v>2.6407767290447179E-3</v>
      </c>
      <c r="I62" s="339">
        <v>42112.888101999997</v>
      </c>
      <c r="J62" s="184">
        <f t="shared" si="17"/>
        <v>8.8397982534694152E-4</v>
      </c>
      <c r="K62" s="184">
        <f t="shared" si="15"/>
        <v>8.8412717431513954E-4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235541302671.42651</v>
      </c>
      <c r="E63" s="65">
        <f>(D63/$D$135)</f>
        <v>0.18557454315297525</v>
      </c>
      <c r="F63" s="85"/>
      <c r="G63" s="206">
        <f>SUM(G51:G62)</f>
        <v>233210190604.78525</v>
      </c>
      <c r="H63" s="65">
        <f>(G63/$G$135)</f>
        <v>0.18300291366699878</v>
      </c>
      <c r="I63" s="85"/>
      <c r="J63" s="184">
        <f t="shared" si="17"/>
        <v>-9.896829304256255E-3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16">
        <v>54</v>
      </c>
      <c r="B65" s="417" t="s">
        <v>11</v>
      </c>
      <c r="C65" s="53" t="s">
        <v>26</v>
      </c>
      <c r="D65" s="72">
        <v>3804980364.9899998</v>
      </c>
      <c r="E65" s="54">
        <f>(D65/$D$94)</f>
        <v>8.5440308355863755E-3</v>
      </c>
      <c r="F65" s="339">
        <v>3358.16</v>
      </c>
      <c r="G65" s="72">
        <v>3680508172.8600001</v>
      </c>
      <c r="H65" s="54">
        <f>(G65/$G$94)</f>
        <v>8.2545633474740317E-3</v>
      </c>
      <c r="I65" s="339">
        <v>3358.16</v>
      </c>
      <c r="J65" s="184">
        <f t="shared" ref="J65:J73" si="22">((G65-D65)/D65)</f>
        <v>-3.2712965689726176E-2</v>
      </c>
      <c r="K65" s="184">
        <f t="shared" ref="K65:K93" si="23">((I65-F65)/F65)</f>
        <v>0</v>
      </c>
      <c r="L65" s="9"/>
      <c r="M65" s="233"/>
      <c r="N65"/>
      <c r="O65"/>
    </row>
    <row r="66" spans="1:16" ht="12.95" customHeight="1">
      <c r="A66" s="416">
        <v>55</v>
      </c>
      <c r="B66" s="417" t="s">
        <v>55</v>
      </c>
      <c r="C66" s="417" t="s">
        <v>196</v>
      </c>
      <c r="D66" s="72">
        <v>120328197675.57001</v>
      </c>
      <c r="E66" s="54">
        <f t="shared" ref="E66:E93" si="24">(D66/$D$94)</f>
        <v>0.2701953052872863</v>
      </c>
      <c r="F66" s="339">
        <v>1.8960999999999999</v>
      </c>
      <c r="G66" s="72">
        <v>120486781949.86</v>
      </c>
      <c r="H66" s="54">
        <f t="shared" ref="H66:H93" si="25">(G66/$G$94)</f>
        <v>0.27022512311542191</v>
      </c>
      <c r="I66" s="339">
        <v>1.8980999999999999</v>
      </c>
      <c r="J66" s="228">
        <f t="shared" si="22"/>
        <v>1.317931103045104E-3</v>
      </c>
      <c r="K66" s="228">
        <f t="shared" si="23"/>
        <v>1.0547966879384009E-3</v>
      </c>
      <c r="L66" s="9"/>
      <c r="M66" s="233"/>
      <c r="N66" s="370"/>
      <c r="O66" s="370"/>
    </row>
    <row r="67" spans="1:16" ht="12.95" customHeight="1">
      <c r="A67" s="416">
        <v>56</v>
      </c>
      <c r="B67" s="417" t="s">
        <v>64</v>
      </c>
      <c r="C67" s="417" t="s">
        <v>67</v>
      </c>
      <c r="D67" s="72">
        <v>9988800694.9799995</v>
      </c>
      <c r="E67" s="54">
        <f t="shared" si="24"/>
        <v>2.242971394378274E-2</v>
      </c>
      <c r="F67" s="75">
        <v>1</v>
      </c>
      <c r="G67" s="72">
        <v>9842622358.5100002</v>
      </c>
      <c r="H67" s="54">
        <f t="shared" si="25"/>
        <v>2.207481846194382E-2</v>
      </c>
      <c r="I67" s="75">
        <v>1</v>
      </c>
      <c r="J67" s="184">
        <f t="shared" si="22"/>
        <v>-1.463422295966553E-2</v>
      </c>
      <c r="K67" s="184">
        <f t="shared" si="23"/>
        <v>0</v>
      </c>
      <c r="L67" s="9"/>
      <c r="M67" s="334"/>
      <c r="N67" s="218"/>
      <c r="O67"/>
    </row>
    <row r="68" spans="1:16" ht="12" customHeight="1" thickBot="1">
      <c r="A68" s="416">
        <v>57</v>
      </c>
      <c r="B68" s="417" t="s">
        <v>18</v>
      </c>
      <c r="C68" s="417" t="s">
        <v>27</v>
      </c>
      <c r="D68" s="72">
        <v>26272602088.450001</v>
      </c>
      <c r="E68" s="54">
        <f t="shared" si="24"/>
        <v>5.8994764977032356E-2</v>
      </c>
      <c r="F68" s="75">
        <v>24.181899999999999</v>
      </c>
      <c r="G68" s="72">
        <v>25602534254.169998</v>
      </c>
      <c r="H68" s="54">
        <f t="shared" si="25"/>
        <v>5.7420804663693092E-2</v>
      </c>
      <c r="I68" s="75">
        <v>24.214300000000001</v>
      </c>
      <c r="J68" s="184">
        <f t="shared" si="22"/>
        <v>-2.5504433554930549E-2</v>
      </c>
      <c r="K68" s="184">
        <f t="shared" si="23"/>
        <v>1.3398450907498025E-3</v>
      </c>
      <c r="L68" s="9"/>
      <c r="M68" s="309"/>
      <c r="N68" s="309"/>
      <c r="O68" s="294"/>
    </row>
    <row r="69" spans="1:16" ht="12.95" customHeight="1" thickBot="1">
      <c r="A69" s="416">
        <v>58</v>
      </c>
      <c r="B69" s="417" t="s">
        <v>131</v>
      </c>
      <c r="C69" s="423" t="s">
        <v>134</v>
      </c>
      <c r="D69" s="72">
        <v>498653671.94999999</v>
      </c>
      <c r="E69" s="54">
        <f t="shared" si="24"/>
        <v>1.1197199303892783E-3</v>
      </c>
      <c r="F69" s="75">
        <v>1.9797</v>
      </c>
      <c r="G69" s="72">
        <v>499866464.74000001</v>
      </c>
      <c r="H69" s="54">
        <f t="shared" si="25"/>
        <v>1.121089589992109E-3</v>
      </c>
      <c r="I69" s="75">
        <v>1.9844999999999999</v>
      </c>
      <c r="J69" s="228">
        <f t="shared" si="22"/>
        <v>2.4321344817483429E-3</v>
      </c>
      <c r="K69" s="228">
        <f t="shared" si="23"/>
        <v>2.4246097893619819E-3</v>
      </c>
      <c r="L69" s="9"/>
      <c r="N69" s="307"/>
      <c r="O69" s="306"/>
      <c r="P69" s="291"/>
    </row>
    <row r="70" spans="1:16" ht="12.95" customHeight="1" thickBot="1">
      <c r="A70" s="416">
        <v>59</v>
      </c>
      <c r="B70" s="417" t="s">
        <v>7</v>
      </c>
      <c r="C70" s="417" t="s">
        <v>86</v>
      </c>
      <c r="D70" s="72">
        <v>32327787543.259998</v>
      </c>
      <c r="E70" s="54">
        <f t="shared" si="24"/>
        <v>7.2591600250379876E-2</v>
      </c>
      <c r="F70" s="95">
        <v>304.23</v>
      </c>
      <c r="G70" s="72">
        <v>31876399556.509998</v>
      </c>
      <c r="H70" s="54">
        <f t="shared" si="25"/>
        <v>7.1491692742021176E-2</v>
      </c>
      <c r="I70" s="95">
        <v>304.63</v>
      </c>
      <c r="J70" s="184">
        <f t="shared" si="22"/>
        <v>-1.3962848096114441E-2</v>
      </c>
      <c r="K70" s="184">
        <f t="shared" si="23"/>
        <v>1.3147947276730672E-3</v>
      </c>
      <c r="L70" s="9"/>
      <c r="M70" s="4"/>
      <c r="N70"/>
      <c r="O70" s="300"/>
      <c r="P70" s="293"/>
    </row>
    <row r="71" spans="1:16" ht="12.95" customHeight="1">
      <c r="A71" s="416">
        <v>60</v>
      </c>
      <c r="B71" s="417" t="s">
        <v>29</v>
      </c>
      <c r="C71" s="417" t="s">
        <v>49</v>
      </c>
      <c r="D71" s="72">
        <v>6499079608.6199999</v>
      </c>
      <c r="E71" s="54">
        <f t="shared" si="24"/>
        <v>1.459359346237411E-2</v>
      </c>
      <c r="F71" s="95">
        <v>1.04</v>
      </c>
      <c r="G71" s="72">
        <v>6538158326.7399998</v>
      </c>
      <c r="H71" s="54">
        <f t="shared" si="25"/>
        <v>1.466363870126992E-2</v>
      </c>
      <c r="I71" s="95">
        <v>1.04</v>
      </c>
      <c r="J71" s="184">
        <f t="shared" si="22"/>
        <v>6.0129619074319627E-3</v>
      </c>
      <c r="K71" s="184">
        <f t="shared" si="23"/>
        <v>0</v>
      </c>
      <c r="L71" s="9"/>
      <c r="M71" s="4"/>
      <c r="N71" s="220"/>
      <c r="O71" s="219"/>
    </row>
    <row r="72" spans="1:16" ht="12.95" customHeight="1">
      <c r="A72" s="416">
        <v>61</v>
      </c>
      <c r="B72" s="53" t="s">
        <v>168</v>
      </c>
      <c r="C72" s="417" t="s">
        <v>141</v>
      </c>
      <c r="D72" s="73">
        <v>13140276406.889999</v>
      </c>
      <c r="E72" s="54">
        <f t="shared" si="24"/>
        <v>2.9506309110452236E-2</v>
      </c>
      <c r="F72" s="95">
        <v>3.95</v>
      </c>
      <c r="G72" s="73">
        <v>13071872711.709999</v>
      </c>
      <c r="H72" s="54">
        <f t="shared" si="25"/>
        <v>2.9317310626994157E-2</v>
      </c>
      <c r="I72" s="95">
        <v>3.96</v>
      </c>
      <c r="J72" s="184">
        <f t="shared" si="22"/>
        <v>-5.205651164547298E-3</v>
      </c>
      <c r="K72" s="184">
        <f t="shared" si="23"/>
        <v>2.531645569620199E-3</v>
      </c>
      <c r="L72" s="9"/>
      <c r="M72" s="4"/>
      <c r="N72" s="306"/>
      <c r="O72" s="310"/>
    </row>
    <row r="73" spans="1:16" ht="12" customHeight="1" thickBot="1">
      <c r="A73" s="416">
        <v>62</v>
      </c>
      <c r="B73" s="417" t="s">
        <v>7</v>
      </c>
      <c r="C73" s="53" t="s">
        <v>91</v>
      </c>
      <c r="D73" s="72">
        <v>32467524057.919998</v>
      </c>
      <c r="E73" s="54">
        <f t="shared" si="24"/>
        <v>7.2905376663288002E-2</v>
      </c>
      <c r="F73" s="72">
        <v>4077.57</v>
      </c>
      <c r="G73" s="72">
        <v>33144657440.299999</v>
      </c>
      <c r="H73" s="54">
        <f t="shared" si="25"/>
        <v>7.4336113824923666E-2</v>
      </c>
      <c r="I73" s="72">
        <v>4084.59</v>
      </c>
      <c r="J73" s="184">
        <f t="shared" si="22"/>
        <v>2.0855713579268877E-2</v>
      </c>
      <c r="K73" s="184">
        <f t="shared" si="23"/>
        <v>1.7216136081048227E-3</v>
      </c>
      <c r="L73" s="9"/>
      <c r="M73" s="4"/>
      <c r="N73" s="300"/>
      <c r="O73" s="311"/>
    </row>
    <row r="74" spans="1:16" ht="12.95" customHeight="1">
      <c r="A74" s="416">
        <v>63</v>
      </c>
      <c r="B74" s="417" t="s">
        <v>7</v>
      </c>
      <c r="C74" s="53" t="s">
        <v>92</v>
      </c>
      <c r="D74" s="72">
        <v>252355756.59999999</v>
      </c>
      <c r="E74" s="54">
        <f t="shared" si="24"/>
        <v>5.6666136460701471E-4</v>
      </c>
      <c r="F74" s="72">
        <v>3615.1</v>
      </c>
      <c r="G74" s="72">
        <v>253497310.93000001</v>
      </c>
      <c r="H74" s="54">
        <f t="shared" si="25"/>
        <v>5.6853823255063895E-4</v>
      </c>
      <c r="I74" s="72">
        <v>3631.51</v>
      </c>
      <c r="J74" s="184">
        <f t="shared" ref="J74:J93" si="26">((G74-D74)/D74)</f>
        <v>4.523591398826101E-3</v>
      </c>
      <c r="K74" s="184">
        <f t="shared" si="23"/>
        <v>4.53929351885157E-3</v>
      </c>
      <c r="L74" s="9"/>
      <c r="M74" s="4"/>
      <c r="N74" s="443"/>
      <c r="O74" s="443"/>
    </row>
    <row r="75" spans="1:16" ht="12.95" customHeight="1">
      <c r="A75" s="416">
        <v>64</v>
      </c>
      <c r="B75" s="417" t="s">
        <v>114</v>
      </c>
      <c r="C75" s="53" t="s">
        <v>115</v>
      </c>
      <c r="D75" s="72">
        <v>54330365.640000001</v>
      </c>
      <c r="E75" s="54">
        <f t="shared" si="24"/>
        <v>1.2199808535360539E-4</v>
      </c>
      <c r="F75" s="72">
        <v>11.59</v>
      </c>
      <c r="G75" s="72">
        <v>54701101.159999996</v>
      </c>
      <c r="H75" s="54">
        <f t="shared" si="25"/>
        <v>1.2268243500487418E-4</v>
      </c>
      <c r="I75" s="72">
        <v>11.67</v>
      </c>
      <c r="J75" s="184">
        <f t="shared" si="26"/>
        <v>6.823725841577013E-3</v>
      </c>
      <c r="K75" s="184">
        <f t="shared" si="23"/>
        <v>6.9025021570319305E-3</v>
      </c>
      <c r="L75" s="9"/>
      <c r="M75" s="251"/>
      <c r="N75" s="252"/>
      <c r="O75" s="450"/>
      <c r="P75" s="58"/>
    </row>
    <row r="76" spans="1:16" ht="12.95" customHeight="1">
      <c r="A76" s="416">
        <v>65</v>
      </c>
      <c r="B76" s="417" t="s">
        <v>37</v>
      </c>
      <c r="C76" s="417" t="s">
        <v>109</v>
      </c>
      <c r="D76" s="72">
        <v>14795252696.43</v>
      </c>
      <c r="E76" s="54">
        <f t="shared" si="24"/>
        <v>3.3222535501552485E-2</v>
      </c>
      <c r="F76" s="72">
        <v>1134.99</v>
      </c>
      <c r="G76" s="72">
        <v>14964147589</v>
      </c>
      <c r="H76" s="54">
        <f t="shared" si="25"/>
        <v>3.3561263394333414E-2</v>
      </c>
      <c r="I76" s="72">
        <v>1137.29</v>
      </c>
      <c r="J76" s="184">
        <f t="shared" si="26"/>
        <v>1.1415478737362353E-2</v>
      </c>
      <c r="K76" s="184">
        <f t="shared" si="23"/>
        <v>2.0264495722428872E-3</v>
      </c>
      <c r="L76" s="9"/>
      <c r="M76" s="4"/>
      <c r="N76" s="221"/>
      <c r="O76" s="450"/>
    </row>
    <row r="77" spans="1:16" ht="12.95" customHeight="1">
      <c r="A77" s="416">
        <v>66</v>
      </c>
      <c r="B77" s="417" t="s">
        <v>7</v>
      </c>
      <c r="C77" s="421" t="s">
        <v>117</v>
      </c>
      <c r="D77" s="72">
        <v>154206759499.60001</v>
      </c>
      <c r="E77" s="54">
        <f t="shared" si="24"/>
        <v>0.34626914775784856</v>
      </c>
      <c r="F77" s="72">
        <v>518.1</v>
      </c>
      <c r="G77" s="72">
        <v>154935067584.06</v>
      </c>
      <c r="H77" s="54">
        <f t="shared" si="25"/>
        <v>0.3474849857822721</v>
      </c>
      <c r="I77" s="72">
        <v>520.01</v>
      </c>
      <c r="J77" s="184">
        <f t="shared" si="26"/>
        <v>4.7229322944295484E-3</v>
      </c>
      <c r="K77" s="184">
        <f t="shared" si="23"/>
        <v>3.6865469986488478E-3</v>
      </c>
      <c r="L77" s="9"/>
      <c r="M77" s="253"/>
      <c r="N77" s="254"/>
      <c r="O77" s="450"/>
    </row>
    <row r="78" spans="1:16" ht="12.95" customHeight="1" thickBot="1">
      <c r="A78" s="416">
        <v>67</v>
      </c>
      <c r="B78" s="417" t="s">
        <v>225</v>
      </c>
      <c r="C78" s="417" t="s">
        <v>224</v>
      </c>
      <c r="D78" s="72">
        <v>32507545.34</v>
      </c>
      <c r="E78" s="54">
        <f t="shared" si="24"/>
        <v>7.2995243899218437E-5</v>
      </c>
      <c r="F78" s="72">
        <v>0.68</v>
      </c>
      <c r="G78" s="72">
        <v>31391387.550000001</v>
      </c>
      <c r="H78" s="54">
        <f t="shared" si="25"/>
        <v>7.0403918406524669E-5</v>
      </c>
      <c r="I78" s="72">
        <v>0.68</v>
      </c>
      <c r="J78" s="228">
        <f t="shared" si="26"/>
        <v>-3.4335345173742947E-2</v>
      </c>
      <c r="K78" s="228">
        <f t="shared" si="23"/>
        <v>0</v>
      </c>
      <c r="L78" s="9"/>
      <c r="M78" s="350"/>
      <c r="N78" s="254"/>
      <c r="O78" s="450"/>
    </row>
    <row r="79" spans="1:16" ht="12.95" customHeight="1">
      <c r="A79" s="416">
        <v>68</v>
      </c>
      <c r="B79" s="417" t="s">
        <v>124</v>
      </c>
      <c r="C79" s="417" t="s">
        <v>127</v>
      </c>
      <c r="D79" s="72">
        <v>923285602.01999998</v>
      </c>
      <c r="E79" s="54">
        <f t="shared" si="24"/>
        <v>2.0732250621568042E-3</v>
      </c>
      <c r="F79" s="72">
        <v>1143.5999999999999</v>
      </c>
      <c r="G79" s="72">
        <v>881390690.19000006</v>
      </c>
      <c r="H79" s="54">
        <f t="shared" si="25"/>
        <v>1.9767637903093335E-3</v>
      </c>
      <c r="I79" s="72">
        <v>1143.5999999999999</v>
      </c>
      <c r="J79" s="184">
        <f t="shared" si="26"/>
        <v>-4.5375896405554915E-2</v>
      </c>
      <c r="K79" s="184">
        <f t="shared" si="23"/>
        <v>0</v>
      </c>
      <c r="L79" s="9"/>
      <c r="M79" s="343"/>
      <c r="N79" s="254"/>
      <c r="O79" s="450"/>
    </row>
    <row r="80" spans="1:16" ht="12.95" customHeight="1">
      <c r="A80" s="416">
        <v>69</v>
      </c>
      <c r="B80" s="417" t="s">
        <v>64</v>
      </c>
      <c r="C80" s="417" t="s">
        <v>128</v>
      </c>
      <c r="D80" s="72">
        <v>175983764.74000001</v>
      </c>
      <c r="E80" s="54">
        <f t="shared" si="24"/>
        <v>3.9516911212893744E-4</v>
      </c>
      <c r="F80" s="72">
        <v>151.68</v>
      </c>
      <c r="G80" s="72">
        <v>176219321</v>
      </c>
      <c r="H80" s="54">
        <f t="shared" si="25"/>
        <v>3.9522084449360948E-4</v>
      </c>
      <c r="I80" s="72">
        <v>151.88</v>
      </c>
      <c r="J80" s="184">
        <f t="shared" si="26"/>
        <v>1.3385113129498246E-3</v>
      </c>
      <c r="K80" s="184">
        <f t="shared" si="23"/>
        <v>1.3185654008438068E-3</v>
      </c>
      <c r="L80" s="9"/>
      <c r="M80" s="343"/>
      <c r="N80"/>
      <c r="O80" s="450"/>
    </row>
    <row r="81" spans="1:15" ht="12.95" customHeight="1">
      <c r="A81" s="416">
        <v>70</v>
      </c>
      <c r="B81" s="417" t="s">
        <v>132</v>
      </c>
      <c r="C81" s="72" t="s">
        <v>133</v>
      </c>
      <c r="D81" s="72">
        <v>672764209.20000005</v>
      </c>
      <c r="E81" s="54">
        <f t="shared" si="24"/>
        <v>1.510682736072093E-3</v>
      </c>
      <c r="F81" s="72">
        <v>176.435114</v>
      </c>
      <c r="G81" s="72">
        <v>681030994.02999997</v>
      </c>
      <c r="H81" s="54">
        <f t="shared" si="25"/>
        <v>1.5274014396347542E-3</v>
      </c>
      <c r="I81" s="72">
        <v>177.82286999999999</v>
      </c>
      <c r="J81" s="184">
        <f t="shared" si="26"/>
        <v>1.2287789268442437E-2</v>
      </c>
      <c r="K81" s="184">
        <f t="shared" si="23"/>
        <v>7.8655318011129922E-3</v>
      </c>
      <c r="L81" s="9"/>
      <c r="M81" s="343"/>
      <c r="N81" s="222"/>
      <c r="O81" s="450"/>
    </row>
    <row r="82" spans="1:15" ht="12.95" customHeight="1">
      <c r="A82" s="416">
        <v>71</v>
      </c>
      <c r="B82" s="417" t="s">
        <v>136</v>
      </c>
      <c r="C82" s="417" t="s">
        <v>139</v>
      </c>
      <c r="D82" s="72">
        <v>1185127705.22</v>
      </c>
      <c r="E82" s="54">
        <f t="shared" si="24"/>
        <v>2.6611878869798092E-3</v>
      </c>
      <c r="F82" s="72">
        <v>1.3582000000000001</v>
      </c>
      <c r="G82" s="72">
        <v>1191732404.52</v>
      </c>
      <c r="H82" s="54">
        <f t="shared" si="25"/>
        <v>2.6727914093188122E-3</v>
      </c>
      <c r="I82" s="72">
        <v>1.3663000000000001</v>
      </c>
      <c r="J82" s="184">
        <f t="shared" ref="J82:J92" si="27">((G82-D82)/D82)</f>
        <v>5.5729853170328972E-3</v>
      </c>
      <c r="K82" s="184">
        <f t="shared" ref="K82:K92" si="28">((I82-F82)/F82)</f>
        <v>5.9637755853335266E-3</v>
      </c>
      <c r="L82" s="9"/>
      <c r="M82" s="344"/>
      <c r="N82" s="222"/>
      <c r="O82" s="450"/>
    </row>
    <row r="83" spans="1:15" ht="12.95" customHeight="1">
      <c r="A83" s="416">
        <v>72</v>
      </c>
      <c r="B83" s="417" t="s">
        <v>64</v>
      </c>
      <c r="C83" s="417" t="s">
        <v>158</v>
      </c>
      <c r="D83" s="72">
        <v>1978475143.47</v>
      </c>
      <c r="E83" s="54">
        <f t="shared" si="24"/>
        <v>4.4426385977666639E-3</v>
      </c>
      <c r="F83" s="72">
        <v>551.54</v>
      </c>
      <c r="G83" s="72">
        <v>1977849178.05</v>
      </c>
      <c r="H83" s="54">
        <f t="shared" si="25"/>
        <v>4.4358769401336663E-3</v>
      </c>
      <c r="I83" s="72">
        <v>549.36</v>
      </c>
      <c r="J83" s="184">
        <f t="shared" si="27"/>
        <v>-3.1638781112114991E-4</v>
      </c>
      <c r="K83" s="184">
        <f t="shared" si="28"/>
        <v>-3.9525691699603838E-3</v>
      </c>
      <c r="L83" s="9"/>
      <c r="M83" s="261"/>
      <c r="N83" s="222"/>
      <c r="O83" s="450"/>
    </row>
    <row r="84" spans="1:15" ht="12.95" customHeight="1">
      <c r="A84" s="416">
        <v>73</v>
      </c>
      <c r="B84" s="417" t="s">
        <v>7</v>
      </c>
      <c r="C84" s="53" t="s">
        <v>166</v>
      </c>
      <c r="D84" s="72">
        <v>9166751077.1399994</v>
      </c>
      <c r="E84" s="54">
        <f t="shared" si="24"/>
        <v>2.0583812885308968E-2</v>
      </c>
      <c r="F84" s="95">
        <v>114.78</v>
      </c>
      <c r="G84" s="72">
        <v>9076530145.75</v>
      </c>
      <c r="H84" s="54">
        <f t="shared" si="25"/>
        <v>2.0356643578685784E-2</v>
      </c>
      <c r="I84" s="95">
        <v>114.86</v>
      </c>
      <c r="J84" s="184">
        <f t="shared" si="27"/>
        <v>-9.8421927933651353E-3</v>
      </c>
      <c r="K84" s="184">
        <f t="shared" si="28"/>
        <v>6.9698553755008095E-4</v>
      </c>
      <c r="L84" s="9"/>
      <c r="M84" s="261"/>
      <c r="N84" s="222"/>
      <c r="O84" s="450"/>
    </row>
    <row r="85" spans="1:15" ht="12.95" customHeight="1">
      <c r="A85" s="416">
        <v>74</v>
      </c>
      <c r="B85" s="417" t="s">
        <v>171</v>
      </c>
      <c r="C85" s="53" t="s">
        <v>174</v>
      </c>
      <c r="D85" s="72">
        <v>420901097.19999999</v>
      </c>
      <c r="E85" s="54">
        <f t="shared" si="24"/>
        <v>9.45127598107432E-4</v>
      </c>
      <c r="F85" s="95">
        <v>1.0900000000000001</v>
      </c>
      <c r="G85" s="72">
        <v>422938819.91000003</v>
      </c>
      <c r="H85" s="54">
        <f t="shared" si="25"/>
        <v>9.4855794827379243E-4</v>
      </c>
      <c r="I85" s="95">
        <v>1.0978000000000001</v>
      </c>
      <c r="J85" s="184">
        <f t="shared" si="27"/>
        <v>4.841333803964335E-3</v>
      </c>
      <c r="K85" s="184">
        <f t="shared" si="28"/>
        <v>7.1559633027523202E-3</v>
      </c>
      <c r="L85" s="9"/>
      <c r="M85" s="261"/>
      <c r="N85" s="222"/>
      <c r="O85" s="450"/>
    </row>
    <row r="86" spans="1:15" ht="12.95" customHeight="1">
      <c r="A86" s="416">
        <v>75</v>
      </c>
      <c r="B86" s="426" t="s">
        <v>112</v>
      </c>
      <c r="C86" s="427" t="s">
        <v>178</v>
      </c>
      <c r="D86" s="72">
        <v>2917224948.6399999</v>
      </c>
      <c r="E86" s="54">
        <f t="shared" si="24"/>
        <v>6.5505883144255199E-3</v>
      </c>
      <c r="F86" s="339">
        <v>43920.53</v>
      </c>
      <c r="G86" s="72">
        <v>2983203721.9299998</v>
      </c>
      <c r="H86" s="54">
        <f t="shared" si="25"/>
        <v>6.6906641541176603E-3</v>
      </c>
      <c r="I86" s="339">
        <v>43913.41</v>
      </c>
      <c r="J86" s="184">
        <f t="shared" si="27"/>
        <v>2.2616964564477291E-2</v>
      </c>
      <c r="K86" s="184">
        <f t="shared" si="28"/>
        <v>-1.6211097634740164E-4</v>
      </c>
      <c r="L86" s="9"/>
      <c r="M86" s="261"/>
      <c r="N86" s="222"/>
      <c r="O86" s="450"/>
    </row>
    <row r="87" spans="1:15" ht="12.95" customHeight="1">
      <c r="A87" s="416">
        <v>76</v>
      </c>
      <c r="B87" s="417" t="s">
        <v>9</v>
      </c>
      <c r="C87" s="417" t="s">
        <v>182</v>
      </c>
      <c r="D87" s="72">
        <v>1833513961.98</v>
      </c>
      <c r="E87" s="54">
        <f t="shared" si="24"/>
        <v>4.1171302676817987E-3</v>
      </c>
      <c r="F87" s="339">
        <v>0.96960000000000002</v>
      </c>
      <c r="G87" s="72">
        <v>1815878257.9200001</v>
      </c>
      <c r="H87" s="54">
        <f t="shared" si="25"/>
        <v>4.0726120979249873E-3</v>
      </c>
      <c r="I87" s="339">
        <v>0.97060000000000002</v>
      </c>
      <c r="J87" s="184">
        <f t="shared" si="27"/>
        <v>-9.6185272791461367E-3</v>
      </c>
      <c r="K87" s="184">
        <f t="shared" si="28"/>
        <v>1.0313531353135323E-3</v>
      </c>
      <c r="L87" s="9"/>
      <c r="M87" s="261"/>
      <c r="N87" s="222"/>
      <c r="O87" s="450"/>
    </row>
    <row r="88" spans="1:15" ht="12.95" customHeight="1">
      <c r="A88" s="416">
        <v>77</v>
      </c>
      <c r="B88" s="417" t="s">
        <v>185</v>
      </c>
      <c r="C88" s="417" t="s">
        <v>186</v>
      </c>
      <c r="D88" s="72">
        <v>546095721</v>
      </c>
      <c r="E88" s="54">
        <f t="shared" si="24"/>
        <v>1.226250396016968E-3</v>
      </c>
      <c r="F88" s="339">
        <v>48913.35</v>
      </c>
      <c r="G88" s="72">
        <v>546690869.85000002</v>
      </c>
      <c r="H88" s="54">
        <f t="shared" si="25"/>
        <v>1.2261063431237653E-3</v>
      </c>
      <c r="I88" s="339">
        <v>48964.5</v>
      </c>
      <c r="J88" s="184">
        <f t="shared" si="27"/>
        <v>1.089825148071475E-3</v>
      </c>
      <c r="K88" s="184">
        <f t="shared" si="28"/>
        <v>1.0457267801122078E-3</v>
      </c>
      <c r="L88" s="9"/>
      <c r="M88" s="261"/>
      <c r="N88" s="222"/>
      <c r="O88" s="450"/>
    </row>
    <row r="89" spans="1:15" ht="12.95" customHeight="1">
      <c r="A89" s="416">
        <v>78</v>
      </c>
      <c r="B89" s="53" t="s">
        <v>11</v>
      </c>
      <c r="C89" s="417" t="s">
        <v>192</v>
      </c>
      <c r="D89" s="72">
        <f>3079963.82*411.23</f>
        <v>1266573521.6986001</v>
      </c>
      <c r="E89" s="54">
        <f t="shared" ref="E89:E92" si="29">(D89/$D$94)</f>
        <v>2.8440733425331385E-3</v>
      </c>
      <c r="F89" s="339">
        <f>1.0748*411.23</f>
        <v>441.990004</v>
      </c>
      <c r="G89" s="72">
        <f>3071131.72*411.28</f>
        <v>1263095053.8016</v>
      </c>
      <c r="H89" s="54">
        <f t="shared" ref="H89:H92" si="30">(G89/$G$94)</f>
        <v>2.8328420005611613E-3</v>
      </c>
      <c r="I89" s="339">
        <f>1.0736*411.28</f>
        <v>441.550208</v>
      </c>
      <c r="J89" s="184">
        <f t="shared" si="27"/>
        <v>-2.7463608210718834E-3</v>
      </c>
      <c r="K89" s="184">
        <f t="shared" si="28"/>
        <v>-9.9503607778424143E-4</v>
      </c>
      <c r="L89" s="9"/>
      <c r="M89" s="261"/>
      <c r="N89" s="222"/>
      <c r="O89" s="450"/>
    </row>
    <row r="90" spans="1:15" ht="12.95" customHeight="1">
      <c r="A90" s="416">
        <v>79</v>
      </c>
      <c r="B90" s="417" t="s">
        <v>201</v>
      </c>
      <c r="C90" s="417" t="s">
        <v>203</v>
      </c>
      <c r="D90" s="72">
        <v>108750600.06999999</v>
      </c>
      <c r="E90" s="54">
        <f t="shared" si="29"/>
        <v>2.4419796983342487E-4</v>
      </c>
      <c r="F90" s="339">
        <v>415.88</v>
      </c>
      <c r="G90" s="72">
        <v>108512736.23</v>
      </c>
      <c r="H90" s="54">
        <f t="shared" si="30"/>
        <v>2.4336999488911262E-4</v>
      </c>
      <c r="I90" s="339">
        <v>414.98</v>
      </c>
      <c r="J90" s="184">
        <f t="shared" si="27"/>
        <v>-2.1872416322014018E-3</v>
      </c>
      <c r="K90" s="184">
        <f t="shared" si="28"/>
        <v>-2.1640857939789777E-3</v>
      </c>
      <c r="L90" s="9"/>
      <c r="M90" s="261"/>
      <c r="N90" s="222"/>
      <c r="O90" s="450"/>
    </row>
    <row r="91" spans="1:15" ht="12.95" customHeight="1">
      <c r="A91" s="416">
        <v>80</v>
      </c>
      <c r="B91" s="417" t="s">
        <v>7</v>
      </c>
      <c r="C91" s="53" t="s">
        <v>208</v>
      </c>
      <c r="D91" s="72">
        <v>7145501755.04</v>
      </c>
      <c r="E91" s="54">
        <f t="shared" si="29"/>
        <v>1.6045125460446046E-2</v>
      </c>
      <c r="F91" s="339">
        <v>102.32</v>
      </c>
      <c r="G91" s="72">
        <v>7449601949.1700001</v>
      </c>
      <c r="H91" s="54">
        <f t="shared" si="30"/>
        <v>1.670780455164849E-2</v>
      </c>
      <c r="I91" s="339">
        <v>102.47</v>
      </c>
      <c r="J91" s="184">
        <f t="shared" si="27"/>
        <v>4.2558270161434979E-2</v>
      </c>
      <c r="K91" s="184">
        <f t="shared" si="28"/>
        <v>1.4659890539484529E-3</v>
      </c>
      <c r="L91" s="9"/>
      <c r="M91" s="261"/>
      <c r="N91" s="222"/>
      <c r="O91" s="450"/>
    </row>
    <row r="92" spans="1:15" ht="12.95" customHeight="1">
      <c r="A92" s="416">
        <v>81</v>
      </c>
      <c r="B92" s="417" t="s">
        <v>185</v>
      </c>
      <c r="C92" s="417" t="s">
        <v>214</v>
      </c>
      <c r="D92" s="72">
        <v>290489524.14999998</v>
      </c>
      <c r="E92" s="54">
        <f t="shared" si="29"/>
        <v>6.5229021274041082E-4</v>
      </c>
      <c r="F92" s="339">
        <v>1009.04</v>
      </c>
      <c r="G92" s="72">
        <v>291524112.80000001</v>
      </c>
      <c r="H92" s="54">
        <f t="shared" si="30"/>
        <v>6.5382391327603779E-4</v>
      </c>
      <c r="I92" s="339">
        <v>1011.08</v>
      </c>
      <c r="J92" s="184">
        <f t="shared" si="27"/>
        <v>3.5615351466712639E-3</v>
      </c>
      <c r="K92" s="184">
        <f t="shared" si="28"/>
        <v>2.0217236184889376E-3</v>
      </c>
      <c r="L92" s="9"/>
      <c r="M92" s="261"/>
      <c r="N92" s="222"/>
      <c r="O92" s="450"/>
    </row>
    <row r="93" spans="1:15" ht="12.95" customHeight="1">
      <c r="A93" s="416">
        <v>82</v>
      </c>
      <c r="B93" s="417" t="s">
        <v>228</v>
      </c>
      <c r="C93" s="417" t="s">
        <v>227</v>
      </c>
      <c r="D93" s="72">
        <v>2037308347.26</v>
      </c>
      <c r="E93" s="54">
        <f t="shared" si="24"/>
        <v>4.5747477439696867E-3</v>
      </c>
      <c r="F93" s="339">
        <v>1.0167999999999999</v>
      </c>
      <c r="G93" s="72">
        <v>2027169801.53</v>
      </c>
      <c r="H93" s="54">
        <f t="shared" si="25"/>
        <v>4.5464921573079341E-3</v>
      </c>
      <c r="I93" s="339">
        <v>1.0182</v>
      </c>
      <c r="J93" s="184">
        <f t="shared" si="26"/>
        <v>-4.9764414619100092E-3</v>
      </c>
      <c r="K93" s="184">
        <f t="shared" si="23"/>
        <v>1.3768686073958182E-3</v>
      </c>
      <c r="L93" s="9"/>
      <c r="M93" s="333"/>
      <c r="N93" s="333"/>
      <c r="O93" s="450"/>
    </row>
    <row r="94" spans="1:15" ht="12.95" customHeight="1">
      <c r="A94" s="235"/>
      <c r="B94" s="236"/>
      <c r="C94" s="237" t="s">
        <v>56</v>
      </c>
      <c r="D94" s="77">
        <f>SUM(D65:D93)</f>
        <v>445337854955.06866</v>
      </c>
      <c r="E94" s="65">
        <f>(D94/$D$135)</f>
        <v>0.35086572097844765</v>
      </c>
      <c r="F94" s="87"/>
      <c r="G94" s="77">
        <f>SUM(G65:G93)</f>
        <v>445875574264.78143</v>
      </c>
      <c r="H94" s="65">
        <f>(G94/$G$135)</f>
        <v>0.3498840638644331</v>
      </c>
      <c r="I94" s="87"/>
      <c r="J94" s="184">
        <f>((G94-D94)/D94)</f>
        <v>1.2074412802096522E-3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16">
        <v>83</v>
      </c>
      <c r="B96" s="417" t="s">
        <v>29</v>
      </c>
      <c r="C96" s="417" t="s">
        <v>176</v>
      </c>
      <c r="D96" s="72">
        <v>2327566252.21</v>
      </c>
      <c r="E96" s="54">
        <f>(D96/$D$100)</f>
        <v>4.5770050519607378E-2</v>
      </c>
      <c r="F96" s="95">
        <v>68.599999999999994</v>
      </c>
      <c r="G96" s="72">
        <v>2332239787.3499999</v>
      </c>
      <c r="H96" s="54">
        <f>(G96/$G$100)</f>
        <v>4.5857676831891528E-2</v>
      </c>
      <c r="I96" s="95">
        <v>68.599999999999994</v>
      </c>
      <c r="J96" s="184">
        <f>((G96-D96)/D96)</f>
        <v>2.0079063852908134E-3</v>
      </c>
      <c r="K96" s="184">
        <f>((I96-F96)/F96)</f>
        <v>0</v>
      </c>
      <c r="L96" s="9"/>
      <c r="M96" s="4"/>
      <c r="N96" s="223"/>
      <c r="O96"/>
    </row>
    <row r="97" spans="1:18" ht="12.95" customHeight="1">
      <c r="A97" s="416">
        <v>84</v>
      </c>
      <c r="B97" s="417" t="s">
        <v>29</v>
      </c>
      <c r="C97" s="417" t="s">
        <v>31</v>
      </c>
      <c r="D97" s="72">
        <v>9742597432.3099995</v>
      </c>
      <c r="E97" s="54">
        <f t="shared" ref="E97:E99" si="31">(D97/$D$100)</f>
        <v>0.19158173317113109</v>
      </c>
      <c r="F97" s="95">
        <v>36.6</v>
      </c>
      <c r="G97" s="72">
        <v>9741124451.4500008</v>
      </c>
      <c r="H97" s="54">
        <f>(G97/$G$100)</f>
        <v>0.19153490970214443</v>
      </c>
      <c r="I97" s="95">
        <v>36.6</v>
      </c>
      <c r="J97" s="184">
        <f>((G97-D97)/D97)</f>
        <v>-1.5118974895891339E-4</v>
      </c>
      <c r="K97" s="184">
        <f>((I97-F97)/F97)</f>
        <v>0</v>
      </c>
      <c r="L97" s="9"/>
      <c r="M97" s="4"/>
      <c r="N97" s="223"/>
      <c r="O97"/>
    </row>
    <row r="98" spans="1:18" ht="12.95" customHeight="1">
      <c r="A98" s="416">
        <v>85</v>
      </c>
      <c r="B98" s="417" t="s">
        <v>7</v>
      </c>
      <c r="C98" s="417" t="s">
        <v>239</v>
      </c>
      <c r="D98" s="72">
        <v>31383314207.380001</v>
      </c>
      <c r="E98" s="54">
        <f t="shared" ref="E98" si="32">(D98/$D$100)</f>
        <v>0.61713211187034211</v>
      </c>
      <c r="F98" s="95">
        <v>11.7606</v>
      </c>
      <c r="G98" s="72">
        <v>31384855114.52</v>
      </c>
      <c r="H98" s="54">
        <f>(G98/$G$100)</f>
        <v>0.61710487534934144</v>
      </c>
      <c r="I98" s="95">
        <v>11.7606</v>
      </c>
      <c r="J98" s="208">
        <f>((G98-D98)/D98)</f>
        <v>4.9099567044357438E-5</v>
      </c>
      <c r="K98" s="208">
        <f>((I98-F98)/F98)</f>
        <v>0</v>
      </c>
      <c r="L98" s="9"/>
      <c r="M98" s="4"/>
      <c r="N98" s="223"/>
      <c r="O98" s="370"/>
    </row>
    <row r="99" spans="1:18" ht="12.95" customHeight="1">
      <c r="A99" s="416">
        <v>86</v>
      </c>
      <c r="B99" s="417" t="s">
        <v>14</v>
      </c>
      <c r="C99" s="417" t="s">
        <v>205</v>
      </c>
      <c r="D99" s="72">
        <v>7400000000</v>
      </c>
      <c r="E99" s="54">
        <f t="shared" si="31"/>
        <v>0.14551610443891941</v>
      </c>
      <c r="F99" s="95">
        <v>100</v>
      </c>
      <c r="G99" s="72">
        <v>7400000000</v>
      </c>
      <c r="H99" s="54">
        <f>(G99/$G$100)</f>
        <v>0.14550253811662267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18" ht="12.95" customHeight="1">
      <c r="A100" s="235"/>
      <c r="B100" s="239"/>
      <c r="C100" s="237" t="s">
        <v>56</v>
      </c>
      <c r="D100" s="77">
        <f>SUM(D96:D99)</f>
        <v>50853477891.900002</v>
      </c>
      <c r="E100" s="65">
        <f>(D100/$D$135)</f>
        <v>4.0065631040063381E-2</v>
      </c>
      <c r="F100" s="87"/>
      <c r="G100" s="77">
        <f>SUM(G96:G99)</f>
        <v>50858219353.32</v>
      </c>
      <c r="H100" s="65">
        <f>(G100/$G$135)</f>
        <v>3.9909072161197108E-2</v>
      </c>
      <c r="I100" s="87"/>
      <c r="J100" s="184">
        <f>((G100-D100)/D100)</f>
        <v>9.3237702052102801E-5</v>
      </c>
      <c r="K100" s="184"/>
      <c r="L100" s="9"/>
      <c r="M100" s="4"/>
      <c r="N100"/>
      <c r="O100"/>
    </row>
    <row r="101" spans="1:18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18" ht="12.95" customHeight="1">
      <c r="A102" s="416">
        <v>87</v>
      </c>
      <c r="B102" s="417" t="s">
        <v>7</v>
      </c>
      <c r="C102" s="417" t="s">
        <v>35</v>
      </c>
      <c r="D102" s="72">
        <v>1739255903.3900001</v>
      </c>
      <c r="E102" s="54">
        <f>(D102/$D$124)</f>
        <v>5.9942446467900819E-2</v>
      </c>
      <c r="F102" s="72">
        <v>3285.49</v>
      </c>
      <c r="G102" s="72">
        <v>1626054496.1700001</v>
      </c>
      <c r="H102" s="54">
        <f t="shared" ref="H102:H123" si="33">(G102/$G$124)</f>
        <v>5.595259719449415E-2</v>
      </c>
      <c r="I102" s="72">
        <v>3317.56</v>
      </c>
      <c r="J102" s="184">
        <f>((G102-D102)/D102)</f>
        <v>-6.5086113549684146E-2</v>
      </c>
      <c r="K102" s="184">
        <f t="shared" ref="K102:K112" si="34">((I102-F102)/F102)</f>
        <v>9.7611010838566433E-3</v>
      </c>
      <c r="L102" s="9"/>
      <c r="M102" s="4"/>
      <c r="N102" s="224"/>
      <c r="O102"/>
    </row>
    <row r="103" spans="1:18" ht="12.95" customHeight="1">
      <c r="A103" s="416">
        <v>88</v>
      </c>
      <c r="B103" s="417" t="s">
        <v>14</v>
      </c>
      <c r="C103" s="417" t="s">
        <v>33</v>
      </c>
      <c r="D103" s="72">
        <v>184270465</v>
      </c>
      <c r="E103" s="54">
        <f t="shared" ref="E103:E123" si="35">(D103/$D$124)</f>
        <v>6.3507747550826561E-3</v>
      </c>
      <c r="F103" s="72">
        <v>137.77000000000001</v>
      </c>
      <c r="G103" s="72">
        <v>185899035</v>
      </c>
      <c r="H103" s="64">
        <f t="shared" si="33"/>
        <v>6.3967928803738659E-3</v>
      </c>
      <c r="I103" s="72">
        <v>138.91999999999999</v>
      </c>
      <c r="J103" s="184">
        <f>((G103-D103)/D103)</f>
        <v>8.8379328722049955E-3</v>
      </c>
      <c r="K103" s="184">
        <f t="shared" si="34"/>
        <v>8.3472454090148598E-3</v>
      </c>
      <c r="L103" s="9"/>
      <c r="M103" s="429"/>
      <c r="N103" s="389"/>
      <c r="O103" s="275"/>
    </row>
    <row r="104" spans="1:18" ht="12.95" customHeight="1">
      <c r="A104" s="416">
        <v>89</v>
      </c>
      <c r="B104" s="417" t="s">
        <v>55</v>
      </c>
      <c r="C104" s="417" t="s">
        <v>98</v>
      </c>
      <c r="D104" s="72">
        <v>925283008.49000001</v>
      </c>
      <c r="E104" s="54">
        <f t="shared" si="35"/>
        <v>3.1889342503288426E-2</v>
      </c>
      <c r="F104" s="72">
        <v>1.3080000000000001</v>
      </c>
      <c r="G104" s="72">
        <v>929719903.83000004</v>
      </c>
      <c r="H104" s="64">
        <f t="shared" si="33"/>
        <v>3.1991697329475752E-2</v>
      </c>
      <c r="I104" s="72">
        <v>1.3142</v>
      </c>
      <c r="J104" s="184">
        <f t="shared" ref="J104:J109" si="36">((G104-D104)/D104)</f>
        <v>4.795176501988024E-3</v>
      </c>
      <c r="K104" s="184">
        <f t="shared" si="34"/>
        <v>4.7400611620794977E-3</v>
      </c>
      <c r="L104" s="9"/>
      <c r="M104" s="4"/>
      <c r="N104" s="465"/>
      <c r="O104" s="60"/>
    </row>
    <row r="105" spans="1:18" ht="12.95" customHeight="1">
      <c r="A105" s="416">
        <v>90</v>
      </c>
      <c r="B105" s="417" t="s">
        <v>9</v>
      </c>
      <c r="C105" s="417" t="s">
        <v>194</v>
      </c>
      <c r="D105" s="72">
        <v>4377615856.3400002</v>
      </c>
      <c r="E105" s="54">
        <f t="shared" si="35"/>
        <v>0.15087199279544672</v>
      </c>
      <c r="F105" s="72">
        <v>437.42059999999998</v>
      </c>
      <c r="G105" s="72">
        <v>4421560453.9200001</v>
      </c>
      <c r="H105" s="64">
        <f t="shared" si="33"/>
        <v>0.15214606375863163</v>
      </c>
      <c r="I105" s="72">
        <v>441.85599999999999</v>
      </c>
      <c r="J105" s="184">
        <f>((G105-D105)/D105)</f>
        <v>1.0038477340663862E-2</v>
      </c>
      <c r="K105" s="184">
        <f t="shared" si="34"/>
        <v>1.0139897389377674E-2</v>
      </c>
      <c r="L105" s="9"/>
      <c r="M105" s="4"/>
      <c r="N105" s="465"/>
      <c r="O105" s="273"/>
    </row>
    <row r="106" spans="1:18" ht="12.75" customHeight="1">
      <c r="A106" s="416">
        <v>91</v>
      </c>
      <c r="B106" s="417" t="s">
        <v>18</v>
      </c>
      <c r="C106" s="417" t="s">
        <v>19</v>
      </c>
      <c r="D106" s="72">
        <v>2426591977.1999998</v>
      </c>
      <c r="E106" s="54">
        <f t="shared" si="35"/>
        <v>8.363108580470488E-2</v>
      </c>
      <c r="F106" s="72">
        <v>12.9924</v>
      </c>
      <c r="G106" s="72">
        <v>2439490922.0700002</v>
      </c>
      <c r="H106" s="64">
        <f t="shared" si="33"/>
        <v>8.3942975615952251E-2</v>
      </c>
      <c r="I106" s="72">
        <v>13.082700000000001</v>
      </c>
      <c r="J106" s="184">
        <f>((G106-D106)/D106)</f>
        <v>5.3156628684168893E-3</v>
      </c>
      <c r="K106" s="184">
        <f t="shared" si="34"/>
        <v>6.9502170499677451E-3</v>
      </c>
      <c r="L106" s="9"/>
      <c r="M106" s="308"/>
      <c r="N106" s="357"/>
      <c r="O106" s="355"/>
      <c r="P106" s="348"/>
      <c r="Q106" s="291"/>
      <c r="R106" s="371"/>
    </row>
    <row r="107" spans="1:18" ht="12.95" customHeight="1" thickBot="1">
      <c r="A107" s="416">
        <v>92</v>
      </c>
      <c r="B107" s="53" t="s">
        <v>34</v>
      </c>
      <c r="C107" s="53" t="s">
        <v>161</v>
      </c>
      <c r="D107" s="72">
        <v>4167825420.6700001</v>
      </c>
      <c r="E107" s="54">
        <f t="shared" si="35"/>
        <v>0.1436416870450877</v>
      </c>
      <c r="F107" s="72">
        <v>191.6</v>
      </c>
      <c r="G107" s="72">
        <v>4198246597.4200001</v>
      </c>
      <c r="H107" s="64">
        <f t="shared" si="33"/>
        <v>0.14446182544427982</v>
      </c>
      <c r="I107" s="72">
        <v>192.99</v>
      </c>
      <c r="J107" s="184">
        <f t="shared" si="36"/>
        <v>7.299052546473896E-3</v>
      </c>
      <c r="K107" s="184">
        <f t="shared" si="34"/>
        <v>7.2546972860126034E-3</v>
      </c>
      <c r="L107" s="9"/>
      <c r="M107" s="300"/>
      <c r="N107" s="356"/>
      <c r="O107" s="354"/>
      <c r="P107" s="349"/>
      <c r="Q107" s="293"/>
      <c r="R107" s="372"/>
    </row>
    <row r="108" spans="1:18" ht="12.75" customHeight="1">
      <c r="A108" s="416">
        <v>93</v>
      </c>
      <c r="B108" s="431" t="s">
        <v>135</v>
      </c>
      <c r="C108" s="431" t="s">
        <v>197</v>
      </c>
      <c r="D108" s="72">
        <v>4959919277.3900003</v>
      </c>
      <c r="E108" s="54">
        <f t="shared" si="35"/>
        <v>0.17094074264205186</v>
      </c>
      <c r="F108" s="72">
        <v>115.05</v>
      </c>
      <c r="G108" s="72">
        <v>5022030640.5699997</v>
      </c>
      <c r="H108" s="64">
        <f t="shared" si="33"/>
        <v>0.17280826576973668</v>
      </c>
      <c r="I108" s="72">
        <v>115.05</v>
      </c>
      <c r="J108" s="184">
        <f>((G108-D108)/D108)</f>
        <v>1.2522656056750077E-2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18" ht="12.95" customHeight="1" thickBot="1">
      <c r="A109" s="416">
        <v>94</v>
      </c>
      <c r="B109" s="417" t="s">
        <v>11</v>
      </c>
      <c r="C109" s="72" t="s">
        <v>212</v>
      </c>
      <c r="D109" s="72">
        <v>2033980662.8499999</v>
      </c>
      <c r="E109" s="54">
        <f t="shared" si="35"/>
        <v>7.0099964451460342E-2</v>
      </c>
      <c r="F109" s="72">
        <v>3722.77</v>
      </c>
      <c r="G109" s="72">
        <v>2054518416.49</v>
      </c>
      <c r="H109" s="64">
        <f t="shared" si="33"/>
        <v>7.0696057024718928E-2</v>
      </c>
      <c r="I109" s="72">
        <v>3760.36</v>
      </c>
      <c r="J109" s="184">
        <f t="shared" si="36"/>
        <v>1.0097320006583909E-2</v>
      </c>
      <c r="K109" s="184">
        <f t="shared" si="34"/>
        <v>1.0097320006339405E-2</v>
      </c>
      <c r="L109" s="9"/>
      <c r="M109" s="4"/>
      <c r="N109" s="293"/>
      <c r="O109" s="293"/>
      <c r="P109" s="293"/>
      <c r="Q109" s="302"/>
    </row>
    <row r="110" spans="1:18" ht="13.5" customHeight="1">
      <c r="A110" s="416">
        <v>95</v>
      </c>
      <c r="B110" s="417" t="s">
        <v>225</v>
      </c>
      <c r="C110" s="72" t="s">
        <v>234</v>
      </c>
      <c r="D110" s="72">
        <v>1830766866.75</v>
      </c>
      <c r="E110" s="54">
        <f t="shared" si="35"/>
        <v>6.3096318771419357E-2</v>
      </c>
      <c r="F110" s="72">
        <v>1.0720000000000001</v>
      </c>
      <c r="G110" s="72">
        <v>1749560178.1199999</v>
      </c>
      <c r="H110" s="64">
        <f t="shared" si="33"/>
        <v>6.0202432418133035E-2</v>
      </c>
      <c r="I110" s="72">
        <v>1.0720000000000001</v>
      </c>
      <c r="J110" s="184">
        <f>((G110-D110)/D110)</f>
        <v>-4.435665190629063E-2</v>
      </c>
      <c r="K110" s="184">
        <f t="shared" si="34"/>
        <v>0</v>
      </c>
      <c r="L110" s="9"/>
      <c r="M110" s="4"/>
      <c r="N110" s="303"/>
      <c r="O110" s="303"/>
      <c r="P110" s="303"/>
      <c r="Q110" s="303"/>
    </row>
    <row r="111" spans="1:18" ht="12.95" customHeight="1">
      <c r="A111" s="416">
        <v>96</v>
      </c>
      <c r="B111" s="53" t="s">
        <v>75</v>
      </c>
      <c r="C111" s="417" t="s">
        <v>41</v>
      </c>
      <c r="D111" s="72">
        <v>1165506676.9300001</v>
      </c>
      <c r="E111" s="54">
        <f t="shared" si="35"/>
        <v>4.0168511978994147E-2</v>
      </c>
      <c r="F111" s="73">
        <v>552.20000000000005</v>
      </c>
      <c r="G111" s="72">
        <v>1175767319.28</v>
      </c>
      <c r="H111" s="64">
        <f t="shared" si="33"/>
        <v>4.0458198273845634E-2</v>
      </c>
      <c r="I111" s="73">
        <v>552.20000000000005</v>
      </c>
      <c r="J111" s="184">
        <f>((G111-D111)/D111)</f>
        <v>8.80358950583357E-3</v>
      </c>
      <c r="K111" s="184">
        <f t="shared" si="34"/>
        <v>0</v>
      </c>
      <c r="L111" s="9"/>
      <c r="M111" s="289"/>
      <c r="N111" s="252"/>
    </row>
    <row r="112" spans="1:18" ht="12.95" customHeight="1">
      <c r="A112" s="416">
        <v>97</v>
      </c>
      <c r="B112" s="53" t="s">
        <v>64</v>
      </c>
      <c r="C112" s="417" t="s">
        <v>70</v>
      </c>
      <c r="D112" s="72">
        <v>2064937577.5599999</v>
      </c>
      <c r="E112" s="54">
        <f t="shared" si="35"/>
        <v>7.116687657129199E-2</v>
      </c>
      <c r="F112" s="73">
        <v>2.95</v>
      </c>
      <c r="G112" s="72">
        <v>2095147478.6500001</v>
      </c>
      <c r="H112" s="64">
        <f t="shared" si="33"/>
        <v>7.2094104602326611E-2</v>
      </c>
      <c r="I112" s="73">
        <v>3</v>
      </c>
      <c r="J112" s="184">
        <f>((G112-D112)/D112)</f>
        <v>1.4629934298400048E-2</v>
      </c>
      <c r="K112" s="184">
        <f t="shared" si="34"/>
        <v>1.6949152542372819E-2</v>
      </c>
      <c r="L112" s="9"/>
      <c r="M112" s="207"/>
    </row>
    <row r="113" spans="1:17" ht="12.95" customHeight="1" thickBot="1">
      <c r="A113" s="416">
        <v>98</v>
      </c>
      <c r="B113" s="53" t="s">
        <v>114</v>
      </c>
      <c r="C113" s="424" t="s">
        <v>66</v>
      </c>
      <c r="D113" s="72">
        <v>163738222.08000001</v>
      </c>
      <c r="E113" s="54">
        <f t="shared" si="35"/>
        <v>5.6431429053363574E-3</v>
      </c>
      <c r="F113" s="73">
        <v>1.66</v>
      </c>
      <c r="G113" s="72">
        <v>165987092.65000001</v>
      </c>
      <c r="H113" s="64">
        <f t="shared" si="33"/>
        <v>5.71162218511504E-3</v>
      </c>
      <c r="I113" s="73">
        <v>1.6808000000000001</v>
      </c>
      <c r="J113" s="184">
        <f>((G113-D113)/D113)</f>
        <v>1.3734548607112814E-2</v>
      </c>
      <c r="K113" s="184">
        <f t="shared" ref="K113:K123" si="37">((I113-F113)/F113)</f>
        <v>1.2530120481927802E-2</v>
      </c>
      <c r="L113" s="9"/>
      <c r="M113" s="289"/>
      <c r="N113" s="391"/>
      <c r="O113" s="252"/>
    </row>
    <row r="114" spans="1:17" ht="12.95" customHeight="1">
      <c r="A114" s="416">
        <v>99</v>
      </c>
      <c r="B114" s="417" t="s">
        <v>55</v>
      </c>
      <c r="C114" s="417" t="s">
        <v>129</v>
      </c>
      <c r="D114" s="72">
        <v>566828458.76999998</v>
      </c>
      <c r="E114" s="54">
        <f t="shared" si="35"/>
        <v>1.9535414242423093E-2</v>
      </c>
      <c r="F114" s="73">
        <v>1.0723</v>
      </c>
      <c r="G114" s="72">
        <v>564872601.91999996</v>
      </c>
      <c r="H114" s="64">
        <f t="shared" si="33"/>
        <v>1.9437287763651473E-2</v>
      </c>
      <c r="I114" s="73">
        <v>1.0686</v>
      </c>
      <c r="J114" s="184">
        <f t="shared" ref="J114:J123" si="38">((G114-D114)/D114)</f>
        <v>-3.4505269094007242E-3</v>
      </c>
      <c r="K114" s="184">
        <f t="shared" si="37"/>
        <v>-3.4505269047841428E-3</v>
      </c>
      <c r="L114" s="9"/>
      <c r="M114" s="4"/>
      <c r="N114" s="392"/>
      <c r="Q114" s="303"/>
    </row>
    <row r="115" spans="1:17" ht="12.95" customHeight="1">
      <c r="A115" s="416">
        <v>100</v>
      </c>
      <c r="B115" s="417" t="s">
        <v>136</v>
      </c>
      <c r="C115" s="417" t="s">
        <v>138</v>
      </c>
      <c r="D115" s="72">
        <v>278975071.95999998</v>
      </c>
      <c r="E115" s="54">
        <f t="shared" si="35"/>
        <v>9.6147141339277299E-3</v>
      </c>
      <c r="F115" s="73">
        <v>1.1898</v>
      </c>
      <c r="G115" s="72">
        <v>281054074.29000002</v>
      </c>
      <c r="H115" s="64">
        <f t="shared" si="33"/>
        <v>9.6710814094238835E-3</v>
      </c>
      <c r="I115" s="73">
        <v>1.2008000000000001</v>
      </c>
      <c r="J115" s="184">
        <f t="shared" si="38"/>
        <v>7.452287100039299E-3</v>
      </c>
      <c r="K115" s="184">
        <f t="shared" si="37"/>
        <v>9.2452513027400582E-3</v>
      </c>
      <c r="L115" s="9"/>
      <c r="M115" s="4"/>
    </row>
    <row r="116" spans="1:17" ht="12.95" customHeight="1">
      <c r="A116" s="416">
        <v>101</v>
      </c>
      <c r="B116" s="417" t="s">
        <v>111</v>
      </c>
      <c r="C116" s="417" t="s">
        <v>140</v>
      </c>
      <c r="D116" s="72">
        <v>210759000.41</v>
      </c>
      <c r="E116" s="54">
        <f t="shared" si="35"/>
        <v>7.2636867726484713E-3</v>
      </c>
      <c r="F116" s="73">
        <v>135.52000000000001</v>
      </c>
      <c r="G116" s="72">
        <v>211491405.38</v>
      </c>
      <c r="H116" s="64">
        <f t="shared" si="33"/>
        <v>7.2774273206692389E-3</v>
      </c>
      <c r="I116" s="73">
        <v>136.03</v>
      </c>
      <c r="J116" s="184">
        <f t="shared" si="38"/>
        <v>3.4750827655056957E-3</v>
      </c>
      <c r="K116" s="184">
        <f t="shared" si="37"/>
        <v>3.763282172373014E-3</v>
      </c>
      <c r="L116" s="9"/>
      <c r="N116" s="367"/>
    </row>
    <row r="117" spans="1:17" ht="12.95" customHeight="1">
      <c r="A117" s="416">
        <v>102</v>
      </c>
      <c r="B117" s="417" t="s">
        <v>50</v>
      </c>
      <c r="C117" s="417" t="s">
        <v>146</v>
      </c>
      <c r="D117" s="72">
        <v>154091749.18000001</v>
      </c>
      <c r="E117" s="54">
        <f t="shared" si="35"/>
        <v>5.3106828088748384E-3</v>
      </c>
      <c r="F117" s="73">
        <v>3.4152999999999998</v>
      </c>
      <c r="G117" s="72">
        <v>147774540.49000001</v>
      </c>
      <c r="H117" s="64">
        <f t="shared" si="33"/>
        <v>5.0849275710707787E-3</v>
      </c>
      <c r="I117" s="73">
        <v>3.4373</v>
      </c>
      <c r="J117" s="184">
        <f t="shared" si="38"/>
        <v>-4.0996411057808442E-2</v>
      </c>
      <c r="K117" s="184">
        <f t="shared" si="37"/>
        <v>6.4416010306562362E-3</v>
      </c>
      <c r="L117" s="9"/>
      <c r="M117" s="4"/>
    </row>
    <row r="118" spans="1:17" ht="12.95" customHeight="1">
      <c r="A118" s="416">
        <v>103</v>
      </c>
      <c r="B118" s="417" t="s">
        <v>112</v>
      </c>
      <c r="C118" s="417" t="s">
        <v>195</v>
      </c>
      <c r="D118" s="72">
        <v>328758952.41000003</v>
      </c>
      <c r="E118" s="54">
        <f t="shared" si="35"/>
        <v>1.1330486714042038E-2</v>
      </c>
      <c r="F118" s="73">
        <v>118.11</v>
      </c>
      <c r="G118" s="72">
        <v>332400660.33999997</v>
      </c>
      <c r="H118" s="64">
        <f t="shared" si="33"/>
        <v>1.1437919392612681E-2</v>
      </c>
      <c r="I118" s="73">
        <v>119.42</v>
      </c>
      <c r="J118" s="184">
        <f>((G118-D118)/D118)</f>
        <v>1.1077136921455817E-2</v>
      </c>
      <c r="K118" s="184">
        <f t="shared" si="37"/>
        <v>1.1091355516044385E-2</v>
      </c>
      <c r="L118" s="9"/>
      <c r="M118" s="4"/>
    </row>
    <row r="119" spans="1:17" ht="12.95" customHeight="1">
      <c r="A119" s="416">
        <v>104</v>
      </c>
      <c r="B119" s="417" t="s">
        <v>132</v>
      </c>
      <c r="C119" s="417" t="s">
        <v>164</v>
      </c>
      <c r="D119" s="72">
        <v>159594501.61000001</v>
      </c>
      <c r="E119" s="54">
        <f t="shared" si="35"/>
        <v>5.5003319814425303E-3</v>
      </c>
      <c r="F119" s="73">
        <v>133.17495500000001</v>
      </c>
      <c r="G119" s="72">
        <v>165455207.06</v>
      </c>
      <c r="H119" s="64">
        <f t="shared" si="33"/>
        <v>5.6933199816889407E-3</v>
      </c>
      <c r="I119" s="73">
        <v>133.93638300000001</v>
      </c>
      <c r="J119" s="184">
        <f>((G119-D119)/D119)</f>
        <v>3.672247722118744E-2</v>
      </c>
      <c r="K119" s="184">
        <f>((I119-F119)/F119)</f>
        <v>5.717501462643596E-3</v>
      </c>
      <c r="L119" s="9"/>
      <c r="M119" s="4"/>
    </row>
    <row r="120" spans="1:17" ht="12.95" customHeight="1">
      <c r="A120" s="416">
        <v>105</v>
      </c>
      <c r="B120" s="417" t="s">
        <v>131</v>
      </c>
      <c r="C120" s="417" t="s">
        <v>181</v>
      </c>
      <c r="D120" s="72">
        <v>1074207237.79</v>
      </c>
      <c r="E120" s="54">
        <f t="shared" ref="E120:E122" si="39">(D120/$D$124)</f>
        <v>3.7021929735097825E-2</v>
      </c>
      <c r="F120" s="73">
        <v>2.1059999999999999</v>
      </c>
      <c r="G120" s="72">
        <v>1091172398.3800001</v>
      </c>
      <c r="H120" s="64">
        <f t="shared" ref="H120:H122" si="40">(G120/$G$124)</f>
        <v>3.7547283821121824E-2</v>
      </c>
      <c r="I120" s="73">
        <v>2.1395</v>
      </c>
      <c r="J120" s="184">
        <f t="shared" ref="J120:J122" si="41">((G120-D120)/D120)</f>
        <v>1.5793191474768972E-2</v>
      </c>
      <c r="K120" s="184">
        <f t="shared" ref="K120:K122" si="42">((I120-F120)/F120)</f>
        <v>1.5906932573599281E-2</v>
      </c>
      <c r="L120" s="9"/>
      <c r="M120" s="4"/>
    </row>
    <row r="121" spans="1:17" ht="12.95" customHeight="1">
      <c r="A121" s="416">
        <v>106</v>
      </c>
      <c r="B121" s="417" t="s">
        <v>201</v>
      </c>
      <c r="C121" s="417" t="s">
        <v>202</v>
      </c>
      <c r="D121" s="72">
        <v>16616454.369999999</v>
      </c>
      <c r="E121" s="54">
        <f t="shared" si="39"/>
        <v>5.7267646734368897E-4</v>
      </c>
      <c r="F121" s="73">
        <v>1.054</v>
      </c>
      <c r="G121" s="72">
        <v>16920429.23</v>
      </c>
      <c r="H121" s="64">
        <f t="shared" si="40"/>
        <v>5.8223261477034489E-4</v>
      </c>
      <c r="I121" s="73">
        <v>1.0732999999999999</v>
      </c>
      <c r="J121" s="184">
        <f t="shared" si="41"/>
        <v>1.82936054365972E-2</v>
      </c>
      <c r="K121" s="184">
        <f t="shared" si="42"/>
        <v>1.8311195445920182E-2</v>
      </c>
      <c r="L121" s="9"/>
      <c r="M121" s="4"/>
    </row>
    <row r="122" spans="1:17" ht="12.95" customHeight="1">
      <c r="A122" s="416">
        <v>107</v>
      </c>
      <c r="B122" s="417" t="s">
        <v>215</v>
      </c>
      <c r="C122" s="417" t="s">
        <v>219</v>
      </c>
      <c r="D122" s="72">
        <v>179884333.38</v>
      </c>
      <c r="E122" s="54">
        <f t="shared" si="39"/>
        <v>6.199609271429235E-3</v>
      </c>
      <c r="F122" s="73">
        <v>1.0367</v>
      </c>
      <c r="G122" s="72">
        <v>180134078.59999999</v>
      </c>
      <c r="H122" s="64">
        <f t="shared" si="40"/>
        <v>6.1984205109036003E-3</v>
      </c>
      <c r="I122" s="73">
        <v>1.0376000000000001</v>
      </c>
      <c r="J122" s="184">
        <f t="shared" si="41"/>
        <v>1.3883655975332765E-3</v>
      </c>
      <c r="K122" s="184">
        <f t="shared" si="42"/>
        <v>8.6813928812590235E-4</v>
      </c>
      <c r="L122" s="9"/>
      <c r="M122" s="4"/>
    </row>
    <row r="123" spans="1:17" ht="12.95" customHeight="1">
      <c r="A123" s="416">
        <v>108</v>
      </c>
      <c r="B123" s="417" t="s">
        <v>229</v>
      </c>
      <c r="C123" s="417" t="s">
        <v>231</v>
      </c>
      <c r="D123" s="72">
        <v>6023057.3700000001</v>
      </c>
      <c r="E123" s="54">
        <f t="shared" si="35"/>
        <v>2.0758118070527762E-4</v>
      </c>
      <c r="F123" s="73">
        <v>99.552999999999997</v>
      </c>
      <c r="G123" s="72">
        <v>6029261.4699999997</v>
      </c>
      <c r="H123" s="64">
        <f t="shared" si="33"/>
        <v>2.0746711700363838E-4</v>
      </c>
      <c r="I123" s="73">
        <v>99.659000000000006</v>
      </c>
      <c r="J123" s="184">
        <f t="shared" si="38"/>
        <v>1.0300582609259834E-3</v>
      </c>
      <c r="K123" s="184">
        <f t="shared" si="37"/>
        <v>1.0647594748526791E-3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29015430731.900002</v>
      </c>
      <c r="E124" s="65">
        <f>(D124/$D$135)</f>
        <v>2.286021704639378E-2</v>
      </c>
      <c r="F124" s="67"/>
      <c r="G124" s="68">
        <f>SUM(G102:G123)</f>
        <v>29061287191.330006</v>
      </c>
      <c r="H124" s="65">
        <f>(G124/$G$135)</f>
        <v>2.2804750586305194E-2</v>
      </c>
      <c r="I124" s="67"/>
      <c r="J124" s="184">
        <f>((G124-D124)/D124)</f>
        <v>1.5804162913766033E-3</v>
      </c>
      <c r="K124" s="208"/>
      <c r="L124" s="9"/>
      <c r="M124" s="270"/>
      <c r="N124" s="10"/>
    </row>
    <row r="125" spans="1:17" s="13" customFormat="1" ht="12.95" customHeigh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10"/>
    </row>
    <row r="126" spans="1:17" ht="16.5" customHeight="1" thickBot="1">
      <c r="A126" s="416">
        <v>109</v>
      </c>
      <c r="B126" s="417" t="s">
        <v>18</v>
      </c>
      <c r="C126" s="53" t="s">
        <v>36</v>
      </c>
      <c r="D126" s="83">
        <v>612875817.51999998</v>
      </c>
      <c r="E126" s="54">
        <f>(D126/$D$134)</f>
        <v>5.041229978186066E-2</v>
      </c>
      <c r="F126" s="359">
        <v>14.2683</v>
      </c>
      <c r="G126" s="83">
        <v>617612861.34000003</v>
      </c>
      <c r="H126" s="54">
        <f t="shared" ref="H126:H133" si="43">(G126/$G$134)</f>
        <v>4.9864723496026796E-2</v>
      </c>
      <c r="I126" s="359">
        <v>14.379200000000001</v>
      </c>
      <c r="J126" s="184">
        <f t="shared" ref="J126:J134" si="44">((G126-D126)/D126)</f>
        <v>7.7292066101881532E-3</v>
      </c>
      <c r="K126" s="228">
        <f t="shared" ref="K126:K133" si="45">((I126-F126)/F126)</f>
        <v>7.7724746465942605E-3</v>
      </c>
      <c r="L126" s="9"/>
      <c r="M126" s="358"/>
      <c r="N126" s="356"/>
      <c r="O126" s="297"/>
      <c r="P126" s="453"/>
    </row>
    <row r="127" spans="1:17" ht="12" customHeight="1" thickBot="1">
      <c r="A127" s="416">
        <v>110</v>
      </c>
      <c r="B127" s="417" t="s">
        <v>37</v>
      </c>
      <c r="C127" s="53" t="s">
        <v>163</v>
      </c>
      <c r="D127" s="83">
        <v>2816009713.52</v>
      </c>
      <c r="E127" s="54">
        <f t="shared" ref="E127:E133" si="46">(D127/$D$134)</f>
        <v>0.23163179523226851</v>
      </c>
      <c r="F127" s="359">
        <v>1.43</v>
      </c>
      <c r="G127" s="83">
        <v>2845907759.9299998</v>
      </c>
      <c r="H127" s="54">
        <f t="shared" si="43"/>
        <v>0.22977242286731431</v>
      </c>
      <c r="I127" s="359">
        <v>1.44</v>
      </c>
      <c r="J127" s="228">
        <f t="shared" si="44"/>
        <v>1.0617167357930531E-2</v>
      </c>
      <c r="K127" s="228">
        <f t="shared" si="45"/>
        <v>6.9930069930069999E-3</v>
      </c>
      <c r="L127" s="9"/>
      <c r="M127" s="309"/>
      <c r="N127" s="307"/>
      <c r="O127" s="298"/>
      <c r="P127" s="454"/>
    </row>
    <row r="128" spans="1:17" ht="12" customHeight="1" thickBot="1">
      <c r="A128" s="416">
        <v>111</v>
      </c>
      <c r="B128" s="417" t="s">
        <v>7</v>
      </c>
      <c r="C128" s="53" t="s">
        <v>39</v>
      </c>
      <c r="D128" s="75">
        <v>1500063017.54</v>
      </c>
      <c r="E128" s="54">
        <f t="shared" si="46"/>
        <v>0.12338817158410925</v>
      </c>
      <c r="F128" s="75">
        <v>1.22</v>
      </c>
      <c r="G128" s="75">
        <v>1522719413.6300001</v>
      </c>
      <c r="H128" s="54">
        <f t="shared" si="43"/>
        <v>0.12294106433915736</v>
      </c>
      <c r="I128" s="75">
        <v>1.24</v>
      </c>
      <c r="J128" s="184">
        <f t="shared" si="44"/>
        <v>1.5103629530948027E-2</v>
      </c>
      <c r="K128" s="184">
        <f t="shared" si="45"/>
        <v>1.6393442622950834E-2</v>
      </c>
      <c r="L128" s="9"/>
      <c r="M128" s="451"/>
      <c r="N128" s="292"/>
      <c r="O128" s="293"/>
    </row>
    <row r="129" spans="1:16" ht="12" customHeight="1" thickBot="1">
      <c r="A129" s="416">
        <v>112</v>
      </c>
      <c r="B129" s="421" t="s">
        <v>9</v>
      </c>
      <c r="C129" s="417" t="s">
        <v>40</v>
      </c>
      <c r="D129" s="75">
        <v>432387235.50999999</v>
      </c>
      <c r="E129" s="54">
        <f t="shared" si="46"/>
        <v>3.556615274295561E-2</v>
      </c>
      <c r="F129" s="75">
        <v>39.205500000000001</v>
      </c>
      <c r="G129" s="75">
        <v>436019624.48000002</v>
      </c>
      <c r="H129" s="54">
        <f t="shared" si="43"/>
        <v>3.5203279229587679E-2</v>
      </c>
      <c r="I129" s="75">
        <v>39.205500000000001</v>
      </c>
      <c r="J129" s="184">
        <f t="shared" si="44"/>
        <v>8.4007775246085423E-3</v>
      </c>
      <c r="K129" s="184">
        <f t="shared" si="45"/>
        <v>0</v>
      </c>
      <c r="L129" s="9"/>
      <c r="M129" s="452"/>
      <c r="P129" s="295"/>
    </row>
    <row r="130" spans="1:16" ht="12" customHeight="1">
      <c r="A130" s="416">
        <v>113</v>
      </c>
      <c r="B130" s="417" t="s">
        <v>7</v>
      </c>
      <c r="C130" s="417" t="s">
        <v>88</v>
      </c>
      <c r="D130" s="72">
        <v>257988319.56</v>
      </c>
      <c r="E130" s="54">
        <f t="shared" si="46"/>
        <v>2.1220913167213959E-2</v>
      </c>
      <c r="F130" s="95">
        <v>223.4</v>
      </c>
      <c r="G130" s="72">
        <v>262292955.58000001</v>
      </c>
      <c r="H130" s="54">
        <f t="shared" si="43"/>
        <v>2.1176964606234409E-2</v>
      </c>
      <c r="I130" s="95">
        <v>226.96</v>
      </c>
      <c r="J130" s="184">
        <f>((G130-D130)/D130)</f>
        <v>1.6685391134535016E-2</v>
      </c>
      <c r="K130" s="184">
        <f t="shared" si="45"/>
        <v>1.5935541629364378E-2</v>
      </c>
      <c r="L130" s="9"/>
      <c r="M130" s="347"/>
      <c r="N130" s="10"/>
      <c r="P130" s="345"/>
    </row>
    <row r="131" spans="1:16" ht="12" customHeight="1">
      <c r="A131" s="416">
        <v>114</v>
      </c>
      <c r="B131" s="53" t="s">
        <v>34</v>
      </c>
      <c r="C131" s="53" t="s">
        <v>180</v>
      </c>
      <c r="D131" s="72">
        <v>4634025829.5299997</v>
      </c>
      <c r="E131" s="54">
        <f t="shared" ref="E131:E132" si="47">(D131/$D$134)</f>
        <v>0.38117330238360797</v>
      </c>
      <c r="F131" s="95">
        <v>111.2</v>
      </c>
      <c r="G131" s="72">
        <v>4896680642.6800003</v>
      </c>
      <c r="H131" s="54">
        <f t="shared" ref="H131:H132" si="48">(G131/$G$134)</f>
        <v>0.39534737953128035</v>
      </c>
      <c r="I131" s="95">
        <v>111.36</v>
      </c>
      <c r="J131" s="184">
        <f t="shared" ref="J131:J132" si="49">((G131-D131)/D131)</f>
        <v>5.6679617855440401E-2</v>
      </c>
      <c r="K131" s="184">
        <f t="shared" ref="K131:K132" si="50">((I131-F131)/F131)</f>
        <v>1.4388489208632786E-3</v>
      </c>
      <c r="L131" s="9"/>
      <c r="M131" s="347"/>
      <c r="N131" s="10"/>
      <c r="P131" s="387"/>
    </row>
    <row r="132" spans="1:16" ht="12" customHeight="1">
      <c r="A132" s="416">
        <v>115</v>
      </c>
      <c r="B132" s="417" t="s">
        <v>55</v>
      </c>
      <c r="C132" s="417" t="s">
        <v>206</v>
      </c>
      <c r="D132" s="72">
        <v>1641860831.8699999</v>
      </c>
      <c r="E132" s="54">
        <f t="shared" si="47"/>
        <v>0.13505179693865882</v>
      </c>
      <c r="F132" s="95">
        <v>1.0565</v>
      </c>
      <c r="G132" s="72">
        <v>1544296110.5799999</v>
      </c>
      <c r="H132" s="54">
        <f t="shared" si="48"/>
        <v>0.12468312007458189</v>
      </c>
      <c r="I132" s="95">
        <v>1.0570999999999999</v>
      </c>
      <c r="J132" s="184">
        <f t="shared" si="49"/>
        <v>-5.9423258900011933E-2</v>
      </c>
      <c r="K132" s="184">
        <f t="shared" si="50"/>
        <v>5.679129200188679E-4</v>
      </c>
      <c r="L132" s="9"/>
      <c r="M132" s="347"/>
      <c r="N132" s="10"/>
      <c r="P132" s="405"/>
    </row>
    <row r="133" spans="1:16" ht="12" customHeight="1" thickBot="1">
      <c r="A133" s="416">
        <v>116</v>
      </c>
      <c r="B133" s="417" t="s">
        <v>222</v>
      </c>
      <c r="C133" s="417" t="s">
        <v>223</v>
      </c>
      <c r="D133" s="72">
        <v>262056809.96598396</v>
      </c>
      <c r="E133" s="54">
        <f t="shared" si="46"/>
        <v>2.1555568169325204E-2</v>
      </c>
      <c r="F133" s="95">
        <v>100</v>
      </c>
      <c r="G133" s="72">
        <v>260237924.54782587</v>
      </c>
      <c r="H133" s="54">
        <f t="shared" si="43"/>
        <v>2.1011045855817218E-2</v>
      </c>
      <c r="I133" s="95">
        <v>100</v>
      </c>
      <c r="J133" s="184">
        <f t="shared" si="44"/>
        <v>-6.9408057680095505E-3</v>
      </c>
      <c r="K133" s="184">
        <f t="shared" si="45"/>
        <v>0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12157267575.015984</v>
      </c>
      <c r="E134" s="65">
        <f>(D134/$D$135)</f>
        <v>9.5782750228278965E-3</v>
      </c>
      <c r="F134" s="87"/>
      <c r="G134" s="90">
        <f>SUM(G126:G133)</f>
        <v>12385767292.767826</v>
      </c>
      <c r="H134" s="65">
        <f>(G134/$G$135)</f>
        <v>9.7192643970654101E-3</v>
      </c>
      <c r="I134" s="87"/>
      <c r="J134" s="184">
        <f t="shared" si="44"/>
        <v>1.8795318630760834E-2</v>
      </c>
      <c r="K134" s="184"/>
      <c r="L134" s="9"/>
      <c r="M134" s="399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1269254385162.4197</v>
      </c>
      <c r="E135" s="55"/>
      <c r="F135" s="40"/>
      <c r="G135" s="41">
        <f>SUM(G19,G49,G63,G94,G100,G124,G134)</f>
        <v>1274352336428.6218</v>
      </c>
      <c r="H135" s="55"/>
      <c r="I135" s="40"/>
      <c r="J135" s="184">
        <f>((G135-D135)/D135)</f>
        <v>4.0164929314384767E-3</v>
      </c>
      <c r="K135" s="184"/>
      <c r="L135" s="9"/>
      <c r="M135" s="398">
        <f>((G135-D135)/D135)</f>
        <v>4.0164929314384767E-3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59" t="s">
        <v>243</v>
      </c>
      <c r="B137" s="460"/>
      <c r="C137" s="460"/>
      <c r="D137" s="460"/>
      <c r="E137" s="460"/>
      <c r="F137" s="460"/>
      <c r="G137" s="460"/>
      <c r="H137" s="460"/>
      <c r="I137" s="460"/>
      <c r="J137" s="460"/>
      <c r="K137" s="461"/>
      <c r="L137" s="9"/>
      <c r="M137" s="4"/>
    </row>
    <row r="138" spans="1:16" ht="27" customHeight="1">
      <c r="A138" s="264"/>
      <c r="B138" s="265"/>
      <c r="C138" s="264" t="s">
        <v>62</v>
      </c>
      <c r="D138" s="433" t="s">
        <v>240</v>
      </c>
      <c r="E138" s="434"/>
      <c r="F138" s="435"/>
      <c r="G138" s="433" t="s">
        <v>242</v>
      </c>
      <c r="H138" s="434"/>
      <c r="I138" s="435"/>
      <c r="J138" s="457" t="s">
        <v>83</v>
      </c>
      <c r="K138" s="458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16">
        <v>1</v>
      </c>
      <c r="B140" s="53" t="s">
        <v>43</v>
      </c>
      <c r="C140" s="53" t="s">
        <v>44</v>
      </c>
      <c r="D140" s="89">
        <v>2582300000</v>
      </c>
      <c r="E140" s="76">
        <f>(D140/$D$150)</f>
        <v>0.21836447731939942</v>
      </c>
      <c r="F140" s="88">
        <v>17</v>
      </c>
      <c r="G140" s="89">
        <v>2582300000</v>
      </c>
      <c r="H140" s="76">
        <f t="shared" ref="H140:H149" si="51">(G140/$G$150)</f>
        <v>0.21154473196901846</v>
      </c>
      <c r="I140" s="88">
        <v>17</v>
      </c>
      <c r="J140" s="184">
        <f t="shared" ref="J140:J149" si="52">((G140-D140)/D140)</f>
        <v>0</v>
      </c>
      <c r="K140" s="184">
        <f t="shared" ref="K140:K146" si="53">((I140-F140)/F140)</f>
        <v>0</v>
      </c>
      <c r="M140" s="4"/>
    </row>
    <row r="141" spans="1:16" ht="12" customHeight="1">
      <c r="A141" s="416">
        <v>2</v>
      </c>
      <c r="B141" s="53" t="s">
        <v>43</v>
      </c>
      <c r="C141" s="424" t="s">
        <v>79</v>
      </c>
      <c r="D141" s="89">
        <v>330592268.83999997</v>
      </c>
      <c r="E141" s="76">
        <f t="shared" ref="E141:E149" si="54">(D141/$D$150)</f>
        <v>2.7955546602285161E-2</v>
      </c>
      <c r="F141" s="88">
        <v>3.88</v>
      </c>
      <c r="G141" s="89">
        <v>330592268.83999997</v>
      </c>
      <c r="H141" s="76">
        <f t="shared" si="51"/>
        <v>2.7082466368271496E-2</v>
      </c>
      <c r="I141" s="88">
        <v>3.88</v>
      </c>
      <c r="J141" s="184">
        <f t="shared" si="52"/>
        <v>0</v>
      </c>
      <c r="K141" s="184">
        <f t="shared" si="53"/>
        <v>0</v>
      </c>
      <c r="M141" s="4"/>
    </row>
    <row r="142" spans="1:16" ht="12" customHeight="1">
      <c r="A142" s="416">
        <v>3</v>
      </c>
      <c r="B142" s="53" t="s">
        <v>43</v>
      </c>
      <c r="C142" s="53" t="s">
        <v>68</v>
      </c>
      <c r="D142" s="89">
        <v>154344108.16</v>
      </c>
      <c r="E142" s="76">
        <f t="shared" si="54"/>
        <v>1.3051647951704779E-2</v>
      </c>
      <c r="F142" s="88">
        <v>6.01</v>
      </c>
      <c r="G142" s="89">
        <v>154344108.16</v>
      </c>
      <c r="H142" s="76">
        <f t="shared" si="51"/>
        <v>1.2644031673974517E-2</v>
      </c>
      <c r="I142" s="88">
        <v>6.01</v>
      </c>
      <c r="J142" s="184">
        <f t="shared" si="52"/>
        <v>0</v>
      </c>
      <c r="K142" s="184">
        <f t="shared" si="53"/>
        <v>0</v>
      </c>
      <c r="M142" s="4"/>
      <c r="O142" s="192"/>
    </row>
    <row r="143" spans="1:16" ht="12" customHeight="1">
      <c r="A143" s="416">
        <v>4</v>
      </c>
      <c r="B143" s="53" t="s">
        <v>43</v>
      </c>
      <c r="C143" s="53" t="s">
        <v>69</v>
      </c>
      <c r="D143" s="89">
        <v>203582954.81999999</v>
      </c>
      <c r="E143" s="76">
        <f t="shared" si="54"/>
        <v>1.7215383774312903E-2</v>
      </c>
      <c r="F143" s="88">
        <v>19.34</v>
      </c>
      <c r="G143" s="89">
        <v>203582954.81999999</v>
      </c>
      <c r="H143" s="76">
        <f t="shared" si="51"/>
        <v>1.6677729779985939E-2</v>
      </c>
      <c r="I143" s="88">
        <v>19.34</v>
      </c>
      <c r="J143" s="184">
        <f t="shared" si="52"/>
        <v>0</v>
      </c>
      <c r="K143" s="184">
        <f t="shared" si="53"/>
        <v>0</v>
      </c>
      <c r="M143" s="4"/>
      <c r="O143" s="192"/>
    </row>
    <row r="144" spans="1:16" ht="12" customHeight="1">
      <c r="A144" s="416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5.3732797978004752E-2</v>
      </c>
      <c r="F144" s="88">
        <v>180.5</v>
      </c>
      <c r="G144" s="89">
        <v>635424799.5</v>
      </c>
      <c r="H144" s="76">
        <f t="shared" si="51"/>
        <v>5.2054667891683691E-2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16">
        <v>6</v>
      </c>
      <c r="B145" s="53" t="s">
        <v>45</v>
      </c>
      <c r="C145" s="53" t="s">
        <v>46</v>
      </c>
      <c r="D145" s="89">
        <v>5193283200</v>
      </c>
      <c r="E145" s="76">
        <f t="shared" si="54"/>
        <v>0.43915446367177247</v>
      </c>
      <c r="F145" s="88">
        <v>8400</v>
      </c>
      <c r="G145" s="89">
        <v>5558049520</v>
      </c>
      <c r="H145" s="76">
        <f t="shared" si="51"/>
        <v>0.45532126243230131</v>
      </c>
      <c r="I145" s="88">
        <v>8990</v>
      </c>
      <c r="J145" s="184">
        <f t="shared" si="52"/>
        <v>7.0238095238095238E-2</v>
      </c>
      <c r="K145" s="184">
        <f t="shared" si="53"/>
        <v>7.0238095238095238E-2</v>
      </c>
      <c r="M145" s="192"/>
      <c r="O145" s="193"/>
    </row>
    <row r="146" spans="1:21" ht="12" customHeight="1">
      <c r="A146" s="416">
        <v>7</v>
      </c>
      <c r="B146" s="53" t="s">
        <v>37</v>
      </c>
      <c r="C146" s="53" t="s">
        <v>120</v>
      </c>
      <c r="D146" s="89">
        <v>650700000</v>
      </c>
      <c r="E146" s="76">
        <f t="shared" si="54"/>
        <v>5.5024499628909582E-2</v>
      </c>
      <c r="F146" s="88">
        <v>13.5</v>
      </c>
      <c r="G146" s="89">
        <v>650700000</v>
      </c>
      <c r="H146" s="76">
        <f t="shared" si="51"/>
        <v>5.3306028382542815E-2</v>
      </c>
      <c r="I146" s="88">
        <v>13.5</v>
      </c>
      <c r="J146" s="184">
        <f t="shared" si="52"/>
        <v>0</v>
      </c>
      <c r="K146" s="184">
        <f t="shared" si="53"/>
        <v>0</v>
      </c>
      <c r="O146" s="193"/>
    </row>
    <row r="147" spans="1:21" ht="12" customHeight="1">
      <c r="A147" s="416">
        <v>8</v>
      </c>
      <c r="B147" s="53" t="s">
        <v>53</v>
      </c>
      <c r="C147" s="53" t="s">
        <v>54</v>
      </c>
      <c r="D147" s="89">
        <v>565115530.14999998</v>
      </c>
      <c r="E147" s="76">
        <f t="shared" si="54"/>
        <v>4.7787304870185517E-2</v>
      </c>
      <c r="F147" s="95">
        <v>70</v>
      </c>
      <c r="G147" s="89">
        <v>575454265.83000004</v>
      </c>
      <c r="H147" s="76">
        <f t="shared" si="51"/>
        <v>4.7141818698615827E-2</v>
      </c>
      <c r="I147" s="95">
        <v>70</v>
      </c>
      <c r="J147" s="184">
        <f t="shared" si="52"/>
        <v>1.8294906312795602E-2</v>
      </c>
      <c r="K147" s="184">
        <f>((I147-F147)/F147)</f>
        <v>0</v>
      </c>
      <c r="M147" s="192"/>
      <c r="O147" s="193"/>
    </row>
    <row r="148" spans="1:21" ht="12" customHeight="1">
      <c r="A148" s="416">
        <v>9</v>
      </c>
      <c r="B148" s="53" t="s">
        <v>53</v>
      </c>
      <c r="C148" s="53" t="s">
        <v>118</v>
      </c>
      <c r="D148" s="89">
        <v>809651132</v>
      </c>
      <c r="E148" s="76">
        <f t="shared" si="54"/>
        <v>6.8465726774673774E-2</v>
      </c>
      <c r="F148" s="53">
        <v>118.21</v>
      </c>
      <c r="G148" s="89">
        <v>822155086.48000002</v>
      </c>
      <c r="H148" s="76">
        <f>(G148/$G$150)</f>
        <v>6.7351809397195053E-2</v>
      </c>
      <c r="I148" s="53">
        <v>118.21</v>
      </c>
      <c r="J148" s="184">
        <f>((G148-D148)/D148)</f>
        <v>1.5443632431060467E-2</v>
      </c>
      <c r="K148" s="184">
        <f>((I148-F148)/F148)</f>
        <v>0</v>
      </c>
      <c r="M148" s="192"/>
      <c r="N148" s="413"/>
      <c r="O148" s="193"/>
    </row>
    <row r="149" spans="1:21" ht="12" customHeight="1">
      <c r="A149" s="416">
        <v>10</v>
      </c>
      <c r="B149" s="417" t="s">
        <v>111</v>
      </c>
      <c r="C149" s="53" t="s">
        <v>177</v>
      </c>
      <c r="D149" s="89">
        <v>700647391.51999998</v>
      </c>
      <c r="E149" s="76">
        <f t="shared" si="54"/>
        <v>5.9248151428751658E-2</v>
      </c>
      <c r="F149" s="95">
        <v>122.1</v>
      </c>
      <c r="G149" s="89">
        <v>694271523.39999998</v>
      </c>
      <c r="H149" s="76">
        <f t="shared" si="51"/>
        <v>5.6875453406410995E-2</v>
      </c>
      <c r="I149" s="53">
        <v>121.04</v>
      </c>
      <c r="J149" s="184">
        <f t="shared" si="52"/>
        <v>-9.0999669693596595E-3</v>
      </c>
      <c r="K149" s="184">
        <f>((I149-F149)/F149)</f>
        <v>-8.6814086814085839E-3</v>
      </c>
      <c r="M149" s="399" t="s">
        <v>210</v>
      </c>
      <c r="N149" s="412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11825641384.99</v>
      </c>
      <c r="E150" s="43"/>
      <c r="F150" s="44"/>
      <c r="G150" s="43">
        <f>SUM(G140:G149)</f>
        <v>12206874527.029999</v>
      </c>
      <c r="H150" s="43"/>
      <c r="I150" s="44"/>
      <c r="J150" s="184">
        <f>((G150-D150)/D150)</f>
        <v>3.2237840606589761E-2</v>
      </c>
      <c r="K150" s="210"/>
      <c r="M150" s="398">
        <f>((G150-D150)/D150)</f>
        <v>3.2237840606589761E-2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1281080026547.4097</v>
      </c>
      <c r="E151" s="51"/>
      <c r="F151" s="56"/>
      <c r="G151" s="46">
        <f>SUM(G135,G150)</f>
        <v>1286559210955.6519</v>
      </c>
      <c r="H151" s="51"/>
      <c r="I151" s="56"/>
      <c r="J151" s="191">
        <f>((G151-D151)/D151)</f>
        <v>4.2770040081016097E-3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62" t="s">
        <v>147</v>
      </c>
      <c r="B153" s="463"/>
      <c r="C153" s="463"/>
      <c r="D153" s="463"/>
      <c r="E153" s="463"/>
      <c r="F153" s="463"/>
      <c r="G153" s="463"/>
      <c r="H153" s="463"/>
      <c r="I153" s="463"/>
      <c r="J153" s="463"/>
      <c r="K153" s="464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33" t="s">
        <v>240</v>
      </c>
      <c r="E154" s="434"/>
      <c r="F154" s="435"/>
      <c r="G154" s="433" t="s">
        <v>242</v>
      </c>
      <c r="H154" s="434"/>
      <c r="I154" s="435"/>
      <c r="J154" s="448" t="s">
        <v>83</v>
      </c>
      <c r="K154" s="449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55" t="s">
        <v>151</v>
      </c>
      <c r="E155" s="456"/>
      <c r="F155" s="37" t="s">
        <v>165</v>
      </c>
      <c r="G155" s="455" t="s">
        <v>151</v>
      </c>
      <c r="H155" s="456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38" t="s">
        <v>6</v>
      </c>
      <c r="E156" s="439"/>
      <c r="F156" s="263" t="s">
        <v>6</v>
      </c>
      <c r="G156" s="438" t="s">
        <v>6</v>
      </c>
      <c r="H156" s="439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36">
        <v>77723084061</v>
      </c>
      <c r="E157" s="437"/>
      <c r="F157" s="321">
        <v>107.4</v>
      </c>
      <c r="G157" s="436">
        <v>77723084061</v>
      </c>
      <c r="H157" s="437"/>
      <c r="I157" s="321">
        <v>107.4</v>
      </c>
      <c r="J157" s="191">
        <f>((G157-D157)/D157)</f>
        <v>0</v>
      </c>
      <c r="K157" s="266">
        <f>((I157-F157)/F157)</f>
        <v>0</v>
      </c>
      <c r="M157" s="4"/>
      <c r="O157" s="192"/>
    </row>
    <row r="158" spans="1:21" ht="12" customHeight="1">
      <c r="A158" s="19"/>
      <c r="B158" s="19"/>
      <c r="C158" s="22"/>
      <c r="D158" s="432"/>
      <c r="E158" s="432"/>
      <c r="F158" s="432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4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3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419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90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428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90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390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F85" name="Fund Name_2_3"/>
    <protectedRange password="CADF" sqref="F82" name="BidOffer Prices_2_1_1_1_1_1_1_1_1_2"/>
    <protectedRange password="CADF" sqref="D48" name="Yield_2_1_2_5"/>
    <protectedRange password="CADF" sqref="D123" name="Fund Name_1_1_1_6"/>
    <protectedRange password="CADF" sqref="F123" name="Fund Name_1_1_1_7"/>
    <protectedRange password="CADF" sqref="D18" name="Fund Name_1_1_1_1_1"/>
    <protectedRange password="CADF" sqref="F18" name="Fund Name_1_1_1_1_2"/>
    <protectedRange password="CADF" sqref="D43" name="Yield_2_1_2_2"/>
    <protectedRange password="CADF" sqref="D85" name="Yield_2_1_2_2_1"/>
    <protectedRange password="CADF" sqref="I82" name="BidOffer Prices_2_1_1_1_1_1_1_1_1_1"/>
    <protectedRange password="CADF" sqref="G18" name="Fund Name_1_1_1"/>
    <protectedRange password="CADF" sqref="I18" name="Fund Name_1_1_1_1"/>
    <protectedRange password="CADF" sqref="G43" name="Yield_2_1_2_3"/>
    <protectedRange password="CADF" sqref="G85" name="Yield_2_1_2_3_1"/>
    <protectedRange password="CADF" sqref="I85" name="Fund Name_2_3_1"/>
    <protectedRange password="CADF" sqref="G48" name="Yield_2_1_2_1"/>
    <protectedRange password="CADF" sqref="G123" name="Fund Name_1_1_1_2"/>
    <protectedRange password="CADF" sqref="I123" name="Fund Name_1_1_1_3"/>
  </protectedRanges>
  <mergeCells count="29"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B1" zoomScale="80" zoomScaleNormal="80" workbookViewId="0">
      <selection activeCell="N1" sqref="N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12385767292.767826</v>
      </c>
      <c r="G7" s="383"/>
    </row>
    <row r="8" spans="1:7">
      <c r="E8" s="380" t="s">
        <v>81</v>
      </c>
      <c r="F8" s="382">
        <f>'NAV Trend'!J3</f>
        <v>29061287191.330006</v>
      </c>
      <c r="G8" s="383"/>
    </row>
    <row r="9" spans="1:7">
      <c r="A9" s="383"/>
      <c r="B9" s="383"/>
      <c r="E9" s="380" t="s">
        <v>61</v>
      </c>
      <c r="F9" s="381">
        <f>'NAV Trend'!J4</f>
        <v>445875574264.78143</v>
      </c>
      <c r="G9" s="383"/>
    </row>
    <row r="10" spans="1:7">
      <c r="A10" s="466"/>
      <c r="B10" s="466"/>
      <c r="E10" s="380" t="s">
        <v>0</v>
      </c>
      <c r="F10" s="381">
        <f>'NAV Trend'!J5</f>
        <v>15154387184.809999</v>
      </c>
      <c r="G10" s="383"/>
    </row>
    <row r="11" spans="1:7">
      <c r="A11" s="374"/>
      <c r="B11" s="374"/>
      <c r="E11" s="380" t="s">
        <v>58</v>
      </c>
      <c r="F11" s="381">
        <f>'NAV Trend'!J6</f>
        <v>50858219353.32</v>
      </c>
      <c r="G11" s="383"/>
    </row>
    <row r="12" spans="1:7">
      <c r="A12" s="375"/>
      <c r="B12" s="376"/>
      <c r="E12" s="380" t="s">
        <v>59</v>
      </c>
      <c r="F12" s="381">
        <f>'NAV Trend'!J7</f>
        <v>487806910536.82715</v>
      </c>
      <c r="G12" s="383"/>
    </row>
    <row r="13" spans="1:7">
      <c r="A13" s="375"/>
      <c r="B13" s="376"/>
      <c r="E13" s="380" t="s">
        <v>80</v>
      </c>
      <c r="F13" s="381">
        <f>'NAV Trend'!J8</f>
        <v>233210190604.78525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7" t="s">
        <v>244</v>
      </c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44351</v>
      </c>
      <c r="D1" s="282">
        <v>44358</v>
      </c>
      <c r="E1" s="282">
        <v>44365</v>
      </c>
      <c r="F1" s="282">
        <v>44372</v>
      </c>
      <c r="G1" s="282">
        <v>44379</v>
      </c>
      <c r="H1" s="282">
        <v>44386</v>
      </c>
      <c r="I1" s="282">
        <v>44393</v>
      </c>
      <c r="J1" s="282">
        <v>44400</v>
      </c>
    </row>
    <row r="2" spans="2:24">
      <c r="B2" s="283" t="s">
        <v>89</v>
      </c>
      <c r="C2" s="284">
        <v>11983520113.686577</v>
      </c>
      <c r="D2" s="284">
        <v>11837865464.026423</v>
      </c>
      <c r="E2" s="284">
        <v>11631992386.925907</v>
      </c>
      <c r="F2" s="284">
        <v>11458166250.695719</v>
      </c>
      <c r="G2" s="284">
        <v>12578465029.407524</v>
      </c>
      <c r="H2" s="284">
        <v>12447197716.010809</v>
      </c>
      <c r="I2" s="284">
        <v>12157267575.015984</v>
      </c>
      <c r="J2" s="284">
        <v>12385767292.767826</v>
      </c>
      <c r="K2" s="337"/>
    </row>
    <row r="3" spans="2:24">
      <c r="B3" s="283" t="s">
        <v>200</v>
      </c>
      <c r="C3" s="285">
        <v>28732633001.037762</v>
      </c>
      <c r="D3" s="285">
        <v>29060330282.149998</v>
      </c>
      <c r="E3" s="285">
        <v>29034018551.799995</v>
      </c>
      <c r="F3" s="285">
        <v>28446848790.600002</v>
      </c>
      <c r="G3" s="285">
        <v>28806894707.309998</v>
      </c>
      <c r="H3" s="285">
        <v>28943512920.520004</v>
      </c>
      <c r="I3" s="285">
        <v>29015430731.900002</v>
      </c>
      <c r="J3" s="285">
        <v>29061287191.330006</v>
      </c>
      <c r="K3" s="337"/>
    </row>
    <row r="4" spans="2:24">
      <c r="B4" s="283" t="s">
        <v>61</v>
      </c>
      <c r="C4" s="284">
        <v>446584299195.1875</v>
      </c>
      <c r="D4" s="284">
        <v>442884955463.2851</v>
      </c>
      <c r="E4" s="284">
        <v>439618097870.117</v>
      </c>
      <c r="F4" s="284">
        <v>439766168917.76257</v>
      </c>
      <c r="G4" s="284">
        <v>449754244700.12366</v>
      </c>
      <c r="H4" s="284">
        <v>448850035849.367</v>
      </c>
      <c r="I4" s="284">
        <v>445337854955.06866</v>
      </c>
      <c r="J4" s="284">
        <v>445875574264.78143</v>
      </c>
      <c r="K4" s="337"/>
    </row>
    <row r="5" spans="2:24">
      <c r="B5" s="283" t="s">
        <v>0</v>
      </c>
      <c r="C5" s="284">
        <v>14850896645.41</v>
      </c>
      <c r="D5" s="284">
        <v>15100301201.859999</v>
      </c>
      <c r="E5" s="284">
        <v>15010766217.84</v>
      </c>
      <c r="F5" s="284">
        <v>14915859543.049999</v>
      </c>
      <c r="G5" s="284">
        <v>15092191477.120001</v>
      </c>
      <c r="H5" s="284">
        <v>15021890816.76</v>
      </c>
      <c r="I5" s="284">
        <v>15012657517.560001</v>
      </c>
      <c r="J5" s="284">
        <v>15154387184.809999</v>
      </c>
      <c r="K5" s="337"/>
    </row>
    <row r="6" spans="2:24">
      <c r="B6" s="283" t="s">
        <v>58</v>
      </c>
      <c r="C6" s="284">
        <v>49739045723.34108</v>
      </c>
      <c r="D6" s="284">
        <v>49757863653.061081</v>
      </c>
      <c r="E6" s="284">
        <v>49767162113.861076</v>
      </c>
      <c r="F6" s="284">
        <v>49770858981.061081</v>
      </c>
      <c r="G6" s="284">
        <v>49786909507.401077</v>
      </c>
      <c r="H6" s="284">
        <v>50815035001.089996</v>
      </c>
      <c r="I6" s="284">
        <v>50853477891.900002</v>
      </c>
      <c r="J6" s="284">
        <v>50858219353.32</v>
      </c>
      <c r="K6" s="337"/>
    </row>
    <row r="7" spans="2:24">
      <c r="B7" s="283" t="s">
        <v>59</v>
      </c>
      <c r="C7" s="286">
        <v>502195240193.08795</v>
      </c>
      <c r="D7" s="286">
        <v>501813826861.20276</v>
      </c>
      <c r="E7" s="286">
        <v>489812631106.65686</v>
      </c>
      <c r="F7" s="286">
        <v>486990523595.61725</v>
      </c>
      <c r="G7" s="286">
        <v>480202118256.41742</v>
      </c>
      <c r="H7" s="286">
        <v>479513324678.64954</v>
      </c>
      <c r="I7" s="286">
        <v>481336393819.54895</v>
      </c>
      <c r="J7" s="286">
        <v>487806910536.82715</v>
      </c>
      <c r="K7" s="337"/>
    </row>
    <row r="8" spans="2:24">
      <c r="B8" s="283" t="s">
        <v>80</v>
      </c>
      <c r="C8" s="286">
        <v>254505305139.79208</v>
      </c>
      <c r="D8" s="286">
        <v>253120431294.69586</v>
      </c>
      <c r="E8" s="286">
        <v>252726985618.3999</v>
      </c>
      <c r="F8" s="286">
        <v>250579623269.54941</v>
      </c>
      <c r="G8" s="286">
        <v>237699398578.93661</v>
      </c>
      <c r="H8" s="286">
        <v>236278059860.27734</v>
      </c>
      <c r="I8" s="286">
        <v>235541302671.42651</v>
      </c>
      <c r="J8" s="286">
        <v>233210190604.78525</v>
      </c>
      <c r="K8" s="337"/>
    </row>
    <row r="9" spans="2:24" s="2" customFormat="1">
      <c r="B9" s="287" t="s">
        <v>1</v>
      </c>
      <c r="C9" s="288">
        <f t="shared" ref="C9:H9" si="0">SUM(C2:C8)</f>
        <v>1308590940011.543</v>
      </c>
      <c r="D9" s="288">
        <f t="shared" si="0"/>
        <v>1303575574220.2813</v>
      </c>
      <c r="E9" s="288">
        <f t="shared" si="0"/>
        <v>1287601653865.6008</v>
      </c>
      <c r="F9" s="288">
        <f t="shared" si="0"/>
        <v>1281928049348.3359</v>
      </c>
      <c r="G9" s="288">
        <f t="shared" si="0"/>
        <v>1273920222256.7163</v>
      </c>
      <c r="H9" s="288">
        <f t="shared" si="0"/>
        <v>1271869056842.6748</v>
      </c>
      <c r="I9" s="288">
        <f t="shared" ref="I9:J9" si="1">SUM(I2:I8)</f>
        <v>1269254385162.4199</v>
      </c>
      <c r="J9" s="288">
        <f t="shared" si="1"/>
        <v>1274352336428.6216</v>
      </c>
      <c r="K9" s="33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2">(C9+D9)/2</f>
        <v>1306083257115.9121</v>
      </c>
      <c r="E11" s="258">
        <f t="shared" si="2"/>
        <v>1295588614042.9409</v>
      </c>
      <c r="F11" s="258">
        <f t="shared" si="2"/>
        <v>1284764851606.9683</v>
      </c>
      <c r="G11" s="258">
        <f t="shared" si="2"/>
        <v>1277924135802.5261</v>
      </c>
      <c r="H11" s="258">
        <f>(G9+H9)/2</f>
        <v>1272894639549.6956</v>
      </c>
      <c r="I11" s="258">
        <f t="shared" si="2"/>
        <v>1270561721002.5474</v>
      </c>
      <c r="J11" s="258">
        <f t="shared" si="2"/>
        <v>1271803360795.5208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C1" activePane="topRight" state="frozen"/>
      <selection pane="topRight" activeCell="AO5" sqref="AO5"/>
    </sheetView>
  </sheetViews>
  <sheetFormatPr defaultRowHeight="15"/>
  <cols>
    <col min="1" max="1" width="33.85546875" customWidth="1"/>
    <col min="2" max="2" width="16.42578125" style="402" customWidth="1"/>
    <col min="3" max="3" width="9.28515625" style="402" customWidth="1"/>
    <col min="4" max="4" width="17.28515625" style="402" customWidth="1"/>
    <col min="5" max="5" width="9" style="402" customWidth="1"/>
    <col min="6" max="7" width="6.7109375" style="402" customWidth="1"/>
    <col min="8" max="8" width="17.140625" style="402" customWidth="1"/>
    <col min="9" max="9" width="9" style="402" customWidth="1"/>
    <col min="10" max="11" width="6.7109375" style="402" customWidth="1"/>
    <col min="12" max="12" width="17.140625" style="402" customWidth="1"/>
    <col min="13" max="13" width="9" style="402" customWidth="1"/>
    <col min="14" max="15" width="6.7109375" style="402" customWidth="1"/>
    <col min="16" max="16" width="17.5703125" style="402" customWidth="1"/>
    <col min="17" max="17" width="8.85546875" style="402" customWidth="1"/>
    <col min="18" max="19" width="6.7109375" style="402" customWidth="1"/>
    <col min="20" max="20" width="19.140625" style="402" customWidth="1"/>
    <col min="21" max="21" width="9.5703125" style="402" customWidth="1"/>
    <col min="22" max="23" width="6.7109375" style="402" customWidth="1"/>
    <col min="24" max="24" width="19.28515625" style="402" customWidth="1"/>
    <col min="25" max="25" width="10.42578125" style="402" customWidth="1"/>
    <col min="26" max="27" width="6.7109375" style="402" customWidth="1"/>
    <col min="28" max="28" width="19.42578125" style="402" customWidth="1"/>
    <col min="29" max="29" width="9.85546875" style="402" customWidth="1"/>
    <col min="30" max="31" width="6.7109375" style="402" customWidth="1"/>
    <col min="32" max="32" width="18.5703125" style="402" customWidth="1"/>
    <col min="33" max="33" width="11" style="402" customWidth="1"/>
    <col min="34" max="35" width="6.7109375" style="402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7" t="s">
        <v>94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9"/>
    </row>
    <row r="2" spans="1:49" ht="30.75" customHeight="1" thickBot="1">
      <c r="A2" s="99"/>
      <c r="B2" s="468" t="s">
        <v>220</v>
      </c>
      <c r="C2" s="469"/>
      <c r="D2" s="468" t="s">
        <v>221</v>
      </c>
      <c r="E2" s="469"/>
      <c r="F2" s="468" t="s">
        <v>83</v>
      </c>
      <c r="G2" s="469"/>
      <c r="H2" s="468" t="s">
        <v>226</v>
      </c>
      <c r="I2" s="469"/>
      <c r="J2" s="468" t="s">
        <v>83</v>
      </c>
      <c r="K2" s="469"/>
      <c r="L2" s="468" t="s">
        <v>235</v>
      </c>
      <c r="M2" s="469"/>
      <c r="N2" s="468" t="s">
        <v>83</v>
      </c>
      <c r="O2" s="469"/>
      <c r="P2" s="468" t="s">
        <v>236</v>
      </c>
      <c r="Q2" s="469"/>
      <c r="R2" s="468" t="s">
        <v>83</v>
      </c>
      <c r="S2" s="469"/>
      <c r="T2" s="468" t="s">
        <v>237</v>
      </c>
      <c r="U2" s="469"/>
      <c r="V2" s="468" t="s">
        <v>83</v>
      </c>
      <c r="W2" s="469"/>
      <c r="X2" s="468" t="s">
        <v>238</v>
      </c>
      <c r="Y2" s="469"/>
      <c r="Z2" s="468" t="s">
        <v>83</v>
      </c>
      <c r="AA2" s="469"/>
      <c r="AB2" s="468" t="s">
        <v>240</v>
      </c>
      <c r="AC2" s="469"/>
      <c r="AD2" s="468" t="s">
        <v>83</v>
      </c>
      <c r="AE2" s="469"/>
      <c r="AF2" s="468" t="s">
        <v>242</v>
      </c>
      <c r="AG2" s="469"/>
      <c r="AH2" s="468" t="s">
        <v>83</v>
      </c>
      <c r="AI2" s="469"/>
      <c r="AJ2" s="468" t="s">
        <v>102</v>
      </c>
      <c r="AK2" s="469"/>
      <c r="AL2" s="468" t="s">
        <v>103</v>
      </c>
      <c r="AM2" s="469"/>
      <c r="AN2" s="468" t="s">
        <v>93</v>
      </c>
      <c r="AO2" s="469"/>
      <c r="AP2" s="100"/>
      <c r="AQ2" s="470" t="s">
        <v>107</v>
      </c>
      <c r="AR2" s="471"/>
      <c r="AS2" s="100"/>
      <c r="AT2" s="100"/>
    </row>
    <row r="3" spans="1:49" ht="14.25" customHeight="1">
      <c r="A3" s="194" t="s">
        <v>4</v>
      </c>
      <c r="B3" s="400" t="s">
        <v>78</v>
      </c>
      <c r="C3" s="401" t="s">
        <v>5</v>
      </c>
      <c r="D3" s="400" t="s">
        <v>78</v>
      </c>
      <c r="E3" s="401" t="s">
        <v>5</v>
      </c>
      <c r="F3" s="101" t="s">
        <v>78</v>
      </c>
      <c r="G3" s="102" t="s">
        <v>5</v>
      </c>
      <c r="H3" s="400" t="s">
        <v>78</v>
      </c>
      <c r="I3" s="401" t="s">
        <v>5</v>
      </c>
      <c r="J3" s="101" t="s">
        <v>78</v>
      </c>
      <c r="K3" s="102" t="s">
        <v>5</v>
      </c>
      <c r="L3" s="400" t="s">
        <v>78</v>
      </c>
      <c r="M3" s="401" t="s">
        <v>5</v>
      </c>
      <c r="N3" s="101" t="s">
        <v>78</v>
      </c>
      <c r="O3" s="102" t="s">
        <v>5</v>
      </c>
      <c r="P3" s="400" t="s">
        <v>78</v>
      </c>
      <c r="Q3" s="401" t="s">
        <v>5</v>
      </c>
      <c r="R3" s="101" t="s">
        <v>78</v>
      </c>
      <c r="S3" s="102" t="s">
        <v>5</v>
      </c>
      <c r="T3" s="400" t="s">
        <v>78</v>
      </c>
      <c r="U3" s="401" t="s">
        <v>5</v>
      </c>
      <c r="V3" s="101" t="s">
        <v>78</v>
      </c>
      <c r="W3" s="102" t="s">
        <v>5</v>
      </c>
      <c r="X3" s="400" t="s">
        <v>78</v>
      </c>
      <c r="Y3" s="401" t="s">
        <v>5</v>
      </c>
      <c r="Z3" s="101" t="s">
        <v>78</v>
      </c>
      <c r="AA3" s="102" t="s">
        <v>5</v>
      </c>
      <c r="AB3" s="400" t="s">
        <v>78</v>
      </c>
      <c r="AC3" s="401" t="s">
        <v>5</v>
      </c>
      <c r="AD3" s="101" t="s">
        <v>78</v>
      </c>
      <c r="AE3" s="102" t="s">
        <v>5</v>
      </c>
      <c r="AF3" s="400" t="s">
        <v>78</v>
      </c>
      <c r="AG3" s="401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6277633863.9200001</v>
      </c>
      <c r="C5" s="163">
        <v>10199.11</v>
      </c>
      <c r="D5" s="163">
        <v>6365143109.71</v>
      </c>
      <c r="E5" s="163">
        <v>10343.1</v>
      </c>
      <c r="F5" s="115">
        <f t="shared" ref="F5:F18" si="0">((D5-B5)/B5)</f>
        <v>1.3939845439688604E-2</v>
      </c>
      <c r="G5" s="115">
        <f t="shared" ref="G5:G18" si="1">((E5-C5)/C5)</f>
        <v>1.4117898522518119E-2</v>
      </c>
      <c r="H5" s="163">
        <v>6506263235.1199999</v>
      </c>
      <c r="I5" s="163">
        <v>10589.16</v>
      </c>
      <c r="J5" s="115">
        <f t="shared" ref="J5:J18" si="2">((H5-D5)/D5)</f>
        <v>2.2170770236842226E-2</v>
      </c>
      <c r="K5" s="115">
        <f t="shared" ref="K5:K18" si="3">((I5-E5)/E5)</f>
        <v>2.3789772892072927E-2</v>
      </c>
      <c r="L5" s="163">
        <v>6447017838.9399996</v>
      </c>
      <c r="M5" s="163">
        <v>10491.94</v>
      </c>
      <c r="N5" s="115">
        <f t="shared" ref="N5:N18" si="4">((L5-H5)/H5)</f>
        <v>-9.1059021190844271E-3</v>
      </c>
      <c r="O5" s="115">
        <f t="shared" ref="O5:O18" si="5">((M5-I5)/I5)</f>
        <v>-9.1810870739510355E-3</v>
      </c>
      <c r="P5" s="163">
        <v>6396138566.0600004</v>
      </c>
      <c r="Q5" s="163">
        <v>10413.35</v>
      </c>
      <c r="R5" s="115">
        <f t="shared" ref="R5:R18" si="6">((P5-L5)/L5)</f>
        <v>-7.8919081893473689E-3</v>
      </c>
      <c r="S5" s="115">
        <f t="shared" ref="S5:S18" si="7">((Q5-M5)/M5)</f>
        <v>-7.4905117642685851E-3</v>
      </c>
      <c r="T5" s="163">
        <v>6474827996.3100004</v>
      </c>
      <c r="U5" s="163">
        <v>10549.95</v>
      </c>
      <c r="V5" s="115">
        <f t="shared" ref="V5:V18" si="8">((T5-P5)/P5)</f>
        <v>1.2302646266538347E-2</v>
      </c>
      <c r="W5" s="115">
        <f t="shared" ref="W5:W18" si="9">((U5-Q5)/Q5)</f>
        <v>1.3117776700101346E-2</v>
      </c>
      <c r="X5" s="163">
        <v>6400144613.6700001</v>
      </c>
      <c r="Y5" s="163">
        <v>10442.11</v>
      </c>
      <c r="Z5" s="115">
        <f t="shared" ref="Z5:Z18" si="10">((X5-T5)/T5)</f>
        <v>-1.153441955254446E-2</v>
      </c>
      <c r="AA5" s="115">
        <f t="shared" ref="AA5:AA18" si="11">((Y5-U5)/U5)</f>
        <v>-1.0221849392651163E-2</v>
      </c>
      <c r="AB5" s="163">
        <v>6390173293.6300001</v>
      </c>
      <c r="AC5" s="163">
        <v>10426.540000000001</v>
      </c>
      <c r="AD5" s="115">
        <f t="shared" ref="AD5:AD18" si="12">((AB5-X5)/X5)</f>
        <v>-1.5579835522313552E-3</v>
      </c>
      <c r="AE5" s="115">
        <f t="shared" ref="AE5:AE18" si="13">((AC5-Y5)/Y5)</f>
        <v>-1.4910779526359815E-3</v>
      </c>
      <c r="AF5" s="163">
        <v>6428645891.7299995</v>
      </c>
      <c r="AG5" s="163">
        <v>10505.23</v>
      </c>
      <c r="AH5" s="115">
        <f t="shared" ref="AH5:AH18" si="14">((AF5-AB5)/AB5)</f>
        <v>6.020587601020237E-3</v>
      </c>
      <c r="AI5" s="115">
        <f t="shared" ref="AI5:AI18" si="15">((AG5-AC5)/AC5)</f>
        <v>7.5470865694658709E-3</v>
      </c>
      <c r="AJ5" s="116">
        <f>AVERAGE(F5,J5,N5,R5,V5,Z5,AD5,AH5)</f>
        <v>3.0429545163602255E-3</v>
      </c>
      <c r="AK5" s="116">
        <f>AVERAGE(G5,K5,O5,S5,W5,AA5,AE5,AI5)</f>
        <v>3.7735010625814368E-3</v>
      </c>
      <c r="AL5" s="117">
        <f>((AF5-D5)/D5)</f>
        <v>9.9766463888496509E-3</v>
      </c>
      <c r="AM5" s="117">
        <f>((AC5-C5)/C5)</f>
        <v>2.229900452098274E-2</v>
      </c>
      <c r="AN5" s="118">
        <f>STDEV(F5,J5,N5,R5,V5,Z5,AD5,AH5)</f>
        <v>1.2421514526497195E-2</v>
      </c>
      <c r="AO5" s="201">
        <f>STDEV(G5,K5,O5,S5,W5,AA5,AE5,AI5)</f>
        <v>1.2691381197218798E-2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799303747.28999996</v>
      </c>
      <c r="C6" s="163">
        <v>1.57</v>
      </c>
      <c r="D6" s="164">
        <v>812930321.70000005</v>
      </c>
      <c r="E6" s="163">
        <v>1.6</v>
      </c>
      <c r="F6" s="115">
        <f t="shared" si="0"/>
        <v>1.7048055205796692E-2</v>
      </c>
      <c r="G6" s="115">
        <f t="shared" si="1"/>
        <v>1.9108280254777087E-2</v>
      </c>
      <c r="H6" s="164">
        <v>819629420.94000006</v>
      </c>
      <c r="I6" s="163">
        <v>1.61</v>
      </c>
      <c r="J6" s="115">
        <f t="shared" si="2"/>
        <v>8.2406807338553344E-3</v>
      </c>
      <c r="K6" s="115">
        <f t="shared" si="3"/>
        <v>6.2500000000000056E-3</v>
      </c>
      <c r="L6" s="164">
        <v>814598179.35000002</v>
      </c>
      <c r="M6" s="163">
        <v>1.6</v>
      </c>
      <c r="N6" s="115">
        <f t="shared" si="4"/>
        <v>-6.138434591854822E-3</v>
      </c>
      <c r="O6" s="115">
        <f t="shared" si="5"/>
        <v>-6.2111801242236073E-3</v>
      </c>
      <c r="P6" s="164">
        <v>805595105.59000003</v>
      </c>
      <c r="Q6" s="163">
        <v>1.58</v>
      </c>
      <c r="R6" s="115">
        <f t="shared" si="6"/>
        <v>-1.1052165335287021E-2</v>
      </c>
      <c r="S6" s="115">
        <f t="shared" si="7"/>
        <v>-1.2500000000000011E-2</v>
      </c>
      <c r="T6" s="164">
        <v>818180943.63999999</v>
      </c>
      <c r="U6" s="163">
        <v>1.61</v>
      </c>
      <c r="V6" s="115">
        <f t="shared" si="8"/>
        <v>1.5623031920957816E-2</v>
      </c>
      <c r="W6" s="115">
        <f t="shared" si="9"/>
        <v>1.8987341772151913E-2</v>
      </c>
      <c r="X6" s="164">
        <v>818344166.13999999</v>
      </c>
      <c r="Y6" s="163">
        <v>1.61</v>
      </c>
      <c r="Z6" s="115">
        <f t="shared" si="10"/>
        <v>1.9949437990310611E-4</v>
      </c>
      <c r="AA6" s="115">
        <f t="shared" si="11"/>
        <v>0</v>
      </c>
      <c r="AB6" s="164">
        <v>815332116.92999995</v>
      </c>
      <c r="AC6" s="163">
        <v>1.6</v>
      </c>
      <c r="AD6" s="115">
        <f t="shared" si="12"/>
        <v>-3.6806631422661665E-3</v>
      </c>
      <c r="AE6" s="115">
        <f t="shared" si="13"/>
        <v>-6.2111801242236073E-3</v>
      </c>
      <c r="AF6" s="164">
        <v>823001419.88</v>
      </c>
      <c r="AG6" s="163">
        <v>1.62</v>
      </c>
      <c r="AH6" s="115">
        <f t="shared" si="14"/>
        <v>9.40635452811249E-3</v>
      </c>
      <c r="AI6" s="115">
        <f t="shared" si="15"/>
        <v>1.2500000000000011E-2</v>
      </c>
      <c r="AJ6" s="116">
        <f t="shared" ref="AJ6:AJ69" si="16">AVERAGE(F6,J6,N6,R6,V6,Z6,AD6,AH6)</f>
        <v>3.7057942124021784E-3</v>
      </c>
      <c r="AK6" s="116">
        <f t="shared" ref="AK6:AK69" si="17">AVERAGE(G6,K6,O6,S6,W6,AA6,AE6,AI6)</f>
        <v>3.9904077223102234E-3</v>
      </c>
      <c r="AL6" s="117">
        <f t="shared" ref="AL6:AL69" si="18">((AF6-D6)/D6)</f>
        <v>1.2388636407286746E-2</v>
      </c>
      <c r="AM6" s="117">
        <f t="shared" ref="AM6:AM69" si="19">((AC6-C6)/C6)</f>
        <v>1.9108280254777087E-2</v>
      </c>
      <c r="AN6" s="118">
        <f t="shared" ref="AN6:AN69" si="20">STDEV(F6,J6,N6,R6,V6,Z6,AD6,AH6)</f>
        <v>1.0383078047773537E-2</v>
      </c>
      <c r="AO6" s="201">
        <f t="shared" ref="AO6:AO69" si="21">STDEV(G6,K6,O6,S6,W6,AA6,AE6,AI6)</f>
        <v>1.2112441706281816E-2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252223742.84999999</v>
      </c>
      <c r="C7" s="163">
        <v>128.83000000000001</v>
      </c>
      <c r="D7" s="164">
        <v>258218802.09999999</v>
      </c>
      <c r="E7" s="163">
        <v>131.80000000000001</v>
      </c>
      <c r="F7" s="115">
        <f t="shared" si="0"/>
        <v>2.3768814078559297E-2</v>
      </c>
      <c r="G7" s="115">
        <f t="shared" si="1"/>
        <v>2.3053636575331823E-2</v>
      </c>
      <c r="H7" s="164">
        <v>254974657.22</v>
      </c>
      <c r="I7" s="163">
        <v>127.71</v>
      </c>
      <c r="J7" s="115">
        <f t="shared" si="2"/>
        <v>-1.2563550189283429E-2</v>
      </c>
      <c r="K7" s="115">
        <f t="shared" si="3"/>
        <v>-3.103186646434004E-2</v>
      </c>
      <c r="L7" s="164">
        <v>251873067.63999999</v>
      </c>
      <c r="M7" s="163">
        <v>126.34</v>
      </c>
      <c r="N7" s="115">
        <f t="shared" si="4"/>
        <v>-1.2164305322798673E-2</v>
      </c>
      <c r="O7" s="115">
        <f t="shared" si="5"/>
        <v>-1.0727429332080421E-2</v>
      </c>
      <c r="P7" s="164">
        <v>256026281.65000001</v>
      </c>
      <c r="Q7" s="163">
        <v>128.43</v>
      </c>
      <c r="R7" s="115">
        <f t="shared" si="6"/>
        <v>1.6489313640854104E-2</v>
      </c>
      <c r="S7" s="115">
        <f t="shared" si="7"/>
        <v>1.6542662656324231E-2</v>
      </c>
      <c r="T7" s="164">
        <v>261885117.69999999</v>
      </c>
      <c r="U7" s="163">
        <v>133.68</v>
      </c>
      <c r="V7" s="115">
        <f t="shared" si="8"/>
        <v>2.2883729015012948E-2</v>
      </c>
      <c r="W7" s="115">
        <f t="shared" si="9"/>
        <v>4.0878299462742344E-2</v>
      </c>
      <c r="X7" s="164">
        <v>264623425.25999999</v>
      </c>
      <c r="Y7" s="163">
        <v>135.02000000000001</v>
      </c>
      <c r="Z7" s="115">
        <f t="shared" si="10"/>
        <v>1.0456140402513612E-2</v>
      </c>
      <c r="AA7" s="115">
        <f t="shared" si="11"/>
        <v>1.0023937761819295E-2</v>
      </c>
      <c r="AB7" s="164">
        <v>264668685.69999999</v>
      </c>
      <c r="AC7" s="163">
        <v>135.04</v>
      </c>
      <c r="AD7" s="115">
        <f t="shared" si="12"/>
        <v>1.7103716330301428E-4</v>
      </c>
      <c r="AE7" s="115">
        <f t="shared" si="13"/>
        <v>1.481262035252689E-4</v>
      </c>
      <c r="AF7" s="164">
        <v>265396714.46000001</v>
      </c>
      <c r="AG7" s="163">
        <v>135.41999999999999</v>
      </c>
      <c r="AH7" s="115">
        <f t="shared" si="14"/>
        <v>2.7507174038157107E-3</v>
      </c>
      <c r="AI7" s="115">
        <f t="shared" si="15"/>
        <v>2.813981042653995E-3</v>
      </c>
      <c r="AJ7" s="116">
        <f t="shared" si="16"/>
        <v>6.4739870239970722E-3</v>
      </c>
      <c r="AK7" s="116">
        <f t="shared" si="17"/>
        <v>6.4626684882470621E-3</v>
      </c>
      <c r="AL7" s="117">
        <f t="shared" si="18"/>
        <v>2.7797791259291164E-2</v>
      </c>
      <c r="AM7" s="117">
        <f t="shared" si="19"/>
        <v>4.8203058293875486E-2</v>
      </c>
      <c r="AN7" s="118">
        <f t="shared" si="20"/>
        <v>1.4382323804855221E-2</v>
      </c>
      <c r="AO7" s="201">
        <f t="shared" si="21"/>
        <v>2.1805997790355872E-2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564770291</v>
      </c>
      <c r="C8" s="175">
        <v>16.16</v>
      </c>
      <c r="D8" s="164">
        <v>566024716</v>
      </c>
      <c r="E8" s="175">
        <v>16.190000000000001</v>
      </c>
      <c r="F8" s="115">
        <f t="shared" si="0"/>
        <v>2.2211242694421401E-3</v>
      </c>
      <c r="G8" s="115">
        <f t="shared" si="1"/>
        <v>1.8564356435644268E-3</v>
      </c>
      <c r="H8" s="164">
        <v>572091167</v>
      </c>
      <c r="I8" s="175">
        <v>16.37</v>
      </c>
      <c r="J8" s="115">
        <f t="shared" si="2"/>
        <v>1.071764329103961E-2</v>
      </c>
      <c r="K8" s="115">
        <f t="shared" si="3"/>
        <v>1.1117974058060512E-2</v>
      </c>
      <c r="L8" s="164">
        <v>571213961</v>
      </c>
      <c r="M8" s="175">
        <v>16.350000000000001</v>
      </c>
      <c r="N8" s="115">
        <f t="shared" si="4"/>
        <v>-1.5333325361410449E-3</v>
      </c>
      <c r="O8" s="115">
        <f t="shared" si="5"/>
        <v>-1.2217470983506152E-3</v>
      </c>
      <c r="P8" s="164">
        <v>571134610</v>
      </c>
      <c r="Q8" s="175">
        <v>16.350000000000001</v>
      </c>
      <c r="R8" s="115">
        <f t="shared" si="6"/>
        <v>-1.389164225977313E-4</v>
      </c>
      <c r="S8" s="115">
        <f t="shared" si="7"/>
        <v>0</v>
      </c>
      <c r="T8" s="164">
        <v>579005867</v>
      </c>
      <c r="U8" s="175">
        <v>16.57</v>
      </c>
      <c r="V8" s="115">
        <f t="shared" si="8"/>
        <v>1.3781789550452913E-2</v>
      </c>
      <c r="W8" s="115">
        <f t="shared" si="9"/>
        <v>1.3455657492354669E-2</v>
      </c>
      <c r="X8" s="164">
        <v>586395984</v>
      </c>
      <c r="Y8" s="175">
        <v>16.78</v>
      </c>
      <c r="Z8" s="115">
        <f t="shared" si="10"/>
        <v>1.2763457887379231E-2</v>
      </c>
      <c r="AA8" s="115">
        <f t="shared" si="11"/>
        <v>1.267350633675322E-2</v>
      </c>
      <c r="AB8" s="164">
        <v>577447689</v>
      </c>
      <c r="AC8" s="175">
        <v>16.78</v>
      </c>
      <c r="AD8" s="115">
        <f t="shared" si="12"/>
        <v>-1.525981630870105E-2</v>
      </c>
      <c r="AE8" s="115">
        <f t="shared" si="13"/>
        <v>0</v>
      </c>
      <c r="AF8" s="164">
        <v>582230170</v>
      </c>
      <c r="AG8" s="175">
        <v>16.940000000000001</v>
      </c>
      <c r="AH8" s="115">
        <f t="shared" si="14"/>
        <v>8.2821025888632493E-3</v>
      </c>
      <c r="AI8" s="115">
        <f t="shared" si="15"/>
        <v>9.5351609058402943E-3</v>
      </c>
      <c r="AJ8" s="116">
        <f t="shared" si="16"/>
        <v>3.8542565399671646E-3</v>
      </c>
      <c r="AK8" s="116">
        <f t="shared" si="17"/>
        <v>5.9271234172778133E-3</v>
      </c>
      <c r="AL8" s="117">
        <f t="shared" si="18"/>
        <v>2.8630293946386609E-2</v>
      </c>
      <c r="AM8" s="117">
        <f t="shared" si="19"/>
        <v>3.8366336633663428E-2</v>
      </c>
      <c r="AN8" s="118">
        <f t="shared" si="20"/>
        <v>9.6926196288702072E-3</v>
      </c>
      <c r="AO8" s="201">
        <f t="shared" si="21"/>
        <v>6.3256146546869984E-3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331198686.37</v>
      </c>
      <c r="C9" s="163">
        <v>156.87739999999999</v>
      </c>
      <c r="D9" s="163">
        <v>326871162.80000001</v>
      </c>
      <c r="E9" s="163">
        <v>155.1866</v>
      </c>
      <c r="F9" s="115">
        <f t="shared" si="0"/>
        <v>-1.3066246178179227E-2</v>
      </c>
      <c r="G9" s="115">
        <f t="shared" si="1"/>
        <v>-1.0777843080010225E-2</v>
      </c>
      <c r="H9" s="163">
        <v>332654039.52999997</v>
      </c>
      <c r="I9" s="163">
        <v>157.93639999999999</v>
      </c>
      <c r="J9" s="115">
        <f t="shared" si="2"/>
        <v>1.7691608768615301E-2</v>
      </c>
      <c r="K9" s="115">
        <f t="shared" si="3"/>
        <v>1.771931339432653E-2</v>
      </c>
      <c r="L9" s="163">
        <v>332097894.44</v>
      </c>
      <c r="M9" s="163">
        <v>157.7826</v>
      </c>
      <c r="N9" s="115">
        <f t="shared" si="4"/>
        <v>-1.6718422863156561E-3</v>
      </c>
      <c r="O9" s="115">
        <f t="shared" si="5"/>
        <v>-9.7380971074425996E-4</v>
      </c>
      <c r="P9" s="163">
        <v>328793371.68000001</v>
      </c>
      <c r="Q9" s="163">
        <v>156.29599999999999</v>
      </c>
      <c r="R9" s="115">
        <f t="shared" si="6"/>
        <v>-9.9504477906198156E-3</v>
      </c>
      <c r="S9" s="115">
        <f t="shared" si="7"/>
        <v>-9.4218247132447416E-3</v>
      </c>
      <c r="T9" s="163">
        <v>333118095.10000002</v>
      </c>
      <c r="U9" s="163">
        <v>158.39689999999999</v>
      </c>
      <c r="V9" s="115">
        <f t="shared" si="8"/>
        <v>1.315331692333834E-2</v>
      </c>
      <c r="W9" s="115">
        <f t="shared" si="9"/>
        <v>1.3441802733275297E-2</v>
      </c>
      <c r="X9" s="163">
        <v>335339004.19999999</v>
      </c>
      <c r="Y9" s="163">
        <v>159.48650000000001</v>
      </c>
      <c r="Z9" s="115">
        <f t="shared" si="10"/>
        <v>6.6670323007618692E-3</v>
      </c>
      <c r="AA9" s="115">
        <f t="shared" si="11"/>
        <v>6.8789225041652876E-3</v>
      </c>
      <c r="AB9" s="163">
        <v>335725335.99000001</v>
      </c>
      <c r="AC9" s="163">
        <v>159.899</v>
      </c>
      <c r="AD9" s="115">
        <f t="shared" si="12"/>
        <v>1.1520633900660383E-3</v>
      </c>
      <c r="AE9" s="115">
        <f t="shared" si="13"/>
        <v>2.5864258103350081E-3</v>
      </c>
      <c r="AF9" s="163">
        <v>338998892.12</v>
      </c>
      <c r="AG9" s="163">
        <v>160.07640000000001</v>
      </c>
      <c r="AH9" s="115">
        <f t="shared" si="14"/>
        <v>9.7506973084018362E-3</v>
      </c>
      <c r="AI9" s="115">
        <f t="shared" si="15"/>
        <v>1.1094503405274941E-3</v>
      </c>
      <c r="AJ9" s="116">
        <f t="shared" si="16"/>
        <v>2.9657728045085858E-3</v>
      </c>
      <c r="AK9" s="116">
        <f t="shared" si="17"/>
        <v>2.5703046598287986E-3</v>
      </c>
      <c r="AL9" s="117">
        <f t="shared" si="18"/>
        <v>3.7102475532295544E-2</v>
      </c>
      <c r="AM9" s="117">
        <f t="shared" si="19"/>
        <v>1.9260900550366125E-2</v>
      </c>
      <c r="AN9" s="118">
        <f t="shared" si="20"/>
        <v>1.0882635087218913E-2</v>
      </c>
      <c r="AO9" s="201">
        <f t="shared" si="21"/>
        <v>1.0020874217765166E-2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1744657057.6300001</v>
      </c>
      <c r="C10" s="163">
        <v>0.9052</v>
      </c>
      <c r="D10" s="163">
        <v>1790467200.3599999</v>
      </c>
      <c r="E10" s="163">
        <v>0.92920000000000003</v>
      </c>
      <c r="F10" s="115">
        <f t="shared" si="0"/>
        <v>2.6257391118590261E-2</v>
      </c>
      <c r="G10" s="115">
        <f t="shared" si="1"/>
        <v>2.6513477684489639E-2</v>
      </c>
      <c r="H10" s="163">
        <v>1825712708.51</v>
      </c>
      <c r="I10" s="163">
        <v>0.94740000000000002</v>
      </c>
      <c r="J10" s="115">
        <f t="shared" si="2"/>
        <v>1.9685090094313632E-2</v>
      </c>
      <c r="K10" s="115">
        <f t="shared" si="3"/>
        <v>1.9586741282823929E-2</v>
      </c>
      <c r="L10" s="163">
        <v>1815398047.6700001</v>
      </c>
      <c r="M10" s="163">
        <v>0.94510000000000005</v>
      </c>
      <c r="N10" s="115">
        <f t="shared" si="4"/>
        <v>-5.6496626177389717E-3</v>
      </c>
      <c r="O10" s="115">
        <f t="shared" si="5"/>
        <v>-2.4276968545492599E-3</v>
      </c>
      <c r="P10" s="163">
        <v>1810555009.9100001</v>
      </c>
      <c r="Q10" s="163">
        <v>0.94289999999999996</v>
      </c>
      <c r="R10" s="115">
        <f t="shared" si="6"/>
        <v>-2.6677552981925149E-3</v>
      </c>
      <c r="S10" s="115">
        <f t="shared" si="7"/>
        <v>-2.3277960004233315E-3</v>
      </c>
      <c r="T10" s="163">
        <v>1852769991.6400001</v>
      </c>
      <c r="U10" s="163">
        <v>0.89949999999999997</v>
      </c>
      <c r="V10" s="115">
        <f t="shared" si="8"/>
        <v>2.331604480335478E-2</v>
      </c>
      <c r="W10" s="115">
        <f t="shared" si="9"/>
        <v>-4.6028210838901261E-2</v>
      </c>
      <c r="X10" s="163">
        <v>1815306733.0899999</v>
      </c>
      <c r="Y10" s="163">
        <v>0.88060000000000005</v>
      </c>
      <c r="Z10" s="115">
        <f t="shared" si="10"/>
        <v>-2.022013456556427E-2</v>
      </c>
      <c r="AA10" s="115">
        <f t="shared" si="11"/>
        <v>-2.1011673151750881E-2</v>
      </c>
      <c r="AB10" s="163">
        <v>1810078248.5</v>
      </c>
      <c r="AC10" s="163">
        <v>0.87880000000000003</v>
      </c>
      <c r="AD10" s="115">
        <f t="shared" si="12"/>
        <v>-2.8802210087658471E-3</v>
      </c>
      <c r="AE10" s="115">
        <f t="shared" si="13"/>
        <v>-2.0440608675903063E-3</v>
      </c>
      <c r="AF10" s="163">
        <v>1828102378.9000001</v>
      </c>
      <c r="AG10" s="163">
        <v>0.88890000000000002</v>
      </c>
      <c r="AH10" s="115">
        <f t="shared" si="14"/>
        <v>9.9576526124970418E-3</v>
      </c>
      <c r="AI10" s="115">
        <f t="shared" si="15"/>
        <v>1.1492944924897585E-2</v>
      </c>
      <c r="AJ10" s="116">
        <f t="shared" si="16"/>
        <v>5.9748006423117651E-3</v>
      </c>
      <c r="AK10" s="116">
        <f t="shared" si="17"/>
        <v>-2.0307842276254852E-3</v>
      </c>
      <c r="AL10" s="117">
        <f t="shared" si="18"/>
        <v>2.1019753130598031E-2</v>
      </c>
      <c r="AM10" s="117">
        <f t="shared" si="19"/>
        <v>-2.9164825452938553E-2</v>
      </c>
      <c r="AN10" s="118">
        <f t="shared" si="20"/>
        <v>1.6433177809412211E-2</v>
      </c>
      <c r="AO10" s="201">
        <f t="shared" si="21"/>
        <v>2.3180278477784588E-2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2631310764.8400002</v>
      </c>
      <c r="C11" s="163">
        <v>19.5852</v>
      </c>
      <c r="D11" s="163">
        <v>2605377494.7399998</v>
      </c>
      <c r="E11" s="163">
        <v>19.456099999999999</v>
      </c>
      <c r="F11" s="115">
        <f t="shared" si="0"/>
        <v>-9.8556470206882935E-3</v>
      </c>
      <c r="G11" s="115">
        <f t="shared" si="1"/>
        <v>-6.5917121091436954E-3</v>
      </c>
      <c r="H11" s="163">
        <v>2631598222.9899998</v>
      </c>
      <c r="I11" s="163">
        <v>19.729800000000001</v>
      </c>
      <c r="J11" s="115">
        <f t="shared" si="2"/>
        <v>1.0064080273563836E-2</v>
      </c>
      <c r="K11" s="115">
        <f t="shared" si="3"/>
        <v>1.4067567498111215E-2</v>
      </c>
      <c r="L11" s="163">
        <v>2620469270.52</v>
      </c>
      <c r="M11" s="163">
        <v>19.633400000000002</v>
      </c>
      <c r="N11" s="115">
        <f t="shared" si="4"/>
        <v>-4.2289709625032233E-3</v>
      </c>
      <c r="O11" s="115">
        <f t="shared" si="5"/>
        <v>-4.8860099950328514E-3</v>
      </c>
      <c r="P11" s="163">
        <v>2586479089.79</v>
      </c>
      <c r="Q11" s="163">
        <v>19.5565</v>
      </c>
      <c r="R11" s="115">
        <f t="shared" si="6"/>
        <v>-1.2971028171322568E-2</v>
      </c>
      <c r="S11" s="115">
        <f t="shared" si="7"/>
        <v>-3.9167948495931401E-3</v>
      </c>
      <c r="T11" s="163">
        <v>2595105586.71</v>
      </c>
      <c r="U11" s="163">
        <v>19.794499999999999</v>
      </c>
      <c r="V11" s="115">
        <f t="shared" si="8"/>
        <v>3.3352277828391313E-3</v>
      </c>
      <c r="W11" s="115">
        <f t="shared" si="9"/>
        <v>1.2169866796205842E-2</v>
      </c>
      <c r="X11" s="163">
        <v>2621579531.4400001</v>
      </c>
      <c r="Y11" s="163">
        <v>20.230399999999999</v>
      </c>
      <c r="Z11" s="115">
        <f t="shared" si="10"/>
        <v>1.0201490400073825E-2</v>
      </c>
      <c r="AA11" s="115">
        <f t="shared" si="11"/>
        <v>2.2021268534188801E-2</v>
      </c>
      <c r="AB11" s="163">
        <v>2622696620.9400001</v>
      </c>
      <c r="AC11" s="163">
        <v>20.124199999999998</v>
      </c>
      <c r="AD11" s="115">
        <f t="shared" si="12"/>
        <v>4.2611314537781617E-4</v>
      </c>
      <c r="AE11" s="115">
        <f t="shared" si="13"/>
        <v>-5.2495254666245442E-3</v>
      </c>
      <c r="AF11" s="163">
        <v>2660271840.6599998</v>
      </c>
      <c r="AG11" s="163">
        <v>20.408899999999999</v>
      </c>
      <c r="AH11" s="115">
        <f t="shared" si="14"/>
        <v>1.4326940988901898E-2</v>
      </c>
      <c r="AI11" s="115">
        <f t="shared" si="15"/>
        <v>1.4147146221961662E-2</v>
      </c>
      <c r="AJ11" s="116">
        <f t="shared" si="16"/>
        <v>1.4122758045303026E-3</v>
      </c>
      <c r="AK11" s="116">
        <f t="shared" si="17"/>
        <v>5.2202258287591613E-3</v>
      </c>
      <c r="AL11" s="117">
        <f t="shared" si="18"/>
        <v>2.1069632339584705E-2</v>
      </c>
      <c r="AM11" s="117">
        <f t="shared" si="19"/>
        <v>2.7520780997896264E-2</v>
      </c>
      <c r="AN11" s="118">
        <f t="shared" si="20"/>
        <v>9.9227878775929972E-3</v>
      </c>
      <c r="AO11" s="201">
        <f t="shared" si="21"/>
        <v>1.1484751551051779E-2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320534251.38999999</v>
      </c>
      <c r="C12" s="163">
        <v>154.86000000000001</v>
      </c>
      <c r="D12" s="163">
        <v>318230539.31</v>
      </c>
      <c r="E12" s="163">
        <v>155.18</v>
      </c>
      <c r="F12" s="115">
        <f t="shared" si="0"/>
        <v>-7.1871011288494532E-3</v>
      </c>
      <c r="G12" s="115">
        <f t="shared" si="1"/>
        <v>2.0663825390675006E-3</v>
      </c>
      <c r="H12" s="163">
        <v>324521475.37</v>
      </c>
      <c r="I12" s="163">
        <v>158.41999999999999</v>
      </c>
      <c r="J12" s="115">
        <f t="shared" si="2"/>
        <v>1.9768486310711278E-2</v>
      </c>
      <c r="K12" s="115">
        <f t="shared" si="3"/>
        <v>2.0878979249903212E-2</v>
      </c>
      <c r="L12" s="163">
        <v>321731784.10000002</v>
      </c>
      <c r="M12" s="163">
        <v>157.01</v>
      </c>
      <c r="N12" s="115">
        <f t="shared" si="4"/>
        <v>-8.5963225294083904E-3</v>
      </c>
      <c r="O12" s="115">
        <f t="shared" si="5"/>
        <v>-8.9003913647266557E-3</v>
      </c>
      <c r="P12" s="163">
        <v>321363159.63</v>
      </c>
      <c r="Q12" s="163">
        <v>156.88999999999999</v>
      </c>
      <c r="R12" s="115">
        <f t="shared" si="6"/>
        <v>-1.1457508652158951E-3</v>
      </c>
      <c r="S12" s="115">
        <f t="shared" si="7"/>
        <v>-7.6428252977520257E-4</v>
      </c>
      <c r="T12" s="163">
        <v>325777088.88999999</v>
      </c>
      <c r="U12" s="163">
        <v>160.11000000000001</v>
      </c>
      <c r="V12" s="115">
        <f t="shared" si="8"/>
        <v>1.3735019487242869E-2</v>
      </c>
      <c r="W12" s="115">
        <f t="shared" si="9"/>
        <v>2.05239339664735E-2</v>
      </c>
      <c r="X12" s="163">
        <v>323474014.63999999</v>
      </c>
      <c r="Y12" s="163">
        <v>159</v>
      </c>
      <c r="Z12" s="115">
        <f t="shared" si="10"/>
        <v>-7.0694788815478761E-3</v>
      </c>
      <c r="AA12" s="115">
        <f t="shared" si="11"/>
        <v>-6.9327337455500192E-3</v>
      </c>
      <c r="AB12" s="163">
        <v>322362543.88999999</v>
      </c>
      <c r="AC12" s="163">
        <v>158.97999999999999</v>
      </c>
      <c r="AD12" s="115">
        <f t="shared" si="12"/>
        <v>-3.4360433904929758E-3</v>
      </c>
      <c r="AE12" s="115">
        <f t="shared" si="13"/>
        <v>-1.2578616352207692E-4</v>
      </c>
      <c r="AF12" s="163">
        <v>325116994.63</v>
      </c>
      <c r="AG12" s="163">
        <v>160.30000000000001</v>
      </c>
      <c r="AH12" s="115">
        <f t="shared" si="14"/>
        <v>8.5445743998716957E-3</v>
      </c>
      <c r="AI12" s="115">
        <f t="shared" si="15"/>
        <v>8.3029311863128796E-3</v>
      </c>
      <c r="AJ12" s="116">
        <f t="shared" si="16"/>
        <v>1.8266729252889064E-3</v>
      </c>
      <c r="AK12" s="116">
        <f t="shared" si="17"/>
        <v>4.3811291422728915E-3</v>
      </c>
      <c r="AL12" s="117">
        <f t="shared" si="18"/>
        <v>2.1639831723666361E-2</v>
      </c>
      <c r="AM12" s="117">
        <f t="shared" si="19"/>
        <v>2.6604675190494483E-2</v>
      </c>
      <c r="AN12" s="118">
        <f t="shared" si="20"/>
        <v>1.0786284583063698E-2</v>
      </c>
      <c r="AO12" s="201">
        <f t="shared" si="21"/>
        <v>1.1368487876246358E-2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182710786.25</v>
      </c>
      <c r="C13" s="163">
        <v>11.154299999999999</v>
      </c>
      <c r="D13" s="163">
        <v>213165425.12</v>
      </c>
      <c r="E13" s="163">
        <v>10.8886</v>
      </c>
      <c r="F13" s="115">
        <f t="shared" si="0"/>
        <v>0.1666822167155991</v>
      </c>
      <c r="G13" s="115">
        <f t="shared" si="1"/>
        <v>-2.3820410066073081E-2</v>
      </c>
      <c r="H13" s="163">
        <v>214794365.06</v>
      </c>
      <c r="I13" s="163">
        <v>10.972099999999999</v>
      </c>
      <c r="J13" s="115">
        <f t="shared" si="2"/>
        <v>7.6416704964372018E-3</v>
      </c>
      <c r="K13" s="115">
        <f t="shared" si="3"/>
        <v>7.6685707988170216E-3</v>
      </c>
      <c r="L13" s="163">
        <v>214969432.33000001</v>
      </c>
      <c r="M13" s="163">
        <v>10.981999999999999</v>
      </c>
      <c r="N13" s="115">
        <f t="shared" si="4"/>
        <v>8.1504591589778429E-4</v>
      </c>
      <c r="O13" s="115">
        <f t="shared" si="5"/>
        <v>9.0228853182162212E-4</v>
      </c>
      <c r="P13" s="163">
        <v>214504915.74000001</v>
      </c>
      <c r="Q13" s="163">
        <v>11.086423999999999</v>
      </c>
      <c r="R13" s="115">
        <f t="shared" si="6"/>
        <v>-2.1608494982994753E-3</v>
      </c>
      <c r="S13" s="115">
        <f t="shared" si="7"/>
        <v>9.5086505190311293E-3</v>
      </c>
      <c r="T13" s="163">
        <v>217309286.44</v>
      </c>
      <c r="U13" s="163">
        <v>11.2323</v>
      </c>
      <c r="V13" s="115">
        <f t="shared" si="8"/>
        <v>1.3073689664991861E-2</v>
      </c>
      <c r="W13" s="115">
        <f t="shared" si="9"/>
        <v>1.3158075137663979E-2</v>
      </c>
      <c r="X13" s="163">
        <v>222430329.77000001</v>
      </c>
      <c r="Y13" s="163">
        <v>11.495200000000001</v>
      </c>
      <c r="Z13" s="115">
        <f t="shared" si="10"/>
        <v>2.3565690237604985E-2</v>
      </c>
      <c r="AA13" s="115">
        <f t="shared" si="11"/>
        <v>2.3405713878724761E-2</v>
      </c>
      <c r="AB13" s="163">
        <v>232205480.11000001</v>
      </c>
      <c r="AC13" s="163">
        <v>11.482733</v>
      </c>
      <c r="AD13" s="115">
        <f t="shared" si="12"/>
        <v>4.3947020849664779E-2</v>
      </c>
      <c r="AE13" s="115">
        <f t="shared" si="13"/>
        <v>-1.0845396339342415E-3</v>
      </c>
      <c r="AF13" s="163">
        <v>235239527.02000001</v>
      </c>
      <c r="AG13" s="163">
        <v>11.67709</v>
      </c>
      <c r="AH13" s="115">
        <f t="shared" si="14"/>
        <v>1.306621578682257E-2</v>
      </c>
      <c r="AI13" s="115">
        <f t="shared" si="15"/>
        <v>1.6926022750855578E-2</v>
      </c>
      <c r="AJ13" s="116">
        <f t="shared" si="16"/>
        <v>3.3328837521089852E-2</v>
      </c>
      <c r="AK13" s="116">
        <f t="shared" si="17"/>
        <v>5.8330464896133461E-3</v>
      </c>
      <c r="AL13" s="117">
        <f t="shared" si="18"/>
        <v>0.10355385676440512</v>
      </c>
      <c r="AM13" s="117">
        <f t="shared" si="19"/>
        <v>2.9444519154048256E-2</v>
      </c>
      <c r="AN13" s="118">
        <f t="shared" si="20"/>
        <v>5.5791100849410538E-2</v>
      </c>
      <c r="AO13" s="201">
        <f t="shared" si="21"/>
        <v>1.4411705947306183E-2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300114027.62</v>
      </c>
      <c r="C14" s="163">
        <v>2571.7399999999998</v>
      </c>
      <c r="D14" s="163">
        <v>299956099.06999999</v>
      </c>
      <c r="E14" s="163">
        <v>2570.38</v>
      </c>
      <c r="F14" s="115">
        <f t="shared" si="0"/>
        <v>-5.262284847277407E-4</v>
      </c>
      <c r="G14" s="115">
        <f t="shared" si="1"/>
        <v>-5.2882484232452448E-4</v>
      </c>
      <c r="H14" s="163">
        <v>304088614.06</v>
      </c>
      <c r="I14" s="163">
        <v>2605.84</v>
      </c>
      <c r="J14" s="115">
        <f t="shared" si="2"/>
        <v>1.3777066053374747E-2</v>
      </c>
      <c r="K14" s="115">
        <f t="shared" si="3"/>
        <v>1.3795625549529655E-2</v>
      </c>
      <c r="L14" s="163">
        <v>304299477.57999998</v>
      </c>
      <c r="M14" s="163">
        <v>2607.64</v>
      </c>
      <c r="N14" s="115">
        <f t="shared" si="4"/>
        <v>6.9342787020093837E-4</v>
      </c>
      <c r="O14" s="115">
        <f t="shared" si="5"/>
        <v>6.9075614772961006E-4</v>
      </c>
      <c r="P14" s="163">
        <v>304315411.30000001</v>
      </c>
      <c r="Q14" s="163">
        <v>2607.7800000000002</v>
      </c>
      <c r="R14" s="115">
        <f t="shared" si="6"/>
        <v>5.2361969618694643E-5</v>
      </c>
      <c r="S14" s="115">
        <f t="shared" si="7"/>
        <v>5.3688392569652029E-5</v>
      </c>
      <c r="T14" s="163">
        <v>307703410.81999999</v>
      </c>
      <c r="U14" s="163">
        <v>2636.94</v>
      </c>
      <c r="V14" s="115">
        <f t="shared" si="8"/>
        <v>1.1133184170748505E-2</v>
      </c>
      <c r="W14" s="115">
        <f t="shared" si="9"/>
        <v>1.1181924855624267E-2</v>
      </c>
      <c r="X14" s="163">
        <v>310009343.69</v>
      </c>
      <c r="Y14" s="163">
        <v>2656.68</v>
      </c>
      <c r="Z14" s="115">
        <f t="shared" si="10"/>
        <v>7.4940114048619591E-3</v>
      </c>
      <c r="AA14" s="115">
        <f t="shared" si="11"/>
        <v>7.4859496234270717E-3</v>
      </c>
      <c r="AB14" s="163">
        <v>310079761.62</v>
      </c>
      <c r="AC14" s="163">
        <v>2657.28</v>
      </c>
      <c r="AD14" s="115">
        <f t="shared" si="12"/>
        <v>2.2714776645707478E-4</v>
      </c>
      <c r="AE14" s="115">
        <f t="shared" si="13"/>
        <v>2.258457924930228E-4</v>
      </c>
      <c r="AF14" s="163">
        <v>314349288.56</v>
      </c>
      <c r="AG14" s="163">
        <v>2693.96</v>
      </c>
      <c r="AH14" s="115">
        <f t="shared" si="14"/>
        <v>1.3769124813867294E-2</v>
      </c>
      <c r="AI14" s="115">
        <f t="shared" si="15"/>
        <v>1.3803588631984522E-2</v>
      </c>
      <c r="AJ14" s="116">
        <f t="shared" si="16"/>
        <v>5.8275119455501838E-3</v>
      </c>
      <c r="AK14" s="116">
        <f t="shared" si="17"/>
        <v>5.8385692688791603E-3</v>
      </c>
      <c r="AL14" s="117">
        <f t="shared" si="18"/>
        <v>4.7984320154267332E-2</v>
      </c>
      <c r="AM14" s="117">
        <f t="shared" si="19"/>
        <v>3.3261527215037452E-2</v>
      </c>
      <c r="AN14" s="118">
        <f t="shared" si="20"/>
        <v>6.4213625234575021E-3</v>
      </c>
      <c r="AO14" s="201">
        <f t="shared" si="21"/>
        <v>6.436866899134034E-3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296185861.44999999</v>
      </c>
      <c r="C15" s="163">
        <v>130.63999999999999</v>
      </c>
      <c r="D15" s="163">
        <v>295419808.93000001</v>
      </c>
      <c r="E15" s="163">
        <v>129.94999999999999</v>
      </c>
      <c r="F15" s="115">
        <f t="shared" si="0"/>
        <v>-2.5863912485549231E-3</v>
      </c>
      <c r="G15" s="115">
        <f t="shared" si="1"/>
        <v>-5.2816901408450538E-3</v>
      </c>
      <c r="H15" s="163">
        <v>293499441.98000002</v>
      </c>
      <c r="I15" s="163">
        <v>130.69999999999999</v>
      </c>
      <c r="J15" s="115">
        <f t="shared" si="2"/>
        <v>-6.5004677816138615E-3</v>
      </c>
      <c r="K15" s="115">
        <f t="shared" si="3"/>
        <v>5.7714505579068874E-3</v>
      </c>
      <c r="L15" s="163">
        <v>294972234.35000002</v>
      </c>
      <c r="M15" s="163">
        <v>131.38</v>
      </c>
      <c r="N15" s="115">
        <f t="shared" si="4"/>
        <v>5.0180414656473705E-3</v>
      </c>
      <c r="O15" s="115">
        <f t="shared" si="5"/>
        <v>5.2027543993879641E-3</v>
      </c>
      <c r="P15" s="163">
        <v>300848440.31999999</v>
      </c>
      <c r="Q15" s="163">
        <v>130.72999999999999</v>
      </c>
      <c r="R15" s="115">
        <f t="shared" si="6"/>
        <v>1.9921217273038461E-2</v>
      </c>
      <c r="S15" s="115">
        <f t="shared" si="7"/>
        <v>-4.9474805906531113E-3</v>
      </c>
      <c r="T15" s="163">
        <v>290994988.42000002</v>
      </c>
      <c r="U15" s="163">
        <v>132.69</v>
      </c>
      <c r="V15" s="115">
        <f t="shared" si="8"/>
        <v>-3.2752212009207256E-2</v>
      </c>
      <c r="W15" s="115">
        <f t="shared" si="9"/>
        <v>1.4992733114051925E-2</v>
      </c>
      <c r="X15" s="163">
        <v>293347442.29000002</v>
      </c>
      <c r="Y15" s="163">
        <v>133.44999999999999</v>
      </c>
      <c r="Z15" s="115">
        <f t="shared" si="10"/>
        <v>8.0841731425444763E-3</v>
      </c>
      <c r="AA15" s="115">
        <f t="shared" si="11"/>
        <v>5.7276358429421276E-3</v>
      </c>
      <c r="AB15" s="163">
        <v>292139547.68000001</v>
      </c>
      <c r="AC15" s="163">
        <v>134.44999999999999</v>
      </c>
      <c r="AD15" s="115">
        <f t="shared" si="12"/>
        <v>-4.1176244816407944E-3</v>
      </c>
      <c r="AE15" s="115">
        <f t="shared" si="13"/>
        <v>7.493443237167479E-3</v>
      </c>
      <c r="AF15" s="163">
        <v>298662398.00999999</v>
      </c>
      <c r="AG15" s="163">
        <v>136.82</v>
      </c>
      <c r="AH15" s="115">
        <f t="shared" si="14"/>
        <v>2.2327857976780663E-2</v>
      </c>
      <c r="AI15" s="115">
        <f t="shared" si="15"/>
        <v>1.7627370769802937E-2</v>
      </c>
      <c r="AJ15" s="116">
        <f t="shared" si="16"/>
        <v>1.1743242921242671E-3</v>
      </c>
      <c r="AK15" s="116">
        <f t="shared" si="17"/>
        <v>5.8232771487201438E-3</v>
      </c>
      <c r="AL15" s="117">
        <f t="shared" si="18"/>
        <v>1.0976207356387255E-2</v>
      </c>
      <c r="AM15" s="117">
        <f t="shared" si="19"/>
        <v>2.9164115125535843E-2</v>
      </c>
      <c r="AN15" s="118">
        <f t="shared" si="20"/>
        <v>1.7376084379786289E-2</v>
      </c>
      <c r="AO15" s="201">
        <f t="shared" si="21"/>
        <v>8.1585310845094846E-3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316543025.07999998</v>
      </c>
      <c r="C16" s="163">
        <v>1.25</v>
      </c>
      <c r="D16" s="163">
        <v>316543025.07999998</v>
      </c>
      <c r="E16" s="163">
        <v>1.25</v>
      </c>
      <c r="F16" s="115">
        <f t="shared" si="0"/>
        <v>0</v>
      </c>
      <c r="G16" s="115">
        <f t="shared" si="1"/>
        <v>0</v>
      </c>
      <c r="H16" s="163">
        <v>326445173.22000003</v>
      </c>
      <c r="I16" s="163">
        <v>1.29</v>
      </c>
      <c r="J16" s="115">
        <f t="shared" si="2"/>
        <v>3.1282155522136285E-2</v>
      </c>
      <c r="K16" s="115">
        <f t="shared" si="3"/>
        <v>3.2000000000000028E-2</v>
      </c>
      <c r="L16" s="163">
        <v>325361331.45999998</v>
      </c>
      <c r="M16" s="163">
        <v>1.29</v>
      </c>
      <c r="N16" s="115">
        <f t="shared" si="4"/>
        <v>-3.3201341263809111E-3</v>
      </c>
      <c r="O16" s="115">
        <f t="shared" si="5"/>
        <v>0</v>
      </c>
      <c r="P16" s="163">
        <v>323882747.62</v>
      </c>
      <c r="Q16" s="163">
        <v>1.28</v>
      </c>
      <c r="R16" s="115">
        <f t="shared" si="6"/>
        <v>-4.5444362837006383E-3</v>
      </c>
      <c r="S16" s="115">
        <f t="shared" si="7"/>
        <v>-7.7519379844961309E-3</v>
      </c>
      <c r="T16" s="163">
        <v>330009112.39999998</v>
      </c>
      <c r="U16" s="163">
        <v>1.31</v>
      </c>
      <c r="V16" s="115">
        <f t="shared" si="8"/>
        <v>1.8915378559119227E-2</v>
      </c>
      <c r="W16" s="115">
        <f t="shared" si="9"/>
        <v>2.3437500000000021E-2</v>
      </c>
      <c r="X16" s="163">
        <v>321808827.80000001</v>
      </c>
      <c r="Y16" s="163">
        <v>1.31</v>
      </c>
      <c r="Z16" s="115">
        <f t="shared" si="10"/>
        <v>-2.4848661118364819E-2</v>
      </c>
      <c r="AA16" s="115">
        <f t="shared" si="11"/>
        <v>0</v>
      </c>
      <c r="AB16" s="163">
        <v>331865006.95999998</v>
      </c>
      <c r="AC16" s="163">
        <v>1.32</v>
      </c>
      <c r="AD16" s="115">
        <f t="shared" si="12"/>
        <v>3.1248922625111301E-2</v>
      </c>
      <c r="AE16" s="115">
        <f t="shared" si="13"/>
        <v>7.6335877862595486E-3</v>
      </c>
      <c r="AF16" s="163">
        <v>336873024.69</v>
      </c>
      <c r="AG16" s="163">
        <v>1.34</v>
      </c>
      <c r="AH16" s="115">
        <f t="shared" si="14"/>
        <v>1.5090526644780118E-2</v>
      </c>
      <c r="AI16" s="115">
        <f t="shared" si="15"/>
        <v>1.5151515151515164E-2</v>
      </c>
      <c r="AJ16" s="116">
        <f t="shared" si="16"/>
        <v>7.9779689778375698E-3</v>
      </c>
      <c r="AK16" s="116">
        <f t="shared" si="17"/>
        <v>8.8088331191598281E-3</v>
      </c>
      <c r="AL16" s="117">
        <f t="shared" si="18"/>
        <v>6.4225075263819223E-2</v>
      </c>
      <c r="AM16" s="117">
        <f t="shared" si="19"/>
        <v>5.600000000000005E-2</v>
      </c>
      <c r="AN16" s="118">
        <f t="shared" si="20"/>
        <v>1.9568674671639735E-2</v>
      </c>
      <c r="AO16" s="201">
        <f t="shared" si="21"/>
        <v>1.3630243134153366E-2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293990412.06999999</v>
      </c>
      <c r="C17" s="163">
        <v>1.583866</v>
      </c>
      <c r="D17" s="163">
        <v>293783144.01999998</v>
      </c>
      <c r="E17" s="163">
        <v>1.5827500000000001</v>
      </c>
      <c r="F17" s="115">
        <f t="shared" si="0"/>
        <v>-7.0501635934528632E-4</v>
      </c>
      <c r="G17" s="115">
        <f t="shared" si="1"/>
        <v>-7.0460506128668392E-4</v>
      </c>
      <c r="H17" s="163">
        <v>300127127.44</v>
      </c>
      <c r="I17" s="163">
        <v>1.6169279999999999</v>
      </c>
      <c r="J17" s="115">
        <f t="shared" si="2"/>
        <v>2.1594102824252351E-2</v>
      </c>
      <c r="K17" s="115">
        <f t="shared" si="3"/>
        <v>2.1594060969830874E-2</v>
      </c>
      <c r="L17" s="163">
        <v>300664703.30000001</v>
      </c>
      <c r="M17" s="163">
        <v>1.6198239999999999</v>
      </c>
      <c r="N17" s="115">
        <f t="shared" si="4"/>
        <v>1.7911605144972573E-3</v>
      </c>
      <c r="O17" s="115">
        <f t="shared" si="5"/>
        <v>1.7910506837657643E-3</v>
      </c>
      <c r="P17" s="163">
        <v>299427340.99000001</v>
      </c>
      <c r="Q17" s="163">
        <v>1.6236550000000001</v>
      </c>
      <c r="R17" s="115">
        <f t="shared" si="6"/>
        <v>-4.1154225834263477E-3</v>
      </c>
      <c r="S17" s="115">
        <f t="shared" si="7"/>
        <v>2.3650717608827503E-3</v>
      </c>
      <c r="T17" s="163">
        <v>302235282.55000001</v>
      </c>
      <c r="U17" s="163">
        <v>1.64</v>
      </c>
      <c r="V17" s="115">
        <f t="shared" si="8"/>
        <v>9.3777059593692196E-3</v>
      </c>
      <c r="W17" s="115">
        <f t="shared" si="9"/>
        <v>1.0066793746208296E-2</v>
      </c>
      <c r="X17" s="163">
        <v>303287478.95999998</v>
      </c>
      <c r="Y17" s="163">
        <v>1.65</v>
      </c>
      <c r="Z17" s="115">
        <f t="shared" si="10"/>
        <v>3.4813817934241263E-3</v>
      </c>
      <c r="AA17" s="115">
        <f t="shared" si="11"/>
        <v>6.0975609756097615E-3</v>
      </c>
      <c r="AB17" s="163">
        <v>302657022.32999998</v>
      </c>
      <c r="AC17" s="163">
        <v>1.64</v>
      </c>
      <c r="AD17" s="115">
        <f t="shared" si="12"/>
        <v>-2.0787426904727083E-3</v>
      </c>
      <c r="AE17" s="115">
        <f t="shared" si="13"/>
        <v>-6.0606060606060667E-3</v>
      </c>
      <c r="AF17" s="163">
        <v>307757715.69</v>
      </c>
      <c r="AG17" s="163">
        <v>1.6705000000000001</v>
      </c>
      <c r="AH17" s="115">
        <f t="shared" si="14"/>
        <v>1.6853048116089998E-2</v>
      </c>
      <c r="AI17" s="115">
        <f t="shared" si="15"/>
        <v>1.8597560975609877E-2</v>
      </c>
      <c r="AJ17" s="116">
        <f t="shared" si="16"/>
        <v>5.7747771967985757E-3</v>
      </c>
      <c r="AK17" s="116">
        <f t="shared" si="17"/>
        <v>6.7183609987518213E-3</v>
      </c>
      <c r="AL17" s="117">
        <f t="shared" si="18"/>
        <v>4.7567642849681888E-2</v>
      </c>
      <c r="AM17" s="117">
        <f t="shared" si="19"/>
        <v>3.5441129489489583E-2</v>
      </c>
      <c r="AN17" s="118">
        <f t="shared" si="20"/>
        <v>9.3240906161504294E-3</v>
      </c>
      <c r="AO17" s="201">
        <f t="shared" si="21"/>
        <v>9.5291370814096117E-3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386771953.23000002</v>
      </c>
      <c r="C18" s="163">
        <v>130.05000000000001</v>
      </c>
      <c r="D18" s="163">
        <v>388765796.47000003</v>
      </c>
      <c r="E18" s="163">
        <v>130.71</v>
      </c>
      <c r="F18" s="115">
        <f t="shared" si="0"/>
        <v>5.1550874445498883E-3</v>
      </c>
      <c r="G18" s="115">
        <f t="shared" si="1"/>
        <v>5.074971164936536E-3</v>
      </c>
      <c r="H18" s="163">
        <v>393901553.42000002</v>
      </c>
      <c r="I18" s="163">
        <v>132.1</v>
      </c>
      <c r="J18" s="115">
        <f t="shared" si="2"/>
        <v>1.3210413561668098E-2</v>
      </c>
      <c r="K18" s="115">
        <f t="shared" si="3"/>
        <v>1.0634228444648354E-2</v>
      </c>
      <c r="L18" s="163">
        <v>396098995.16000003</v>
      </c>
      <c r="M18" s="163">
        <v>132.62</v>
      </c>
      <c r="N18" s="115">
        <f t="shared" si="4"/>
        <v>5.5786572074189647E-3</v>
      </c>
      <c r="O18" s="115">
        <f t="shared" si="5"/>
        <v>3.9364118092355049E-3</v>
      </c>
      <c r="P18" s="163">
        <v>396795492.76999998</v>
      </c>
      <c r="Q18" s="163">
        <v>132.85</v>
      </c>
      <c r="R18" s="115">
        <f t="shared" si="6"/>
        <v>1.7583927717832555E-3</v>
      </c>
      <c r="S18" s="115">
        <f t="shared" si="7"/>
        <v>1.7342783893831229E-3</v>
      </c>
      <c r="T18" s="163">
        <v>403268709.5</v>
      </c>
      <c r="U18" s="163">
        <v>135.04</v>
      </c>
      <c r="V18" s="115">
        <f t="shared" si="8"/>
        <v>1.6313735533664889E-2</v>
      </c>
      <c r="W18" s="115">
        <f t="shared" si="9"/>
        <v>1.6484757245013155E-2</v>
      </c>
      <c r="X18" s="163">
        <v>405799921.81</v>
      </c>
      <c r="Y18" s="163">
        <v>135.88</v>
      </c>
      <c r="Z18" s="115">
        <f t="shared" si="10"/>
        <v>6.2767386865655202E-3</v>
      </c>
      <c r="AA18" s="115">
        <f t="shared" si="11"/>
        <v>6.2203791469194565E-3</v>
      </c>
      <c r="AB18" s="163">
        <v>405226164.27999997</v>
      </c>
      <c r="AC18" s="163">
        <v>135.69</v>
      </c>
      <c r="AD18" s="115">
        <f t="shared" si="12"/>
        <v>-1.4138926578420353E-3</v>
      </c>
      <c r="AE18" s="115">
        <f t="shared" si="13"/>
        <v>-1.3982926111274488E-3</v>
      </c>
      <c r="AF18" s="163">
        <v>409740928.45999998</v>
      </c>
      <c r="AG18" s="163">
        <v>137.21</v>
      </c>
      <c r="AH18" s="115">
        <f t="shared" si="14"/>
        <v>1.114134421211862E-2</v>
      </c>
      <c r="AI18" s="115">
        <f t="shared" si="15"/>
        <v>1.1202004569238781E-2</v>
      </c>
      <c r="AJ18" s="116">
        <f t="shared" si="16"/>
        <v>7.252559594990899E-3</v>
      </c>
      <c r="AK18" s="116">
        <f t="shared" si="17"/>
        <v>6.7360922697809319E-3</v>
      </c>
      <c r="AL18" s="117">
        <f t="shared" si="18"/>
        <v>5.3953131115068512E-2</v>
      </c>
      <c r="AM18" s="117">
        <f t="shared" si="19"/>
        <v>4.336793540945779E-2</v>
      </c>
      <c r="AN18" s="118">
        <f t="shared" si="20"/>
        <v>5.9301940209219436E-3</v>
      </c>
      <c r="AO18" s="201">
        <f t="shared" si="21"/>
        <v>5.7597886942848424E-3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14697948470.990002</v>
      </c>
      <c r="C19" s="169"/>
      <c r="D19" s="168">
        <f>SUM(D5:D18)</f>
        <v>14850896645.41</v>
      </c>
      <c r="E19" s="169"/>
      <c r="F19" s="115">
        <f>((D19-B19)/B19)</f>
        <v>1.0406089987448169E-2</v>
      </c>
      <c r="G19" s="115"/>
      <c r="H19" s="168">
        <f>SUM(H5:H18)</f>
        <v>15100301201.859999</v>
      </c>
      <c r="I19" s="169"/>
      <c r="J19" s="115">
        <f>((H19-D19)/D19)</f>
        <v>1.6793905607516493E-2</v>
      </c>
      <c r="K19" s="115"/>
      <c r="L19" s="168">
        <f>SUM(L5:L18)</f>
        <v>15010766217.84</v>
      </c>
      <c r="M19" s="169"/>
      <c r="N19" s="115">
        <f>((L19-H19)/H19)</f>
        <v>-5.9293508667873441E-3</v>
      </c>
      <c r="O19" s="115"/>
      <c r="P19" s="168">
        <f>SUM(P5:P18)</f>
        <v>14915859543.049999</v>
      </c>
      <c r="Q19" s="169"/>
      <c r="R19" s="115">
        <f>((P19-L19)/L19)</f>
        <v>-6.3225736389929382E-3</v>
      </c>
      <c r="S19" s="115"/>
      <c r="T19" s="168">
        <f>SUM(T5:T18)</f>
        <v>15092191477.120001</v>
      </c>
      <c r="U19" s="169"/>
      <c r="V19" s="115">
        <f>((T19-P19)/P19)</f>
        <v>1.1821774907511981E-2</v>
      </c>
      <c r="W19" s="115"/>
      <c r="X19" s="168">
        <f>SUM(X5:X18)</f>
        <v>15021890816.76</v>
      </c>
      <c r="Y19" s="169"/>
      <c r="Z19" s="115">
        <f>((X19-T19)/T19)</f>
        <v>-4.6580816620685949E-3</v>
      </c>
      <c r="AA19" s="115"/>
      <c r="AB19" s="168">
        <f>SUM(AB5:AB18)</f>
        <v>15012657517.560001</v>
      </c>
      <c r="AC19" s="169"/>
      <c r="AD19" s="115">
        <f>((AB19-X19)/X19)</f>
        <v>-6.1465625816539801E-4</v>
      </c>
      <c r="AE19" s="115"/>
      <c r="AF19" s="168">
        <f>SUM(AF5:AF18)</f>
        <v>15154387184.809999</v>
      </c>
      <c r="AG19" s="169"/>
      <c r="AH19" s="115">
        <f>((AF19-AB19)/AB19)</f>
        <v>9.4406781133999605E-3</v>
      </c>
      <c r="AI19" s="115"/>
      <c r="AJ19" s="116">
        <f t="shared" si="16"/>
        <v>3.8672232737327911E-3</v>
      </c>
      <c r="AK19" s="116"/>
      <c r="AL19" s="117">
        <f t="shared" si="18"/>
        <v>2.0435839440967364E-2</v>
      </c>
      <c r="AM19" s="117"/>
      <c r="AN19" s="118">
        <f t="shared" si="20"/>
        <v>9.2332247810572587E-3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218698112486.69</v>
      </c>
      <c r="C21" s="171">
        <v>100</v>
      </c>
      <c r="D21" s="171">
        <v>218360494334.84</v>
      </c>
      <c r="E21" s="171">
        <v>100</v>
      </c>
      <c r="F21" s="115">
        <f t="shared" ref="F21:F48" si="22">((D21-B21)/B21)</f>
        <v>-1.5437634463834414E-3</v>
      </c>
      <c r="G21" s="115">
        <f t="shared" ref="G21:G48" si="23">((E21-C21)/C21)</f>
        <v>0</v>
      </c>
      <c r="H21" s="171">
        <v>217158255961.45001</v>
      </c>
      <c r="I21" s="171">
        <v>100</v>
      </c>
      <c r="J21" s="115">
        <f t="shared" ref="J21:J48" si="24">((H21-D21)/D21)</f>
        <v>-5.5057503741791254E-3</v>
      </c>
      <c r="K21" s="115">
        <f t="shared" ref="K21:K48" si="25">((I21-E21)/E21)</f>
        <v>0</v>
      </c>
      <c r="L21" s="171">
        <v>212170765665.26999</v>
      </c>
      <c r="M21" s="171">
        <v>100</v>
      </c>
      <c r="N21" s="115">
        <f t="shared" ref="N21:N48" si="26">((L21-H21)/H21)</f>
        <v>-2.2967076587064705E-2</v>
      </c>
      <c r="O21" s="115">
        <f t="shared" ref="O21:O48" si="27">((M21-I21)/I21)</f>
        <v>0</v>
      </c>
      <c r="P21" s="171">
        <v>211248635179.41</v>
      </c>
      <c r="Q21" s="171">
        <v>100</v>
      </c>
      <c r="R21" s="115">
        <f t="shared" ref="R21:R48" si="28">((P21-L21)/L21)</f>
        <v>-4.3461712690181804E-3</v>
      </c>
      <c r="S21" s="115">
        <f t="shared" ref="S21:S48" si="29">((Q21-M21)/M21)</f>
        <v>0</v>
      </c>
      <c r="T21" s="171">
        <v>201725670123.51999</v>
      </c>
      <c r="U21" s="171">
        <v>100</v>
      </c>
      <c r="V21" s="115">
        <f t="shared" ref="V21:V48" si="30">((T21-P21)/P21)</f>
        <v>-4.5079415769017001E-2</v>
      </c>
      <c r="W21" s="115">
        <f t="shared" ref="W21:W48" si="31">((U21-Q21)/Q21)</f>
        <v>0</v>
      </c>
      <c r="X21" s="171">
        <v>201489374578.31</v>
      </c>
      <c r="Y21" s="171">
        <v>100</v>
      </c>
      <c r="Z21" s="115">
        <f t="shared" ref="Z21:Z48" si="32">((X21-T21)/T21)</f>
        <v>-1.171370728699544E-3</v>
      </c>
      <c r="AA21" s="115">
        <f t="shared" ref="AA21:AA48" si="33">((Y21-U21)/U21)</f>
        <v>0</v>
      </c>
      <c r="AB21" s="171">
        <v>203537181058.82001</v>
      </c>
      <c r="AC21" s="171">
        <v>100</v>
      </c>
      <c r="AD21" s="115">
        <f t="shared" ref="AD21:AD48" si="34">((AB21-X21)/X21)</f>
        <v>1.0163347247445637E-2</v>
      </c>
      <c r="AE21" s="115">
        <f t="shared" ref="AE21:AE48" si="35">((AC21-Y21)/Y21)</f>
        <v>0</v>
      </c>
      <c r="AF21" s="171">
        <v>209459319379.85999</v>
      </c>
      <c r="AG21" s="171">
        <v>100</v>
      </c>
      <c r="AH21" s="115">
        <f t="shared" ref="AH21:AH48" si="36">((AF21-AB21)/AB21)</f>
        <v>2.9096100723378621E-2</v>
      </c>
      <c r="AI21" s="115">
        <f t="shared" ref="AI21:AI48" si="37">((AG21-AC21)/AC21)</f>
        <v>0</v>
      </c>
      <c r="AJ21" s="116">
        <f t="shared" si="16"/>
        <v>-5.1692625254422184E-3</v>
      </c>
      <c r="AK21" s="116">
        <f t="shared" si="17"/>
        <v>0</v>
      </c>
      <c r="AL21" s="117">
        <f t="shared" si="18"/>
        <v>-4.0763669188853845E-2</v>
      </c>
      <c r="AM21" s="117">
        <f t="shared" si="19"/>
        <v>0</v>
      </c>
      <c r="AN21" s="118">
        <f t="shared" si="20"/>
        <v>2.1872045576810321E-2</v>
      </c>
      <c r="AO21" s="201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137596025992.51001</v>
      </c>
      <c r="C22" s="171">
        <v>100</v>
      </c>
      <c r="D22" s="171">
        <v>136426736897.09</v>
      </c>
      <c r="E22" s="171">
        <v>100</v>
      </c>
      <c r="F22" s="115">
        <f t="shared" si="22"/>
        <v>-8.4979859482545179E-3</v>
      </c>
      <c r="G22" s="115">
        <f t="shared" si="23"/>
        <v>0</v>
      </c>
      <c r="H22" s="171">
        <v>137094821706.21001</v>
      </c>
      <c r="I22" s="171">
        <v>100</v>
      </c>
      <c r="J22" s="115">
        <f t="shared" si="24"/>
        <v>4.8970225654811567E-3</v>
      </c>
      <c r="K22" s="115">
        <f t="shared" si="25"/>
        <v>0</v>
      </c>
      <c r="L22" s="171">
        <v>132045173020.28</v>
      </c>
      <c r="M22" s="171">
        <v>100</v>
      </c>
      <c r="N22" s="115">
        <f t="shared" si="26"/>
        <v>-3.6833256158655285E-2</v>
      </c>
      <c r="O22" s="115">
        <f t="shared" si="27"/>
        <v>0</v>
      </c>
      <c r="P22" s="171">
        <v>131206559584.39999</v>
      </c>
      <c r="Q22" s="171">
        <v>100</v>
      </c>
      <c r="R22" s="115">
        <f t="shared" si="28"/>
        <v>-6.3509586658741964E-3</v>
      </c>
      <c r="S22" s="115">
        <f t="shared" si="29"/>
        <v>0</v>
      </c>
      <c r="T22" s="171">
        <v>133439851114.94</v>
      </c>
      <c r="U22" s="171">
        <v>100</v>
      </c>
      <c r="V22" s="115">
        <f t="shared" si="30"/>
        <v>1.702118809923844E-2</v>
      </c>
      <c r="W22" s="115">
        <f t="shared" si="31"/>
        <v>0</v>
      </c>
      <c r="X22" s="171">
        <v>133136775316.03999</v>
      </c>
      <c r="Y22" s="171">
        <v>100</v>
      </c>
      <c r="Z22" s="115">
        <f t="shared" si="32"/>
        <v>-2.2712540246987477E-3</v>
      </c>
      <c r="AA22" s="115">
        <f t="shared" si="33"/>
        <v>0</v>
      </c>
      <c r="AB22" s="171">
        <v>132467517562.33</v>
      </c>
      <c r="AC22" s="171">
        <v>100</v>
      </c>
      <c r="AD22" s="115">
        <f t="shared" si="34"/>
        <v>-5.0268436509845445E-3</v>
      </c>
      <c r="AE22" s="115">
        <f t="shared" si="35"/>
        <v>0</v>
      </c>
      <c r="AF22" s="171">
        <v>132988353771.14999</v>
      </c>
      <c r="AG22" s="171">
        <v>100</v>
      </c>
      <c r="AH22" s="115">
        <f t="shared" si="36"/>
        <v>3.9318031952619839E-3</v>
      </c>
      <c r="AI22" s="115">
        <f t="shared" si="37"/>
        <v>0</v>
      </c>
      <c r="AJ22" s="116">
        <f t="shared" si="16"/>
        <v>-4.1412855735607134E-3</v>
      </c>
      <c r="AK22" s="116">
        <f t="shared" si="17"/>
        <v>0</v>
      </c>
      <c r="AL22" s="117">
        <f t="shared" si="18"/>
        <v>-2.5203147155338463E-2</v>
      </c>
      <c r="AM22" s="117">
        <f t="shared" si="19"/>
        <v>0</v>
      </c>
      <c r="AN22" s="118">
        <f t="shared" si="20"/>
        <v>1.5545443675174448E-2</v>
      </c>
      <c r="AO22" s="201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8475267385.2600002</v>
      </c>
      <c r="C23" s="171">
        <v>1</v>
      </c>
      <c r="D23" s="171">
        <v>8602936540.9300003</v>
      </c>
      <c r="E23" s="171">
        <v>1</v>
      </c>
      <c r="F23" s="115">
        <f t="shared" si="22"/>
        <v>1.5063731899720295E-2</v>
      </c>
      <c r="G23" s="115">
        <f t="shared" si="23"/>
        <v>0</v>
      </c>
      <c r="H23" s="171">
        <v>9083541577.5900002</v>
      </c>
      <c r="I23" s="171">
        <v>1</v>
      </c>
      <c r="J23" s="115">
        <f t="shared" si="24"/>
        <v>5.5865230944507835E-2</v>
      </c>
      <c r="K23" s="115">
        <f t="shared" si="25"/>
        <v>0</v>
      </c>
      <c r="L23" s="171">
        <v>7944304090.75</v>
      </c>
      <c r="M23" s="171">
        <v>1</v>
      </c>
      <c r="N23" s="115">
        <f t="shared" si="26"/>
        <v>-0.12541776542869715</v>
      </c>
      <c r="O23" s="115">
        <f t="shared" si="27"/>
        <v>0</v>
      </c>
      <c r="P23" s="171">
        <v>8597151263.9300003</v>
      </c>
      <c r="Q23" s="171">
        <v>1</v>
      </c>
      <c r="R23" s="115">
        <f t="shared" si="28"/>
        <v>8.2178019084157033E-2</v>
      </c>
      <c r="S23" s="115">
        <f t="shared" si="29"/>
        <v>0</v>
      </c>
      <c r="T23" s="171">
        <v>8972865931.1000004</v>
      </c>
      <c r="U23" s="171">
        <v>1</v>
      </c>
      <c r="V23" s="115">
        <f t="shared" si="30"/>
        <v>4.3702228288844867E-2</v>
      </c>
      <c r="W23" s="115">
        <f t="shared" si="31"/>
        <v>0</v>
      </c>
      <c r="X23" s="171">
        <v>10189362626.870001</v>
      </c>
      <c r="Y23" s="171">
        <v>1</v>
      </c>
      <c r="Z23" s="115">
        <f t="shared" si="32"/>
        <v>0.13557504426245984</v>
      </c>
      <c r="AA23" s="115">
        <f t="shared" si="33"/>
        <v>0</v>
      </c>
      <c r="AB23" s="171">
        <v>11146501341.67</v>
      </c>
      <c r="AC23" s="171">
        <v>1</v>
      </c>
      <c r="AD23" s="115">
        <f t="shared" si="34"/>
        <v>9.3935091904174969E-2</v>
      </c>
      <c r="AE23" s="115">
        <f t="shared" si="35"/>
        <v>0</v>
      </c>
      <c r="AF23" s="171">
        <v>10723807603.32</v>
      </c>
      <c r="AG23" s="171">
        <v>1</v>
      </c>
      <c r="AH23" s="115">
        <f t="shared" si="36"/>
        <v>-3.7921651412699799E-2</v>
      </c>
      <c r="AI23" s="115">
        <f t="shared" si="37"/>
        <v>0</v>
      </c>
      <c r="AJ23" s="116">
        <f t="shared" si="16"/>
        <v>3.2872491192808481E-2</v>
      </c>
      <c r="AK23" s="116">
        <f t="shared" si="17"/>
        <v>0</v>
      </c>
      <c r="AL23" s="117">
        <f t="shared" si="18"/>
        <v>0.24652873496155392</v>
      </c>
      <c r="AM23" s="117">
        <f t="shared" si="19"/>
        <v>0</v>
      </c>
      <c r="AN23" s="118">
        <f t="shared" si="20"/>
        <v>8.2581741199054953E-2</v>
      </c>
      <c r="AO23" s="201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677616170.69000006</v>
      </c>
      <c r="C24" s="171">
        <v>100</v>
      </c>
      <c r="D24" s="171">
        <v>668595670.69000006</v>
      </c>
      <c r="E24" s="171">
        <v>100</v>
      </c>
      <c r="F24" s="115">
        <f t="shared" si="22"/>
        <v>-1.3312108521280779E-2</v>
      </c>
      <c r="G24" s="115">
        <f t="shared" si="23"/>
        <v>0</v>
      </c>
      <c r="H24" s="171">
        <v>667516670.69000006</v>
      </c>
      <c r="I24" s="171">
        <v>100</v>
      </c>
      <c r="J24" s="115">
        <f t="shared" si="24"/>
        <v>-1.6138303720789231E-3</v>
      </c>
      <c r="K24" s="115">
        <f t="shared" si="25"/>
        <v>0</v>
      </c>
      <c r="L24" s="171">
        <v>667622670.69000006</v>
      </c>
      <c r="M24" s="171">
        <v>100</v>
      </c>
      <c r="N24" s="115">
        <f t="shared" si="26"/>
        <v>1.5879753218811703E-4</v>
      </c>
      <c r="O24" s="115">
        <f t="shared" si="27"/>
        <v>0</v>
      </c>
      <c r="P24" s="171">
        <v>665069004.05999994</v>
      </c>
      <c r="Q24" s="171">
        <v>100</v>
      </c>
      <c r="R24" s="115">
        <f t="shared" si="28"/>
        <v>-3.8250148506204168E-3</v>
      </c>
      <c r="S24" s="115">
        <f t="shared" si="29"/>
        <v>0</v>
      </c>
      <c r="T24" s="171">
        <v>666982954.05999994</v>
      </c>
      <c r="U24" s="171">
        <v>100</v>
      </c>
      <c r="V24" s="115">
        <f t="shared" si="30"/>
        <v>2.8778216821353036E-3</v>
      </c>
      <c r="W24" s="115">
        <f t="shared" si="31"/>
        <v>0</v>
      </c>
      <c r="X24" s="171">
        <v>662475069.08000004</v>
      </c>
      <c r="Y24" s="171">
        <v>100</v>
      </c>
      <c r="Z24" s="115">
        <f t="shared" si="32"/>
        <v>-6.7586209700861155E-3</v>
      </c>
      <c r="AA24" s="115">
        <f t="shared" si="33"/>
        <v>0</v>
      </c>
      <c r="AB24" s="171">
        <v>672963844</v>
      </c>
      <c r="AC24" s="171">
        <v>100</v>
      </c>
      <c r="AD24" s="115">
        <f t="shared" si="34"/>
        <v>1.5832708896602023E-2</v>
      </c>
      <c r="AE24" s="115">
        <f t="shared" si="35"/>
        <v>0</v>
      </c>
      <c r="AF24" s="171">
        <v>666353436.34000003</v>
      </c>
      <c r="AG24" s="171">
        <v>100</v>
      </c>
      <c r="AH24" s="115">
        <f t="shared" si="36"/>
        <v>-9.8228273612868365E-3</v>
      </c>
      <c r="AI24" s="115">
        <f t="shared" si="37"/>
        <v>0</v>
      </c>
      <c r="AJ24" s="116">
        <f t="shared" si="16"/>
        <v>-2.0578842455534537E-3</v>
      </c>
      <c r="AK24" s="116">
        <f t="shared" si="17"/>
        <v>0</v>
      </c>
      <c r="AL24" s="117">
        <f t="shared" si="18"/>
        <v>-3.3536477250682862E-3</v>
      </c>
      <c r="AM24" s="117">
        <f t="shared" si="19"/>
        <v>0</v>
      </c>
      <c r="AN24" s="118">
        <f t="shared" si="20"/>
        <v>8.9579729841773714E-3</v>
      </c>
      <c r="AO24" s="201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58649105068.220001</v>
      </c>
      <c r="C25" s="167">
        <v>1</v>
      </c>
      <c r="D25" s="171">
        <v>57051240578.779999</v>
      </c>
      <c r="E25" s="167">
        <v>1</v>
      </c>
      <c r="F25" s="115">
        <f t="shared" si="22"/>
        <v>-2.7244482035682964E-2</v>
      </c>
      <c r="G25" s="115">
        <f t="shared" si="23"/>
        <v>0</v>
      </c>
      <c r="H25" s="171">
        <v>56418884550.269997</v>
      </c>
      <c r="I25" s="167">
        <v>1</v>
      </c>
      <c r="J25" s="115">
        <f t="shared" si="24"/>
        <v>-1.1084001366049255E-2</v>
      </c>
      <c r="K25" s="115">
        <f t="shared" si="25"/>
        <v>0</v>
      </c>
      <c r="L25" s="171">
        <v>55632499010.260002</v>
      </c>
      <c r="M25" s="167">
        <v>1</v>
      </c>
      <c r="N25" s="115">
        <f t="shared" si="26"/>
        <v>-1.3938339020320656E-2</v>
      </c>
      <c r="O25" s="115">
        <f t="shared" si="27"/>
        <v>0</v>
      </c>
      <c r="P25" s="171">
        <v>54293795838.089996</v>
      </c>
      <c r="Q25" s="167">
        <v>1</v>
      </c>
      <c r="R25" s="115">
        <f t="shared" si="28"/>
        <v>-2.4063329815960918E-2</v>
      </c>
      <c r="S25" s="115">
        <f t="shared" si="29"/>
        <v>0</v>
      </c>
      <c r="T25" s="171">
        <v>55015679504.730003</v>
      </c>
      <c r="U25" s="167">
        <v>1</v>
      </c>
      <c r="V25" s="115">
        <f t="shared" si="30"/>
        <v>1.3295877650417787E-2</v>
      </c>
      <c r="W25" s="115">
        <f t="shared" si="31"/>
        <v>0</v>
      </c>
      <c r="X25" s="171">
        <v>53884193016.690002</v>
      </c>
      <c r="Y25" s="167">
        <v>1</v>
      </c>
      <c r="Z25" s="115">
        <f t="shared" si="32"/>
        <v>-2.0566618429982687E-2</v>
      </c>
      <c r="AA25" s="115">
        <f t="shared" si="33"/>
        <v>0</v>
      </c>
      <c r="AB25" s="171">
        <v>53840607959.959999</v>
      </c>
      <c r="AC25" s="167">
        <v>1</v>
      </c>
      <c r="AD25" s="115">
        <f t="shared" si="34"/>
        <v>-8.0886535159770123E-4</v>
      </c>
      <c r="AE25" s="115">
        <f t="shared" si="35"/>
        <v>0</v>
      </c>
      <c r="AF25" s="171">
        <v>53954290560.470001</v>
      </c>
      <c r="AG25" s="167">
        <v>1</v>
      </c>
      <c r="AH25" s="115">
        <f t="shared" si="36"/>
        <v>2.1114657656641847E-3</v>
      </c>
      <c r="AI25" s="115">
        <f t="shared" si="37"/>
        <v>0</v>
      </c>
      <c r="AJ25" s="116">
        <f t="shared" si="16"/>
        <v>-1.0287286575439026E-2</v>
      </c>
      <c r="AK25" s="116">
        <f t="shared" si="17"/>
        <v>0</v>
      </c>
      <c r="AL25" s="117">
        <f t="shared" si="18"/>
        <v>-5.4283657759089936E-2</v>
      </c>
      <c r="AM25" s="117">
        <f t="shared" si="19"/>
        <v>0</v>
      </c>
      <c r="AN25" s="118">
        <f t="shared" si="20"/>
        <v>1.4125410792745343E-2</v>
      </c>
      <c r="AO25" s="201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1107185245.26</v>
      </c>
      <c r="C26" s="167">
        <v>10</v>
      </c>
      <c r="D26" s="171">
        <v>1110701761.8900001</v>
      </c>
      <c r="E26" s="167">
        <v>10</v>
      </c>
      <c r="F26" s="115">
        <f t="shared" si="22"/>
        <v>3.1760869692355155E-3</v>
      </c>
      <c r="G26" s="115">
        <f t="shared" si="23"/>
        <v>0</v>
      </c>
      <c r="H26" s="171">
        <v>1102386070.02</v>
      </c>
      <c r="I26" s="167">
        <v>10</v>
      </c>
      <c r="J26" s="115">
        <f t="shared" si="24"/>
        <v>-7.4868809569995807E-3</v>
      </c>
      <c r="K26" s="115">
        <f t="shared" si="25"/>
        <v>0</v>
      </c>
      <c r="L26" s="171">
        <v>1106886874.8800001</v>
      </c>
      <c r="M26" s="167">
        <v>10</v>
      </c>
      <c r="N26" s="115">
        <f t="shared" si="26"/>
        <v>4.0827845909904119E-3</v>
      </c>
      <c r="O26" s="115">
        <f t="shared" si="27"/>
        <v>0</v>
      </c>
      <c r="P26" s="171">
        <v>1166026815.6800001</v>
      </c>
      <c r="Q26" s="167">
        <v>10</v>
      </c>
      <c r="R26" s="115">
        <f t="shared" si="28"/>
        <v>5.3429074047346918E-2</v>
      </c>
      <c r="S26" s="115">
        <f t="shared" si="29"/>
        <v>0</v>
      </c>
      <c r="T26" s="171">
        <v>1217033993.03</v>
      </c>
      <c r="U26" s="167">
        <v>10</v>
      </c>
      <c r="V26" s="115">
        <f t="shared" si="30"/>
        <v>4.3744429085238228E-2</v>
      </c>
      <c r="W26" s="115">
        <f t="shared" si="31"/>
        <v>0</v>
      </c>
      <c r="X26" s="171">
        <v>1319043901.6300001</v>
      </c>
      <c r="Y26" s="167">
        <v>10</v>
      </c>
      <c r="Z26" s="115">
        <f t="shared" si="32"/>
        <v>8.3818454689199129E-2</v>
      </c>
      <c r="AA26" s="115">
        <f t="shared" si="33"/>
        <v>0</v>
      </c>
      <c r="AB26" s="171">
        <v>1425762196.9300001</v>
      </c>
      <c r="AC26" s="167">
        <v>10</v>
      </c>
      <c r="AD26" s="115">
        <f t="shared" si="34"/>
        <v>8.0905794847406898E-2</v>
      </c>
      <c r="AE26" s="115">
        <f t="shared" si="35"/>
        <v>0</v>
      </c>
      <c r="AF26" s="171">
        <v>1418153993.04</v>
      </c>
      <c r="AG26" s="167">
        <v>10</v>
      </c>
      <c r="AH26" s="115">
        <f t="shared" si="36"/>
        <v>-5.3362362295636323E-3</v>
      </c>
      <c r="AI26" s="115">
        <f t="shared" si="37"/>
        <v>0</v>
      </c>
      <c r="AJ26" s="116">
        <f t="shared" si="16"/>
        <v>3.2041688380356738E-2</v>
      </c>
      <c r="AK26" s="116">
        <f t="shared" si="17"/>
        <v>0</v>
      </c>
      <c r="AL26" s="117">
        <f t="shared" si="18"/>
        <v>0.27680898842442714</v>
      </c>
      <c r="AM26" s="117">
        <f t="shared" si="19"/>
        <v>0</v>
      </c>
      <c r="AN26" s="118">
        <f t="shared" si="20"/>
        <v>3.8242551326705253E-2</v>
      </c>
      <c r="AO26" s="201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20362667709.98</v>
      </c>
      <c r="C27" s="167">
        <v>1</v>
      </c>
      <c r="D27" s="171">
        <v>21620955406.490002</v>
      </c>
      <c r="E27" s="167">
        <v>1</v>
      </c>
      <c r="F27" s="115">
        <f t="shared" si="22"/>
        <v>6.1793853066378898E-2</v>
      </c>
      <c r="G27" s="115">
        <f t="shared" si="23"/>
        <v>0</v>
      </c>
      <c r="H27" s="171">
        <v>22351167439.389999</v>
      </c>
      <c r="I27" s="167">
        <v>1</v>
      </c>
      <c r="J27" s="115">
        <f t="shared" si="24"/>
        <v>3.377334716119014E-2</v>
      </c>
      <c r="K27" s="115">
        <f t="shared" si="25"/>
        <v>0</v>
      </c>
      <c r="L27" s="171">
        <v>23086254421.630001</v>
      </c>
      <c r="M27" s="167">
        <v>1</v>
      </c>
      <c r="N27" s="115">
        <f t="shared" si="26"/>
        <v>3.2888079973153447E-2</v>
      </c>
      <c r="O27" s="115">
        <f t="shared" si="27"/>
        <v>0</v>
      </c>
      <c r="P27" s="171">
        <v>22796703928.240002</v>
      </c>
      <c r="Q27" s="167">
        <v>1</v>
      </c>
      <c r="R27" s="115">
        <f t="shared" si="28"/>
        <v>-1.2542116538346446E-2</v>
      </c>
      <c r="S27" s="115">
        <f t="shared" si="29"/>
        <v>0</v>
      </c>
      <c r="T27" s="171">
        <v>22841619141.790001</v>
      </c>
      <c r="U27" s="167">
        <v>1</v>
      </c>
      <c r="V27" s="115">
        <f t="shared" si="30"/>
        <v>1.970250334933699E-3</v>
      </c>
      <c r="W27" s="115">
        <f t="shared" si="31"/>
        <v>0</v>
      </c>
      <c r="X27" s="171">
        <v>23314322896.689999</v>
      </c>
      <c r="Y27" s="167">
        <v>1</v>
      </c>
      <c r="Z27" s="115">
        <f t="shared" si="32"/>
        <v>2.0694844440128157E-2</v>
      </c>
      <c r="AA27" s="115">
        <f t="shared" si="33"/>
        <v>0</v>
      </c>
      <c r="AB27" s="171">
        <v>22780692802.310001</v>
      </c>
      <c r="AC27" s="167">
        <v>1</v>
      </c>
      <c r="AD27" s="115">
        <f t="shared" si="34"/>
        <v>-2.2888509211466668E-2</v>
      </c>
      <c r="AE27" s="115">
        <f t="shared" si="35"/>
        <v>0</v>
      </c>
      <c r="AF27" s="171">
        <v>23872625058.419998</v>
      </c>
      <c r="AG27" s="167">
        <v>1</v>
      </c>
      <c r="AH27" s="115">
        <f t="shared" si="36"/>
        <v>4.7932355068642733E-2</v>
      </c>
      <c r="AI27" s="115">
        <f t="shared" si="37"/>
        <v>0</v>
      </c>
      <c r="AJ27" s="116">
        <f t="shared" si="16"/>
        <v>2.0452763036826745E-2</v>
      </c>
      <c r="AK27" s="116">
        <f t="shared" si="17"/>
        <v>0</v>
      </c>
      <c r="AL27" s="117">
        <f t="shared" si="18"/>
        <v>0.10414293030057814</v>
      </c>
      <c r="AM27" s="117">
        <f t="shared" si="19"/>
        <v>0</v>
      </c>
      <c r="AN27" s="118">
        <f t="shared" si="20"/>
        <v>2.9532255027947343E-2</v>
      </c>
      <c r="AO27" s="201">
        <f t="shared" si="21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2835516166.3299999</v>
      </c>
      <c r="C28" s="167">
        <v>100</v>
      </c>
      <c r="D28" s="171">
        <v>2816853666.4681358</v>
      </c>
      <c r="E28" s="167">
        <v>100</v>
      </c>
      <c r="F28" s="115">
        <f t="shared" si="22"/>
        <v>-6.5816940433878418E-3</v>
      </c>
      <c r="G28" s="115">
        <f t="shared" si="23"/>
        <v>0</v>
      </c>
      <c r="H28" s="171">
        <v>2806367683.4400001</v>
      </c>
      <c r="I28" s="167">
        <v>100</v>
      </c>
      <c r="J28" s="115">
        <f t="shared" si="24"/>
        <v>-3.7225870668970351E-3</v>
      </c>
      <c r="K28" s="115">
        <f t="shared" si="25"/>
        <v>0</v>
      </c>
      <c r="L28" s="171">
        <v>2497123897.54</v>
      </c>
      <c r="M28" s="167">
        <v>100</v>
      </c>
      <c r="N28" s="115">
        <f t="shared" si="26"/>
        <v>-0.11019360995524795</v>
      </c>
      <c r="O28" s="115">
        <f t="shared" si="27"/>
        <v>0</v>
      </c>
      <c r="P28" s="171">
        <v>2425107159.0700002</v>
      </c>
      <c r="Q28" s="167">
        <v>100</v>
      </c>
      <c r="R28" s="115">
        <f t="shared" si="28"/>
        <v>-2.8839873960978021E-2</v>
      </c>
      <c r="S28" s="115">
        <f t="shared" si="29"/>
        <v>0</v>
      </c>
      <c r="T28" s="171">
        <v>2397473465.3200002</v>
      </c>
      <c r="U28" s="167">
        <v>100</v>
      </c>
      <c r="V28" s="115">
        <f t="shared" si="30"/>
        <v>-1.1394834099041296E-2</v>
      </c>
      <c r="W28" s="115">
        <f t="shared" si="31"/>
        <v>0</v>
      </c>
      <c r="X28" s="171">
        <v>2381427783.7516246</v>
      </c>
      <c r="Y28" s="167">
        <v>100</v>
      </c>
      <c r="Z28" s="115">
        <f t="shared" si="32"/>
        <v>-6.6927462599607572E-3</v>
      </c>
      <c r="AA28" s="115">
        <f t="shared" si="33"/>
        <v>0</v>
      </c>
      <c r="AB28" s="171">
        <v>2388309609.0387764</v>
      </c>
      <c r="AC28" s="167">
        <v>100</v>
      </c>
      <c r="AD28" s="115">
        <f t="shared" si="34"/>
        <v>2.8897896186927019E-3</v>
      </c>
      <c r="AE28" s="115">
        <f t="shared" si="35"/>
        <v>0</v>
      </c>
      <c r="AF28" s="171">
        <v>2368607488.8000002</v>
      </c>
      <c r="AG28" s="167">
        <v>100</v>
      </c>
      <c r="AH28" s="115">
        <f t="shared" si="36"/>
        <v>-8.2493995603466694E-3</v>
      </c>
      <c r="AI28" s="115">
        <f t="shared" si="37"/>
        <v>0</v>
      </c>
      <c r="AJ28" s="116">
        <f t="shared" si="16"/>
        <v>-2.1598119415895858E-2</v>
      </c>
      <c r="AK28" s="116">
        <f t="shared" si="17"/>
        <v>0</v>
      </c>
      <c r="AL28" s="117">
        <f t="shared" si="18"/>
        <v>-0.15913009007321333</v>
      </c>
      <c r="AM28" s="117">
        <f t="shared" si="19"/>
        <v>0</v>
      </c>
      <c r="AN28" s="118">
        <f t="shared" si="20"/>
        <v>3.6937698186794161E-2</v>
      </c>
      <c r="AO28" s="201">
        <f t="shared" si="21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5156878887.7200003</v>
      </c>
      <c r="C29" s="167">
        <v>100</v>
      </c>
      <c r="D29" s="171">
        <v>5125424138.9200001</v>
      </c>
      <c r="E29" s="167">
        <v>100</v>
      </c>
      <c r="F29" s="115">
        <f t="shared" si="22"/>
        <v>-6.0995709778841074E-3</v>
      </c>
      <c r="G29" s="115">
        <f t="shared" si="23"/>
        <v>0</v>
      </c>
      <c r="H29" s="171">
        <v>5037422842.1400003</v>
      </c>
      <c r="I29" s="167">
        <v>100</v>
      </c>
      <c r="J29" s="115">
        <f t="shared" si="24"/>
        <v>-1.71695638048294E-2</v>
      </c>
      <c r="K29" s="115">
        <f t="shared" si="25"/>
        <v>0</v>
      </c>
      <c r="L29" s="171">
        <v>5018595574.9899998</v>
      </c>
      <c r="M29" s="167">
        <v>100</v>
      </c>
      <c r="N29" s="115">
        <f t="shared" si="26"/>
        <v>-3.7374800051532629E-3</v>
      </c>
      <c r="O29" s="115">
        <f t="shared" si="27"/>
        <v>0</v>
      </c>
      <c r="P29" s="171">
        <v>4931485672.9499998</v>
      </c>
      <c r="Q29" s="167">
        <v>100</v>
      </c>
      <c r="R29" s="115">
        <f t="shared" si="28"/>
        <v>-1.7357426144100789E-2</v>
      </c>
      <c r="S29" s="115">
        <f t="shared" si="29"/>
        <v>0</v>
      </c>
      <c r="T29" s="171">
        <v>4947863427.7600002</v>
      </c>
      <c r="U29" s="167">
        <v>100</v>
      </c>
      <c r="V29" s="115">
        <f t="shared" si="30"/>
        <v>3.3210589863081354E-3</v>
      </c>
      <c r="W29" s="115">
        <f t="shared" si="31"/>
        <v>0</v>
      </c>
      <c r="X29" s="171">
        <v>4813415393.3699999</v>
      </c>
      <c r="Y29" s="167">
        <v>100</v>
      </c>
      <c r="Z29" s="115">
        <f t="shared" si="32"/>
        <v>-2.717294774865436E-2</v>
      </c>
      <c r="AA29" s="115">
        <f t="shared" si="33"/>
        <v>0</v>
      </c>
      <c r="AB29" s="171">
        <v>4835504887.0100002</v>
      </c>
      <c r="AC29" s="167">
        <v>100</v>
      </c>
      <c r="AD29" s="115">
        <f t="shared" si="34"/>
        <v>4.589151742529103E-3</v>
      </c>
      <c r="AE29" s="115">
        <f t="shared" si="35"/>
        <v>0</v>
      </c>
      <c r="AF29" s="171">
        <v>4848054038.4099998</v>
      </c>
      <c r="AG29" s="167">
        <v>100</v>
      </c>
      <c r="AH29" s="115">
        <f t="shared" si="36"/>
        <v>2.5952101576220917E-3</v>
      </c>
      <c r="AI29" s="115">
        <f t="shared" si="37"/>
        <v>0</v>
      </c>
      <c r="AJ29" s="116">
        <f t="shared" si="16"/>
        <v>-7.6289459742703231E-3</v>
      </c>
      <c r="AK29" s="116">
        <f t="shared" si="17"/>
        <v>0</v>
      </c>
      <c r="AL29" s="117">
        <f t="shared" si="18"/>
        <v>-5.4116516602750082E-2</v>
      </c>
      <c r="AM29" s="117">
        <f t="shared" si="19"/>
        <v>0</v>
      </c>
      <c r="AN29" s="118">
        <f t="shared" si="20"/>
        <v>1.1703693584825054E-2</v>
      </c>
      <c r="AO29" s="201">
        <f t="shared" si="21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1050618295.22</v>
      </c>
      <c r="C30" s="167">
        <v>10</v>
      </c>
      <c r="D30" s="171">
        <v>1061416956.65</v>
      </c>
      <c r="E30" s="167">
        <v>10</v>
      </c>
      <c r="F30" s="115">
        <f t="shared" si="22"/>
        <v>1.0278387002330568E-2</v>
      </c>
      <c r="G30" s="115">
        <f t="shared" si="23"/>
        <v>0</v>
      </c>
      <c r="H30" s="171">
        <v>1060624399.54</v>
      </c>
      <c r="I30" s="167">
        <v>10</v>
      </c>
      <c r="J30" s="115">
        <f t="shared" si="24"/>
        <v>-7.4669723809712822E-4</v>
      </c>
      <c r="K30" s="115">
        <f t="shared" si="25"/>
        <v>0</v>
      </c>
      <c r="L30" s="171">
        <v>1061131058.13</v>
      </c>
      <c r="M30" s="167">
        <v>10</v>
      </c>
      <c r="N30" s="115">
        <f t="shared" si="26"/>
        <v>4.7769841069069752E-4</v>
      </c>
      <c r="O30" s="115">
        <f t="shared" si="27"/>
        <v>0</v>
      </c>
      <c r="P30" s="171">
        <v>1058376317.0599999</v>
      </c>
      <c r="Q30" s="167">
        <v>10</v>
      </c>
      <c r="R30" s="115">
        <f t="shared" si="28"/>
        <v>-2.596042259713566E-3</v>
      </c>
      <c r="S30" s="115">
        <f t="shared" si="29"/>
        <v>0</v>
      </c>
      <c r="T30" s="171">
        <v>1013893514.49</v>
      </c>
      <c r="U30" s="167">
        <v>10</v>
      </c>
      <c r="V30" s="115">
        <f t="shared" si="30"/>
        <v>-4.2029287553944937E-2</v>
      </c>
      <c r="W30" s="115">
        <f t="shared" si="31"/>
        <v>0</v>
      </c>
      <c r="X30" s="171">
        <v>1024307825.11</v>
      </c>
      <c r="Y30" s="167">
        <v>10</v>
      </c>
      <c r="Z30" s="115">
        <f t="shared" si="32"/>
        <v>1.0271601969205338E-2</v>
      </c>
      <c r="AA30" s="115">
        <f t="shared" si="33"/>
        <v>0</v>
      </c>
      <c r="AB30" s="171">
        <v>1023613264.5700001</v>
      </c>
      <c r="AC30" s="167">
        <v>10</v>
      </c>
      <c r="AD30" s="115">
        <f t="shared" si="34"/>
        <v>-6.7807794002293527E-4</v>
      </c>
      <c r="AE30" s="115">
        <f t="shared" si="35"/>
        <v>0</v>
      </c>
      <c r="AF30" s="171">
        <v>1019010674.33</v>
      </c>
      <c r="AG30" s="167">
        <v>10</v>
      </c>
      <c r="AH30" s="115">
        <f t="shared" si="36"/>
        <v>-4.4964151983058441E-3</v>
      </c>
      <c r="AI30" s="115">
        <f t="shared" si="37"/>
        <v>0</v>
      </c>
      <c r="AJ30" s="116">
        <f t="shared" si="16"/>
        <v>-3.6898541009822258E-3</v>
      </c>
      <c r="AK30" s="116">
        <f t="shared" si="17"/>
        <v>0</v>
      </c>
      <c r="AL30" s="117">
        <f t="shared" si="18"/>
        <v>-3.9952520123515717E-2</v>
      </c>
      <c r="AM30" s="117">
        <f t="shared" si="19"/>
        <v>0</v>
      </c>
      <c r="AN30" s="118">
        <f t="shared" si="20"/>
        <v>1.6461620297193658E-2</v>
      </c>
      <c r="AO30" s="201">
        <f t="shared" si="21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2017319013</v>
      </c>
      <c r="C31" s="167">
        <v>100</v>
      </c>
      <c r="D31" s="166">
        <v>1980939815</v>
      </c>
      <c r="E31" s="167">
        <v>100</v>
      </c>
      <c r="F31" s="115">
        <f t="shared" si="22"/>
        <v>-1.8033438323619269E-2</v>
      </c>
      <c r="G31" s="115">
        <f t="shared" si="23"/>
        <v>0</v>
      </c>
      <c r="H31" s="166">
        <v>1971113698</v>
      </c>
      <c r="I31" s="167">
        <v>100</v>
      </c>
      <c r="J31" s="115">
        <f t="shared" si="24"/>
        <v>-4.9603309124260295E-3</v>
      </c>
      <c r="K31" s="115">
        <f t="shared" si="25"/>
        <v>0</v>
      </c>
      <c r="L31" s="166">
        <v>1967186511</v>
      </c>
      <c r="M31" s="167">
        <v>100</v>
      </c>
      <c r="N31" s="115">
        <f t="shared" si="26"/>
        <v>-1.9923695949070515E-3</v>
      </c>
      <c r="O31" s="115">
        <f t="shared" si="27"/>
        <v>0</v>
      </c>
      <c r="P31" s="166">
        <v>1871847876</v>
      </c>
      <c r="Q31" s="167">
        <v>100</v>
      </c>
      <c r="R31" s="115">
        <f t="shared" si="28"/>
        <v>-4.8464461537780439E-2</v>
      </c>
      <c r="S31" s="115">
        <f t="shared" si="29"/>
        <v>0</v>
      </c>
      <c r="T31" s="166">
        <v>1897592405</v>
      </c>
      <c r="U31" s="167">
        <v>100</v>
      </c>
      <c r="V31" s="115">
        <f t="shared" si="30"/>
        <v>1.3753536988814576E-2</v>
      </c>
      <c r="W31" s="115">
        <f t="shared" si="31"/>
        <v>0</v>
      </c>
      <c r="X31" s="166">
        <v>1885617490</v>
      </c>
      <c r="Y31" s="167">
        <v>100</v>
      </c>
      <c r="Z31" s="115">
        <f t="shared" si="32"/>
        <v>-6.3105833309867196E-3</v>
      </c>
      <c r="AA31" s="115">
        <f t="shared" si="33"/>
        <v>0</v>
      </c>
      <c r="AB31" s="166">
        <v>1893805899</v>
      </c>
      <c r="AC31" s="167">
        <v>100</v>
      </c>
      <c r="AD31" s="115">
        <f t="shared" si="34"/>
        <v>4.3425610143232179E-3</v>
      </c>
      <c r="AE31" s="115">
        <f t="shared" si="35"/>
        <v>0</v>
      </c>
      <c r="AF31" s="171">
        <v>1893806899</v>
      </c>
      <c r="AG31" s="167">
        <v>100</v>
      </c>
      <c r="AH31" s="115">
        <f t="shared" si="36"/>
        <v>5.2803721887656875E-7</v>
      </c>
      <c r="AI31" s="115">
        <f t="shared" si="37"/>
        <v>0</v>
      </c>
      <c r="AJ31" s="116">
        <f t="shared" si="16"/>
        <v>-7.7080697074203555E-3</v>
      </c>
      <c r="AK31" s="116">
        <f t="shared" si="17"/>
        <v>0</v>
      </c>
      <c r="AL31" s="117">
        <f t="shared" si="18"/>
        <v>-4.398564526807696E-2</v>
      </c>
      <c r="AM31" s="117">
        <f t="shared" si="19"/>
        <v>0</v>
      </c>
      <c r="AN31" s="118">
        <f t="shared" si="20"/>
        <v>1.8803911897294932E-2</v>
      </c>
      <c r="AO31" s="201">
        <f t="shared" si="21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7022712438.7299995</v>
      </c>
      <c r="C32" s="167">
        <v>100</v>
      </c>
      <c r="D32" s="166">
        <v>7190817069.8699999</v>
      </c>
      <c r="E32" s="167">
        <v>100</v>
      </c>
      <c r="F32" s="115">
        <f t="shared" si="22"/>
        <v>2.3937279591986355E-2</v>
      </c>
      <c r="G32" s="115">
        <f t="shared" si="23"/>
        <v>0</v>
      </c>
      <c r="H32" s="166">
        <v>7429204247.1400003</v>
      </c>
      <c r="I32" s="167">
        <v>100</v>
      </c>
      <c r="J32" s="115">
        <f t="shared" si="24"/>
        <v>3.3151611973117563E-2</v>
      </c>
      <c r="K32" s="115">
        <f t="shared" si="25"/>
        <v>0</v>
      </c>
      <c r="L32" s="166">
        <v>7355838530.79</v>
      </c>
      <c r="M32" s="167">
        <v>100</v>
      </c>
      <c r="N32" s="115">
        <f t="shared" si="26"/>
        <v>-9.8753128746250016E-3</v>
      </c>
      <c r="O32" s="115">
        <f t="shared" si="27"/>
        <v>0</v>
      </c>
      <c r="P32" s="166">
        <v>7365889384.2299995</v>
      </c>
      <c r="Q32" s="167">
        <v>100</v>
      </c>
      <c r="R32" s="115">
        <f t="shared" si="28"/>
        <v>1.3663776601306311E-3</v>
      </c>
      <c r="S32" s="115">
        <f t="shared" si="29"/>
        <v>0</v>
      </c>
      <c r="T32" s="166">
        <v>7520355681.2399998</v>
      </c>
      <c r="U32" s="167">
        <v>100</v>
      </c>
      <c r="V32" s="115">
        <f t="shared" si="30"/>
        <v>2.0970488280845603E-2</v>
      </c>
      <c r="W32" s="115">
        <f t="shared" si="31"/>
        <v>0</v>
      </c>
      <c r="X32" s="166">
        <v>7168463293.3400002</v>
      </c>
      <c r="Y32" s="167">
        <v>100</v>
      </c>
      <c r="Z32" s="115">
        <f t="shared" si="32"/>
        <v>-4.6791987349457061E-2</v>
      </c>
      <c r="AA32" s="115">
        <f t="shared" si="33"/>
        <v>0</v>
      </c>
      <c r="AB32" s="166">
        <v>7674184169.4799995</v>
      </c>
      <c r="AC32" s="167">
        <v>100</v>
      </c>
      <c r="AD32" s="115">
        <f t="shared" si="34"/>
        <v>7.0548017817130923E-2</v>
      </c>
      <c r="AE32" s="115">
        <f t="shared" si="35"/>
        <v>0</v>
      </c>
      <c r="AF32" s="166">
        <v>7499832799.54</v>
      </c>
      <c r="AG32" s="167">
        <v>100</v>
      </c>
      <c r="AH32" s="115">
        <f t="shared" si="36"/>
        <v>-2.2719205858179655E-2</v>
      </c>
      <c r="AI32" s="115">
        <f t="shared" si="37"/>
        <v>0</v>
      </c>
      <c r="AJ32" s="116">
        <f t="shared" si="16"/>
        <v>8.823408655118669E-3</v>
      </c>
      <c r="AK32" s="116">
        <f t="shared" si="17"/>
        <v>0</v>
      </c>
      <c r="AL32" s="117">
        <f t="shared" si="18"/>
        <v>4.2973660248540664E-2</v>
      </c>
      <c r="AM32" s="117">
        <f t="shared" si="19"/>
        <v>0</v>
      </c>
      <c r="AN32" s="118">
        <f t="shared" si="20"/>
        <v>3.6392753973053735E-2</v>
      </c>
      <c r="AO32" s="201">
        <f t="shared" si="21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6765333704.4799995</v>
      </c>
      <c r="C33" s="167">
        <v>100</v>
      </c>
      <c r="D33" s="166">
        <v>6615190205.5299997</v>
      </c>
      <c r="E33" s="167">
        <v>100</v>
      </c>
      <c r="F33" s="115">
        <f t="shared" si="22"/>
        <v>-2.219306622681079E-2</v>
      </c>
      <c r="G33" s="115">
        <f t="shared" si="23"/>
        <v>0</v>
      </c>
      <c r="H33" s="166">
        <v>6479226248.6300001</v>
      </c>
      <c r="I33" s="167">
        <v>100</v>
      </c>
      <c r="J33" s="115">
        <f t="shared" si="24"/>
        <v>-2.0553295170007341E-2</v>
      </c>
      <c r="K33" s="115">
        <f t="shared" si="25"/>
        <v>0</v>
      </c>
      <c r="L33" s="166">
        <v>6341693719.5500002</v>
      </c>
      <c r="M33" s="167">
        <v>100</v>
      </c>
      <c r="N33" s="115">
        <f t="shared" si="26"/>
        <v>-2.1226690318011426E-2</v>
      </c>
      <c r="O33" s="115">
        <f t="shared" si="27"/>
        <v>0</v>
      </c>
      <c r="P33" s="166">
        <v>6256424971.3500004</v>
      </c>
      <c r="Q33" s="167">
        <v>100</v>
      </c>
      <c r="R33" s="115">
        <f t="shared" si="28"/>
        <v>-1.3445737364631099E-2</v>
      </c>
      <c r="S33" s="115">
        <f t="shared" si="29"/>
        <v>0</v>
      </c>
      <c r="T33" s="166">
        <v>6199295229.3199997</v>
      </c>
      <c r="U33" s="167">
        <v>100</v>
      </c>
      <c r="V33" s="115">
        <f t="shared" si="30"/>
        <v>-9.1313717165337205E-3</v>
      </c>
      <c r="W33" s="115">
        <f t="shared" si="31"/>
        <v>0</v>
      </c>
      <c r="X33" s="166">
        <v>6044674628.3800001</v>
      </c>
      <c r="Y33" s="167">
        <v>100</v>
      </c>
      <c r="Z33" s="115">
        <f t="shared" si="32"/>
        <v>-2.4941641786748701E-2</v>
      </c>
      <c r="AA33" s="115">
        <f t="shared" si="33"/>
        <v>0</v>
      </c>
      <c r="AB33" s="166">
        <v>6073468491.1999998</v>
      </c>
      <c r="AC33" s="167">
        <v>100</v>
      </c>
      <c r="AD33" s="115">
        <f t="shared" si="34"/>
        <v>4.7635091365896363E-3</v>
      </c>
      <c r="AE33" s="115">
        <f t="shared" si="35"/>
        <v>0</v>
      </c>
      <c r="AF33" s="166">
        <v>6084781928.9499998</v>
      </c>
      <c r="AG33" s="167">
        <v>100</v>
      </c>
      <c r="AH33" s="115">
        <f t="shared" si="36"/>
        <v>1.8627638830089137E-3</v>
      </c>
      <c r="AI33" s="115">
        <f t="shared" si="37"/>
        <v>0</v>
      </c>
      <c r="AJ33" s="116">
        <f t="shared" si="16"/>
        <v>-1.3108191195393065E-2</v>
      </c>
      <c r="AK33" s="116">
        <f t="shared" si="17"/>
        <v>0</v>
      </c>
      <c r="AL33" s="117">
        <f t="shared" si="18"/>
        <v>-8.0180351599958927E-2</v>
      </c>
      <c r="AM33" s="117">
        <f t="shared" si="19"/>
        <v>0</v>
      </c>
      <c r="AN33" s="118">
        <f t="shared" si="20"/>
        <v>1.1360088705204651E-2</v>
      </c>
      <c r="AO33" s="201">
        <f t="shared" si="21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166">
        <v>154072573.16</v>
      </c>
      <c r="C34" s="167">
        <v>1000000</v>
      </c>
      <c r="D34" s="166">
        <v>166153599.44</v>
      </c>
      <c r="E34" s="167">
        <v>1000000</v>
      </c>
      <c r="F34" s="115">
        <f t="shared" si="22"/>
        <v>7.8411270949919148E-2</v>
      </c>
      <c r="G34" s="115">
        <f t="shared" si="23"/>
        <v>0</v>
      </c>
      <c r="H34" s="166">
        <v>154250625.84</v>
      </c>
      <c r="I34" s="167">
        <v>1000000</v>
      </c>
      <c r="J34" s="115">
        <f t="shared" si="24"/>
        <v>-7.1638373409408429E-2</v>
      </c>
      <c r="K34" s="115">
        <f t="shared" si="25"/>
        <v>0</v>
      </c>
      <c r="L34" s="166">
        <v>154320996.84999999</v>
      </c>
      <c r="M34" s="167">
        <v>1000000</v>
      </c>
      <c r="N34" s="115">
        <f t="shared" si="26"/>
        <v>4.5621215224750145E-4</v>
      </c>
      <c r="O34" s="115">
        <f t="shared" si="27"/>
        <v>0</v>
      </c>
      <c r="P34" s="166">
        <v>154408022.83000001</v>
      </c>
      <c r="Q34" s="167">
        <v>1000000</v>
      </c>
      <c r="R34" s="115">
        <f t="shared" si="28"/>
        <v>5.6392831679676308E-4</v>
      </c>
      <c r="S34" s="115">
        <f t="shared" si="29"/>
        <v>0</v>
      </c>
      <c r="T34" s="166">
        <v>154283266.38</v>
      </c>
      <c r="U34" s="167">
        <v>1000000</v>
      </c>
      <c r="V34" s="115">
        <f t="shared" si="30"/>
        <v>-8.0796611285782803E-4</v>
      </c>
      <c r="W34" s="115">
        <f t="shared" si="31"/>
        <v>0</v>
      </c>
      <c r="X34" s="166">
        <v>153401321.28</v>
      </c>
      <c r="Y34" s="167">
        <v>1000000</v>
      </c>
      <c r="Z34" s="115">
        <f t="shared" si="32"/>
        <v>-5.716401530077549E-3</v>
      </c>
      <c r="AA34" s="115">
        <f t="shared" si="33"/>
        <v>0</v>
      </c>
      <c r="AB34" s="166">
        <v>153512243.53999999</v>
      </c>
      <c r="AC34" s="167">
        <v>1000000</v>
      </c>
      <c r="AD34" s="115">
        <f t="shared" si="34"/>
        <v>7.2308542765108614E-4</v>
      </c>
      <c r="AE34" s="115">
        <f t="shared" si="35"/>
        <v>0</v>
      </c>
      <c r="AF34" s="166">
        <v>152230656.34999999</v>
      </c>
      <c r="AG34" s="167">
        <v>1000000</v>
      </c>
      <c r="AH34" s="115">
        <f t="shared" si="36"/>
        <v>-8.3484363230354342E-3</v>
      </c>
      <c r="AI34" s="115">
        <f t="shared" si="37"/>
        <v>0</v>
      </c>
      <c r="AJ34" s="116">
        <f t="shared" si="16"/>
        <v>-7.9458506609559275E-4</v>
      </c>
      <c r="AK34" s="116">
        <f t="shared" si="17"/>
        <v>0</v>
      </c>
      <c r="AL34" s="117">
        <f t="shared" si="18"/>
        <v>-8.3795615243518945E-2</v>
      </c>
      <c r="AM34" s="117">
        <f t="shared" si="19"/>
        <v>0</v>
      </c>
      <c r="AN34" s="118">
        <f t="shared" si="20"/>
        <v>4.0319099471327793E-2</v>
      </c>
      <c r="AO34" s="201">
        <f t="shared" si="21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4438472987.1499996</v>
      </c>
      <c r="C35" s="167">
        <v>1</v>
      </c>
      <c r="D35" s="166">
        <v>4329007644.04</v>
      </c>
      <c r="E35" s="167">
        <v>1</v>
      </c>
      <c r="F35" s="115">
        <f t="shared" si="22"/>
        <v>-2.4662838644488125E-2</v>
      </c>
      <c r="G35" s="115">
        <f t="shared" si="23"/>
        <v>0</v>
      </c>
      <c r="H35" s="166">
        <v>4249880146.8299999</v>
      </c>
      <c r="I35" s="167">
        <v>1</v>
      </c>
      <c r="J35" s="115">
        <f t="shared" si="24"/>
        <v>-1.8278437858371428E-2</v>
      </c>
      <c r="K35" s="115">
        <f t="shared" si="25"/>
        <v>0</v>
      </c>
      <c r="L35" s="166">
        <v>4230156932.9400001</v>
      </c>
      <c r="M35" s="167">
        <v>1</v>
      </c>
      <c r="N35" s="115">
        <f t="shared" si="26"/>
        <v>-4.6408870858891116E-3</v>
      </c>
      <c r="O35" s="115">
        <f t="shared" si="27"/>
        <v>0</v>
      </c>
      <c r="P35" s="166">
        <v>4226297009.4899998</v>
      </c>
      <c r="Q35" s="167">
        <v>1</v>
      </c>
      <c r="R35" s="115">
        <f t="shared" si="28"/>
        <v>-9.1247760099472293E-4</v>
      </c>
      <c r="S35" s="115">
        <f t="shared" si="29"/>
        <v>0</v>
      </c>
      <c r="T35" s="166">
        <v>4260285614.3299999</v>
      </c>
      <c r="U35" s="167">
        <v>1</v>
      </c>
      <c r="V35" s="115">
        <f t="shared" si="30"/>
        <v>8.0421713769003814E-3</v>
      </c>
      <c r="W35" s="115">
        <f t="shared" si="31"/>
        <v>0</v>
      </c>
      <c r="X35" s="166">
        <v>4261613341.5999999</v>
      </c>
      <c r="Y35" s="167">
        <v>1</v>
      </c>
      <c r="Z35" s="115">
        <f t="shared" si="32"/>
        <v>3.1165217316275821E-4</v>
      </c>
      <c r="AA35" s="115">
        <f t="shared" si="33"/>
        <v>0</v>
      </c>
      <c r="AB35" s="166">
        <v>4274651348.7399998</v>
      </c>
      <c r="AC35" s="167">
        <v>1</v>
      </c>
      <c r="AD35" s="115">
        <f t="shared" si="34"/>
        <v>3.0594064019671989E-3</v>
      </c>
      <c r="AE35" s="115">
        <f t="shared" si="35"/>
        <v>0</v>
      </c>
      <c r="AF35" s="166">
        <v>4361794455.4399996</v>
      </c>
      <c r="AG35" s="167">
        <v>1</v>
      </c>
      <c r="AH35" s="115">
        <f t="shared" si="36"/>
        <v>2.0386015043235325E-2</v>
      </c>
      <c r="AI35" s="115">
        <f t="shared" si="37"/>
        <v>0</v>
      </c>
      <c r="AJ35" s="116">
        <f t="shared" si="16"/>
        <v>-2.0869245243097159E-3</v>
      </c>
      <c r="AK35" s="116">
        <f t="shared" si="17"/>
        <v>0</v>
      </c>
      <c r="AL35" s="117">
        <f t="shared" si="18"/>
        <v>7.5737476336266473E-3</v>
      </c>
      <c r="AM35" s="117">
        <f t="shared" si="19"/>
        <v>0</v>
      </c>
      <c r="AN35" s="118">
        <f t="shared" si="20"/>
        <v>1.42408293373528E-2</v>
      </c>
      <c r="AO35" s="201">
        <f t="shared" si="21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10004096313.07</v>
      </c>
      <c r="C36" s="167">
        <v>1</v>
      </c>
      <c r="D36" s="166">
        <v>9561693508.2299995</v>
      </c>
      <c r="E36" s="167">
        <v>1</v>
      </c>
      <c r="F36" s="115">
        <f t="shared" si="22"/>
        <v>-4.4222165700465763E-2</v>
      </c>
      <c r="G36" s="115">
        <f t="shared" si="23"/>
        <v>0</v>
      </c>
      <c r="H36" s="166">
        <v>9630190661.2600002</v>
      </c>
      <c r="I36" s="167">
        <v>1</v>
      </c>
      <c r="J36" s="115">
        <f t="shared" si="24"/>
        <v>7.1637051502480599E-3</v>
      </c>
      <c r="K36" s="115">
        <f t="shared" si="25"/>
        <v>0</v>
      </c>
      <c r="L36" s="166">
        <v>9542552712</v>
      </c>
      <c r="M36" s="167">
        <v>1</v>
      </c>
      <c r="N36" s="115">
        <f t="shared" si="26"/>
        <v>-9.1003337672791E-3</v>
      </c>
      <c r="O36" s="115">
        <f t="shared" si="27"/>
        <v>0</v>
      </c>
      <c r="P36" s="166">
        <v>9930311473.5100002</v>
      </c>
      <c r="Q36" s="167">
        <v>1</v>
      </c>
      <c r="R36" s="115">
        <f t="shared" si="28"/>
        <v>4.06346994575554E-2</v>
      </c>
      <c r="S36" s="115">
        <f t="shared" si="29"/>
        <v>0</v>
      </c>
      <c r="T36" s="166">
        <v>9855591741.3600006</v>
      </c>
      <c r="U36" s="167">
        <v>1</v>
      </c>
      <c r="V36" s="115">
        <f t="shared" si="30"/>
        <v>-7.524409717592568E-3</v>
      </c>
      <c r="W36" s="115">
        <f t="shared" si="31"/>
        <v>0</v>
      </c>
      <c r="X36" s="166">
        <v>9801758209.6800003</v>
      </c>
      <c r="Y36" s="167">
        <v>1</v>
      </c>
      <c r="Z36" s="115">
        <f t="shared" si="32"/>
        <v>-5.4622323136704594E-3</v>
      </c>
      <c r="AA36" s="115">
        <f t="shared" si="33"/>
        <v>0</v>
      </c>
      <c r="AB36" s="166">
        <v>9542500770.7900009</v>
      </c>
      <c r="AC36" s="167">
        <v>1</v>
      </c>
      <c r="AD36" s="115">
        <f t="shared" si="34"/>
        <v>-2.6450095313916483E-2</v>
      </c>
      <c r="AE36" s="115">
        <f t="shared" si="35"/>
        <v>0</v>
      </c>
      <c r="AF36" s="166">
        <v>9234073129.6599998</v>
      </c>
      <c r="AG36" s="167">
        <v>1</v>
      </c>
      <c r="AH36" s="115">
        <f t="shared" si="36"/>
        <v>-3.2321468820218607E-2</v>
      </c>
      <c r="AI36" s="115">
        <f t="shared" si="37"/>
        <v>0</v>
      </c>
      <c r="AJ36" s="116">
        <f t="shared" si="16"/>
        <v>-9.6602876281674417E-3</v>
      </c>
      <c r="AK36" s="116">
        <f t="shared" si="17"/>
        <v>0</v>
      </c>
      <c r="AL36" s="117">
        <f t="shared" si="18"/>
        <v>-3.426384440036781E-2</v>
      </c>
      <c r="AM36" s="117">
        <f t="shared" si="19"/>
        <v>0</v>
      </c>
      <c r="AN36" s="118">
        <f t="shared" si="20"/>
        <v>2.6254474016517135E-2</v>
      </c>
      <c r="AO36" s="201">
        <f t="shared" si="21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536359292.76999998</v>
      </c>
      <c r="C37" s="167">
        <v>100</v>
      </c>
      <c r="D37" s="166">
        <v>537182927.80999994</v>
      </c>
      <c r="E37" s="167">
        <v>100</v>
      </c>
      <c r="F37" s="115">
        <f t="shared" si="22"/>
        <v>1.5356031882030813E-3</v>
      </c>
      <c r="G37" s="115">
        <f t="shared" si="23"/>
        <v>0</v>
      </c>
      <c r="H37" s="166">
        <v>532112515.79000002</v>
      </c>
      <c r="I37" s="167">
        <v>100</v>
      </c>
      <c r="J37" s="115">
        <f t="shared" si="24"/>
        <v>-9.4388927076872985E-3</v>
      </c>
      <c r="K37" s="115">
        <f t="shared" si="25"/>
        <v>0</v>
      </c>
      <c r="L37" s="166">
        <v>532427869.62</v>
      </c>
      <c r="M37" s="167">
        <v>100</v>
      </c>
      <c r="N37" s="115">
        <f t="shared" si="26"/>
        <v>5.9264501518404189E-4</v>
      </c>
      <c r="O37" s="115">
        <f t="shared" si="27"/>
        <v>0</v>
      </c>
      <c r="P37" s="166">
        <v>531741383.82999998</v>
      </c>
      <c r="Q37" s="167">
        <v>100</v>
      </c>
      <c r="R37" s="115">
        <f t="shared" si="28"/>
        <v>-1.2893498428058891E-3</v>
      </c>
      <c r="S37" s="115">
        <f t="shared" si="29"/>
        <v>0</v>
      </c>
      <c r="T37" s="166">
        <v>531035720.36000001</v>
      </c>
      <c r="U37" s="167">
        <v>100</v>
      </c>
      <c r="V37" s="115">
        <f t="shared" si="30"/>
        <v>-1.3270802150422295E-3</v>
      </c>
      <c r="W37" s="115">
        <f t="shared" si="31"/>
        <v>0</v>
      </c>
      <c r="X37" s="166">
        <v>527266609.87</v>
      </c>
      <c r="Y37" s="167">
        <v>100</v>
      </c>
      <c r="Z37" s="115">
        <f t="shared" si="32"/>
        <v>-7.0976590566164781E-3</v>
      </c>
      <c r="AA37" s="115">
        <f t="shared" si="33"/>
        <v>0</v>
      </c>
      <c r="AB37" s="166">
        <v>520652613.99000001</v>
      </c>
      <c r="AC37" s="167">
        <v>100</v>
      </c>
      <c r="AD37" s="115">
        <f t="shared" si="34"/>
        <v>-1.2543930823972916E-2</v>
      </c>
      <c r="AE37" s="115">
        <f t="shared" si="35"/>
        <v>0</v>
      </c>
      <c r="AF37" s="166">
        <v>523249846.23000002</v>
      </c>
      <c r="AG37" s="167">
        <v>100</v>
      </c>
      <c r="AH37" s="115">
        <f t="shared" si="36"/>
        <v>4.9884167873396942E-3</v>
      </c>
      <c r="AI37" s="115">
        <f t="shared" si="37"/>
        <v>0</v>
      </c>
      <c r="AJ37" s="116">
        <f t="shared" si="16"/>
        <v>-3.072530956924749E-3</v>
      </c>
      <c r="AK37" s="116">
        <f t="shared" si="17"/>
        <v>0</v>
      </c>
      <c r="AL37" s="117">
        <f t="shared" si="18"/>
        <v>-2.5937312707986906E-2</v>
      </c>
      <c r="AM37" s="117">
        <f t="shared" si="19"/>
        <v>0</v>
      </c>
      <c r="AN37" s="118">
        <f t="shared" si="20"/>
        <v>6.0037281336788369E-3</v>
      </c>
      <c r="AO37" s="201">
        <f t="shared" si="21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7373022677.8400002</v>
      </c>
      <c r="C38" s="167">
        <v>1</v>
      </c>
      <c r="D38" s="164">
        <v>7069157597.8900003</v>
      </c>
      <c r="E38" s="167">
        <v>1</v>
      </c>
      <c r="F38" s="115">
        <f t="shared" si="22"/>
        <v>-4.1213094442701492E-2</v>
      </c>
      <c r="G38" s="115">
        <f t="shared" si="23"/>
        <v>0</v>
      </c>
      <c r="H38" s="164">
        <v>6690554184.9300003</v>
      </c>
      <c r="I38" s="167">
        <v>1</v>
      </c>
      <c r="J38" s="115">
        <f t="shared" si="24"/>
        <v>-5.3557076315996328E-2</v>
      </c>
      <c r="K38" s="115">
        <f t="shared" si="25"/>
        <v>0</v>
      </c>
      <c r="L38" s="164">
        <v>6724173816.9099998</v>
      </c>
      <c r="M38" s="167">
        <v>1</v>
      </c>
      <c r="N38" s="115">
        <f t="shared" si="26"/>
        <v>5.024939795828182E-3</v>
      </c>
      <c r="O38" s="115">
        <f t="shared" si="27"/>
        <v>0</v>
      </c>
      <c r="P38" s="164">
        <v>6652028537.3599997</v>
      </c>
      <c r="Q38" s="167">
        <v>1</v>
      </c>
      <c r="R38" s="115">
        <f t="shared" si="28"/>
        <v>-1.0729240723755345E-2</v>
      </c>
      <c r="S38" s="115">
        <f t="shared" si="29"/>
        <v>0</v>
      </c>
      <c r="T38" s="164">
        <v>6057067905.2299995</v>
      </c>
      <c r="U38" s="167">
        <v>1</v>
      </c>
      <c r="V38" s="115">
        <f t="shared" si="30"/>
        <v>-8.9440481018459819E-2</v>
      </c>
      <c r="W38" s="115">
        <f t="shared" si="31"/>
        <v>0</v>
      </c>
      <c r="X38" s="164">
        <v>6007546862.46</v>
      </c>
      <c r="Y38" s="167">
        <v>1</v>
      </c>
      <c r="Z38" s="115">
        <f t="shared" si="32"/>
        <v>-8.1757450213230005E-3</v>
      </c>
      <c r="AA38" s="115">
        <f t="shared" si="33"/>
        <v>0</v>
      </c>
      <c r="AB38" s="164">
        <v>5820907032.21</v>
      </c>
      <c r="AC38" s="167">
        <v>1</v>
      </c>
      <c r="AD38" s="115">
        <f t="shared" si="34"/>
        <v>-3.1067561273017484E-2</v>
      </c>
      <c r="AE38" s="115">
        <f t="shared" si="35"/>
        <v>0</v>
      </c>
      <c r="AF38" s="164">
        <v>5685371481.6700001</v>
      </c>
      <c r="AG38" s="167">
        <v>1</v>
      </c>
      <c r="AH38" s="115">
        <f t="shared" si="36"/>
        <v>-2.3284266488025618E-2</v>
      </c>
      <c r="AI38" s="115">
        <f t="shared" si="37"/>
        <v>0</v>
      </c>
      <c r="AJ38" s="116">
        <f t="shared" si="16"/>
        <v>-3.1555315685931368E-2</v>
      </c>
      <c r="AK38" s="116">
        <f t="shared" si="17"/>
        <v>0</v>
      </c>
      <c r="AL38" s="117">
        <f t="shared" si="18"/>
        <v>-0.19574979013525348</v>
      </c>
      <c r="AM38" s="117">
        <f t="shared" si="19"/>
        <v>0</v>
      </c>
      <c r="AN38" s="118">
        <f t="shared" si="20"/>
        <v>3.0036015286451015E-2</v>
      </c>
      <c r="AO38" s="201">
        <f t="shared" si="21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768994926.03999996</v>
      </c>
      <c r="C39" s="167">
        <v>10</v>
      </c>
      <c r="D39" s="164">
        <v>769278388.65999997</v>
      </c>
      <c r="E39" s="167">
        <v>10</v>
      </c>
      <c r="F39" s="115">
        <f t="shared" si="22"/>
        <v>3.6861442176181565E-4</v>
      </c>
      <c r="G39" s="115">
        <f t="shared" si="23"/>
        <v>0</v>
      </c>
      <c r="H39" s="164">
        <v>756303392.44000006</v>
      </c>
      <c r="I39" s="167">
        <v>10</v>
      </c>
      <c r="J39" s="115">
        <f t="shared" si="24"/>
        <v>-1.6866450964001412E-2</v>
      </c>
      <c r="K39" s="115">
        <f t="shared" si="25"/>
        <v>0</v>
      </c>
      <c r="L39" s="164">
        <v>731250619.11000001</v>
      </c>
      <c r="M39" s="167">
        <v>10</v>
      </c>
      <c r="N39" s="115">
        <f t="shared" si="26"/>
        <v>-3.3125295457388231E-2</v>
      </c>
      <c r="O39" s="115">
        <f t="shared" si="27"/>
        <v>0</v>
      </c>
      <c r="P39" s="164">
        <v>641690243.97000003</v>
      </c>
      <c r="Q39" s="167">
        <v>10</v>
      </c>
      <c r="R39" s="115">
        <f t="shared" si="28"/>
        <v>-0.12247562299366432</v>
      </c>
      <c r="S39" s="115">
        <f t="shared" si="29"/>
        <v>0</v>
      </c>
      <c r="T39" s="164">
        <v>640608214.73999989</v>
      </c>
      <c r="U39" s="167">
        <v>10</v>
      </c>
      <c r="V39" s="115">
        <f t="shared" si="30"/>
        <v>-1.6862173613640364E-3</v>
      </c>
      <c r="W39" s="115">
        <f t="shared" si="31"/>
        <v>0</v>
      </c>
      <c r="X39" s="164">
        <v>639901434.19000006</v>
      </c>
      <c r="Y39" s="167">
        <v>10</v>
      </c>
      <c r="Z39" s="115">
        <f t="shared" si="32"/>
        <v>-1.1032961078819294E-3</v>
      </c>
      <c r="AA39" s="115">
        <f t="shared" si="33"/>
        <v>0</v>
      </c>
      <c r="AB39" s="164">
        <v>639145600.86000001</v>
      </c>
      <c r="AC39" s="167">
        <v>10</v>
      </c>
      <c r="AD39" s="115">
        <f t="shared" si="34"/>
        <v>-1.1811714892572349E-3</v>
      </c>
      <c r="AE39" s="115">
        <f t="shared" si="35"/>
        <v>0</v>
      </c>
      <c r="AF39" s="164">
        <v>628063686.88999999</v>
      </c>
      <c r="AG39" s="167">
        <v>10</v>
      </c>
      <c r="AH39" s="115">
        <f t="shared" si="36"/>
        <v>-1.7338637636070405E-2</v>
      </c>
      <c r="AI39" s="115">
        <f t="shared" si="37"/>
        <v>0</v>
      </c>
      <c r="AJ39" s="116">
        <f t="shared" si="16"/>
        <v>-2.4176009698483217E-2</v>
      </c>
      <c r="AK39" s="116">
        <f t="shared" si="17"/>
        <v>0</v>
      </c>
      <c r="AL39" s="117">
        <f t="shared" si="18"/>
        <v>-0.18356774849216909</v>
      </c>
      <c r="AM39" s="117">
        <f t="shared" si="19"/>
        <v>0</v>
      </c>
      <c r="AN39" s="118">
        <f t="shared" si="20"/>
        <v>4.1425363218448398E-2</v>
      </c>
      <c r="AO39" s="201">
        <f t="shared" si="21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931529816.20000005</v>
      </c>
      <c r="C40" s="167">
        <v>1</v>
      </c>
      <c r="D40" s="164">
        <v>932708763.21000004</v>
      </c>
      <c r="E40" s="167">
        <v>1</v>
      </c>
      <c r="F40" s="115">
        <f t="shared" si="22"/>
        <v>1.2656030859101023E-3</v>
      </c>
      <c r="G40" s="115">
        <f t="shared" si="23"/>
        <v>0</v>
      </c>
      <c r="H40" s="164">
        <v>931862390.84000003</v>
      </c>
      <c r="I40" s="167">
        <v>1</v>
      </c>
      <c r="J40" s="115">
        <f t="shared" si="24"/>
        <v>-9.0743477855524711E-4</v>
      </c>
      <c r="K40" s="115">
        <f t="shared" si="25"/>
        <v>0</v>
      </c>
      <c r="L40" s="164">
        <v>932578171.60000002</v>
      </c>
      <c r="M40" s="167">
        <v>1</v>
      </c>
      <c r="N40" s="115">
        <f t="shared" si="26"/>
        <v>7.6811851946806322E-4</v>
      </c>
      <c r="O40" s="115">
        <f t="shared" si="27"/>
        <v>0</v>
      </c>
      <c r="P40" s="164">
        <v>911799970.13999999</v>
      </c>
      <c r="Q40" s="167">
        <v>1</v>
      </c>
      <c r="R40" s="115">
        <f t="shared" si="28"/>
        <v>-2.2280385808678558E-2</v>
      </c>
      <c r="S40" s="115">
        <f t="shared" si="29"/>
        <v>0</v>
      </c>
      <c r="T40" s="164">
        <v>916260498.47000003</v>
      </c>
      <c r="U40" s="167">
        <v>1</v>
      </c>
      <c r="V40" s="115">
        <f t="shared" si="30"/>
        <v>4.8920031542830193E-3</v>
      </c>
      <c r="W40" s="115">
        <f t="shared" si="31"/>
        <v>0</v>
      </c>
      <c r="X40" s="164">
        <v>839307282.37</v>
      </c>
      <c r="Y40" s="167">
        <v>1</v>
      </c>
      <c r="Z40" s="115">
        <f t="shared" si="32"/>
        <v>-8.3986176669734069E-2</v>
      </c>
      <c r="AA40" s="115">
        <f t="shared" si="33"/>
        <v>0</v>
      </c>
      <c r="AB40" s="164">
        <v>775612872.04999995</v>
      </c>
      <c r="AC40" s="167">
        <v>1</v>
      </c>
      <c r="AD40" s="115">
        <f t="shared" si="34"/>
        <v>-7.5889262083062708E-2</v>
      </c>
      <c r="AE40" s="115">
        <f t="shared" si="35"/>
        <v>0</v>
      </c>
      <c r="AF40" s="164">
        <v>776351366.88</v>
      </c>
      <c r="AG40" s="167">
        <v>1</v>
      </c>
      <c r="AH40" s="115">
        <f t="shared" si="36"/>
        <v>9.5214359716355474E-4</v>
      </c>
      <c r="AI40" s="115">
        <f t="shared" si="37"/>
        <v>0</v>
      </c>
      <c r="AJ40" s="116">
        <f t="shared" si="16"/>
        <v>-2.1898173872900731E-2</v>
      </c>
      <c r="AK40" s="116">
        <f t="shared" si="17"/>
        <v>0</v>
      </c>
      <c r="AL40" s="117">
        <f t="shared" si="18"/>
        <v>-0.16763796213502077</v>
      </c>
      <c r="AM40" s="117">
        <f t="shared" si="19"/>
        <v>0</v>
      </c>
      <c r="AN40" s="118">
        <f t="shared" si="20"/>
        <v>3.6841139424275353E-2</v>
      </c>
      <c r="AO40" s="201">
        <f t="shared" si="21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3695992515.2600002</v>
      </c>
      <c r="C41" s="167">
        <v>100</v>
      </c>
      <c r="D41" s="164">
        <v>6586090389.5500002</v>
      </c>
      <c r="E41" s="167">
        <v>100</v>
      </c>
      <c r="F41" s="115">
        <f t="shared" si="22"/>
        <v>0.78195447159521414</v>
      </c>
      <c r="G41" s="115">
        <f t="shared" si="23"/>
        <v>0</v>
      </c>
      <c r="H41" s="164">
        <v>6586962213.3599997</v>
      </c>
      <c r="I41" s="167">
        <v>100</v>
      </c>
      <c r="J41" s="115">
        <f t="shared" si="24"/>
        <v>1.3237349602470821E-4</v>
      </c>
      <c r="K41" s="115">
        <f t="shared" si="25"/>
        <v>0</v>
      </c>
      <c r="L41" s="164">
        <v>6708601734.0900002</v>
      </c>
      <c r="M41" s="167">
        <v>100</v>
      </c>
      <c r="N41" s="115">
        <f t="shared" si="26"/>
        <v>1.8466709962793662E-2</v>
      </c>
      <c r="O41" s="115">
        <f t="shared" si="27"/>
        <v>0</v>
      </c>
      <c r="P41" s="164">
        <v>6718700456.8000002</v>
      </c>
      <c r="Q41" s="167">
        <v>100</v>
      </c>
      <c r="R41" s="115">
        <f t="shared" si="28"/>
        <v>1.5053394299266592E-3</v>
      </c>
      <c r="S41" s="115">
        <f t="shared" si="29"/>
        <v>0</v>
      </c>
      <c r="T41" s="164">
        <v>6523940260.6300001</v>
      </c>
      <c r="U41" s="167">
        <v>100</v>
      </c>
      <c r="V41" s="115">
        <f t="shared" si="30"/>
        <v>-2.8987777833268811E-2</v>
      </c>
      <c r="W41" s="115">
        <f t="shared" si="31"/>
        <v>0</v>
      </c>
      <c r="X41" s="164">
        <v>6553842890</v>
      </c>
      <c r="Y41" s="167">
        <v>100</v>
      </c>
      <c r="Z41" s="115">
        <f t="shared" si="32"/>
        <v>4.5835228673771246E-3</v>
      </c>
      <c r="AA41" s="115">
        <f t="shared" si="33"/>
        <v>0</v>
      </c>
      <c r="AB41" s="164">
        <v>6499246640.54</v>
      </c>
      <c r="AC41" s="167">
        <v>100</v>
      </c>
      <c r="AD41" s="115">
        <f t="shared" si="34"/>
        <v>-8.3304177985871787E-3</v>
      </c>
      <c r="AE41" s="115">
        <f t="shared" si="35"/>
        <v>0</v>
      </c>
      <c r="AF41" s="164">
        <v>6329830088.8500004</v>
      </c>
      <c r="AG41" s="167">
        <v>100</v>
      </c>
      <c r="AH41" s="115">
        <f t="shared" si="36"/>
        <v>-2.6067106090918155E-2</v>
      </c>
      <c r="AI41" s="115">
        <f t="shared" si="37"/>
        <v>0</v>
      </c>
      <c r="AJ41" s="116">
        <f t="shared" si="16"/>
        <v>9.2907139453570278E-2</v>
      </c>
      <c r="AK41" s="116">
        <f t="shared" si="17"/>
        <v>0</v>
      </c>
      <c r="AL41" s="117">
        <f t="shared" si="18"/>
        <v>-3.8909320331619222E-2</v>
      </c>
      <c r="AM41" s="117">
        <f t="shared" si="19"/>
        <v>0</v>
      </c>
      <c r="AN41" s="118">
        <f t="shared" si="20"/>
        <v>0.27886309901066458</v>
      </c>
      <c r="AO41" s="201">
        <f t="shared" si="21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512768813.79000002</v>
      </c>
      <c r="C42" s="167">
        <v>1</v>
      </c>
      <c r="D42" s="164">
        <v>516514326.81999999</v>
      </c>
      <c r="E42" s="167">
        <v>1</v>
      </c>
      <c r="F42" s="115">
        <f t="shared" si="22"/>
        <v>7.3044867965272034E-3</v>
      </c>
      <c r="G42" s="115">
        <f t="shared" si="23"/>
        <v>0</v>
      </c>
      <c r="H42" s="164">
        <v>516838680.94999999</v>
      </c>
      <c r="I42" s="167">
        <v>1</v>
      </c>
      <c r="J42" s="115">
        <f t="shared" si="24"/>
        <v>6.2796734409465739E-4</v>
      </c>
      <c r="K42" s="115">
        <f t="shared" si="25"/>
        <v>0</v>
      </c>
      <c r="L42" s="164">
        <v>516887866.44999999</v>
      </c>
      <c r="M42" s="167">
        <v>1</v>
      </c>
      <c r="N42" s="115">
        <f t="shared" si="26"/>
        <v>9.5166058216835178E-5</v>
      </c>
      <c r="O42" s="115">
        <f t="shared" si="27"/>
        <v>0</v>
      </c>
      <c r="P42" s="164">
        <v>518608999.19999999</v>
      </c>
      <c r="Q42" s="167">
        <v>1</v>
      </c>
      <c r="R42" s="115">
        <f t="shared" si="28"/>
        <v>3.3297990951515013E-3</v>
      </c>
      <c r="S42" s="115">
        <f t="shared" si="29"/>
        <v>0</v>
      </c>
      <c r="T42" s="164">
        <v>519461767.38</v>
      </c>
      <c r="U42" s="167">
        <v>1</v>
      </c>
      <c r="V42" s="115">
        <f t="shared" si="30"/>
        <v>1.6443374128013149E-3</v>
      </c>
      <c r="W42" s="115">
        <f t="shared" si="31"/>
        <v>0</v>
      </c>
      <c r="X42" s="164">
        <v>519586921.02999997</v>
      </c>
      <c r="Y42" s="167">
        <v>1</v>
      </c>
      <c r="Z42" s="115">
        <f t="shared" si="32"/>
        <v>2.4092947327232836E-4</v>
      </c>
      <c r="AA42" s="115">
        <f t="shared" si="33"/>
        <v>0</v>
      </c>
      <c r="AB42" s="164">
        <v>484725649.48000002</v>
      </c>
      <c r="AC42" s="167">
        <v>1</v>
      </c>
      <c r="AD42" s="115">
        <f t="shared" si="34"/>
        <v>-6.7094205298495427E-2</v>
      </c>
      <c r="AE42" s="115">
        <f t="shared" si="35"/>
        <v>0</v>
      </c>
      <c r="AF42" s="164">
        <v>441520170.52999997</v>
      </c>
      <c r="AG42" s="167">
        <v>1</v>
      </c>
      <c r="AH42" s="115">
        <f t="shared" si="36"/>
        <v>-8.9133882220488361E-2</v>
      </c>
      <c r="AI42" s="115">
        <f t="shared" si="37"/>
        <v>0</v>
      </c>
      <c r="AJ42" s="116">
        <f t="shared" si="16"/>
        <v>-1.7873175167364995E-2</v>
      </c>
      <c r="AK42" s="116">
        <f t="shared" si="17"/>
        <v>0</v>
      </c>
      <c r="AL42" s="117">
        <f t="shared" si="18"/>
        <v>-0.1451927902014124</v>
      </c>
      <c r="AM42" s="117">
        <f t="shared" si="19"/>
        <v>0</v>
      </c>
      <c r="AN42" s="118">
        <f t="shared" si="20"/>
        <v>3.7717912760958379E-2</v>
      </c>
      <c r="AO42" s="201">
        <f t="shared" si="21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249637209.55000001</v>
      </c>
      <c r="C43" s="167">
        <v>100</v>
      </c>
      <c r="D43" s="164">
        <v>246398043.52000001</v>
      </c>
      <c r="E43" s="167">
        <v>100</v>
      </c>
      <c r="F43" s="115">
        <f t="shared" si="22"/>
        <v>-1.2975493660736607E-2</v>
      </c>
      <c r="G43" s="115">
        <f t="shared" si="23"/>
        <v>0</v>
      </c>
      <c r="H43" s="164">
        <v>230909594.13999999</v>
      </c>
      <c r="I43" s="167">
        <v>100</v>
      </c>
      <c r="J43" s="115">
        <f t="shared" si="24"/>
        <v>-6.2859465760095753E-2</v>
      </c>
      <c r="K43" s="115">
        <f t="shared" si="25"/>
        <v>0</v>
      </c>
      <c r="L43" s="164">
        <v>243861392.15000001</v>
      </c>
      <c r="M43" s="167">
        <v>100</v>
      </c>
      <c r="N43" s="115">
        <f t="shared" si="26"/>
        <v>5.6090341582547554E-2</v>
      </c>
      <c r="O43" s="115">
        <f t="shared" si="27"/>
        <v>0</v>
      </c>
      <c r="P43" s="164">
        <v>248917415.59</v>
      </c>
      <c r="Q43" s="167">
        <v>100</v>
      </c>
      <c r="R43" s="115">
        <f t="shared" si="28"/>
        <v>2.0733185337062372E-2</v>
      </c>
      <c r="S43" s="115">
        <f t="shared" si="29"/>
        <v>0</v>
      </c>
      <c r="T43" s="164">
        <v>248772903.63999999</v>
      </c>
      <c r="U43" s="167">
        <v>100</v>
      </c>
      <c r="V43" s="115">
        <f t="shared" si="30"/>
        <v>-5.8056182873940897E-4</v>
      </c>
      <c r="W43" s="115">
        <f t="shared" si="31"/>
        <v>0</v>
      </c>
      <c r="X43" s="164">
        <v>247219379.80000001</v>
      </c>
      <c r="Y43" s="167">
        <v>100</v>
      </c>
      <c r="Z43" s="115">
        <f t="shared" si="32"/>
        <v>-6.2447469851784291E-3</v>
      </c>
      <c r="AA43" s="115">
        <f t="shared" si="33"/>
        <v>0</v>
      </c>
      <c r="AB43" s="164">
        <v>223372449.81999999</v>
      </c>
      <c r="AC43" s="167">
        <v>100</v>
      </c>
      <c r="AD43" s="115">
        <f t="shared" si="34"/>
        <v>-9.6460601103732793E-2</v>
      </c>
      <c r="AE43" s="115">
        <f t="shared" si="35"/>
        <v>0</v>
      </c>
      <c r="AF43" s="164">
        <v>223354904.65000001</v>
      </c>
      <c r="AG43" s="167">
        <v>100</v>
      </c>
      <c r="AH43" s="115">
        <f t="shared" si="36"/>
        <v>-7.8546705352989114E-5</v>
      </c>
      <c r="AI43" s="115">
        <f t="shared" si="37"/>
        <v>0</v>
      </c>
      <c r="AJ43" s="116">
        <f t="shared" si="16"/>
        <v>-1.2796986140528255E-2</v>
      </c>
      <c r="AK43" s="116">
        <f t="shared" si="17"/>
        <v>0</v>
      </c>
      <c r="AL43" s="117">
        <f t="shared" si="18"/>
        <v>-9.3519974999840466E-2</v>
      </c>
      <c r="AM43" s="117">
        <f t="shared" si="19"/>
        <v>0</v>
      </c>
      <c r="AN43" s="118">
        <f t="shared" si="20"/>
        <v>4.7403363476248926E-2</v>
      </c>
      <c r="AO43" s="201">
        <f t="shared" si="21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110589370.90184455</v>
      </c>
      <c r="C44" s="167">
        <v>1</v>
      </c>
      <c r="D44" s="164">
        <v>110601202.11989282</v>
      </c>
      <c r="E44" s="167">
        <v>1</v>
      </c>
      <c r="F44" s="115">
        <f t="shared" si="22"/>
        <v>1.06983319932035E-4</v>
      </c>
      <c r="G44" s="115">
        <f t="shared" si="23"/>
        <v>0</v>
      </c>
      <c r="H44" s="164">
        <v>110015538.91794111</v>
      </c>
      <c r="I44" s="167">
        <v>1</v>
      </c>
      <c r="J44" s="115">
        <f t="shared" si="24"/>
        <v>-5.2952697685586412E-3</v>
      </c>
      <c r="K44" s="115">
        <f t="shared" si="25"/>
        <v>0</v>
      </c>
      <c r="L44" s="164">
        <v>110113212.86695461</v>
      </c>
      <c r="M44" s="167">
        <v>1</v>
      </c>
      <c r="N44" s="115">
        <f t="shared" si="26"/>
        <v>8.8781957507252582E-4</v>
      </c>
      <c r="O44" s="115">
        <f t="shared" si="27"/>
        <v>0</v>
      </c>
      <c r="P44" s="164">
        <v>110247940.0772551</v>
      </c>
      <c r="Q44" s="167">
        <v>1</v>
      </c>
      <c r="R44" s="115">
        <f t="shared" si="28"/>
        <v>1.2235335505401677E-3</v>
      </c>
      <c r="S44" s="115">
        <f t="shared" si="29"/>
        <v>0</v>
      </c>
      <c r="T44" s="164">
        <v>111028019.10755557</v>
      </c>
      <c r="U44" s="167">
        <v>1</v>
      </c>
      <c r="V44" s="115">
        <f t="shared" si="30"/>
        <v>7.0756789628344616E-3</v>
      </c>
      <c r="W44" s="115">
        <f t="shared" si="31"/>
        <v>0</v>
      </c>
      <c r="X44" s="164">
        <v>110528183.75785607</v>
      </c>
      <c r="Y44" s="167">
        <v>1</v>
      </c>
      <c r="Z44" s="115">
        <f t="shared" si="32"/>
        <v>-4.5018847829329861E-3</v>
      </c>
      <c r="AA44" s="115">
        <f t="shared" si="33"/>
        <v>0</v>
      </c>
      <c r="AB44" s="164">
        <v>110184933.95028649</v>
      </c>
      <c r="AC44" s="167">
        <v>1</v>
      </c>
      <c r="AD44" s="115">
        <f t="shared" si="34"/>
        <v>-3.1055410113457233E-3</v>
      </c>
      <c r="AE44" s="115">
        <f t="shared" si="35"/>
        <v>0</v>
      </c>
      <c r="AF44" s="164">
        <v>110614570.24716321</v>
      </c>
      <c r="AG44" s="167">
        <v>1</v>
      </c>
      <c r="AH44" s="115">
        <f t="shared" si="36"/>
        <v>3.8992290640257406E-3</v>
      </c>
      <c r="AI44" s="115">
        <f t="shared" si="37"/>
        <v>0</v>
      </c>
      <c r="AJ44" s="116">
        <f t="shared" si="16"/>
        <v>3.6318613695947495E-5</v>
      </c>
      <c r="AK44" s="116">
        <f t="shared" si="17"/>
        <v>0</v>
      </c>
      <c r="AL44" s="117">
        <f t="shared" si="18"/>
        <v>1.2086782977181783E-4</v>
      </c>
      <c r="AM44" s="117">
        <f t="shared" si="19"/>
        <v>0</v>
      </c>
      <c r="AN44" s="118">
        <f t="shared" si="20"/>
        <v>4.2343257958351163E-3</v>
      </c>
      <c r="AO44" s="201">
        <f t="shared" si="21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1991416967.1400001</v>
      </c>
      <c r="C45" s="167">
        <v>1</v>
      </c>
      <c r="D45" s="164">
        <v>1972976662.3299999</v>
      </c>
      <c r="E45" s="167">
        <v>1</v>
      </c>
      <c r="F45" s="115">
        <f t="shared" si="22"/>
        <v>-9.2598913810016739E-3</v>
      </c>
      <c r="G45" s="115">
        <f t="shared" si="23"/>
        <v>0</v>
      </c>
      <c r="H45" s="164">
        <v>1974620704.1900001</v>
      </c>
      <c r="I45" s="167">
        <v>1</v>
      </c>
      <c r="J45" s="115">
        <f t="shared" si="24"/>
        <v>8.3327993249478747E-4</v>
      </c>
      <c r="K45" s="115">
        <f t="shared" si="25"/>
        <v>0</v>
      </c>
      <c r="L45" s="164">
        <v>1701521748.6099999</v>
      </c>
      <c r="M45" s="167">
        <v>1</v>
      </c>
      <c r="N45" s="115">
        <f t="shared" si="26"/>
        <v>-0.13830451336831637</v>
      </c>
      <c r="O45" s="115">
        <f t="shared" si="27"/>
        <v>0</v>
      </c>
      <c r="P45" s="164">
        <v>1672946907.72</v>
      </c>
      <c r="Q45" s="167">
        <v>1</v>
      </c>
      <c r="R45" s="115">
        <f t="shared" si="28"/>
        <v>-1.6793697120441223E-2</v>
      </c>
      <c r="S45" s="115">
        <f t="shared" si="29"/>
        <v>0</v>
      </c>
      <c r="T45" s="164">
        <v>1676224186.22</v>
      </c>
      <c r="U45" s="167">
        <v>1</v>
      </c>
      <c r="V45" s="115">
        <f t="shared" si="30"/>
        <v>1.9589853598321817E-3</v>
      </c>
      <c r="W45" s="115">
        <f t="shared" si="31"/>
        <v>0</v>
      </c>
      <c r="X45" s="164">
        <v>1681721418.6700001</v>
      </c>
      <c r="Y45" s="167">
        <v>1</v>
      </c>
      <c r="Z45" s="115">
        <f t="shared" si="32"/>
        <v>3.2795329498237834E-3</v>
      </c>
      <c r="AA45" s="115">
        <f t="shared" si="33"/>
        <v>0</v>
      </c>
      <c r="AB45" s="164">
        <v>1683368192.75</v>
      </c>
      <c r="AC45" s="167">
        <v>1</v>
      </c>
      <c r="AD45" s="115">
        <f t="shared" si="34"/>
        <v>9.7921930571728431E-4</v>
      </c>
      <c r="AE45" s="115">
        <f t="shared" si="35"/>
        <v>0</v>
      </c>
      <c r="AF45" s="164">
        <v>1694834920.6700001</v>
      </c>
      <c r="AG45" s="167">
        <v>1</v>
      </c>
      <c r="AH45" s="115">
        <f t="shared" si="36"/>
        <v>6.811776514125345E-3</v>
      </c>
      <c r="AI45" s="115">
        <f t="shared" si="37"/>
        <v>0</v>
      </c>
      <c r="AJ45" s="116">
        <f t="shared" si="16"/>
        <v>-1.8811913475970735E-2</v>
      </c>
      <c r="AK45" s="116">
        <f t="shared" si="17"/>
        <v>0</v>
      </c>
      <c r="AL45" s="117">
        <f t="shared" si="18"/>
        <v>-0.14097568763511198</v>
      </c>
      <c r="AM45" s="117">
        <f t="shared" si="19"/>
        <v>0</v>
      </c>
      <c r="AN45" s="118">
        <f t="shared" si="20"/>
        <v>4.8883906270104582E-2</v>
      </c>
      <c r="AO45" s="201">
        <f t="shared" si="21"/>
        <v>0</v>
      </c>
      <c r="AP45" s="122"/>
      <c r="AQ45" s="130"/>
      <c r="AR45" s="127"/>
      <c r="AS45" s="121"/>
      <c r="AT45" s="121"/>
    </row>
    <row r="46" spans="1:47" s="402" customFormat="1">
      <c r="A46" s="196" t="s">
        <v>204</v>
      </c>
      <c r="B46" s="164">
        <v>132430919.09999999</v>
      </c>
      <c r="C46" s="167">
        <v>1</v>
      </c>
      <c r="D46" s="164">
        <v>131724130.47</v>
      </c>
      <c r="E46" s="167">
        <v>1</v>
      </c>
      <c r="F46" s="115">
        <f t="shared" si="22"/>
        <v>-5.3370363567913593E-3</v>
      </c>
      <c r="G46" s="115">
        <f t="shared" si="23"/>
        <v>0</v>
      </c>
      <c r="H46" s="164">
        <v>128663838.15000001</v>
      </c>
      <c r="I46" s="167">
        <v>1</v>
      </c>
      <c r="J46" s="115">
        <f t="shared" si="24"/>
        <v>-2.3232586991317968E-2</v>
      </c>
      <c r="K46" s="115">
        <f t="shared" si="25"/>
        <v>0</v>
      </c>
      <c r="L46" s="164">
        <v>128661982.5</v>
      </c>
      <c r="M46" s="167">
        <v>1</v>
      </c>
      <c r="N46" s="115">
        <f t="shared" si="26"/>
        <v>-1.4422467312397368E-5</v>
      </c>
      <c r="O46" s="115">
        <f t="shared" si="27"/>
        <v>0</v>
      </c>
      <c r="P46" s="164">
        <v>128671982.39</v>
      </c>
      <c r="Q46" s="167">
        <v>1</v>
      </c>
      <c r="R46" s="115">
        <f t="shared" si="28"/>
        <v>7.7722181841870784E-5</v>
      </c>
      <c r="S46" s="115">
        <f t="shared" si="29"/>
        <v>0</v>
      </c>
      <c r="T46" s="164">
        <v>189954471.25</v>
      </c>
      <c r="U46" s="167">
        <v>1</v>
      </c>
      <c r="V46" s="115">
        <f t="shared" si="30"/>
        <v>0.47626909698379444</v>
      </c>
      <c r="W46" s="115">
        <f t="shared" si="31"/>
        <v>0</v>
      </c>
      <c r="X46" s="164">
        <v>194462140.25</v>
      </c>
      <c r="Y46" s="167">
        <v>1</v>
      </c>
      <c r="Z46" s="115">
        <f t="shared" si="32"/>
        <v>2.3730260047774475E-2</v>
      </c>
      <c r="AA46" s="115">
        <f t="shared" si="33"/>
        <v>0</v>
      </c>
      <c r="AB46" s="164">
        <v>194454994.68000001</v>
      </c>
      <c r="AC46" s="167">
        <v>1</v>
      </c>
      <c r="AD46" s="115">
        <f t="shared" si="34"/>
        <v>-3.6745301634583069E-5</v>
      </c>
      <c r="AE46" s="115">
        <f t="shared" si="35"/>
        <v>0</v>
      </c>
      <c r="AF46" s="164">
        <v>194451129.78</v>
      </c>
      <c r="AG46" s="167">
        <v>1</v>
      </c>
      <c r="AH46" s="115">
        <f t="shared" si="36"/>
        <v>-1.9875550156817193E-5</v>
      </c>
      <c r="AI46" s="115">
        <f t="shared" si="37"/>
        <v>0</v>
      </c>
      <c r="AJ46" s="116">
        <f t="shared" si="16"/>
        <v>5.8929551568274709E-2</v>
      </c>
      <c r="AK46" s="116">
        <f t="shared" si="17"/>
        <v>0</v>
      </c>
      <c r="AL46" s="117">
        <f t="shared" si="18"/>
        <v>0.47619975995427805</v>
      </c>
      <c r="AM46" s="117">
        <f t="shared" si="19"/>
        <v>0</v>
      </c>
      <c r="AN46" s="118">
        <f t="shared" si="20"/>
        <v>0.16910777909317101</v>
      </c>
      <c r="AO46" s="201">
        <f t="shared" si="21"/>
        <v>0</v>
      </c>
      <c r="AP46" s="122"/>
      <c r="AQ46" s="130"/>
      <c r="AR46" s="127"/>
      <c r="AS46" s="121"/>
      <c r="AT46" s="121"/>
    </row>
    <row r="47" spans="1:47" s="402" customFormat="1">
      <c r="A47" s="196" t="s">
        <v>216</v>
      </c>
      <c r="B47" s="164">
        <v>633105438.14999998</v>
      </c>
      <c r="C47" s="167">
        <v>1</v>
      </c>
      <c r="D47" s="164">
        <v>633449965.85000002</v>
      </c>
      <c r="E47" s="167">
        <v>1</v>
      </c>
      <c r="F47" s="115">
        <f t="shared" si="22"/>
        <v>5.4418692249239475E-4</v>
      </c>
      <c r="G47" s="115">
        <f t="shared" si="23"/>
        <v>0</v>
      </c>
      <c r="H47" s="164">
        <v>650859958.26999998</v>
      </c>
      <c r="I47" s="167">
        <v>1</v>
      </c>
      <c r="J47" s="115">
        <f t="shared" si="24"/>
        <v>2.748440028193579E-2</v>
      </c>
      <c r="K47" s="115">
        <f t="shared" si="25"/>
        <v>0</v>
      </c>
      <c r="L47" s="164">
        <v>651155563.71000004</v>
      </c>
      <c r="M47" s="167">
        <v>1</v>
      </c>
      <c r="N47" s="115">
        <f t="shared" si="26"/>
        <v>4.5417671842308896E-4</v>
      </c>
      <c r="O47" s="115">
        <f t="shared" si="27"/>
        <v>0</v>
      </c>
      <c r="P47" s="164">
        <v>651797638.30999994</v>
      </c>
      <c r="Q47" s="167">
        <v>1</v>
      </c>
      <c r="R47" s="115">
        <f t="shared" si="28"/>
        <v>9.860540795223248E-4</v>
      </c>
      <c r="S47" s="115">
        <f t="shared" si="29"/>
        <v>0</v>
      </c>
      <c r="T47" s="164">
        <v>652127622.30999994</v>
      </c>
      <c r="U47" s="167">
        <v>1</v>
      </c>
      <c r="V47" s="115">
        <f t="shared" si="30"/>
        <v>5.062675600598864E-4</v>
      </c>
      <c r="W47" s="115">
        <f t="shared" si="31"/>
        <v>0</v>
      </c>
      <c r="X47" s="164">
        <v>652418242.80999994</v>
      </c>
      <c r="Y47" s="167">
        <v>1</v>
      </c>
      <c r="Z47" s="115">
        <f t="shared" si="32"/>
        <v>4.456497318278731E-4</v>
      </c>
      <c r="AA47" s="115">
        <f t="shared" si="33"/>
        <v>0</v>
      </c>
      <c r="AB47" s="164">
        <v>644621646.83000004</v>
      </c>
      <c r="AC47" s="167">
        <v>1</v>
      </c>
      <c r="AD47" s="115">
        <f t="shared" si="34"/>
        <v>-1.1950303453225876E-2</v>
      </c>
      <c r="AE47" s="115">
        <f t="shared" si="35"/>
        <v>0</v>
      </c>
      <c r="AF47" s="164">
        <v>644841636.13999999</v>
      </c>
      <c r="AG47" s="167">
        <v>1</v>
      </c>
      <c r="AH47" s="115">
        <f t="shared" si="36"/>
        <v>3.4126888397522037E-4</v>
      </c>
      <c r="AI47" s="115">
        <f t="shared" si="37"/>
        <v>0</v>
      </c>
      <c r="AJ47" s="116">
        <f t="shared" si="16"/>
        <v>2.3514625906263377E-3</v>
      </c>
      <c r="AK47" s="116">
        <f t="shared" si="17"/>
        <v>0</v>
      </c>
      <c r="AL47" s="117">
        <f t="shared" si="18"/>
        <v>1.798353603936809E-2</v>
      </c>
      <c r="AM47" s="117">
        <f t="shared" si="19"/>
        <v>0</v>
      </c>
      <c r="AN47" s="118">
        <f t="shared" si="20"/>
        <v>1.1058371712248872E-2</v>
      </c>
      <c r="AO47" s="201">
        <f t="shared" si="21"/>
        <v>0</v>
      </c>
      <c r="AP47" s="122"/>
      <c r="AQ47" s="130"/>
      <c r="AR47" s="127"/>
      <c r="AS47" s="121"/>
      <c r="AT47" s="121"/>
    </row>
    <row r="48" spans="1:47">
      <c r="A48" s="196" t="s">
        <v>230</v>
      </c>
      <c r="B48" s="164">
        <v>0</v>
      </c>
      <c r="C48" s="167">
        <v>0</v>
      </c>
      <c r="D48" s="164">
        <v>0</v>
      </c>
      <c r="E48" s="167">
        <v>0</v>
      </c>
      <c r="F48" s="115" t="e">
        <f t="shared" si="22"/>
        <v>#DIV/0!</v>
      </c>
      <c r="G48" s="115" t="e">
        <f t="shared" si="23"/>
        <v>#DIV/0!</v>
      </c>
      <c r="H48" s="164">
        <v>9269320.7845761254</v>
      </c>
      <c r="I48" s="167">
        <v>100</v>
      </c>
      <c r="J48" s="115" t="e">
        <f t="shared" si="24"/>
        <v>#DIV/0!</v>
      </c>
      <c r="K48" s="115" t="e">
        <f t="shared" si="25"/>
        <v>#DIV/0!</v>
      </c>
      <c r="L48" s="164">
        <v>9291441.4900000002</v>
      </c>
      <c r="M48" s="167">
        <v>100</v>
      </c>
      <c r="N48" s="115">
        <f t="shared" si="26"/>
        <v>2.3864429700915062E-3</v>
      </c>
      <c r="O48" s="115">
        <f t="shared" si="27"/>
        <v>0</v>
      </c>
      <c r="P48" s="164">
        <v>9282619.9299999997</v>
      </c>
      <c r="Q48" s="167">
        <v>100</v>
      </c>
      <c r="R48" s="115">
        <f t="shared" si="28"/>
        <v>-9.4942856923705614E-4</v>
      </c>
      <c r="S48" s="115">
        <f t="shared" si="29"/>
        <v>0</v>
      </c>
      <c r="T48" s="164">
        <v>9299578.7100000009</v>
      </c>
      <c r="U48" s="167">
        <v>100</v>
      </c>
      <c r="V48" s="115">
        <f t="shared" si="30"/>
        <v>1.8269389598935344E-3</v>
      </c>
      <c r="W48" s="115">
        <f t="shared" si="31"/>
        <v>0</v>
      </c>
      <c r="X48" s="164">
        <v>9296621.6199999992</v>
      </c>
      <c r="Y48" s="167">
        <v>100</v>
      </c>
      <c r="Z48" s="115">
        <f t="shared" si="32"/>
        <v>-3.1798107120937667E-4</v>
      </c>
      <c r="AA48" s="115">
        <f t="shared" si="33"/>
        <v>0</v>
      </c>
      <c r="AB48" s="164">
        <v>9323743</v>
      </c>
      <c r="AC48" s="167">
        <v>100</v>
      </c>
      <c r="AD48" s="115">
        <f t="shared" si="34"/>
        <v>2.9173371907117397E-3</v>
      </c>
      <c r="AE48" s="115">
        <f t="shared" si="35"/>
        <v>0</v>
      </c>
      <c r="AF48" s="164">
        <v>9330861.2100000009</v>
      </c>
      <c r="AG48" s="167">
        <v>100</v>
      </c>
      <c r="AH48" s="115">
        <f t="shared" si="36"/>
        <v>7.6344982910842712E-4</v>
      </c>
      <c r="AI48" s="115">
        <f t="shared" si="37"/>
        <v>0</v>
      </c>
      <c r="AJ48" s="116" t="e">
        <f t="shared" si="16"/>
        <v>#DIV/0!</v>
      </c>
      <c r="AK48" s="116" t="e">
        <f t="shared" si="17"/>
        <v>#DIV/0!</v>
      </c>
      <c r="AL48" s="117" t="e">
        <f t="shared" si="18"/>
        <v>#DIV/0!</v>
      </c>
      <c r="AM48" s="117" t="e">
        <f t="shared" si="19"/>
        <v>#DIV/0!</v>
      </c>
      <c r="AN48" s="118" t="e">
        <f t="shared" si="20"/>
        <v>#DIV/0!</v>
      </c>
      <c r="AO48" s="201" t="e">
        <f t="shared" si="21"/>
        <v>#DIV/0!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501946848384.21179</v>
      </c>
      <c r="C49" s="173"/>
      <c r="D49" s="172">
        <f>SUM(D21:D48)</f>
        <v>502195240193.08795</v>
      </c>
      <c r="E49" s="173"/>
      <c r="F49" s="115">
        <f>((D49-B49)/B49)</f>
        <v>4.9485679544705469E-4</v>
      </c>
      <c r="G49" s="115"/>
      <c r="H49" s="172">
        <f>SUM(H21:H48)</f>
        <v>501813826861.20276</v>
      </c>
      <c r="I49" s="173"/>
      <c r="J49" s="115">
        <f>((H49-D49)/D49)</f>
        <v>-7.5949212847685314E-4</v>
      </c>
      <c r="K49" s="115"/>
      <c r="L49" s="172">
        <f>SUM(L21:L48)</f>
        <v>489812631106.65686</v>
      </c>
      <c r="M49" s="173"/>
      <c r="N49" s="115">
        <f>((L49-H49)/H49)</f>
        <v>-2.3915633870856497E-2</v>
      </c>
      <c r="O49" s="115"/>
      <c r="P49" s="172">
        <f>SUM(P21:P48)</f>
        <v>486990523595.61725</v>
      </c>
      <c r="Q49" s="173"/>
      <c r="R49" s="115">
        <f>((P49-L49)/L49)</f>
        <v>-5.761606238417108E-3</v>
      </c>
      <c r="S49" s="115"/>
      <c r="T49" s="172">
        <f>SUM(T21:T48)</f>
        <v>480202118256.41742</v>
      </c>
      <c r="U49" s="173"/>
      <c r="V49" s="115">
        <f>((T49-P49)/P49)</f>
        <v>-1.3939501921061453E-2</v>
      </c>
      <c r="W49" s="115"/>
      <c r="X49" s="172">
        <f>SUM(X21:X48)</f>
        <v>479513324678.64954</v>
      </c>
      <c r="Y49" s="173"/>
      <c r="Z49" s="115">
        <f>((X49-T49)/T49)</f>
        <v>-1.4343826309405879E-3</v>
      </c>
      <c r="AA49" s="115"/>
      <c r="AB49" s="172">
        <f>SUM(AB21:AB48)</f>
        <v>481336393819.54895</v>
      </c>
      <c r="AC49" s="173"/>
      <c r="AD49" s="115">
        <f>((AB49-X49)/X49)</f>
        <v>3.8019154986384607E-3</v>
      </c>
      <c r="AE49" s="115"/>
      <c r="AF49" s="172">
        <f>SUM(AF21:AF48)</f>
        <v>487806910536.82715</v>
      </c>
      <c r="AG49" s="173"/>
      <c r="AH49" s="115">
        <f>((AF49-AB49)/AB49)</f>
        <v>1.3442816293055888E-2</v>
      </c>
      <c r="AI49" s="115"/>
      <c r="AJ49" s="116">
        <f t="shared" si="16"/>
        <v>-3.5088785253263866E-3</v>
      </c>
      <c r="AK49" s="116"/>
      <c r="AL49" s="117">
        <f t="shared" si="18"/>
        <v>-2.8650868237478051E-2</v>
      </c>
      <c r="AM49" s="117"/>
      <c r="AN49" s="118">
        <f t="shared" si="20"/>
        <v>1.1332687060480826E-2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150799337641.95001</v>
      </c>
      <c r="C51" s="175">
        <v>229.69</v>
      </c>
      <c r="D51" s="163">
        <v>145952070755.60001</v>
      </c>
      <c r="E51" s="175">
        <v>229.95</v>
      </c>
      <c r="F51" s="115">
        <f t="shared" ref="F51:F62" si="38">((D51-B51)/B51)</f>
        <v>-3.2143820802841325E-2</v>
      </c>
      <c r="G51" s="115">
        <f t="shared" ref="G51:G62" si="39">((E51-C51)/C51)</f>
        <v>1.1319604684574467E-3</v>
      </c>
      <c r="H51" s="163">
        <v>144539122637.85999</v>
      </c>
      <c r="I51" s="175">
        <v>230.22</v>
      </c>
      <c r="J51" s="115">
        <f t="shared" ref="J51:J62" si="40">((H51-D51)/D51)</f>
        <v>-9.6809049054606012E-3</v>
      </c>
      <c r="K51" s="115">
        <f t="shared" ref="K51:K62" si="41">((I51-E51)/E51)</f>
        <v>1.1741682974560133E-3</v>
      </c>
      <c r="L51" s="163">
        <v>139576543105.92001</v>
      </c>
      <c r="M51" s="175">
        <v>230.48</v>
      </c>
      <c r="N51" s="115">
        <f t="shared" ref="N51:N62" si="42">((L51-H51)/H51)</f>
        <v>-3.4333815242352204E-2</v>
      </c>
      <c r="O51" s="115">
        <f t="shared" ref="O51:O62" si="43">((M51-I51)/I51)</f>
        <v>1.1293545304490961E-3</v>
      </c>
      <c r="P51" s="163">
        <v>131655364180.46001</v>
      </c>
      <c r="Q51" s="175">
        <v>230.71</v>
      </c>
      <c r="R51" s="115">
        <f t="shared" ref="R51:R62" si="44">((P51-L51)/L51)</f>
        <v>-5.6751505297339876E-2</v>
      </c>
      <c r="S51" s="115">
        <f t="shared" ref="S51:S62" si="45">((Q51-M51)/M51)</f>
        <v>9.97917389795289E-4</v>
      </c>
      <c r="T51" s="163">
        <v>118144963279.61</v>
      </c>
      <c r="U51" s="175">
        <v>230.88</v>
      </c>
      <c r="V51" s="115">
        <f t="shared" ref="V51:V62" si="46">((T51-P51)/P51)</f>
        <v>-0.10261944877788116</v>
      </c>
      <c r="W51" s="115">
        <f t="shared" ref="W51:W62" si="47">((U51-Q51)/Q51)</f>
        <v>7.3685579298681241E-4</v>
      </c>
      <c r="X51" s="163">
        <v>115618594546.81</v>
      </c>
      <c r="Y51" s="175">
        <v>231.09</v>
      </c>
      <c r="Z51" s="115">
        <f t="shared" ref="Z51:Z62" si="48">((X51-T51)/T51)</f>
        <v>-2.1383634669392762E-2</v>
      </c>
      <c r="AA51" s="115">
        <f t="shared" ref="AA51:AA62" si="49">((Y51-U51)/U51)</f>
        <v>9.0956340956344409E-4</v>
      </c>
      <c r="AB51" s="163">
        <v>114376600947.84</v>
      </c>
      <c r="AC51" s="175">
        <v>231.25</v>
      </c>
      <c r="AD51" s="115">
        <f t="shared" ref="AD51:AD62" si="50">((AB51-X51)/X51)</f>
        <v>-1.0742161361139542E-2</v>
      </c>
      <c r="AE51" s="115">
        <f t="shared" ref="AE51:AE62" si="51">((AC51-Y51)/Y51)</f>
        <v>6.9237093772987399E-4</v>
      </c>
      <c r="AF51" s="163">
        <v>115306153381.02</v>
      </c>
      <c r="AG51" s="175">
        <v>231.52</v>
      </c>
      <c r="AH51" s="115">
        <f t="shared" ref="AH51:AH62" si="52">((AF51-AB51)/AB51)</f>
        <v>8.127120630240783E-3</v>
      </c>
      <c r="AI51" s="115">
        <f t="shared" ref="AI51:AI62" si="53">((AG51-AC51)/AC51)</f>
        <v>1.1675675675676118E-3</v>
      </c>
      <c r="AJ51" s="116">
        <f t="shared" si="16"/>
        <v>-3.2441021303270832E-2</v>
      </c>
      <c r="AK51" s="116">
        <f t="shared" si="17"/>
        <v>9.9246979925069834E-4</v>
      </c>
      <c r="AL51" s="117">
        <f t="shared" si="18"/>
        <v>-0.20997247394932322</v>
      </c>
      <c r="AM51" s="117">
        <f t="shared" si="19"/>
        <v>6.7917628107449267E-3</v>
      </c>
      <c r="AN51" s="118">
        <f t="shared" si="20"/>
        <v>3.4385598464238776E-2</v>
      </c>
      <c r="AO51" s="201">
        <f t="shared" si="21"/>
        <v>1.9426404774677158E-4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1309086418.1199999</v>
      </c>
      <c r="C52" s="175">
        <v>300.46679999999998</v>
      </c>
      <c r="D52" s="163">
        <v>1331283752.6700001</v>
      </c>
      <c r="E52" s="175">
        <v>305.5616</v>
      </c>
      <c r="F52" s="115">
        <f t="shared" si="38"/>
        <v>1.6956355396214515E-2</v>
      </c>
      <c r="G52" s="115">
        <f t="shared" si="39"/>
        <v>1.6956282690799851E-2</v>
      </c>
      <c r="H52" s="163">
        <v>1287251889.1400001</v>
      </c>
      <c r="I52" s="175">
        <v>304.19830000000002</v>
      </c>
      <c r="J52" s="115">
        <f t="shared" si="40"/>
        <v>-3.3074739657635278E-2</v>
      </c>
      <c r="K52" s="115">
        <f t="shared" si="41"/>
        <v>-4.4616208319369355E-3</v>
      </c>
      <c r="L52" s="163">
        <v>1316953492.2</v>
      </c>
      <c r="M52" s="175">
        <v>311.21730000000002</v>
      </c>
      <c r="N52" s="115">
        <f t="shared" si="42"/>
        <v>2.3073652725297829E-2</v>
      </c>
      <c r="O52" s="115">
        <f t="shared" si="43"/>
        <v>2.3073764712031611E-2</v>
      </c>
      <c r="P52" s="163">
        <v>1303568454.0699999</v>
      </c>
      <c r="Q52" s="175">
        <v>307.97410000000002</v>
      </c>
      <c r="R52" s="115">
        <f t="shared" si="44"/>
        <v>-1.0163637675344261E-2</v>
      </c>
      <c r="S52" s="115">
        <f t="shared" si="45"/>
        <v>-1.0421014513010689E-2</v>
      </c>
      <c r="T52" s="163">
        <v>1346046112.8199999</v>
      </c>
      <c r="U52" s="175">
        <v>318.00959999999998</v>
      </c>
      <c r="V52" s="115">
        <f t="shared" si="46"/>
        <v>3.2585675587174803E-2</v>
      </c>
      <c r="W52" s="115">
        <f t="shared" si="47"/>
        <v>3.2585532354830991E-2</v>
      </c>
      <c r="X52" s="163">
        <v>1356296089.3599999</v>
      </c>
      <c r="Y52" s="175">
        <v>320.53280000000001</v>
      </c>
      <c r="Z52" s="115">
        <f t="shared" si="48"/>
        <v>7.6148777091492115E-3</v>
      </c>
      <c r="AA52" s="115">
        <f t="shared" si="49"/>
        <v>7.9343516673711471E-3</v>
      </c>
      <c r="AB52" s="163">
        <v>1337672603.3399999</v>
      </c>
      <c r="AC52" s="175">
        <v>317.70479999999998</v>
      </c>
      <c r="AD52" s="115">
        <f t="shared" si="50"/>
        <v>-1.3731135971045902E-2</v>
      </c>
      <c r="AE52" s="115">
        <f t="shared" si="51"/>
        <v>-8.8228100213146084E-3</v>
      </c>
      <c r="AF52" s="163">
        <v>1336258189.3699999</v>
      </c>
      <c r="AG52" s="175">
        <v>317.40449999999998</v>
      </c>
      <c r="AH52" s="115">
        <f t="shared" si="52"/>
        <v>-1.0573693192702125E-3</v>
      </c>
      <c r="AI52" s="115">
        <f t="shared" si="53"/>
        <v>-9.4521706943046793E-4</v>
      </c>
      <c r="AJ52" s="116">
        <f t="shared" si="16"/>
        <v>2.7754598493175881E-3</v>
      </c>
      <c r="AK52" s="116">
        <f t="shared" si="17"/>
        <v>6.9874086236676129E-3</v>
      </c>
      <c r="AL52" s="117">
        <f t="shared" si="18"/>
        <v>3.7365713282560263E-3</v>
      </c>
      <c r="AM52" s="117">
        <f t="shared" si="19"/>
        <v>5.7370731142342521E-2</v>
      </c>
      <c r="AN52" s="118">
        <f t="shared" si="20"/>
        <v>2.1596953140119415E-2</v>
      </c>
      <c r="AO52" s="201">
        <f t="shared" si="21"/>
        <v>1.5862502854313988E-2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40920849062.5</v>
      </c>
      <c r="C53" s="174">
        <v>1370.19</v>
      </c>
      <c r="D53" s="163">
        <v>40810110775.349998</v>
      </c>
      <c r="E53" s="174">
        <v>1372.68</v>
      </c>
      <c r="F53" s="115">
        <f t="shared" si="38"/>
        <v>-2.7061581000156335E-3</v>
      </c>
      <c r="G53" s="115">
        <f t="shared" si="39"/>
        <v>1.8172662185536378E-3</v>
      </c>
      <c r="H53" s="163">
        <v>40683548285.18</v>
      </c>
      <c r="I53" s="174">
        <v>1375.29</v>
      </c>
      <c r="J53" s="115">
        <f t="shared" si="40"/>
        <v>-3.1012532866351362E-3</v>
      </c>
      <c r="K53" s="115">
        <f t="shared" si="41"/>
        <v>1.9013899816416788E-3</v>
      </c>
      <c r="L53" s="163">
        <v>40715876322.110001</v>
      </c>
      <c r="M53" s="174">
        <v>1378.57</v>
      </c>
      <c r="N53" s="115">
        <f t="shared" si="42"/>
        <v>7.9462186295526738E-4</v>
      </c>
      <c r="O53" s="115">
        <f t="shared" si="43"/>
        <v>2.3849515374938907E-3</v>
      </c>
      <c r="P53" s="163">
        <v>41882662327.790001</v>
      </c>
      <c r="Q53" s="174">
        <v>1380.3</v>
      </c>
      <c r="R53" s="115">
        <f t="shared" si="44"/>
        <v>2.8656782343314046E-2</v>
      </c>
      <c r="S53" s="115">
        <f t="shared" si="45"/>
        <v>1.2549235802317025E-3</v>
      </c>
      <c r="T53" s="163">
        <v>41504062510.040001</v>
      </c>
      <c r="U53" s="175">
        <v>1383.22</v>
      </c>
      <c r="V53" s="115">
        <f t="shared" si="46"/>
        <v>-9.0395356146877829E-3</v>
      </c>
      <c r="W53" s="115">
        <f t="shared" si="47"/>
        <v>2.1154821415634811E-3</v>
      </c>
      <c r="X53" s="163">
        <v>41608475842.650002</v>
      </c>
      <c r="Y53" s="174">
        <v>1385.71</v>
      </c>
      <c r="Z53" s="115">
        <f t="shared" si="48"/>
        <v>2.515737648205946E-3</v>
      </c>
      <c r="AA53" s="115">
        <f t="shared" si="49"/>
        <v>1.8001474819623843E-3</v>
      </c>
      <c r="AB53" s="163">
        <v>42214020650.519997</v>
      </c>
      <c r="AC53" s="174">
        <v>1388.58</v>
      </c>
      <c r="AD53" s="115">
        <f t="shared" si="50"/>
        <v>1.4553400373519392E-2</v>
      </c>
      <c r="AE53" s="115">
        <f t="shared" si="51"/>
        <v>2.0711404262074248E-3</v>
      </c>
      <c r="AF53" s="163">
        <v>42553533966.730003</v>
      </c>
      <c r="AG53" s="174">
        <v>1392.27</v>
      </c>
      <c r="AH53" s="115">
        <f t="shared" si="52"/>
        <v>8.0426671276057314E-3</v>
      </c>
      <c r="AI53" s="115">
        <f t="shared" si="53"/>
        <v>2.6573910037592753E-3</v>
      </c>
      <c r="AJ53" s="116">
        <f t="shared" si="16"/>
        <v>4.9645327942827288E-3</v>
      </c>
      <c r="AK53" s="116">
        <f t="shared" si="17"/>
        <v>2.0003365464266844E-3</v>
      </c>
      <c r="AL53" s="117">
        <f t="shared" si="18"/>
        <v>4.2720373903838121E-2</v>
      </c>
      <c r="AM53" s="117">
        <f t="shared" si="19"/>
        <v>1.3421496288835761E-2</v>
      </c>
      <c r="AN53" s="118">
        <f t="shared" si="20"/>
        <v>1.1988917929633849E-2</v>
      </c>
      <c r="AO53" s="201">
        <f t="shared" si="21"/>
        <v>4.203641734188271E-4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5612684985.7200003</v>
      </c>
      <c r="C54" s="174">
        <v>52480.56</v>
      </c>
      <c r="D54" s="163">
        <v>5638903473.0799999</v>
      </c>
      <c r="E54" s="174">
        <v>52407.59</v>
      </c>
      <c r="F54" s="115">
        <f t="shared" si="38"/>
        <v>4.6712914454856624E-3</v>
      </c>
      <c r="G54" s="115">
        <f t="shared" si="39"/>
        <v>-1.3904196144248683E-3</v>
      </c>
      <c r="H54" s="163">
        <v>5693008865.79</v>
      </c>
      <c r="I54" s="174">
        <v>52541.32</v>
      </c>
      <c r="J54" s="115">
        <f t="shared" si="40"/>
        <v>9.5950201964438622E-3</v>
      </c>
      <c r="K54" s="115">
        <f t="shared" si="41"/>
        <v>2.5517296254226386E-3</v>
      </c>
      <c r="L54" s="163">
        <v>5713166366.4499998</v>
      </c>
      <c r="M54" s="174">
        <v>52616.22</v>
      </c>
      <c r="N54" s="115">
        <f t="shared" si="42"/>
        <v>3.5407464023337084E-3</v>
      </c>
      <c r="O54" s="115">
        <f t="shared" si="43"/>
        <v>1.4255446951085633E-3</v>
      </c>
      <c r="P54" s="163">
        <v>5794815693.0600004</v>
      </c>
      <c r="Q54" s="174">
        <v>52759.63</v>
      </c>
      <c r="R54" s="115">
        <f t="shared" si="44"/>
        <v>1.429143164628955E-2</v>
      </c>
      <c r="S54" s="115">
        <f t="shared" si="45"/>
        <v>2.7255853803256147E-3</v>
      </c>
      <c r="T54" s="163">
        <v>5816124510.9300003</v>
      </c>
      <c r="U54" s="174">
        <v>52775.71</v>
      </c>
      <c r="V54" s="115">
        <f t="shared" si="46"/>
        <v>3.6772209848744278E-3</v>
      </c>
      <c r="W54" s="115">
        <f t="shared" si="47"/>
        <v>3.0477848309401993E-4</v>
      </c>
      <c r="X54" s="163">
        <v>5860717905.9200001</v>
      </c>
      <c r="Y54" s="174">
        <v>52893.41</v>
      </c>
      <c r="Z54" s="115">
        <f t="shared" si="48"/>
        <v>7.6672008837151374E-3</v>
      </c>
      <c r="AA54" s="115">
        <f t="shared" si="49"/>
        <v>2.2301926397580319E-3</v>
      </c>
      <c r="AB54" s="163">
        <v>5866963379.8299999</v>
      </c>
      <c r="AC54" s="174">
        <v>52770.76</v>
      </c>
      <c r="AD54" s="115">
        <f t="shared" si="50"/>
        <v>1.0656499784252027E-3</v>
      </c>
      <c r="AE54" s="115">
        <f t="shared" si="51"/>
        <v>-2.3188143853837642E-3</v>
      </c>
      <c r="AF54" s="163">
        <v>5996201837.79</v>
      </c>
      <c r="AG54" s="174">
        <v>52968.28</v>
      </c>
      <c r="AH54" s="115">
        <f t="shared" si="52"/>
        <v>2.2028168507802214E-2</v>
      </c>
      <c r="AI54" s="115">
        <f t="shared" si="53"/>
        <v>3.7429819089207128E-3</v>
      </c>
      <c r="AJ54" s="116">
        <f t="shared" si="16"/>
        <v>8.3170912556712207E-3</v>
      </c>
      <c r="AK54" s="116">
        <f t="shared" si="17"/>
        <v>1.1589473416026186E-3</v>
      </c>
      <c r="AL54" s="117">
        <f t="shared" si="18"/>
        <v>6.3363092916155508E-2</v>
      </c>
      <c r="AM54" s="117">
        <f t="shared" si="19"/>
        <v>5.5296666041674174E-3</v>
      </c>
      <c r="AN54" s="118">
        <f t="shared" si="20"/>
        <v>6.9277801591153603E-3</v>
      </c>
      <c r="AO54" s="201">
        <f t="shared" si="21"/>
        <v>2.1251479095525851E-3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612260798.79999995</v>
      </c>
      <c r="C55" s="174">
        <v>52422.879999999997</v>
      </c>
      <c r="D55" s="163">
        <v>611407350.15999997</v>
      </c>
      <c r="E55" s="174">
        <v>52214.54</v>
      </c>
      <c r="F55" s="115">
        <f t="shared" si="38"/>
        <v>-1.3939299097258907E-3</v>
      </c>
      <c r="G55" s="115">
        <f t="shared" si="39"/>
        <v>-3.9742188906827808E-3</v>
      </c>
      <c r="H55" s="163">
        <v>612976985.46000004</v>
      </c>
      <c r="I55" s="174">
        <v>52479.7</v>
      </c>
      <c r="J55" s="115">
        <f t="shared" si="40"/>
        <v>2.5672496406680613E-3</v>
      </c>
      <c r="K55" s="115">
        <f t="shared" si="41"/>
        <v>5.0782789621434225E-3</v>
      </c>
      <c r="L55" s="163">
        <v>613929667.65999997</v>
      </c>
      <c r="M55" s="174">
        <v>52558.68</v>
      </c>
      <c r="N55" s="115">
        <f t="shared" si="42"/>
        <v>1.5541891826248604E-3</v>
      </c>
      <c r="O55" s="115">
        <f t="shared" si="43"/>
        <v>1.5049628713579386E-3</v>
      </c>
      <c r="P55" s="163">
        <v>615528426.83000004</v>
      </c>
      <c r="Q55" s="174">
        <v>52693.760000000002</v>
      </c>
      <c r="R55" s="115">
        <f t="shared" si="44"/>
        <v>2.6041405949540856E-3</v>
      </c>
      <c r="S55" s="115">
        <f t="shared" si="45"/>
        <v>2.5700797660824387E-3</v>
      </c>
      <c r="T55" s="163">
        <v>615753338.48000002</v>
      </c>
      <c r="U55" s="174">
        <v>52714.03</v>
      </c>
      <c r="V55" s="115">
        <f t="shared" si="46"/>
        <v>3.653960405342798E-4</v>
      </c>
      <c r="W55" s="115">
        <f t="shared" si="47"/>
        <v>3.846755289430247E-4</v>
      </c>
      <c r="X55" s="163">
        <v>617156472.05999994</v>
      </c>
      <c r="Y55" s="174">
        <v>52831.64</v>
      </c>
      <c r="Z55" s="115">
        <f t="shared" si="48"/>
        <v>2.2787267113542386E-3</v>
      </c>
      <c r="AA55" s="115">
        <f t="shared" si="49"/>
        <v>2.2310948337662777E-3</v>
      </c>
      <c r="AB55" s="163">
        <v>615769450.95000005</v>
      </c>
      <c r="AC55" s="174">
        <v>52713.31</v>
      </c>
      <c r="AD55" s="115">
        <f t="shared" si="50"/>
        <v>-2.2474383285168709E-3</v>
      </c>
      <c r="AE55" s="115">
        <f t="shared" si="51"/>
        <v>-2.2397563278369124E-3</v>
      </c>
      <c r="AF55" s="163">
        <v>618578325.78999996</v>
      </c>
      <c r="AG55" s="174">
        <v>52951.82</v>
      </c>
      <c r="AH55" s="115">
        <f t="shared" si="52"/>
        <v>4.5615690022725603E-3</v>
      </c>
      <c r="AI55" s="115">
        <f t="shared" si="53"/>
        <v>4.5246636949947188E-3</v>
      </c>
      <c r="AJ55" s="116">
        <f t="shared" si="16"/>
        <v>1.2862378667706654E-3</v>
      </c>
      <c r="AK55" s="116">
        <f t="shared" si="17"/>
        <v>1.2599725548460162E-3</v>
      </c>
      <c r="AL55" s="117">
        <f t="shared" si="18"/>
        <v>1.172863824441007E-2</v>
      </c>
      <c r="AM55" s="117">
        <f t="shared" si="19"/>
        <v>5.540138199198524E-3</v>
      </c>
      <c r="AN55" s="118">
        <f t="shared" si="20"/>
        <v>2.2577043099938823E-3</v>
      </c>
      <c r="AO55" s="201">
        <f t="shared" si="21"/>
        <v>3.125200768992838E-3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42507965527.32</v>
      </c>
      <c r="C56" s="174">
        <v>49695.81</v>
      </c>
      <c r="D56" s="163">
        <v>47165753712.739998</v>
      </c>
      <c r="E56" s="174">
        <v>49604.800000000003</v>
      </c>
      <c r="F56" s="115">
        <f t="shared" si="38"/>
        <v>0.10957447922146317</v>
      </c>
      <c r="G56" s="115">
        <f t="shared" si="39"/>
        <v>-1.8313415155119671E-3</v>
      </c>
      <c r="H56" s="163">
        <v>47468491256.629997</v>
      </c>
      <c r="I56" s="174">
        <v>49701.95</v>
      </c>
      <c r="J56" s="115">
        <f t="shared" si="40"/>
        <v>6.4185880656928117E-3</v>
      </c>
      <c r="K56" s="115">
        <f t="shared" si="41"/>
        <v>1.9584798245329922E-3</v>
      </c>
      <c r="L56" s="163">
        <v>51669971642.160004</v>
      </c>
      <c r="M56" s="174">
        <v>49777.77</v>
      </c>
      <c r="N56" s="115">
        <f t="shared" si="42"/>
        <v>8.8510931658127623E-2</v>
      </c>
      <c r="O56" s="115">
        <f t="shared" si="43"/>
        <v>1.5254934665541234E-3</v>
      </c>
      <c r="P56" s="163">
        <v>56447326819.260002</v>
      </c>
      <c r="Q56" s="174">
        <v>49916.800000000003</v>
      </c>
      <c r="R56" s="115">
        <f t="shared" si="44"/>
        <v>9.245902456044558E-2</v>
      </c>
      <c r="S56" s="115">
        <f t="shared" si="45"/>
        <v>2.7930138292656765E-3</v>
      </c>
      <c r="T56" s="163">
        <v>57236962250.660004</v>
      </c>
      <c r="U56" s="174">
        <v>49221.22</v>
      </c>
      <c r="V56" s="115">
        <f t="shared" si="46"/>
        <v>1.3988889747221395E-2</v>
      </c>
      <c r="W56" s="115">
        <f t="shared" si="47"/>
        <v>-1.3934787486377366E-2</v>
      </c>
      <c r="X56" s="163">
        <v>57870225887.110001</v>
      </c>
      <c r="Y56" s="174">
        <v>48923.15</v>
      </c>
      <c r="Z56" s="115">
        <f t="shared" si="48"/>
        <v>1.1063893182812907E-2</v>
      </c>
      <c r="AA56" s="115">
        <f t="shared" si="49"/>
        <v>-6.0557214957288686E-3</v>
      </c>
      <c r="AB56" s="163">
        <v>57775485260.220001</v>
      </c>
      <c r="AC56" s="174">
        <v>48814.09</v>
      </c>
      <c r="AD56" s="115">
        <f t="shared" si="50"/>
        <v>-1.6371221200140831E-3</v>
      </c>
      <c r="AE56" s="115">
        <f t="shared" si="51"/>
        <v>-2.2292105066825203E-3</v>
      </c>
      <c r="AF56" s="163">
        <v>53987397731.449997</v>
      </c>
      <c r="AG56" s="174">
        <v>49016.19</v>
      </c>
      <c r="AH56" s="115">
        <f t="shared" si="52"/>
        <v>-6.5565654908972371E-2</v>
      </c>
      <c r="AI56" s="115">
        <f t="shared" si="53"/>
        <v>4.1401980452776205E-3</v>
      </c>
      <c r="AJ56" s="116">
        <f t="shared" si="16"/>
        <v>3.1851628675847128E-2</v>
      </c>
      <c r="AK56" s="116">
        <f t="shared" si="17"/>
        <v>-1.7042344798337888E-3</v>
      </c>
      <c r="AL56" s="117">
        <f t="shared" si="18"/>
        <v>0.1446312945671723</v>
      </c>
      <c r="AM56" s="117">
        <f t="shared" si="19"/>
        <v>-1.7742340853283228E-2</v>
      </c>
      <c r="AN56" s="118">
        <f t="shared" si="20"/>
        <v>5.9682547175915035E-2</v>
      </c>
      <c r="AO56" s="201">
        <f t="shared" si="21"/>
        <v>5.9406934984782304E-3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4859536504.0900002</v>
      </c>
      <c r="C57" s="174">
        <v>409.5</v>
      </c>
      <c r="D57" s="163">
        <v>4889459515.6800003</v>
      </c>
      <c r="E57" s="174">
        <v>409.68</v>
      </c>
      <c r="F57" s="115">
        <f t="shared" si="38"/>
        <v>6.1575855155765634E-3</v>
      </c>
      <c r="G57" s="115">
        <f t="shared" si="39"/>
        <v>4.395604395604562E-4</v>
      </c>
      <c r="H57" s="163">
        <v>4689084797.8599997</v>
      </c>
      <c r="I57" s="174">
        <v>409.63</v>
      </c>
      <c r="J57" s="115">
        <f t="shared" si="40"/>
        <v>-4.0980954475115149E-2</v>
      </c>
      <c r="K57" s="115">
        <f t="shared" si="41"/>
        <v>-1.2204647529782115E-4</v>
      </c>
      <c r="L57" s="163">
        <v>4745855696.8900003</v>
      </c>
      <c r="M57" s="174">
        <v>409.7</v>
      </c>
      <c r="N57" s="115">
        <f t="shared" si="42"/>
        <v>1.210703185745537E-2</v>
      </c>
      <c r="O57" s="115">
        <f t="shared" si="43"/>
        <v>1.7088592144128405E-4</v>
      </c>
      <c r="P57" s="163">
        <v>4655284758.2299995</v>
      </c>
      <c r="Q57" s="174">
        <v>409.67</v>
      </c>
      <c r="R57" s="115">
        <f t="shared" si="44"/>
        <v>-1.9084216723941418E-2</v>
      </c>
      <c r="S57" s="115">
        <f t="shared" si="45"/>
        <v>-7.3224310471009798E-5</v>
      </c>
      <c r="T57" s="163">
        <v>4660852685.4799995</v>
      </c>
      <c r="U57" s="174">
        <v>409.66</v>
      </c>
      <c r="V57" s="115">
        <f t="shared" si="46"/>
        <v>1.1960443966733841E-3</v>
      </c>
      <c r="W57" s="115">
        <f t="shared" si="47"/>
        <v>-2.4409890887765529E-5</v>
      </c>
      <c r="X57" s="163">
        <v>4724318885.6700001</v>
      </c>
      <c r="Y57" s="174">
        <v>409.61</v>
      </c>
      <c r="Z57" s="115">
        <f t="shared" si="48"/>
        <v>1.3616864653911379E-2</v>
      </c>
      <c r="AA57" s="115">
        <f t="shared" si="49"/>
        <v>-1.2205243372555623E-4</v>
      </c>
      <c r="AB57" s="163">
        <v>4732672682.3199997</v>
      </c>
      <c r="AC57" s="174">
        <v>409.63</v>
      </c>
      <c r="AD57" s="115">
        <f t="shared" si="50"/>
        <v>1.7682541869344808E-3</v>
      </c>
      <c r="AE57" s="115">
        <f t="shared" si="51"/>
        <v>4.8826932936163201E-5</v>
      </c>
      <c r="AF57" s="163">
        <v>4806714440.9499998</v>
      </c>
      <c r="AG57" s="174">
        <v>409.64</v>
      </c>
      <c r="AH57" s="115">
        <f t="shared" si="52"/>
        <v>1.5644808673669814E-2</v>
      </c>
      <c r="AI57" s="115">
        <f t="shared" si="53"/>
        <v>2.4412274491592182E-5</v>
      </c>
      <c r="AJ57" s="116">
        <f t="shared" si="16"/>
        <v>-1.1968227393544481E-3</v>
      </c>
      <c r="AK57" s="116">
        <f t="shared" si="17"/>
        <v>4.2744057255917864E-5</v>
      </c>
      <c r="AL57" s="117">
        <f t="shared" si="18"/>
        <v>-1.6923153666503515E-2</v>
      </c>
      <c r="AM57" s="117">
        <f t="shared" si="19"/>
        <v>3.1746031746030635E-4</v>
      </c>
      <c r="AN57" s="118">
        <f t="shared" si="20"/>
        <v>1.9462121623401541E-2</v>
      </c>
      <c r="AO57" s="201">
        <f t="shared" si="21"/>
        <v>1.8766564202694815E-4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578649586.60000002</v>
      </c>
      <c r="C58" s="174">
        <v>42717.112999999998</v>
      </c>
      <c r="D58" s="163">
        <v>579327160.79999995</v>
      </c>
      <c r="E58" s="174">
        <v>42165.267399999997</v>
      </c>
      <c r="F58" s="115">
        <f t="shared" si="38"/>
        <v>1.1709577189559311E-3</v>
      </c>
      <c r="G58" s="115">
        <f t="shared" si="39"/>
        <v>-1.2918607116543681E-2</v>
      </c>
      <c r="H58" s="163">
        <v>579033044.60000002</v>
      </c>
      <c r="I58" s="174">
        <v>42143.86</v>
      </c>
      <c r="J58" s="115">
        <f t="shared" si="40"/>
        <v>-5.0768584644603893E-4</v>
      </c>
      <c r="K58" s="115">
        <f t="shared" si="41"/>
        <v>-5.0770222318088313E-4</v>
      </c>
      <c r="L58" s="163">
        <v>579675149.60000002</v>
      </c>
      <c r="M58" s="174">
        <v>42190.6</v>
      </c>
      <c r="N58" s="115">
        <f t="shared" si="42"/>
        <v>1.1089263488296606E-3</v>
      </c>
      <c r="O58" s="115">
        <f t="shared" si="43"/>
        <v>1.1090583539333598E-3</v>
      </c>
      <c r="P58" s="163">
        <v>580276104.39999998</v>
      </c>
      <c r="Q58" s="174">
        <v>42906.99</v>
      </c>
      <c r="R58" s="115">
        <f t="shared" si="44"/>
        <v>1.0367096129869223E-3</v>
      </c>
      <c r="S58" s="115">
        <f t="shared" si="45"/>
        <v>1.6979848591866423E-2</v>
      </c>
      <c r="T58" s="163">
        <v>580737698</v>
      </c>
      <c r="U58" s="174">
        <v>42936.2</v>
      </c>
      <c r="V58" s="115">
        <f t="shared" si="46"/>
        <v>7.9547235617656055E-4</v>
      </c>
      <c r="W58" s="115">
        <f t="shared" si="47"/>
        <v>6.8077485742996957E-4</v>
      </c>
      <c r="X58" s="163">
        <v>584519173</v>
      </c>
      <c r="Y58" s="174">
        <v>43206</v>
      </c>
      <c r="Z58" s="115">
        <f t="shared" si="48"/>
        <v>6.5115025475752739E-3</v>
      </c>
      <c r="AA58" s="115">
        <f t="shared" si="49"/>
        <v>6.2837419240641445E-3</v>
      </c>
      <c r="AB58" s="163">
        <v>585554160</v>
      </c>
      <c r="AC58" s="174">
        <v>43293.4</v>
      </c>
      <c r="AD58" s="115">
        <f t="shared" si="50"/>
        <v>1.7706639025851082E-3</v>
      </c>
      <c r="AE58" s="115">
        <f t="shared" si="51"/>
        <v>2.0228671943711856E-3</v>
      </c>
      <c r="AF58" s="163">
        <v>586507200</v>
      </c>
      <c r="AG58" s="174">
        <v>43370.54</v>
      </c>
      <c r="AH58" s="115">
        <f t="shared" si="52"/>
        <v>1.6275864217239957E-3</v>
      </c>
      <c r="AI58" s="115">
        <f t="shared" si="53"/>
        <v>1.7817958395505878E-3</v>
      </c>
      <c r="AJ58" s="116">
        <f t="shared" si="16"/>
        <v>1.6892666327984268E-3</v>
      </c>
      <c r="AK58" s="116">
        <f t="shared" si="17"/>
        <v>1.9289721776863881E-3</v>
      </c>
      <c r="AL58" s="117">
        <f t="shared" si="18"/>
        <v>1.2393755525090595E-2</v>
      </c>
      <c r="AM58" s="117">
        <f t="shared" si="19"/>
        <v>1.3490775933289404E-2</v>
      </c>
      <c r="AN58" s="118">
        <f t="shared" si="20"/>
        <v>2.0674735177499625E-3</v>
      </c>
      <c r="AO58" s="201">
        <f t="shared" si="21"/>
        <v>8.2300982965013529E-3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701763056.10000002</v>
      </c>
      <c r="C59" s="174">
        <v>45040.468000000001</v>
      </c>
      <c r="D59" s="163">
        <v>721772954.39999998</v>
      </c>
      <c r="E59" s="174">
        <v>45886.256999999998</v>
      </c>
      <c r="F59" s="115">
        <f t="shared" si="38"/>
        <v>2.8513752791723732E-2</v>
      </c>
      <c r="G59" s="115">
        <f t="shared" si="39"/>
        <v>1.877842388316207E-2</v>
      </c>
      <c r="H59" s="163">
        <v>724765092.91999996</v>
      </c>
      <c r="I59" s="174">
        <v>45660.716199000002</v>
      </c>
      <c r="J59" s="115">
        <f t="shared" si="40"/>
        <v>4.1455398152003423E-3</v>
      </c>
      <c r="K59" s="115">
        <f t="shared" si="41"/>
        <v>-4.9152146142579373E-3</v>
      </c>
      <c r="L59" s="163">
        <v>732590623.13999999</v>
      </c>
      <c r="M59" s="174">
        <v>45691.808819999998</v>
      </c>
      <c r="N59" s="115">
        <f t="shared" si="42"/>
        <v>1.0797333227614227E-2</v>
      </c>
      <c r="O59" s="115">
        <f t="shared" si="43"/>
        <v>6.8094904303487669E-4</v>
      </c>
      <c r="P59" s="163">
        <v>737109755.60000002</v>
      </c>
      <c r="Q59" s="174">
        <v>45708.565476999996</v>
      </c>
      <c r="R59" s="115">
        <f t="shared" si="44"/>
        <v>6.168700932357443E-3</v>
      </c>
      <c r="S59" s="115">
        <f t="shared" si="45"/>
        <v>3.6673218751329979E-4</v>
      </c>
      <c r="T59" s="163">
        <v>734071575.71000004</v>
      </c>
      <c r="U59" s="174">
        <v>45621.89172</v>
      </c>
      <c r="V59" s="115">
        <f t="shared" si="46"/>
        <v>-4.1217469541248138E-3</v>
      </c>
      <c r="W59" s="115">
        <f t="shared" si="47"/>
        <v>-1.8962257094594238E-3</v>
      </c>
      <c r="X59" s="163">
        <v>740426447.51999998</v>
      </c>
      <c r="Y59" s="174">
        <v>45761.058063999997</v>
      </c>
      <c r="Z59" s="115">
        <f t="shared" si="48"/>
        <v>8.6570193156620436E-3</v>
      </c>
      <c r="AA59" s="115">
        <f t="shared" si="49"/>
        <v>3.0504290539751754E-3</v>
      </c>
      <c r="AB59" s="163">
        <v>736296016.45000005</v>
      </c>
      <c r="AC59" s="174">
        <v>45757.285051999999</v>
      </c>
      <c r="AD59" s="115">
        <f t="shared" si="50"/>
        <v>-5.5784488571882958E-3</v>
      </c>
      <c r="AE59" s="115">
        <f t="shared" si="51"/>
        <v>-8.2450278896983035E-5</v>
      </c>
      <c r="AF59" s="163">
        <v>736027525.38</v>
      </c>
      <c r="AG59" s="174">
        <v>45740.584239999996</v>
      </c>
      <c r="AH59" s="115">
        <f t="shared" si="52"/>
        <v>-3.64650988191629E-4</v>
      </c>
      <c r="AI59" s="115">
        <f t="shared" si="53"/>
        <v>-3.6498695193614415E-4</v>
      </c>
      <c r="AJ59" s="116">
        <f t="shared" si="16"/>
        <v>6.0271874103816304E-3</v>
      </c>
      <c r="AK59" s="116">
        <f t="shared" si="17"/>
        <v>1.9522070766418668E-3</v>
      </c>
      <c r="AL59" s="117">
        <f t="shared" si="18"/>
        <v>1.9749383643572028E-2</v>
      </c>
      <c r="AM59" s="117">
        <f t="shared" si="19"/>
        <v>1.5914955679412535E-2</v>
      </c>
      <c r="AN59" s="118">
        <f t="shared" si="20"/>
        <v>1.0806240349182433E-2</v>
      </c>
      <c r="AO59" s="201">
        <f t="shared" si="21"/>
        <v>7.1707603248379933E-3</v>
      </c>
      <c r="AP59" s="122"/>
      <c r="AQ59" s="123"/>
      <c r="AR59" s="123"/>
      <c r="AS59" s="121"/>
      <c r="AT59" s="121"/>
    </row>
    <row r="60" spans="1:49" s="402" customFormat="1">
      <c r="A60" s="196" t="s">
        <v>184</v>
      </c>
      <c r="B60" s="163">
        <v>5408747305.5299997</v>
      </c>
      <c r="C60" s="174">
        <v>411.44240000000002</v>
      </c>
      <c r="D60" s="163">
        <v>5579653083.9603004</v>
      </c>
      <c r="E60" s="174">
        <v>445.25879400000002</v>
      </c>
      <c r="F60" s="115">
        <f t="shared" si="38"/>
        <v>3.1598033477282919E-2</v>
      </c>
      <c r="G60" s="115">
        <f t="shared" si="39"/>
        <v>8.2189861812977952E-2</v>
      </c>
      <c r="H60" s="163">
        <v>5632138535.0970001</v>
      </c>
      <c r="I60" s="174">
        <v>445.99425600000001</v>
      </c>
      <c r="J60" s="115">
        <f t="shared" si="40"/>
        <v>9.4065796469637846E-3</v>
      </c>
      <c r="K60" s="115">
        <f t="shared" si="41"/>
        <v>1.6517629969594358E-3</v>
      </c>
      <c r="L60" s="163">
        <v>5850950953.0318003</v>
      </c>
      <c r="M60" s="174">
        <v>445.66078199999998</v>
      </c>
      <c r="N60" s="115">
        <f t="shared" si="42"/>
        <v>3.8850681063908106E-2</v>
      </c>
      <c r="O60" s="115">
        <f t="shared" si="43"/>
        <v>-7.4770918125910532E-4</v>
      </c>
      <c r="P60" s="163">
        <v>5692982583.7194004</v>
      </c>
      <c r="Q60" s="174">
        <v>445.50524999999999</v>
      </c>
      <c r="R60" s="115">
        <f t="shared" si="44"/>
        <v>-2.6998751242401895E-2</v>
      </c>
      <c r="S60" s="115">
        <f t="shared" si="45"/>
        <v>-3.4899189312106397E-4</v>
      </c>
      <c r="T60" s="163">
        <v>5844424625.3666</v>
      </c>
      <c r="U60" s="174">
        <v>446.61950000000002</v>
      </c>
      <c r="V60" s="115">
        <f t="shared" si="46"/>
        <v>2.6601529061460415E-2</v>
      </c>
      <c r="W60" s="115">
        <f t="shared" si="47"/>
        <v>2.5010928602974417E-3</v>
      </c>
      <c r="X60" s="163">
        <v>6081397378.6422997</v>
      </c>
      <c r="Y60" s="174">
        <v>447.02921900000001</v>
      </c>
      <c r="Z60" s="115">
        <f t="shared" si="48"/>
        <v>4.0546806309583495E-2</v>
      </c>
      <c r="AA60" s="115">
        <f t="shared" si="49"/>
        <v>9.1737821568470582E-4</v>
      </c>
      <c r="AB60" s="163">
        <v>6084225478.9624004</v>
      </c>
      <c r="AC60" s="174">
        <v>447.94134000000003</v>
      </c>
      <c r="AD60" s="115">
        <f t="shared" si="50"/>
        <v>4.6504119760912104E-4</v>
      </c>
      <c r="AE60" s="115">
        <f t="shared" si="51"/>
        <v>2.040405774907553E-3</v>
      </c>
      <c r="AF60" s="163">
        <v>6065101586.6400003</v>
      </c>
      <c r="AG60" s="174">
        <v>448.19806499999999</v>
      </c>
      <c r="AH60" s="115">
        <f t="shared" si="52"/>
        <v>-3.1431925704471868E-3</v>
      </c>
      <c r="AI60" s="115">
        <f t="shared" si="53"/>
        <v>5.7312191815106939E-4</v>
      </c>
      <c r="AJ60" s="116">
        <f t="shared" si="16"/>
        <v>1.4665840867994847E-2</v>
      </c>
      <c r="AK60" s="116">
        <f t="shared" si="17"/>
        <v>1.1097115313074746E-2</v>
      </c>
      <c r="AL60" s="117">
        <f t="shared" si="18"/>
        <v>8.700334866251945E-2</v>
      </c>
      <c r="AM60" s="117">
        <f t="shared" si="19"/>
        <v>8.870971975664152E-2</v>
      </c>
      <c r="AN60" s="118">
        <f t="shared" si="20"/>
        <v>2.3803700535561932E-2</v>
      </c>
      <c r="AO60" s="201">
        <f t="shared" si="21"/>
        <v>2.874767964988802E-2</v>
      </c>
      <c r="AP60" s="122"/>
      <c r="AQ60" s="123"/>
      <c r="AR60" s="123"/>
      <c r="AS60" s="121"/>
      <c r="AT60" s="121"/>
    </row>
    <row r="61" spans="1:49" s="402" customFormat="1">
      <c r="A61" s="196" t="s">
        <v>217</v>
      </c>
      <c r="B61" s="163">
        <v>608717203.25999999</v>
      </c>
      <c r="C61" s="174">
        <v>1.032</v>
      </c>
      <c r="D61" s="163">
        <v>610021267.17999995</v>
      </c>
      <c r="E61" s="174">
        <v>1.0334000000000001</v>
      </c>
      <c r="F61" s="115">
        <f t="shared" si="38"/>
        <v>2.1423148762939681E-3</v>
      </c>
      <c r="G61" s="115">
        <f t="shared" si="39"/>
        <v>1.3565891472868874E-3</v>
      </c>
      <c r="H61" s="163">
        <v>603338931.76999998</v>
      </c>
      <c r="I61" s="174">
        <v>1.0348999999999999</v>
      </c>
      <c r="J61" s="115">
        <f t="shared" si="40"/>
        <v>-1.0954266301060287E-2</v>
      </c>
      <c r="K61" s="115">
        <f t="shared" si="41"/>
        <v>1.4515192568219804E-3</v>
      </c>
      <c r="L61" s="163">
        <v>603727010.62</v>
      </c>
      <c r="M61" s="174">
        <v>1.0355000000000001</v>
      </c>
      <c r="N61" s="115">
        <f t="shared" si="42"/>
        <v>6.4321864472018542E-4</v>
      </c>
      <c r="O61" s="115">
        <f t="shared" si="43"/>
        <v>5.7976616098188809E-4</v>
      </c>
      <c r="P61" s="163">
        <v>604565692.34000003</v>
      </c>
      <c r="Q61" s="174">
        <v>1.04</v>
      </c>
      <c r="R61" s="115">
        <f t="shared" si="44"/>
        <v>1.3891737577530958E-3</v>
      </c>
      <c r="S61" s="115">
        <f t="shared" si="45"/>
        <v>4.3457267020762412E-3</v>
      </c>
      <c r="T61" s="163">
        <v>605261518.04999995</v>
      </c>
      <c r="U61" s="174">
        <v>1.0382</v>
      </c>
      <c r="V61" s="115">
        <f t="shared" si="46"/>
        <v>1.1509513669336622E-3</v>
      </c>
      <c r="W61" s="115">
        <f t="shared" si="47"/>
        <v>-1.7307692307692536E-3</v>
      </c>
      <c r="X61" s="163">
        <v>601053923.70000005</v>
      </c>
      <c r="Y61" s="174">
        <v>1.0309999999999999</v>
      </c>
      <c r="Z61" s="115">
        <f t="shared" si="48"/>
        <v>-6.9516964560306311E-3</v>
      </c>
      <c r="AA61" s="115">
        <f t="shared" si="49"/>
        <v>-6.9350799460605808E-3</v>
      </c>
      <c r="AB61" s="163">
        <v>600729920.16999996</v>
      </c>
      <c r="AC61" s="174">
        <v>1.0325</v>
      </c>
      <c r="AD61" s="115">
        <f t="shared" si="50"/>
        <v>-5.3905900489854928E-4</v>
      </c>
      <c r="AE61" s="115">
        <f t="shared" si="51"/>
        <v>1.4548981571290561E-3</v>
      </c>
      <c r="AF61" s="163">
        <v>601860375.34000003</v>
      </c>
      <c r="AG61" s="174">
        <v>1.0344</v>
      </c>
      <c r="AH61" s="115">
        <f t="shared" si="52"/>
        <v>1.8818026737875315E-3</v>
      </c>
      <c r="AI61" s="115">
        <f t="shared" si="53"/>
        <v>1.8401937046004966E-3</v>
      </c>
      <c r="AJ61" s="116">
        <f t="shared" si="16"/>
        <v>-1.404695055312628E-3</v>
      </c>
      <c r="AK61" s="116">
        <f t="shared" si="17"/>
        <v>2.9535549400833946E-4</v>
      </c>
      <c r="AL61" s="117">
        <f t="shared" si="18"/>
        <v>-1.337804479789041E-2</v>
      </c>
      <c r="AM61" s="117">
        <f t="shared" si="19"/>
        <v>4.844961240309544E-4</v>
      </c>
      <c r="AN61" s="118">
        <f t="shared" si="20"/>
        <v>4.8495388612908993E-3</v>
      </c>
      <c r="AO61" s="201">
        <f t="shared" si="21"/>
        <v>3.3607985913595528E-3</v>
      </c>
      <c r="AP61" s="122"/>
      <c r="AQ61" s="123"/>
      <c r="AR61" s="123"/>
      <c r="AS61" s="121"/>
      <c r="AT61" s="121"/>
    </row>
    <row r="62" spans="1:49">
      <c r="A62" s="196" t="s">
        <v>218</v>
      </c>
      <c r="B62" s="163">
        <v>603028381.44000006</v>
      </c>
      <c r="C62" s="174">
        <v>42077.642400000004</v>
      </c>
      <c r="D62" s="163">
        <v>615541338.17180002</v>
      </c>
      <c r="E62" s="174">
        <v>41920.231928000001</v>
      </c>
      <c r="F62" s="115">
        <f t="shared" si="38"/>
        <v>2.0750195375414466E-2</v>
      </c>
      <c r="G62" s="115">
        <f t="shared" si="39"/>
        <v>-3.7409527488166303E-3</v>
      </c>
      <c r="H62" s="163">
        <v>607670972.38890004</v>
      </c>
      <c r="I62" s="174">
        <v>41943.010788</v>
      </c>
      <c r="J62" s="115">
        <f t="shared" si="40"/>
        <v>-1.2786088106244013E-2</v>
      </c>
      <c r="K62" s="115">
        <f t="shared" si="41"/>
        <v>5.4338582952313602E-4</v>
      </c>
      <c r="L62" s="163">
        <v>607745588.61800003</v>
      </c>
      <c r="M62" s="174">
        <v>41978.309240000002</v>
      </c>
      <c r="N62" s="115">
        <f t="shared" si="42"/>
        <v>1.2279051080332944E-4</v>
      </c>
      <c r="O62" s="115">
        <f t="shared" si="43"/>
        <v>8.415812631672522E-4</v>
      </c>
      <c r="P62" s="163">
        <v>610138473.78999996</v>
      </c>
      <c r="Q62" s="174">
        <v>42003.29</v>
      </c>
      <c r="R62" s="115">
        <f t="shared" si="44"/>
        <v>3.9373139300629056E-3</v>
      </c>
      <c r="S62" s="115">
        <f t="shared" si="45"/>
        <v>5.9508733086836808E-4</v>
      </c>
      <c r="T62" s="163">
        <v>610138473.78999996</v>
      </c>
      <c r="U62" s="174">
        <v>42029.628408000004</v>
      </c>
      <c r="V62" s="115">
        <f t="shared" si="46"/>
        <v>0</v>
      </c>
      <c r="W62" s="115">
        <f t="shared" si="47"/>
        <v>6.2705583300744433E-4</v>
      </c>
      <c r="X62" s="163">
        <v>614877307.83500004</v>
      </c>
      <c r="Y62" s="174">
        <v>42045.953595999999</v>
      </c>
      <c r="Z62" s="115">
        <f t="shared" si="48"/>
        <v>7.7668172858594529E-3</v>
      </c>
      <c r="AA62" s="115">
        <f t="shared" si="49"/>
        <v>3.8842094537499839E-4</v>
      </c>
      <c r="AB62" s="163">
        <v>615312120.82410002</v>
      </c>
      <c r="AC62" s="174">
        <v>42075.687843</v>
      </c>
      <c r="AD62" s="115">
        <f t="shared" si="50"/>
        <v>7.0715406725769072E-4</v>
      </c>
      <c r="AE62" s="115">
        <f t="shared" si="51"/>
        <v>7.0718450782928754E-4</v>
      </c>
      <c r="AF62" s="163">
        <v>615856044.32519996</v>
      </c>
      <c r="AG62" s="174">
        <v>42112.888101999997</v>
      </c>
      <c r="AH62" s="115">
        <f t="shared" si="52"/>
        <v>8.8397982534694152E-4</v>
      </c>
      <c r="AI62" s="115">
        <f t="shared" si="53"/>
        <v>8.8412717431513954E-4</v>
      </c>
      <c r="AJ62" s="116">
        <f t="shared" si="16"/>
        <v>2.6727703610625966E-3</v>
      </c>
      <c r="AK62" s="116">
        <f t="shared" si="17"/>
        <v>1.0573626690862443E-4</v>
      </c>
      <c r="AL62" s="117">
        <f t="shared" si="18"/>
        <v>5.112672925179049E-4</v>
      </c>
      <c r="AM62" s="117">
        <f t="shared" si="19"/>
        <v>-4.6451200412420681E-5</v>
      </c>
      <c r="AN62" s="118">
        <f t="shared" si="20"/>
        <v>9.365800266368093E-3</v>
      </c>
      <c r="AO62" s="201">
        <f t="shared" si="21"/>
        <v>1.5624524200459535E-3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254522626471.43002</v>
      </c>
      <c r="C63" s="173"/>
      <c r="D63" s="179">
        <f>SUM(D51:D62)</f>
        <v>254505305139.79208</v>
      </c>
      <c r="E63" s="173"/>
      <c r="F63" s="115">
        <f>((D63-B63)/B63)</f>
        <v>-6.8054191794550574E-5</v>
      </c>
      <c r="G63" s="115"/>
      <c r="H63" s="179">
        <f>SUM(H51:H62)</f>
        <v>253120431294.69586</v>
      </c>
      <c r="I63" s="173"/>
      <c r="J63" s="115">
        <f>((H63-D63)/D63)</f>
        <v>-5.4414340963759187E-3</v>
      </c>
      <c r="K63" s="115"/>
      <c r="L63" s="179">
        <f>SUM(L51:L62)</f>
        <v>252726985618.3999</v>
      </c>
      <c r="M63" s="173"/>
      <c r="N63" s="115">
        <f>((L63-H63)/H63)</f>
        <v>-1.5543813444197625E-3</v>
      </c>
      <c r="O63" s="115"/>
      <c r="P63" s="179">
        <f>SUM(P51:P62)</f>
        <v>250579623269.54941</v>
      </c>
      <c r="Q63" s="173"/>
      <c r="R63" s="115">
        <f>((P63-L63)/L63)</f>
        <v>-8.4967671481385124E-3</v>
      </c>
      <c r="S63" s="115"/>
      <c r="T63" s="179">
        <f>SUM(T51:T62)</f>
        <v>237699398578.93661</v>
      </c>
      <c r="U63" s="173"/>
      <c r="V63" s="115">
        <f>((T63-P63)/P63)</f>
        <v>-5.1401724220638198E-2</v>
      </c>
      <c r="W63" s="115"/>
      <c r="X63" s="179">
        <f>SUM(X51:X62)</f>
        <v>236278059860.27734</v>
      </c>
      <c r="Y63" s="173"/>
      <c r="Z63" s="115">
        <f>((X63-T63)/T63)</f>
        <v>-5.9795637984639861E-3</v>
      </c>
      <c r="AA63" s="115"/>
      <c r="AB63" s="179">
        <f>SUM(AB51:AB62)</f>
        <v>235541302671.42651</v>
      </c>
      <c r="AC63" s="173"/>
      <c r="AD63" s="115">
        <f>((AB63-X63)/X63)</f>
        <v>-3.1181785955348975E-3</v>
      </c>
      <c r="AE63" s="115"/>
      <c r="AF63" s="179">
        <f>SUM(AF51:AF62)</f>
        <v>233210190604.78525</v>
      </c>
      <c r="AG63" s="173"/>
      <c r="AH63" s="115">
        <f>((AF63-AB63)/AB63)</f>
        <v>-9.896829304256255E-3</v>
      </c>
      <c r="AI63" s="115"/>
      <c r="AJ63" s="116">
        <f t="shared" si="16"/>
        <v>-1.074461658745276E-2</v>
      </c>
      <c r="AK63" s="116"/>
      <c r="AL63" s="117">
        <f t="shared" si="18"/>
        <v>-8.3672576189757902E-2</v>
      </c>
      <c r="AM63" s="117"/>
      <c r="AN63" s="118">
        <f t="shared" si="20"/>
        <v>1.6759702558503453E-2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12312509374.07</v>
      </c>
      <c r="C65" s="174">
        <v>3358.16</v>
      </c>
      <c r="D65" s="163">
        <v>8118635310.6400003</v>
      </c>
      <c r="E65" s="174">
        <v>3358.16</v>
      </c>
      <c r="F65" s="115">
        <f t="shared" ref="F65:F93" si="54">((D65-B65)/B65)</f>
        <v>-0.34061895394469699</v>
      </c>
      <c r="G65" s="115">
        <f t="shared" ref="G65:G93" si="55">((E65-C65)/C65)</f>
        <v>0</v>
      </c>
      <c r="H65" s="163">
        <v>7423860874.7299995</v>
      </c>
      <c r="I65" s="174">
        <v>3358.16</v>
      </c>
      <c r="J65" s="115">
        <f t="shared" ref="J65" si="56">((H65-D65)/D65)</f>
        <v>-8.5577736814887312E-2</v>
      </c>
      <c r="K65" s="115">
        <f t="shared" ref="K65" si="57">((I65-E65)/E65)</f>
        <v>0</v>
      </c>
      <c r="L65" s="163">
        <v>7379978278.7799997</v>
      </c>
      <c r="M65" s="174">
        <v>3358.16</v>
      </c>
      <c r="N65" s="115">
        <f t="shared" ref="N65" si="58">((L65-H65)/H65)</f>
        <v>-5.9110207869561924E-3</v>
      </c>
      <c r="O65" s="115">
        <f t="shared" ref="O65" si="59">((M65-I65)/I65)</f>
        <v>0</v>
      </c>
      <c r="P65" s="163">
        <v>6958336742.29</v>
      </c>
      <c r="Q65" s="174">
        <v>3358.16</v>
      </c>
      <c r="R65" s="115">
        <f t="shared" ref="R65" si="60">((P65-L65)/L65)</f>
        <v>-5.7133167681856951E-2</v>
      </c>
      <c r="S65" s="115">
        <f t="shared" ref="S65" si="61">((Q65-M65)/M65)</f>
        <v>0</v>
      </c>
      <c r="T65" s="163">
        <v>4520001637.1599998</v>
      </c>
      <c r="U65" s="174">
        <v>3358.16</v>
      </c>
      <c r="V65" s="115">
        <f t="shared" ref="V65" si="62">((T65-P65)/P65)</f>
        <v>-0.35041924463223667</v>
      </c>
      <c r="W65" s="115">
        <f t="shared" ref="W65" si="63">((U65-Q65)/Q65)</f>
        <v>0</v>
      </c>
      <c r="X65" s="163">
        <v>4506267240.29</v>
      </c>
      <c r="Y65" s="174">
        <v>3358.16</v>
      </c>
      <c r="Z65" s="115">
        <f t="shared" ref="Z65" si="64">((X65-T65)/T65)</f>
        <v>-3.0385822777333018E-3</v>
      </c>
      <c r="AA65" s="115">
        <f t="shared" ref="AA65" si="65">((Y65-U65)/U65)</f>
        <v>0</v>
      </c>
      <c r="AB65" s="163">
        <v>3804980364.9899998</v>
      </c>
      <c r="AC65" s="174">
        <v>3358.16</v>
      </c>
      <c r="AD65" s="115">
        <f t="shared" ref="AD65" si="66">((AB65-X65)/X65)</f>
        <v>-0.15562478608234273</v>
      </c>
      <c r="AE65" s="115">
        <f t="shared" ref="AE65" si="67">((AC65-Y65)/Y65)</f>
        <v>0</v>
      </c>
      <c r="AF65" s="163">
        <v>3680508172.8600001</v>
      </c>
      <c r="AG65" s="174">
        <v>3358.16</v>
      </c>
      <c r="AH65" s="115">
        <f t="shared" ref="AH65" si="68">((AF65-AB65)/AB65)</f>
        <v>-3.2712965689726176E-2</v>
      </c>
      <c r="AI65" s="115">
        <f t="shared" ref="AI65" si="69">((AG65-AC65)/AC65)</f>
        <v>0</v>
      </c>
      <c r="AJ65" s="116">
        <f t="shared" si="16"/>
        <v>-0.12887955723880457</v>
      </c>
      <c r="AK65" s="116">
        <f t="shared" si="17"/>
        <v>0</v>
      </c>
      <c r="AL65" s="117">
        <f t="shared" si="18"/>
        <v>-0.5466592558928649</v>
      </c>
      <c r="AM65" s="117">
        <f t="shared" si="19"/>
        <v>0</v>
      </c>
      <c r="AN65" s="118">
        <f t="shared" si="20"/>
        <v>0.14235595717705082</v>
      </c>
      <c r="AO65" s="201">
        <f t="shared" si="21"/>
        <v>0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132820488124.75999</v>
      </c>
      <c r="C66" s="174">
        <v>1.9402999999999999</v>
      </c>
      <c r="D66" s="163">
        <v>127414285158.77</v>
      </c>
      <c r="E66" s="174">
        <v>1.9436</v>
      </c>
      <c r="F66" s="115">
        <f t="shared" si="54"/>
        <v>-4.0703080091919815E-2</v>
      </c>
      <c r="G66" s="115">
        <f t="shared" si="55"/>
        <v>1.7007679224862551E-3</v>
      </c>
      <c r="H66" s="163">
        <v>125306159470.82001</v>
      </c>
      <c r="I66" s="174">
        <v>1.9463999999999999</v>
      </c>
      <c r="J66" s="115">
        <f>((H66-D66)/D66)</f>
        <v>-1.6545442179603936E-2</v>
      </c>
      <c r="K66" s="115">
        <f>((I66-E66)/E66)</f>
        <v>1.4406256431364034E-3</v>
      </c>
      <c r="L66" s="163">
        <v>123562788206.41</v>
      </c>
      <c r="M66" s="174">
        <v>1.9490000000000001</v>
      </c>
      <c r="N66" s="115">
        <f>((L66-H66)/H66)</f>
        <v>-1.3912893602137585E-2</v>
      </c>
      <c r="O66" s="115">
        <f>((M66-I66)/I66)</f>
        <v>1.3357994245787905E-3</v>
      </c>
      <c r="P66" s="163">
        <v>122215332470.42</v>
      </c>
      <c r="Q66" s="174">
        <v>1.9518</v>
      </c>
      <c r="R66" s="115">
        <f>((P66-L66)/L66)</f>
        <v>-1.0905028573320137E-2</v>
      </c>
      <c r="S66" s="115">
        <f>((Q66-M66)/M66)</f>
        <v>1.436634171369889E-3</v>
      </c>
      <c r="T66" s="163">
        <v>122010794638.2</v>
      </c>
      <c r="U66" s="174">
        <v>1.9</v>
      </c>
      <c r="V66" s="115">
        <f>((T66-P66)/P66)</f>
        <v>-1.6735856957187094E-3</v>
      </c>
      <c r="W66" s="115">
        <f>((U66-Q66)/Q66)</f>
        <v>-2.6539604467670903E-2</v>
      </c>
      <c r="X66" s="163">
        <v>121202980215.13</v>
      </c>
      <c r="Y66" s="174">
        <v>1.8935</v>
      </c>
      <c r="Z66" s="115">
        <f>((X66-T66)/T66)</f>
        <v>-6.6208438807845932E-3</v>
      </c>
      <c r="AA66" s="115">
        <f>((Y66-U66)/U66)</f>
        <v>-3.4210526315789215E-3</v>
      </c>
      <c r="AB66" s="163">
        <v>120328197675.57001</v>
      </c>
      <c r="AC66" s="174">
        <v>1.8960999999999999</v>
      </c>
      <c r="AD66" s="115">
        <f>((AB66-X66)/X66)</f>
        <v>-7.2175002463412755E-3</v>
      </c>
      <c r="AE66" s="115">
        <f>((AC66-Y66)/Y66)</f>
        <v>1.3731185635066996E-3</v>
      </c>
      <c r="AF66" s="163">
        <v>120486781949.86</v>
      </c>
      <c r="AG66" s="174">
        <v>1.8980999999999999</v>
      </c>
      <c r="AH66" s="115">
        <f>((AF66-AB66)/AB66)</f>
        <v>1.317931103045104E-3</v>
      </c>
      <c r="AI66" s="115">
        <f>((AG66-AC66)/AC66)</f>
        <v>1.0547966879384009E-3</v>
      </c>
      <c r="AJ66" s="116">
        <f t="shared" si="16"/>
        <v>-1.2032555395847621E-2</v>
      </c>
      <c r="AK66" s="116">
        <f t="shared" si="17"/>
        <v>-2.7023643357791736E-3</v>
      </c>
      <c r="AL66" s="117">
        <f t="shared" si="18"/>
        <v>-5.436990993810225E-2</v>
      </c>
      <c r="AM66" s="117">
        <f t="shared" si="19"/>
        <v>-2.2779982476936567E-2</v>
      </c>
      <c r="AN66" s="118">
        <f t="shared" si="20"/>
        <v>1.3012012266676616E-2</v>
      </c>
      <c r="AO66" s="201">
        <f t="shared" si="21"/>
        <v>9.779324871813759E-3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11130176108.58</v>
      </c>
      <c r="C67" s="167">
        <v>1</v>
      </c>
      <c r="D67" s="163">
        <v>10803017724.370001</v>
      </c>
      <c r="E67" s="167">
        <v>1</v>
      </c>
      <c r="F67" s="115">
        <f t="shared" si="54"/>
        <v>-2.9393819200919932E-2</v>
      </c>
      <c r="G67" s="115">
        <f t="shared" si="55"/>
        <v>0</v>
      </c>
      <c r="H67" s="163">
        <v>9683493782.1800003</v>
      </c>
      <c r="I67" s="167">
        <v>1</v>
      </c>
      <c r="J67" s="115">
        <f t="shared" ref="J67:J93" si="70">((H67-D67)/D67)</f>
        <v>-0.10363066790722013</v>
      </c>
      <c r="K67" s="115">
        <f t="shared" ref="K67:K93" si="71">((I67-E67)/E67)</f>
        <v>0</v>
      </c>
      <c r="L67" s="163">
        <v>9523358904.1200008</v>
      </c>
      <c r="M67" s="167">
        <v>1</v>
      </c>
      <c r="N67" s="115">
        <f t="shared" ref="N67:N93" si="72">((L67-H67)/H67)</f>
        <v>-1.6536890678309397E-2</v>
      </c>
      <c r="O67" s="115">
        <f t="shared" ref="O67:O93" si="73">((M67-I67)/I67)</f>
        <v>0</v>
      </c>
      <c r="P67" s="163">
        <v>9536910481.6200008</v>
      </c>
      <c r="Q67" s="167">
        <v>1</v>
      </c>
      <c r="R67" s="115">
        <f t="shared" ref="R67:R93" si="74">((P67-L67)/L67)</f>
        <v>1.4229829660349469E-3</v>
      </c>
      <c r="S67" s="115">
        <f t="shared" ref="S67:S93" si="75">((Q67-M67)/M67)</f>
        <v>0</v>
      </c>
      <c r="T67" s="163">
        <v>10225591113.139999</v>
      </c>
      <c r="U67" s="167">
        <v>1</v>
      </c>
      <c r="V67" s="115">
        <f t="shared" ref="V67:V93" si="76">((T67-P67)/P67)</f>
        <v>7.2212131260669526E-2</v>
      </c>
      <c r="W67" s="115">
        <f t="shared" ref="W67:W93" si="77">((U67-Q67)/Q67)</f>
        <v>0</v>
      </c>
      <c r="X67" s="163">
        <v>10373082091.620001</v>
      </c>
      <c r="Y67" s="167">
        <v>1</v>
      </c>
      <c r="Z67" s="115">
        <f t="shared" ref="Z67:Z93" si="78">((X67-T67)/T67)</f>
        <v>1.4423711729532574E-2</v>
      </c>
      <c r="AA67" s="115">
        <f t="shared" ref="AA67:AA93" si="79">((Y67-U67)/U67)</f>
        <v>0</v>
      </c>
      <c r="AB67" s="163">
        <v>9988800694.9799995</v>
      </c>
      <c r="AC67" s="167">
        <v>1</v>
      </c>
      <c r="AD67" s="115">
        <f t="shared" ref="AD67:AD93" si="80">((AB67-X67)/X67)</f>
        <v>-3.7046019037142962E-2</v>
      </c>
      <c r="AE67" s="115">
        <f t="shared" ref="AE67:AE93" si="81">((AC67-Y67)/Y67)</f>
        <v>0</v>
      </c>
      <c r="AF67" s="163">
        <v>9842622358.5100002</v>
      </c>
      <c r="AG67" s="167">
        <v>1</v>
      </c>
      <c r="AH67" s="115">
        <f t="shared" ref="AH67:AH93" si="82">((AF67-AB67)/AB67)</f>
        <v>-1.463422295966553E-2</v>
      </c>
      <c r="AI67" s="115">
        <f t="shared" ref="AI67:AI93" si="83">((AG67-AC67)/AC67)</f>
        <v>0</v>
      </c>
      <c r="AJ67" s="116">
        <f t="shared" si="16"/>
        <v>-1.4147849228377614E-2</v>
      </c>
      <c r="AK67" s="116">
        <f t="shared" si="17"/>
        <v>0</v>
      </c>
      <c r="AL67" s="117">
        <f t="shared" si="18"/>
        <v>-8.8900656313234724E-2</v>
      </c>
      <c r="AM67" s="117">
        <f t="shared" si="19"/>
        <v>0</v>
      </c>
      <c r="AN67" s="118">
        <f t="shared" si="20"/>
        <v>4.9694374270603928E-2</v>
      </c>
      <c r="AO67" s="201">
        <f t="shared" si="21"/>
        <v>0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27169495662.310001</v>
      </c>
      <c r="C68" s="167">
        <v>24.0688</v>
      </c>
      <c r="D68" s="163">
        <v>27141556289.419998</v>
      </c>
      <c r="E68" s="167">
        <v>24.092700000000001</v>
      </c>
      <c r="F68" s="115">
        <f t="shared" si="54"/>
        <v>-1.0283360882830516E-3</v>
      </c>
      <c r="G68" s="115">
        <f t="shared" si="55"/>
        <v>9.9298677125578098E-4</v>
      </c>
      <c r="H68" s="163">
        <v>26670284664.549999</v>
      </c>
      <c r="I68" s="167">
        <v>24.102399999999999</v>
      </c>
      <c r="J68" s="115">
        <f t="shared" si="70"/>
        <v>-1.7363470975822581E-2</v>
      </c>
      <c r="K68" s="115">
        <f t="shared" si="71"/>
        <v>4.0261157944102195E-4</v>
      </c>
      <c r="L68" s="163">
        <v>26217003608.970001</v>
      </c>
      <c r="M68" s="167">
        <v>24.114100000000001</v>
      </c>
      <c r="N68" s="115">
        <f t="shared" si="72"/>
        <v>-1.699573368943065E-2</v>
      </c>
      <c r="O68" s="115">
        <f t="shared" si="73"/>
        <v>4.8542883696234209E-4</v>
      </c>
      <c r="P68" s="163">
        <v>26252313181.110001</v>
      </c>
      <c r="Q68" s="167">
        <v>24.123899999999999</v>
      </c>
      <c r="R68" s="115">
        <f t="shared" si="74"/>
        <v>1.34681951708312E-3</v>
      </c>
      <c r="S68" s="115">
        <f t="shared" si="75"/>
        <v>4.0640123413266413E-4</v>
      </c>
      <c r="T68" s="163">
        <v>25964751154.77</v>
      </c>
      <c r="U68" s="167">
        <v>24.145199999999999</v>
      </c>
      <c r="V68" s="115">
        <f t="shared" si="76"/>
        <v>-1.0953778600619355E-2</v>
      </c>
      <c r="W68" s="115">
        <f t="shared" si="77"/>
        <v>8.8294181289095446E-4</v>
      </c>
      <c r="X68" s="163">
        <v>26739952359.599998</v>
      </c>
      <c r="Y68" s="167">
        <v>24.162099999999999</v>
      </c>
      <c r="Z68" s="115">
        <f t="shared" si="78"/>
        <v>2.9855907349513933E-2</v>
      </c>
      <c r="AA68" s="115">
        <f t="shared" si="79"/>
        <v>6.9993207759719094E-4</v>
      </c>
      <c r="AB68" s="163">
        <v>26272602088.450001</v>
      </c>
      <c r="AC68" s="167">
        <v>24.181899999999999</v>
      </c>
      <c r="AD68" s="115">
        <f t="shared" si="80"/>
        <v>-1.7477602983919031E-2</v>
      </c>
      <c r="AE68" s="115">
        <f t="shared" si="81"/>
        <v>8.1946519549211535E-4</v>
      </c>
      <c r="AF68" s="163">
        <v>25602534254.169998</v>
      </c>
      <c r="AG68" s="167">
        <v>24.214300000000001</v>
      </c>
      <c r="AH68" s="115">
        <f t="shared" si="82"/>
        <v>-2.5504433554930549E-2</v>
      </c>
      <c r="AI68" s="115">
        <f t="shared" si="83"/>
        <v>1.3398450907498025E-3</v>
      </c>
      <c r="AJ68" s="116">
        <f t="shared" si="16"/>
        <v>-7.2650786283010218E-3</v>
      </c>
      <c r="AK68" s="116">
        <f t="shared" si="17"/>
        <v>7.5370157481523411E-4</v>
      </c>
      <c r="AL68" s="117">
        <f t="shared" si="18"/>
        <v>-5.6703529408515287E-2</v>
      </c>
      <c r="AM68" s="117">
        <f t="shared" si="19"/>
        <v>4.6990294489130877E-3</v>
      </c>
      <c r="AN68" s="118">
        <f t="shared" si="20"/>
        <v>1.7477613241779905E-2</v>
      </c>
      <c r="AO68" s="201">
        <f t="shared" si="21"/>
        <v>3.2526750565526643E-4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512357922.33999997</v>
      </c>
      <c r="C69" s="167">
        <v>1.9369000000000001</v>
      </c>
      <c r="D69" s="163">
        <v>515839322.66000003</v>
      </c>
      <c r="E69" s="167">
        <v>1.95</v>
      </c>
      <c r="F69" s="115">
        <f t="shared" si="54"/>
        <v>6.7948599371706409E-3</v>
      </c>
      <c r="G69" s="115">
        <f t="shared" si="55"/>
        <v>6.763384790128499E-3</v>
      </c>
      <c r="H69" s="163">
        <v>516788969.58999997</v>
      </c>
      <c r="I69" s="167">
        <v>1.9535</v>
      </c>
      <c r="J69" s="115">
        <f t="shared" si="70"/>
        <v>1.8409742884721466E-3</v>
      </c>
      <c r="K69" s="115">
        <f t="shared" si="71"/>
        <v>1.794871794871825E-3</v>
      </c>
      <c r="L69" s="163">
        <v>516287837.82999998</v>
      </c>
      <c r="M69" s="167">
        <v>1.9517</v>
      </c>
      <c r="N69" s="115">
        <f t="shared" si="72"/>
        <v>-9.6970289516351072E-4</v>
      </c>
      <c r="O69" s="115">
        <f t="shared" si="73"/>
        <v>-9.2142308676735284E-4</v>
      </c>
      <c r="P69" s="163">
        <v>516718533.31</v>
      </c>
      <c r="Q69" s="167">
        <v>1.9541999999999999</v>
      </c>
      <c r="R69" s="115">
        <f t="shared" si="74"/>
        <v>8.342158161429241E-4</v>
      </c>
      <c r="S69" s="115">
        <f t="shared" si="75"/>
        <v>1.2809345698621441E-3</v>
      </c>
      <c r="T69" s="163">
        <v>521604948.81999999</v>
      </c>
      <c r="U69" s="167">
        <v>1.9726999999999999</v>
      </c>
      <c r="V69" s="115">
        <f t="shared" si="76"/>
        <v>9.4566290833397217E-3</v>
      </c>
      <c r="W69" s="115">
        <f t="shared" si="77"/>
        <v>9.4667894790706995E-3</v>
      </c>
      <c r="X69" s="163">
        <v>522578896.49000001</v>
      </c>
      <c r="Y69" s="167">
        <v>1.9774</v>
      </c>
      <c r="Z69" s="115">
        <f t="shared" si="78"/>
        <v>1.8672132467364973E-3</v>
      </c>
      <c r="AA69" s="115">
        <f t="shared" si="79"/>
        <v>2.3825214173468592E-3</v>
      </c>
      <c r="AB69" s="163">
        <v>498653671.94999999</v>
      </c>
      <c r="AC69" s="167">
        <v>1.9797</v>
      </c>
      <c r="AD69" s="115">
        <f t="shared" si="80"/>
        <v>-4.5782990282803832E-2</v>
      </c>
      <c r="AE69" s="115">
        <f t="shared" si="81"/>
        <v>1.1631435217962823E-3</v>
      </c>
      <c r="AF69" s="163">
        <v>499866464.74000001</v>
      </c>
      <c r="AG69" s="167">
        <v>1.9844999999999999</v>
      </c>
      <c r="AH69" s="115">
        <f t="shared" si="82"/>
        <v>2.4321344817483429E-3</v>
      </c>
      <c r="AI69" s="115">
        <f t="shared" si="83"/>
        <v>2.4246097893619819E-3</v>
      </c>
      <c r="AJ69" s="116">
        <f t="shared" si="16"/>
        <v>-2.9408332905446334E-3</v>
      </c>
      <c r="AK69" s="116">
        <f t="shared" si="17"/>
        <v>3.0443540344588676E-3</v>
      </c>
      <c r="AL69" s="117">
        <f t="shared" si="18"/>
        <v>-3.0964793140688975E-2</v>
      </c>
      <c r="AM69" s="117">
        <f t="shared" si="19"/>
        <v>2.2097165573855101E-2</v>
      </c>
      <c r="AN69" s="118">
        <f t="shared" si="20"/>
        <v>1.7634865386453875E-2</v>
      </c>
      <c r="AO69" s="201">
        <f t="shared" si="21"/>
        <v>3.3771959498880687E-3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37002539907.389999</v>
      </c>
      <c r="C70" s="175">
        <v>301.14</v>
      </c>
      <c r="D70" s="163">
        <v>36023090385.699997</v>
      </c>
      <c r="E70" s="175">
        <v>301.56</v>
      </c>
      <c r="F70" s="115">
        <f t="shared" si="54"/>
        <v>-2.6469791645151113E-2</v>
      </c>
      <c r="G70" s="115">
        <f t="shared" si="55"/>
        <v>1.3947001394700668E-3</v>
      </c>
      <c r="H70" s="163">
        <v>35287723553.010002</v>
      </c>
      <c r="I70" s="175">
        <v>302.01</v>
      </c>
      <c r="J70" s="115">
        <f t="shared" si="70"/>
        <v>-2.0413763084077642E-2</v>
      </c>
      <c r="K70" s="115">
        <f t="shared" si="71"/>
        <v>1.4922403501790311E-3</v>
      </c>
      <c r="L70" s="163">
        <v>34931090375.760002</v>
      </c>
      <c r="M70" s="175">
        <v>302.43</v>
      </c>
      <c r="N70" s="115">
        <f t="shared" si="72"/>
        <v>-1.010643763161026E-2</v>
      </c>
      <c r="O70" s="115">
        <f t="shared" si="73"/>
        <v>1.3906824277342337E-3</v>
      </c>
      <c r="P70" s="163">
        <v>34437936670.830002</v>
      </c>
      <c r="Q70" s="175">
        <v>302.83</v>
      </c>
      <c r="R70" s="115">
        <f t="shared" si="74"/>
        <v>-1.411790183544394E-2</v>
      </c>
      <c r="S70" s="115">
        <f t="shared" si="75"/>
        <v>1.322620110438704E-3</v>
      </c>
      <c r="T70" s="163">
        <v>33936270798.849998</v>
      </c>
      <c r="U70" s="175">
        <v>303.22000000000003</v>
      </c>
      <c r="V70" s="115">
        <f t="shared" si="76"/>
        <v>-1.4567245325267406E-2</v>
      </c>
      <c r="W70" s="115">
        <f t="shared" si="77"/>
        <v>1.2878512696894073E-3</v>
      </c>
      <c r="X70" s="163">
        <v>33138203904.220001</v>
      </c>
      <c r="Y70" s="175">
        <v>303.85000000000002</v>
      </c>
      <c r="Z70" s="115">
        <f t="shared" si="78"/>
        <v>-2.3516635029239612E-2</v>
      </c>
      <c r="AA70" s="115">
        <f t="shared" si="79"/>
        <v>2.0776993602004993E-3</v>
      </c>
      <c r="AB70" s="163">
        <v>32327787543.259998</v>
      </c>
      <c r="AC70" s="175">
        <v>304.23</v>
      </c>
      <c r="AD70" s="115">
        <f t="shared" si="80"/>
        <v>-2.4455651347380359E-2</v>
      </c>
      <c r="AE70" s="115">
        <f t="shared" si="81"/>
        <v>1.2506170807964306E-3</v>
      </c>
      <c r="AF70" s="163">
        <v>31876399556.509998</v>
      </c>
      <c r="AG70" s="175">
        <v>304.63</v>
      </c>
      <c r="AH70" s="115">
        <f t="shared" si="82"/>
        <v>-1.3962848096114441E-2</v>
      </c>
      <c r="AI70" s="115">
        <f t="shared" si="83"/>
        <v>1.3147947276730672E-3</v>
      </c>
      <c r="AJ70" s="116">
        <f t="shared" ref="AJ70:AJ133" si="84">AVERAGE(F70,J70,N70,R70,V70,Z70,AD70,AH70)</f>
        <v>-1.8451284249285597E-2</v>
      </c>
      <c r="AK70" s="116">
        <f t="shared" ref="AK70:AK133" si="85">AVERAGE(G70,K70,O70,S70,W70,AA70,AE70,AI70)</f>
        <v>1.4414006832726802E-3</v>
      </c>
      <c r="AL70" s="117">
        <f t="shared" ref="AL70:AL133" si="86">((AF70-D70)/D70)</f>
        <v>-0.11511202356020241</v>
      </c>
      <c r="AM70" s="117">
        <f t="shared" ref="AM70:AM133" si="87">((AC70-C70)/C70)</f>
        <v>1.0261008168958067E-2</v>
      </c>
      <c r="AN70" s="118">
        <f t="shared" ref="AN70:AN133" si="88">STDEV(F70,J70,N70,R70,V70,Z70,AD70,AH70)</f>
        <v>6.0178837344407104E-3</v>
      </c>
      <c r="AO70" s="201">
        <f t="shared" ref="AO70:AO133" si="89">STDEV(G70,K70,O70,S70,W70,AA70,AE70,AI70)</f>
        <v>2.6788261237479323E-4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6648852116.3400002</v>
      </c>
      <c r="C71" s="175">
        <v>1.01</v>
      </c>
      <c r="D71" s="163">
        <v>6550455497.5600004</v>
      </c>
      <c r="E71" s="175">
        <v>1.01</v>
      </c>
      <c r="F71" s="115">
        <f t="shared" si="54"/>
        <v>-1.4799038549554056E-2</v>
      </c>
      <c r="G71" s="115">
        <f t="shared" si="55"/>
        <v>0</v>
      </c>
      <c r="H71" s="163">
        <v>6471604501.9399996</v>
      </c>
      <c r="I71" s="175">
        <v>1.01</v>
      </c>
      <c r="J71" s="115">
        <f t="shared" si="70"/>
        <v>-1.2037482836021449E-2</v>
      </c>
      <c r="K71" s="115">
        <f t="shared" si="71"/>
        <v>0</v>
      </c>
      <c r="L71" s="163">
        <v>6404601308.0699997</v>
      </c>
      <c r="M71" s="175">
        <v>1.01</v>
      </c>
      <c r="N71" s="115">
        <f t="shared" si="72"/>
        <v>-1.0353412951906173E-2</v>
      </c>
      <c r="O71" s="115">
        <f t="shared" si="73"/>
        <v>0</v>
      </c>
      <c r="P71" s="163">
        <v>6477764132.0200005</v>
      </c>
      <c r="Q71" s="175">
        <v>1.01</v>
      </c>
      <c r="R71" s="115">
        <f t="shared" si="74"/>
        <v>1.1423478282373846E-2</v>
      </c>
      <c r="S71" s="115">
        <f t="shared" si="75"/>
        <v>0</v>
      </c>
      <c r="T71" s="163">
        <v>6351355767.6099997</v>
      </c>
      <c r="U71" s="175">
        <v>1.01</v>
      </c>
      <c r="V71" s="115">
        <f t="shared" si="76"/>
        <v>-1.9514196848439757E-2</v>
      </c>
      <c r="W71" s="115">
        <f t="shared" si="77"/>
        <v>0</v>
      </c>
      <c r="X71" s="163">
        <v>6528277630.9499998</v>
      </c>
      <c r="Y71" s="175">
        <v>1.01</v>
      </c>
      <c r="Z71" s="115">
        <f t="shared" si="78"/>
        <v>2.7855763369806545E-2</v>
      </c>
      <c r="AA71" s="115">
        <f t="shared" si="79"/>
        <v>0</v>
      </c>
      <c r="AB71" s="163">
        <v>6499079608.6199999</v>
      </c>
      <c r="AC71" s="175">
        <v>1.04</v>
      </c>
      <c r="AD71" s="115">
        <f t="shared" si="80"/>
        <v>-4.4725460497535563E-3</v>
      </c>
      <c r="AE71" s="115">
        <f t="shared" si="81"/>
        <v>2.9702970297029729E-2</v>
      </c>
      <c r="AF71" s="163">
        <v>6538158326.7399998</v>
      </c>
      <c r="AG71" s="175">
        <v>1.04</v>
      </c>
      <c r="AH71" s="115">
        <f t="shared" si="82"/>
        <v>6.0129619074319627E-3</v>
      </c>
      <c r="AI71" s="115">
        <f t="shared" si="83"/>
        <v>0</v>
      </c>
      <c r="AJ71" s="116">
        <f t="shared" si="84"/>
        <v>-1.9855592095078295E-3</v>
      </c>
      <c r="AK71" s="116">
        <f t="shared" si="85"/>
        <v>3.7128712871287162E-3</v>
      </c>
      <c r="AL71" s="117">
        <f t="shared" si="86"/>
        <v>-1.8773001090658901E-3</v>
      </c>
      <c r="AM71" s="117">
        <f t="shared" si="87"/>
        <v>2.9702970297029729E-2</v>
      </c>
      <c r="AN71" s="118">
        <f t="shared" si="88"/>
        <v>1.5959631209779963E-2</v>
      </c>
      <c r="AO71" s="201">
        <f t="shared" si="89"/>
        <v>1.050158585920616E-2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22261456588.32</v>
      </c>
      <c r="C72" s="175">
        <v>3.94</v>
      </c>
      <c r="D72" s="164">
        <v>20284785003.98</v>
      </c>
      <c r="E72" s="175">
        <v>3.95</v>
      </c>
      <c r="F72" s="115">
        <f t="shared" si="54"/>
        <v>-8.8793452328591455E-2</v>
      </c>
      <c r="G72" s="115">
        <f t="shared" si="55"/>
        <v>2.5380710659899065E-3</v>
      </c>
      <c r="H72" s="164">
        <v>17617375309.93</v>
      </c>
      <c r="I72" s="175">
        <v>3.95</v>
      </c>
      <c r="J72" s="115">
        <f t="shared" si="70"/>
        <v>-0.13149805105287718</v>
      </c>
      <c r="K72" s="115">
        <f t="shared" si="71"/>
        <v>0</v>
      </c>
      <c r="L72" s="164">
        <v>16211567283.030001</v>
      </c>
      <c r="M72" s="175">
        <v>3.95</v>
      </c>
      <c r="N72" s="115">
        <f t="shared" si="72"/>
        <v>-7.979667811854009E-2</v>
      </c>
      <c r="O72" s="115">
        <f t="shared" si="73"/>
        <v>0</v>
      </c>
      <c r="P72" s="164">
        <v>15123807295.959999</v>
      </c>
      <c r="Q72" s="175">
        <v>3.95</v>
      </c>
      <c r="R72" s="115">
        <f t="shared" si="74"/>
        <v>-6.7097768406923289E-2</v>
      </c>
      <c r="S72" s="115">
        <f t="shared" si="75"/>
        <v>0</v>
      </c>
      <c r="T72" s="164">
        <v>14966946369.629999</v>
      </c>
      <c r="U72" s="175">
        <v>3.95</v>
      </c>
      <c r="V72" s="115">
        <f t="shared" si="76"/>
        <v>-1.0371788218427113E-2</v>
      </c>
      <c r="W72" s="115">
        <f t="shared" si="77"/>
        <v>0</v>
      </c>
      <c r="X72" s="164">
        <v>13842856176.52</v>
      </c>
      <c r="Y72" s="175">
        <v>3.95</v>
      </c>
      <c r="Z72" s="115">
        <f t="shared" si="78"/>
        <v>-7.5104845393909672E-2</v>
      </c>
      <c r="AA72" s="115">
        <f t="shared" si="79"/>
        <v>0</v>
      </c>
      <c r="AB72" s="164">
        <v>13140276406.889999</v>
      </c>
      <c r="AC72" s="175">
        <v>3.95</v>
      </c>
      <c r="AD72" s="115">
        <f t="shared" si="80"/>
        <v>-5.0753960069433071E-2</v>
      </c>
      <c r="AE72" s="115">
        <f t="shared" si="81"/>
        <v>0</v>
      </c>
      <c r="AF72" s="164">
        <v>13071872711.709999</v>
      </c>
      <c r="AG72" s="175">
        <v>3.96</v>
      </c>
      <c r="AH72" s="115">
        <f t="shared" si="82"/>
        <v>-5.205651164547298E-3</v>
      </c>
      <c r="AI72" s="115">
        <f t="shared" si="83"/>
        <v>2.531645569620199E-3</v>
      </c>
      <c r="AJ72" s="116">
        <f t="shared" si="84"/>
        <v>-6.3577774344156138E-2</v>
      </c>
      <c r="AK72" s="116">
        <f t="shared" si="85"/>
        <v>6.3371457945126319E-4</v>
      </c>
      <c r="AL72" s="117">
        <f t="shared" si="86"/>
        <v>-0.35558238802406744</v>
      </c>
      <c r="AM72" s="117">
        <f t="shared" si="87"/>
        <v>2.5380710659899065E-3</v>
      </c>
      <c r="AN72" s="118">
        <f t="shared" si="88"/>
        <v>4.1507216078126463E-2</v>
      </c>
      <c r="AO72" s="201">
        <f t="shared" si="89"/>
        <v>1.1734126469721913E-3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31605029763.400002</v>
      </c>
      <c r="C73" s="163">
        <v>4027.94</v>
      </c>
      <c r="D73" s="163">
        <v>31684424678.740002</v>
      </c>
      <c r="E73" s="163">
        <v>4034.64</v>
      </c>
      <c r="F73" s="115">
        <f t="shared" si="54"/>
        <v>2.512097471015291E-3</v>
      </c>
      <c r="G73" s="115">
        <f t="shared" si="55"/>
        <v>1.663381281746952E-3</v>
      </c>
      <c r="H73" s="163">
        <v>31784878577.16</v>
      </c>
      <c r="I73" s="163">
        <v>4041.79</v>
      </c>
      <c r="J73" s="115">
        <f t="shared" si="70"/>
        <v>3.1704504480841006E-3</v>
      </c>
      <c r="K73" s="115">
        <f t="shared" si="71"/>
        <v>1.7721531536890754E-3</v>
      </c>
      <c r="L73" s="163">
        <v>31769608010.130001</v>
      </c>
      <c r="M73" s="163">
        <v>4048.97</v>
      </c>
      <c r="N73" s="115">
        <f t="shared" si="72"/>
        <v>-4.8043496510230224E-4</v>
      </c>
      <c r="O73" s="115">
        <f t="shared" si="73"/>
        <v>1.7764406364506411E-3</v>
      </c>
      <c r="P73" s="163">
        <v>31928128998.709999</v>
      </c>
      <c r="Q73" s="163">
        <v>4056.19</v>
      </c>
      <c r="R73" s="115">
        <f t="shared" si="74"/>
        <v>4.9897055238910188E-3</v>
      </c>
      <c r="S73" s="115">
        <f t="shared" si="75"/>
        <v>1.7831695468230821E-3</v>
      </c>
      <c r="T73" s="163">
        <v>31951427633.16</v>
      </c>
      <c r="U73" s="163">
        <v>4063.36</v>
      </c>
      <c r="V73" s="115">
        <f t="shared" si="76"/>
        <v>7.2972125773301984E-4</v>
      </c>
      <c r="W73" s="115">
        <f t="shared" si="77"/>
        <v>1.7676686742978196E-3</v>
      </c>
      <c r="X73" s="163">
        <v>32019038814.599998</v>
      </c>
      <c r="Y73" s="163">
        <v>4070.52</v>
      </c>
      <c r="Z73" s="115">
        <f t="shared" si="78"/>
        <v>2.1160613608961257E-3</v>
      </c>
      <c r="AA73" s="115">
        <f t="shared" si="79"/>
        <v>1.762088517876795E-3</v>
      </c>
      <c r="AB73" s="163">
        <v>32467524057.919998</v>
      </c>
      <c r="AC73" s="163">
        <v>4077.57</v>
      </c>
      <c r="AD73" s="115">
        <f t="shared" si="80"/>
        <v>1.4006830308581904E-2</v>
      </c>
      <c r="AE73" s="115">
        <f t="shared" si="81"/>
        <v>1.7319654491318509E-3</v>
      </c>
      <c r="AF73" s="163">
        <v>33144657440.299999</v>
      </c>
      <c r="AG73" s="163">
        <v>4084.59</v>
      </c>
      <c r="AH73" s="115">
        <f t="shared" si="82"/>
        <v>2.0855713579268877E-2</v>
      </c>
      <c r="AI73" s="115">
        <f t="shared" si="83"/>
        <v>1.7216136081048227E-3</v>
      </c>
      <c r="AJ73" s="116">
        <f t="shared" si="84"/>
        <v>5.9875181230460046E-3</v>
      </c>
      <c r="AK73" s="116">
        <f t="shared" si="85"/>
        <v>1.7473101085151296E-3</v>
      </c>
      <c r="AL73" s="117">
        <f t="shared" si="86"/>
        <v>4.6086769015559942E-2</v>
      </c>
      <c r="AM73" s="117">
        <f t="shared" si="87"/>
        <v>1.2321434778075173E-2</v>
      </c>
      <c r="AN73" s="118">
        <f t="shared" si="88"/>
        <v>7.4723268083836088E-3</v>
      </c>
      <c r="AO73" s="201">
        <f t="shared" si="89"/>
        <v>4.0221446160467634E-5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248052780.52000001</v>
      </c>
      <c r="C74" s="163">
        <v>3553.62</v>
      </c>
      <c r="D74" s="163">
        <v>249429344.00999999</v>
      </c>
      <c r="E74" s="163">
        <v>3573.41</v>
      </c>
      <c r="F74" s="115">
        <f t="shared" si="54"/>
        <v>5.5494781679699418E-3</v>
      </c>
      <c r="G74" s="115">
        <f t="shared" si="55"/>
        <v>5.5689691075579166E-3</v>
      </c>
      <c r="H74" s="163">
        <v>251930733.21000001</v>
      </c>
      <c r="I74" s="163">
        <v>3609.37</v>
      </c>
      <c r="J74" s="115">
        <f t="shared" si="70"/>
        <v>1.002844797563086E-2</v>
      </c>
      <c r="K74" s="115">
        <f t="shared" si="71"/>
        <v>1.0063216927248772E-2</v>
      </c>
      <c r="L74" s="163">
        <v>251147377.06</v>
      </c>
      <c r="M74" s="163">
        <v>3598.1</v>
      </c>
      <c r="N74" s="115">
        <f t="shared" si="72"/>
        <v>-3.109410828995721E-3</v>
      </c>
      <c r="O74" s="115">
        <f t="shared" si="73"/>
        <v>-3.1224285678664093E-3</v>
      </c>
      <c r="P74" s="163">
        <v>250979501.56</v>
      </c>
      <c r="Q74" s="163">
        <v>3595.63</v>
      </c>
      <c r="R74" s="115">
        <f t="shared" si="74"/>
        <v>-6.6843421565933358E-4</v>
      </c>
      <c r="S74" s="115">
        <f t="shared" si="75"/>
        <v>-6.8647341652533283E-4</v>
      </c>
      <c r="T74" s="163">
        <v>252263400</v>
      </c>
      <c r="U74" s="163">
        <v>3613.43</v>
      </c>
      <c r="V74" s="115">
        <f t="shared" si="76"/>
        <v>5.1155509992638366E-3</v>
      </c>
      <c r="W74" s="115">
        <f t="shared" si="77"/>
        <v>4.9504537452406744E-3</v>
      </c>
      <c r="X74" s="163">
        <v>252456910.22999999</v>
      </c>
      <c r="Y74" s="163">
        <v>3616.59</v>
      </c>
      <c r="Z74" s="115">
        <f t="shared" si="78"/>
        <v>7.6709594019580042E-4</v>
      </c>
      <c r="AA74" s="115">
        <f t="shared" si="79"/>
        <v>8.7451534968169004E-4</v>
      </c>
      <c r="AB74" s="163">
        <v>252355756.59999999</v>
      </c>
      <c r="AC74" s="163">
        <v>3615.1</v>
      </c>
      <c r="AD74" s="115">
        <f t="shared" si="80"/>
        <v>-4.0067681216505253E-4</v>
      </c>
      <c r="AE74" s="115">
        <f t="shared" si="81"/>
        <v>-4.1199030025527815E-4</v>
      </c>
      <c r="AF74" s="163">
        <v>253497310.93000001</v>
      </c>
      <c r="AG74" s="163">
        <v>3631.51</v>
      </c>
      <c r="AH74" s="115">
        <f t="shared" si="82"/>
        <v>4.523591398826101E-3</v>
      </c>
      <c r="AI74" s="115">
        <f t="shared" si="83"/>
        <v>4.53929351885157E-3</v>
      </c>
      <c r="AJ74" s="116">
        <f t="shared" si="84"/>
        <v>2.7257053281333045E-3</v>
      </c>
      <c r="AK74" s="116">
        <f t="shared" si="85"/>
        <v>2.7219445454917E-3</v>
      </c>
      <c r="AL74" s="117">
        <f t="shared" si="86"/>
        <v>1.6309095211495747E-2</v>
      </c>
      <c r="AM74" s="117">
        <f t="shared" si="87"/>
        <v>1.7300668051170361E-2</v>
      </c>
      <c r="AN74" s="118">
        <f t="shared" si="88"/>
        <v>4.2999448453806561E-3</v>
      </c>
      <c r="AO74" s="201">
        <f t="shared" si="89"/>
        <v>4.2974642344951906E-3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58081191.32</v>
      </c>
      <c r="C75" s="163">
        <v>12.453400999999999</v>
      </c>
      <c r="D75" s="163">
        <v>58106740.380000003</v>
      </c>
      <c r="E75" s="163">
        <v>12.38275</v>
      </c>
      <c r="F75" s="115">
        <f t="shared" si="54"/>
        <v>4.3988526094857627E-4</v>
      </c>
      <c r="G75" s="115">
        <f t="shared" si="55"/>
        <v>-5.6732293451403192E-3</v>
      </c>
      <c r="H75" s="163">
        <v>53677626.75</v>
      </c>
      <c r="I75" s="163">
        <v>11.438891</v>
      </c>
      <c r="J75" s="115">
        <f t="shared" si="70"/>
        <v>-7.6223749620697667E-2</v>
      </c>
      <c r="K75" s="115">
        <f t="shared" si="71"/>
        <v>-7.6223698289959813E-2</v>
      </c>
      <c r="L75" s="163">
        <v>53774056.789999999</v>
      </c>
      <c r="M75" s="163">
        <v>11.459440000000001</v>
      </c>
      <c r="N75" s="115">
        <f t="shared" si="72"/>
        <v>1.7964661598977847E-3</v>
      </c>
      <c r="O75" s="115">
        <f t="shared" si="73"/>
        <v>1.7964154042556064E-3</v>
      </c>
      <c r="P75" s="163">
        <v>53994298.399999999</v>
      </c>
      <c r="Q75" s="163">
        <v>11.515257</v>
      </c>
      <c r="R75" s="115">
        <f t="shared" si="74"/>
        <v>4.095685227173641E-3</v>
      </c>
      <c r="S75" s="115">
        <f t="shared" si="75"/>
        <v>4.8708313844305949E-3</v>
      </c>
      <c r="T75" s="163">
        <v>54123607.43</v>
      </c>
      <c r="U75" s="163">
        <v>11.54</v>
      </c>
      <c r="V75" s="115">
        <f t="shared" si="76"/>
        <v>2.3948645288814643E-3</v>
      </c>
      <c r="W75" s="115">
        <f t="shared" si="77"/>
        <v>2.148714527170264E-3</v>
      </c>
      <c r="X75" s="163">
        <v>54219841.020000003</v>
      </c>
      <c r="Y75" s="163">
        <v>11.57</v>
      </c>
      <c r="Z75" s="115">
        <f t="shared" si="78"/>
        <v>1.7780335526316484E-3</v>
      </c>
      <c r="AA75" s="115">
        <f t="shared" si="79"/>
        <v>2.599653379549492E-3</v>
      </c>
      <c r="AB75" s="163">
        <v>54330365.640000001</v>
      </c>
      <c r="AC75" s="163">
        <v>11.59</v>
      </c>
      <c r="AD75" s="115">
        <f t="shared" si="80"/>
        <v>2.0384534133773696E-3</v>
      </c>
      <c r="AE75" s="115">
        <f t="shared" si="81"/>
        <v>1.7286084701814671E-3</v>
      </c>
      <c r="AF75" s="163">
        <v>54701101.159999996</v>
      </c>
      <c r="AG75" s="163">
        <v>11.67</v>
      </c>
      <c r="AH75" s="115">
        <f t="shared" si="82"/>
        <v>6.823725841577013E-3</v>
      </c>
      <c r="AI75" s="115">
        <f t="shared" si="83"/>
        <v>6.9025021570319305E-3</v>
      </c>
      <c r="AJ75" s="116">
        <f t="shared" si="84"/>
        <v>-7.1070794545262704E-3</v>
      </c>
      <c r="AK75" s="116">
        <f t="shared" si="85"/>
        <v>-7.7312752890600963E-3</v>
      </c>
      <c r="AL75" s="117">
        <f t="shared" si="86"/>
        <v>-5.8610054491581964E-2</v>
      </c>
      <c r="AM75" s="117">
        <f t="shared" si="87"/>
        <v>-6.9330538701837321E-2</v>
      </c>
      <c r="AN75" s="118">
        <f t="shared" si="88"/>
        <v>2.7994351758236755E-2</v>
      </c>
      <c r="AO75" s="201">
        <f t="shared" si="89"/>
        <v>2.791061414383891E-2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15370605929.059999</v>
      </c>
      <c r="C76" s="163">
        <v>1139.1500000000001</v>
      </c>
      <c r="D76" s="163">
        <v>15809589769.5</v>
      </c>
      <c r="E76" s="163">
        <v>1140.29</v>
      </c>
      <c r="F76" s="115">
        <f t="shared" si="54"/>
        <v>2.8559956742502141E-2</v>
      </c>
      <c r="G76" s="115">
        <f t="shared" si="55"/>
        <v>1.0007461703900914E-3</v>
      </c>
      <c r="H76" s="163">
        <v>15899526488.77</v>
      </c>
      <c r="I76" s="163">
        <v>1142.8900000000001</v>
      </c>
      <c r="J76" s="115">
        <f t="shared" si="70"/>
        <v>5.6887446531665971E-3</v>
      </c>
      <c r="K76" s="115">
        <f t="shared" si="71"/>
        <v>2.2801217234213545E-3</v>
      </c>
      <c r="L76" s="163">
        <v>15934475298.76</v>
      </c>
      <c r="M76" s="163">
        <v>1146.67</v>
      </c>
      <c r="N76" s="115">
        <f t="shared" si="72"/>
        <v>2.1981038249588424E-3</v>
      </c>
      <c r="O76" s="115">
        <f t="shared" si="73"/>
        <v>3.3074049121087526E-3</v>
      </c>
      <c r="P76" s="163">
        <v>15965046779.940001</v>
      </c>
      <c r="Q76" s="163">
        <v>1148.1300000000001</v>
      </c>
      <c r="R76" s="115">
        <f t="shared" si="74"/>
        <v>1.9185747008801312E-3</v>
      </c>
      <c r="S76" s="115">
        <f t="shared" si="75"/>
        <v>1.2732521126392392E-3</v>
      </c>
      <c r="T76" s="163">
        <v>15840149944.360001</v>
      </c>
      <c r="U76" s="163">
        <v>1149.56</v>
      </c>
      <c r="V76" s="115">
        <f t="shared" si="76"/>
        <v>-7.8231424750306502E-3</v>
      </c>
      <c r="W76" s="115">
        <f t="shared" si="77"/>
        <v>1.2455035579593218E-3</v>
      </c>
      <c r="X76" s="163">
        <v>15608573943.93</v>
      </c>
      <c r="Y76" s="163">
        <v>1132.71</v>
      </c>
      <c r="Z76" s="115">
        <f t="shared" si="78"/>
        <v>-1.4619558605406674E-2</v>
      </c>
      <c r="AA76" s="115">
        <f t="shared" si="79"/>
        <v>-1.4657782107936871E-2</v>
      </c>
      <c r="AB76" s="163">
        <v>14795252696.43</v>
      </c>
      <c r="AC76" s="163">
        <v>1134.99</v>
      </c>
      <c r="AD76" s="115">
        <f t="shared" si="80"/>
        <v>-5.2107338596188123E-2</v>
      </c>
      <c r="AE76" s="115">
        <f t="shared" si="81"/>
        <v>2.0128717853642791E-3</v>
      </c>
      <c r="AF76" s="163">
        <v>14964147589</v>
      </c>
      <c r="AG76" s="163">
        <v>1137.29</v>
      </c>
      <c r="AH76" s="115">
        <f t="shared" si="82"/>
        <v>1.1415478737362353E-2</v>
      </c>
      <c r="AI76" s="115">
        <f t="shared" si="83"/>
        <v>2.0264495722428872E-3</v>
      </c>
      <c r="AJ76" s="116">
        <f t="shared" si="84"/>
        <v>-3.0961476272194227E-3</v>
      </c>
      <c r="AK76" s="116">
        <f t="shared" si="85"/>
        <v>-1.8892903422636827E-4</v>
      </c>
      <c r="AL76" s="117">
        <f t="shared" si="86"/>
        <v>-5.3476541316146896E-2</v>
      </c>
      <c r="AM76" s="117">
        <f t="shared" si="87"/>
        <v>-3.6518456744064273E-3</v>
      </c>
      <c r="AN76" s="118">
        <f t="shared" si="88"/>
        <v>2.3604713317219708E-2</v>
      </c>
      <c r="AO76" s="201">
        <f t="shared" si="89"/>
        <v>5.8923073197925096E-3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135767177655.2</v>
      </c>
      <c r="C77" s="163">
        <v>516.57000000000005</v>
      </c>
      <c r="D77" s="163">
        <v>136557772164.62</v>
      </c>
      <c r="E77" s="163">
        <v>515.53</v>
      </c>
      <c r="F77" s="115">
        <f t="shared" si="54"/>
        <v>5.8231637651614517E-3</v>
      </c>
      <c r="G77" s="115">
        <f t="shared" si="55"/>
        <v>-2.0132799039821849E-3</v>
      </c>
      <c r="H77" s="163">
        <v>137413579080.17999</v>
      </c>
      <c r="I77" s="163">
        <v>515.6</v>
      </c>
      <c r="J77" s="115">
        <f t="shared" si="70"/>
        <v>6.2669952943309945E-3</v>
      </c>
      <c r="K77" s="115">
        <f t="shared" si="71"/>
        <v>1.3578259267171654E-4</v>
      </c>
      <c r="L77" s="163">
        <v>137200480644.69</v>
      </c>
      <c r="M77" s="163">
        <v>516.87</v>
      </c>
      <c r="N77" s="115">
        <f t="shared" si="72"/>
        <v>-1.5507814942047947E-3</v>
      </c>
      <c r="O77" s="115">
        <f t="shared" si="73"/>
        <v>2.463149728471648E-3</v>
      </c>
      <c r="P77" s="163">
        <v>140166653805.45999</v>
      </c>
      <c r="Q77" s="163">
        <v>518.21</v>
      </c>
      <c r="R77" s="115">
        <f t="shared" si="74"/>
        <v>2.1619262168997271E-2</v>
      </c>
      <c r="S77" s="115">
        <f t="shared" si="75"/>
        <v>2.5925281018438521E-3</v>
      </c>
      <c r="T77" s="163">
        <v>153492694577.51001</v>
      </c>
      <c r="U77" s="163">
        <v>517.67999999999995</v>
      </c>
      <c r="V77" s="115">
        <f t="shared" si="76"/>
        <v>9.5072832305360497E-2</v>
      </c>
      <c r="W77" s="115">
        <f t="shared" si="77"/>
        <v>-1.0227513942225861E-3</v>
      </c>
      <c r="X77" s="163">
        <v>153901186616.85999</v>
      </c>
      <c r="Y77" s="163">
        <v>519.29999999999995</v>
      </c>
      <c r="Z77" s="115">
        <f t="shared" si="78"/>
        <v>2.6613125821678585E-3</v>
      </c>
      <c r="AA77" s="115">
        <f t="shared" si="79"/>
        <v>3.1293463143254609E-3</v>
      </c>
      <c r="AB77" s="163">
        <v>154206759499.60001</v>
      </c>
      <c r="AC77" s="163">
        <v>518.1</v>
      </c>
      <c r="AD77" s="115">
        <f t="shared" si="80"/>
        <v>1.9855134938026853E-3</v>
      </c>
      <c r="AE77" s="115">
        <f t="shared" si="81"/>
        <v>-2.3108030040437742E-3</v>
      </c>
      <c r="AF77" s="163">
        <v>154935067584.06</v>
      </c>
      <c r="AG77" s="163">
        <v>520.01</v>
      </c>
      <c r="AH77" s="115">
        <f t="shared" si="82"/>
        <v>4.7229322944295484E-3</v>
      </c>
      <c r="AI77" s="115">
        <f t="shared" si="83"/>
        <v>3.6865469986488478E-3</v>
      </c>
      <c r="AJ77" s="116">
        <f t="shared" si="84"/>
        <v>1.7075153801255689E-2</v>
      </c>
      <c r="AK77" s="116">
        <f t="shared" si="85"/>
        <v>8.3256492921412258E-4</v>
      </c>
      <c r="AL77" s="117">
        <f t="shared" si="86"/>
        <v>0.1345752433430609</v>
      </c>
      <c r="AM77" s="117">
        <f t="shared" si="87"/>
        <v>2.9618444741273645E-3</v>
      </c>
      <c r="AN77" s="118">
        <f t="shared" si="88"/>
        <v>3.2254942584824801E-2</v>
      </c>
      <c r="AO77" s="201">
        <f t="shared" si="89"/>
        <v>2.4226312319820431E-3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31379878.289999999</v>
      </c>
      <c r="C78" s="163">
        <v>0.65869999999999995</v>
      </c>
      <c r="D78" s="163">
        <v>33322987.34</v>
      </c>
      <c r="E78" s="163">
        <v>0.7</v>
      </c>
      <c r="F78" s="115">
        <f t="shared" si="54"/>
        <v>6.1922134689069909E-2</v>
      </c>
      <c r="G78" s="115">
        <f t="shared" si="55"/>
        <v>6.2699256110520726E-2</v>
      </c>
      <c r="H78" s="163">
        <v>33322987.34</v>
      </c>
      <c r="I78" s="163">
        <v>0.7</v>
      </c>
      <c r="J78" s="115">
        <f t="shared" si="70"/>
        <v>0</v>
      </c>
      <c r="K78" s="115">
        <f t="shared" si="71"/>
        <v>0</v>
      </c>
      <c r="L78" s="163">
        <v>33322987.34</v>
      </c>
      <c r="M78" s="163">
        <v>0.7</v>
      </c>
      <c r="N78" s="115">
        <f t="shared" si="72"/>
        <v>0</v>
      </c>
      <c r="O78" s="115">
        <f t="shared" si="73"/>
        <v>0</v>
      </c>
      <c r="P78" s="163">
        <v>32779359.34</v>
      </c>
      <c r="Q78" s="163">
        <v>0.7</v>
      </c>
      <c r="R78" s="115">
        <f t="shared" si="74"/>
        <v>-1.6313903506107445E-2</v>
      </c>
      <c r="S78" s="115">
        <f t="shared" si="75"/>
        <v>0</v>
      </c>
      <c r="T78" s="163">
        <v>32507545.34</v>
      </c>
      <c r="U78" s="163">
        <v>0.7</v>
      </c>
      <c r="V78" s="115">
        <f t="shared" si="76"/>
        <v>-8.292230399643925E-3</v>
      </c>
      <c r="W78" s="115">
        <f t="shared" si="77"/>
        <v>0</v>
      </c>
      <c r="X78" s="163">
        <v>32507545.34</v>
      </c>
      <c r="Y78" s="163">
        <v>0.7</v>
      </c>
      <c r="Z78" s="115">
        <f t="shared" si="78"/>
        <v>0</v>
      </c>
      <c r="AA78" s="115">
        <f t="shared" si="79"/>
        <v>0</v>
      </c>
      <c r="AB78" s="163">
        <v>32507545.34</v>
      </c>
      <c r="AC78" s="163">
        <v>0.68</v>
      </c>
      <c r="AD78" s="115">
        <f t="shared" si="80"/>
        <v>0</v>
      </c>
      <c r="AE78" s="115">
        <f t="shared" si="81"/>
        <v>-2.8571428571428439E-2</v>
      </c>
      <c r="AF78" s="163">
        <v>31391387.550000001</v>
      </c>
      <c r="AG78" s="163">
        <v>0.68</v>
      </c>
      <c r="AH78" s="115">
        <f t="shared" si="82"/>
        <v>-3.4335345173742947E-2</v>
      </c>
      <c r="AI78" s="115">
        <f t="shared" si="83"/>
        <v>0</v>
      </c>
      <c r="AJ78" s="116">
        <f t="shared" si="84"/>
        <v>3.7258195119694876E-4</v>
      </c>
      <c r="AK78" s="116">
        <f t="shared" si="85"/>
        <v>4.2659784423865355E-3</v>
      </c>
      <c r="AL78" s="117">
        <f t="shared" si="86"/>
        <v>-5.7965985170884117E-2</v>
      </c>
      <c r="AM78" s="117">
        <f t="shared" si="87"/>
        <v>3.233642022164885E-2</v>
      </c>
      <c r="AN78" s="118">
        <f t="shared" si="88"/>
        <v>2.7638122447021535E-2</v>
      </c>
      <c r="AO78" s="201">
        <f t="shared" si="89"/>
        <v>2.5640187961361565E-2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1303036481.6500001</v>
      </c>
      <c r="C79" s="163">
        <v>1166.5899999999999</v>
      </c>
      <c r="D79" s="163">
        <v>1305625702.99</v>
      </c>
      <c r="E79" s="163">
        <v>1168.8499999999999</v>
      </c>
      <c r="F79" s="115">
        <f t="shared" si="54"/>
        <v>1.9870674201855443E-3</v>
      </c>
      <c r="G79" s="115">
        <f t="shared" si="55"/>
        <v>1.9372701634678773E-3</v>
      </c>
      <c r="H79" s="163">
        <v>1198106206.21</v>
      </c>
      <c r="I79" s="163">
        <v>1170.76</v>
      </c>
      <c r="J79" s="115">
        <f t="shared" si="70"/>
        <v>-8.2350934524167738E-2</v>
      </c>
      <c r="K79" s="115">
        <f t="shared" si="71"/>
        <v>1.6340847841896581E-3</v>
      </c>
      <c r="L79" s="163">
        <v>1200286627.21</v>
      </c>
      <c r="M79" s="163">
        <v>1176.0899999999999</v>
      </c>
      <c r="N79" s="115">
        <f t="shared" si="72"/>
        <v>1.8198895796536949E-3</v>
      </c>
      <c r="O79" s="115">
        <f t="shared" si="73"/>
        <v>4.5525983122073925E-3</v>
      </c>
      <c r="P79" s="163">
        <v>1202106742.6199999</v>
      </c>
      <c r="Q79" s="163">
        <v>1178.03</v>
      </c>
      <c r="R79" s="115">
        <f t="shared" si="74"/>
        <v>1.5164006402625723E-3</v>
      </c>
      <c r="S79" s="115">
        <f t="shared" si="75"/>
        <v>1.6495336241274517E-3</v>
      </c>
      <c r="T79" s="163">
        <v>1206060337.76</v>
      </c>
      <c r="U79" s="163">
        <v>1149.6400000000001</v>
      </c>
      <c r="V79" s="115">
        <f t="shared" si="76"/>
        <v>3.2888885818768616E-3</v>
      </c>
      <c r="W79" s="115">
        <f t="shared" si="77"/>
        <v>-2.4099556038470898E-2</v>
      </c>
      <c r="X79" s="163">
        <v>939830635.28999996</v>
      </c>
      <c r="Y79" s="163">
        <v>1160.56</v>
      </c>
      <c r="Z79" s="115">
        <f t="shared" si="78"/>
        <v>-0.22074326974756914</v>
      </c>
      <c r="AA79" s="115">
        <f t="shared" si="79"/>
        <v>9.4986256567271884E-3</v>
      </c>
      <c r="AB79" s="163">
        <v>923285602.01999998</v>
      </c>
      <c r="AC79" s="163">
        <v>1143.5999999999999</v>
      </c>
      <c r="AD79" s="115">
        <f t="shared" si="80"/>
        <v>-1.760427107687838E-2</v>
      </c>
      <c r="AE79" s="115">
        <f t="shared" si="81"/>
        <v>-1.4613634796994587E-2</v>
      </c>
      <c r="AF79" s="163">
        <v>881390690.19000006</v>
      </c>
      <c r="AG79" s="163">
        <v>1143.5999999999999</v>
      </c>
      <c r="AH79" s="115">
        <f t="shared" si="82"/>
        <v>-4.5375896405554915E-2</v>
      </c>
      <c r="AI79" s="115">
        <f t="shared" si="83"/>
        <v>0</v>
      </c>
      <c r="AJ79" s="116">
        <f t="shared" si="84"/>
        <v>-4.4682765691523935E-2</v>
      </c>
      <c r="AK79" s="116">
        <f t="shared" si="85"/>
        <v>-2.4301347868432395E-3</v>
      </c>
      <c r="AL79" s="117">
        <f t="shared" si="86"/>
        <v>-0.32492850885859836</v>
      </c>
      <c r="AM79" s="117">
        <f t="shared" si="87"/>
        <v>-1.9707009317755177E-2</v>
      </c>
      <c r="AN79" s="118">
        <f t="shared" si="88"/>
        <v>7.739151871756543E-2</v>
      </c>
      <c r="AO79" s="201">
        <f t="shared" si="89"/>
        <v>1.1130374998674218E-2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272358944.44</v>
      </c>
      <c r="C80" s="163">
        <v>149.41999999999999</v>
      </c>
      <c r="D80" s="163">
        <v>273967695.69</v>
      </c>
      <c r="E80" s="163">
        <v>149.77000000000001</v>
      </c>
      <c r="F80" s="115">
        <f t="shared" si="54"/>
        <v>5.9067318435521545E-3</v>
      </c>
      <c r="G80" s="115">
        <f t="shared" si="55"/>
        <v>2.3423905768974887E-3</v>
      </c>
      <c r="H80" s="163">
        <v>274684931.88</v>
      </c>
      <c r="I80" s="163">
        <v>150.16</v>
      </c>
      <c r="J80" s="115">
        <f t="shared" si="70"/>
        <v>2.6179589830604148E-3</v>
      </c>
      <c r="K80" s="115">
        <f t="shared" si="71"/>
        <v>2.6039927889429547E-3</v>
      </c>
      <c r="L80" s="163">
        <v>275043326.64999998</v>
      </c>
      <c r="M80" s="163">
        <v>150.36000000000001</v>
      </c>
      <c r="N80" s="115">
        <f t="shared" si="72"/>
        <v>1.3047485624604657E-3</v>
      </c>
      <c r="O80" s="115">
        <f t="shared" si="73"/>
        <v>1.3319126265318132E-3</v>
      </c>
      <c r="P80" s="163">
        <v>275092576.38</v>
      </c>
      <c r="Q80" s="163">
        <v>150.38</v>
      </c>
      <c r="R80" s="115">
        <f t="shared" si="74"/>
        <v>1.7906171583901279E-4</v>
      </c>
      <c r="S80" s="115">
        <f t="shared" si="75"/>
        <v>1.3301409949442543E-4</v>
      </c>
      <c r="T80" s="163">
        <v>175512502.43000001</v>
      </c>
      <c r="U80" s="163">
        <v>151.27000000000001</v>
      </c>
      <c r="V80" s="115">
        <f t="shared" si="76"/>
        <v>-0.36198749984603268</v>
      </c>
      <c r="W80" s="115">
        <f t="shared" si="77"/>
        <v>5.9183402048145683E-3</v>
      </c>
      <c r="X80" s="163">
        <v>175748158.55000001</v>
      </c>
      <c r="Y80" s="163">
        <v>151.47999999999999</v>
      </c>
      <c r="Z80" s="115">
        <f t="shared" si="78"/>
        <v>1.3426742638689912E-3</v>
      </c>
      <c r="AA80" s="115">
        <f t="shared" si="79"/>
        <v>1.3882461823228633E-3</v>
      </c>
      <c r="AB80" s="163">
        <v>175983764.74000001</v>
      </c>
      <c r="AC80" s="163">
        <v>151.68</v>
      </c>
      <c r="AD80" s="115">
        <f t="shared" si="80"/>
        <v>1.3405898072779414E-3</v>
      </c>
      <c r="AE80" s="115">
        <f t="shared" si="81"/>
        <v>1.3203063110642796E-3</v>
      </c>
      <c r="AF80" s="163">
        <v>176219321</v>
      </c>
      <c r="AG80" s="163">
        <v>151.88</v>
      </c>
      <c r="AH80" s="115">
        <f t="shared" si="82"/>
        <v>1.3385113129498246E-3</v>
      </c>
      <c r="AI80" s="115">
        <f t="shared" si="83"/>
        <v>1.3185654008438068E-3</v>
      </c>
      <c r="AJ80" s="116">
        <f t="shared" si="84"/>
        <v>-4.3494652919627994E-2</v>
      </c>
      <c r="AK80" s="116">
        <f t="shared" si="85"/>
        <v>2.044596023864025E-3</v>
      </c>
      <c r="AL80" s="117">
        <f t="shared" si="86"/>
        <v>-0.35678795795181728</v>
      </c>
      <c r="AM80" s="117">
        <f t="shared" si="87"/>
        <v>1.5125150582251503E-2</v>
      </c>
      <c r="AN80" s="118">
        <f t="shared" si="88"/>
        <v>0.1287020593541274</v>
      </c>
      <c r="AO80" s="201">
        <f t="shared" si="89"/>
        <v>1.7341969966601955E-3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599596270.55999994</v>
      </c>
      <c r="C81" s="163">
        <v>173.514903</v>
      </c>
      <c r="D81" s="163">
        <v>623944998.66999996</v>
      </c>
      <c r="E81" s="163">
        <v>173.92787300000001</v>
      </c>
      <c r="F81" s="115">
        <f t="shared" si="54"/>
        <v>4.0608538287369988E-2</v>
      </c>
      <c r="G81" s="115">
        <f t="shared" si="55"/>
        <v>2.3800261122239245E-3</v>
      </c>
      <c r="H81" s="163">
        <v>637092385.01999998</v>
      </c>
      <c r="I81" s="163">
        <v>174.44467599999999</v>
      </c>
      <c r="J81" s="115">
        <f t="shared" si="70"/>
        <v>2.1071386705599E-2</v>
      </c>
      <c r="K81" s="115">
        <f t="shared" si="71"/>
        <v>2.971363882544471E-3</v>
      </c>
      <c r="L81" s="163">
        <v>633470630.19000006</v>
      </c>
      <c r="M81" s="163">
        <v>174.72246100000001</v>
      </c>
      <c r="N81" s="115">
        <f t="shared" si="72"/>
        <v>-5.6848188977901967E-3</v>
      </c>
      <c r="O81" s="115">
        <f t="shared" si="73"/>
        <v>1.5923959754439445E-3</v>
      </c>
      <c r="P81" s="163">
        <v>629536068.39999998</v>
      </c>
      <c r="Q81" s="163">
        <v>175.117154</v>
      </c>
      <c r="R81" s="115">
        <f t="shared" si="74"/>
        <v>-6.211119509707921E-3</v>
      </c>
      <c r="S81" s="115">
        <f t="shared" si="75"/>
        <v>2.2589711576921382E-3</v>
      </c>
      <c r="T81" s="163">
        <v>639971088.41999996</v>
      </c>
      <c r="U81" s="163">
        <v>175.68364</v>
      </c>
      <c r="V81" s="115">
        <f t="shared" si="76"/>
        <v>1.6575730198463687E-2</v>
      </c>
      <c r="W81" s="115">
        <f t="shared" si="77"/>
        <v>3.2348972505571762E-3</v>
      </c>
      <c r="X81" s="163">
        <v>669942551.89999998</v>
      </c>
      <c r="Y81" s="163">
        <v>176.04737800000001</v>
      </c>
      <c r="Z81" s="115">
        <f t="shared" si="78"/>
        <v>4.6832527316187693E-2</v>
      </c>
      <c r="AA81" s="115">
        <f t="shared" si="79"/>
        <v>2.0704147523355736E-3</v>
      </c>
      <c r="AB81" s="163">
        <v>672764209.20000005</v>
      </c>
      <c r="AC81" s="163">
        <v>176.435114</v>
      </c>
      <c r="AD81" s="115">
        <f t="shared" si="80"/>
        <v>4.2117899392980348E-3</v>
      </c>
      <c r="AE81" s="115">
        <f t="shared" si="81"/>
        <v>2.202452569330454E-3</v>
      </c>
      <c r="AF81" s="163">
        <v>681030994.02999997</v>
      </c>
      <c r="AG81" s="163">
        <v>177.82286999999999</v>
      </c>
      <c r="AH81" s="115">
        <f t="shared" si="82"/>
        <v>1.2287789268442437E-2</v>
      </c>
      <c r="AI81" s="115">
        <f t="shared" si="83"/>
        <v>7.8655318011129922E-3</v>
      </c>
      <c r="AJ81" s="116">
        <f t="shared" si="84"/>
        <v>1.621147791348284E-2</v>
      </c>
      <c r="AK81" s="116">
        <f t="shared" si="85"/>
        <v>3.0720066876550843E-3</v>
      </c>
      <c r="AL81" s="117">
        <f t="shared" si="86"/>
        <v>9.1492031319562489E-2</v>
      </c>
      <c r="AM81" s="117">
        <f t="shared" si="87"/>
        <v>1.6829741708122875E-2</v>
      </c>
      <c r="AN81" s="118">
        <f t="shared" si="88"/>
        <v>1.963315398545331E-2</v>
      </c>
      <c r="AO81" s="201">
        <f t="shared" si="89"/>
        <v>2.0036740482742223E-3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1186946747.46</v>
      </c>
      <c r="C82" s="163">
        <v>1.3454999999999999</v>
      </c>
      <c r="D82" s="163">
        <v>1182613620.05</v>
      </c>
      <c r="E82" s="163">
        <v>1.3645</v>
      </c>
      <c r="F82" s="115">
        <f t="shared" si="54"/>
        <v>-3.6506502244289707E-3</v>
      </c>
      <c r="G82" s="115">
        <f t="shared" si="55"/>
        <v>1.4121144555927261E-2</v>
      </c>
      <c r="H82" s="163">
        <v>1179318869.5999999</v>
      </c>
      <c r="I82" s="163">
        <v>1.3607</v>
      </c>
      <c r="J82" s="115">
        <f t="shared" si="70"/>
        <v>-2.7859906178492586E-3</v>
      </c>
      <c r="K82" s="115">
        <f t="shared" si="71"/>
        <v>-2.7849028948332909E-3</v>
      </c>
      <c r="L82" s="163">
        <v>1180986341.3699999</v>
      </c>
      <c r="M82" s="163">
        <v>1.3626</v>
      </c>
      <c r="N82" s="115">
        <f t="shared" si="72"/>
        <v>1.4139278298544924E-3</v>
      </c>
      <c r="O82" s="115">
        <f t="shared" si="73"/>
        <v>1.3963401190563774E-3</v>
      </c>
      <c r="P82" s="163">
        <v>1181680226.8800001</v>
      </c>
      <c r="Q82" s="163">
        <v>1.3633999999999999</v>
      </c>
      <c r="R82" s="115">
        <f t="shared" si="74"/>
        <v>5.8754744715784689E-4</v>
      </c>
      <c r="S82" s="115">
        <f t="shared" si="75"/>
        <v>5.8711287244966382E-4</v>
      </c>
      <c r="T82" s="163">
        <v>1179264749.46</v>
      </c>
      <c r="U82" s="163">
        <v>1.39</v>
      </c>
      <c r="V82" s="115">
        <f t="shared" si="76"/>
        <v>-2.044104119756392E-3</v>
      </c>
      <c r="W82" s="115">
        <f t="shared" si="77"/>
        <v>1.9510048408390757E-2</v>
      </c>
      <c r="X82" s="163">
        <v>1175485885.8</v>
      </c>
      <c r="Y82" s="163">
        <v>1.3855</v>
      </c>
      <c r="Z82" s="115">
        <f t="shared" si="78"/>
        <v>-3.2044234865245269E-3</v>
      </c>
      <c r="AA82" s="115">
        <f t="shared" si="79"/>
        <v>-3.2374100719424091E-3</v>
      </c>
      <c r="AB82" s="163">
        <v>1185127705.22</v>
      </c>
      <c r="AC82" s="163">
        <v>1.3582000000000001</v>
      </c>
      <c r="AD82" s="115">
        <f t="shared" si="80"/>
        <v>8.2024119017287452E-3</v>
      </c>
      <c r="AE82" s="115">
        <f t="shared" si="81"/>
        <v>-1.97040779501984E-2</v>
      </c>
      <c r="AF82" s="163">
        <v>1191732404.52</v>
      </c>
      <c r="AG82" s="163">
        <v>1.3663000000000001</v>
      </c>
      <c r="AH82" s="115">
        <f t="shared" si="82"/>
        <v>5.5729853170328972E-3</v>
      </c>
      <c r="AI82" s="115">
        <f t="shared" si="83"/>
        <v>5.9637755853335266E-3</v>
      </c>
      <c r="AJ82" s="116">
        <f t="shared" si="84"/>
        <v>5.1146300590185429E-4</v>
      </c>
      <c r="AK82" s="116">
        <f t="shared" si="85"/>
        <v>1.9815038280229357E-3</v>
      </c>
      <c r="AL82" s="117">
        <f t="shared" si="86"/>
        <v>7.7107047605408886E-3</v>
      </c>
      <c r="AM82" s="117">
        <f t="shared" si="87"/>
        <v>9.4388703084356419E-3</v>
      </c>
      <c r="AN82" s="118">
        <f t="shared" si="88"/>
        <v>4.3772962517027655E-3</v>
      </c>
      <c r="AO82" s="201">
        <f t="shared" si="89"/>
        <v>1.1910296479239845E-2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1881107606.71</v>
      </c>
      <c r="C83" s="163">
        <v>539.54999999999995</v>
      </c>
      <c r="D83" s="163">
        <v>1697096096.6400001</v>
      </c>
      <c r="E83" s="163">
        <v>490.5</v>
      </c>
      <c r="F83" s="115">
        <f t="shared" si="54"/>
        <v>-9.7820831415290729E-2</v>
      </c>
      <c r="G83" s="115">
        <f t="shared" si="55"/>
        <v>-9.0909090909090828E-2</v>
      </c>
      <c r="H83" s="163">
        <v>1977971188.05</v>
      </c>
      <c r="I83" s="163">
        <v>547.17999999999995</v>
      </c>
      <c r="J83" s="115">
        <f t="shared" si="70"/>
        <v>0.16550335126342644</v>
      </c>
      <c r="K83" s="115">
        <f t="shared" si="71"/>
        <v>0.11555555555555545</v>
      </c>
      <c r="L83" s="163">
        <v>1961425451.45</v>
      </c>
      <c r="M83" s="163">
        <v>542.82000000000005</v>
      </c>
      <c r="N83" s="115">
        <f t="shared" si="72"/>
        <v>-8.3650038483683194E-3</v>
      </c>
      <c r="O83" s="115">
        <f t="shared" si="73"/>
        <v>-7.9681274900396584E-3</v>
      </c>
      <c r="P83" s="163">
        <v>1988972900.2</v>
      </c>
      <c r="Q83" s="163">
        <v>545</v>
      </c>
      <c r="R83" s="115">
        <f t="shared" si="74"/>
        <v>1.4044606553685392E-2</v>
      </c>
      <c r="S83" s="115">
        <f t="shared" si="75"/>
        <v>4.0160642570280201E-3</v>
      </c>
      <c r="T83" s="163">
        <v>1963451760.27</v>
      </c>
      <c r="U83" s="163">
        <v>548.27</v>
      </c>
      <c r="V83" s="115">
        <f t="shared" si="76"/>
        <v>-1.2831316066414883E-2</v>
      </c>
      <c r="W83" s="115">
        <f t="shared" si="77"/>
        <v>5.9999999999999663E-3</v>
      </c>
      <c r="X83" s="163">
        <v>1970039482.01</v>
      </c>
      <c r="Y83" s="163">
        <v>548.27</v>
      </c>
      <c r="Z83" s="115">
        <f t="shared" si="78"/>
        <v>3.3551737166662614E-3</v>
      </c>
      <c r="AA83" s="115">
        <f t="shared" si="79"/>
        <v>0</v>
      </c>
      <c r="AB83" s="163">
        <v>1978475143.47</v>
      </c>
      <c r="AC83" s="163">
        <v>551.54</v>
      </c>
      <c r="AD83" s="115">
        <f t="shared" si="80"/>
        <v>4.2819758370493503E-3</v>
      </c>
      <c r="AE83" s="115">
        <f t="shared" si="81"/>
        <v>5.9642147117295891E-3</v>
      </c>
      <c r="AF83" s="163">
        <v>1977849178.05</v>
      </c>
      <c r="AG83" s="163">
        <v>549.36</v>
      </c>
      <c r="AH83" s="115">
        <f t="shared" si="82"/>
        <v>-3.1638781112114991E-4</v>
      </c>
      <c r="AI83" s="115">
        <f t="shared" si="83"/>
        <v>-3.9525691699603838E-3</v>
      </c>
      <c r="AJ83" s="116">
        <f t="shared" si="84"/>
        <v>8.4814460287040462E-3</v>
      </c>
      <c r="AK83" s="116">
        <f t="shared" si="85"/>
        <v>3.5882558694027697E-3</v>
      </c>
      <c r="AL83" s="117">
        <f t="shared" si="86"/>
        <v>0.16543145786844335</v>
      </c>
      <c r="AM83" s="117">
        <f t="shared" si="87"/>
        <v>2.222222222222224E-2</v>
      </c>
      <c r="AN83" s="118">
        <f t="shared" si="88"/>
        <v>7.2551808550770591E-2</v>
      </c>
      <c r="AO83" s="201">
        <f t="shared" si="89"/>
        <v>5.5653724142082368E-2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10057646188.52</v>
      </c>
      <c r="C84" s="175">
        <v>113.71</v>
      </c>
      <c r="D84" s="163">
        <v>9944441144.9200001</v>
      </c>
      <c r="E84" s="175">
        <v>113.91</v>
      </c>
      <c r="F84" s="115">
        <f t="shared" si="54"/>
        <v>-1.1255620000752749E-2</v>
      </c>
      <c r="G84" s="115">
        <f t="shared" si="55"/>
        <v>1.7588602585524831E-3</v>
      </c>
      <c r="H84" s="163">
        <v>9807434024.0599995</v>
      </c>
      <c r="I84" s="175">
        <v>114.01</v>
      </c>
      <c r="J84" s="115">
        <f t="shared" si="70"/>
        <v>-1.3777256948218661E-2</v>
      </c>
      <c r="K84" s="115">
        <f t="shared" si="71"/>
        <v>8.7788605039073415E-4</v>
      </c>
      <c r="L84" s="163">
        <v>9796371561.0300007</v>
      </c>
      <c r="M84" s="175">
        <v>114.42</v>
      </c>
      <c r="N84" s="115">
        <f t="shared" si="72"/>
        <v>-1.1279671117705092E-3</v>
      </c>
      <c r="O84" s="115">
        <f t="shared" si="73"/>
        <v>3.5961757740548776E-3</v>
      </c>
      <c r="P84" s="163">
        <v>9438663555.7999992</v>
      </c>
      <c r="Q84" s="175">
        <v>114.52</v>
      </c>
      <c r="R84" s="115">
        <f t="shared" si="74"/>
        <v>-3.6514336252104311E-2</v>
      </c>
      <c r="S84" s="115">
        <f t="shared" si="75"/>
        <v>8.7397308162903611E-4</v>
      </c>
      <c r="T84" s="163">
        <v>9247115514.1200008</v>
      </c>
      <c r="U84" s="175">
        <v>114.52</v>
      </c>
      <c r="V84" s="115">
        <f t="shared" si="76"/>
        <v>-2.0293979179106702E-2</v>
      </c>
      <c r="W84" s="115">
        <f t="shared" si="77"/>
        <v>0</v>
      </c>
      <c r="X84" s="163">
        <v>9215942913.9699993</v>
      </c>
      <c r="Y84" s="175">
        <v>114.7</v>
      </c>
      <c r="Z84" s="115">
        <f t="shared" si="78"/>
        <v>-3.3710620465811341E-3</v>
      </c>
      <c r="AA84" s="115">
        <f t="shared" si="79"/>
        <v>1.571777855396497E-3</v>
      </c>
      <c r="AB84" s="163">
        <v>9166751077.1399994</v>
      </c>
      <c r="AC84" s="175">
        <v>114.78</v>
      </c>
      <c r="AD84" s="115">
        <f t="shared" si="80"/>
        <v>-5.3376889689097807E-3</v>
      </c>
      <c r="AE84" s="115">
        <f t="shared" si="81"/>
        <v>6.9747166521358578E-4</v>
      </c>
      <c r="AF84" s="163">
        <v>9076530145.75</v>
      </c>
      <c r="AG84" s="175">
        <v>114.86</v>
      </c>
      <c r="AH84" s="115">
        <f t="shared" si="82"/>
        <v>-9.8421927933651353E-3</v>
      </c>
      <c r="AI84" s="115">
        <f t="shared" si="83"/>
        <v>6.9698553755008095E-4</v>
      </c>
      <c r="AJ84" s="116">
        <f t="shared" si="84"/>
        <v>-1.2690012912601124E-2</v>
      </c>
      <c r="AK84" s="116">
        <f t="shared" si="85"/>
        <v>1.2591412778484119E-3</v>
      </c>
      <c r="AL84" s="117">
        <f t="shared" si="86"/>
        <v>-8.7275995354787944E-2</v>
      </c>
      <c r="AM84" s="117">
        <f t="shared" si="87"/>
        <v>9.4099023832557166E-3</v>
      </c>
      <c r="AN84" s="118">
        <f t="shared" si="88"/>
        <v>1.1410200720246521E-2</v>
      </c>
      <c r="AO84" s="201">
        <f t="shared" si="89"/>
        <v>1.0902050659845114E-3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383642864.25999999</v>
      </c>
      <c r="C85" s="175">
        <v>1.0464</v>
      </c>
      <c r="D85" s="163">
        <v>380430205.77999997</v>
      </c>
      <c r="E85" s="175">
        <v>1.03</v>
      </c>
      <c r="F85" s="115">
        <f t="shared" si="54"/>
        <v>-8.3740863685731332E-3</v>
      </c>
      <c r="G85" s="115">
        <f t="shared" si="55"/>
        <v>-1.5672782874617708E-2</v>
      </c>
      <c r="H85" s="163">
        <v>392041401.06</v>
      </c>
      <c r="I85" s="175">
        <v>1.0623</v>
      </c>
      <c r="J85" s="115">
        <f t="shared" si="70"/>
        <v>3.0521223350794342E-2</v>
      </c>
      <c r="K85" s="115">
        <f t="shared" si="71"/>
        <v>3.1359223300970872E-2</v>
      </c>
      <c r="L85" s="163">
        <v>394651522.74000001</v>
      </c>
      <c r="M85" s="175">
        <v>1.069</v>
      </c>
      <c r="N85" s="115">
        <f t="shared" si="72"/>
        <v>6.6577705133763175E-3</v>
      </c>
      <c r="O85" s="115">
        <f t="shared" si="73"/>
        <v>6.307069566035892E-3</v>
      </c>
      <c r="P85" s="163">
        <v>398303959.72000003</v>
      </c>
      <c r="Q85" s="175">
        <v>1.0754999999999999</v>
      </c>
      <c r="R85" s="115">
        <f t="shared" si="74"/>
        <v>9.2548407127426117E-3</v>
      </c>
      <c r="S85" s="115">
        <f t="shared" si="75"/>
        <v>6.0804490177735742E-3</v>
      </c>
      <c r="T85" s="163">
        <v>393723868.41000003</v>
      </c>
      <c r="U85" s="175">
        <v>1.1006</v>
      </c>
      <c r="V85" s="115">
        <f t="shared" si="76"/>
        <v>-1.1498985129898578E-2</v>
      </c>
      <c r="W85" s="115">
        <f t="shared" si="77"/>
        <v>2.333798233379835E-2</v>
      </c>
      <c r="X85" s="163">
        <v>444408328.97000003</v>
      </c>
      <c r="Y85" s="175">
        <v>1.1009</v>
      </c>
      <c r="Z85" s="115">
        <f t="shared" si="78"/>
        <v>0.12873098287051343</v>
      </c>
      <c r="AA85" s="115">
        <f t="shared" si="79"/>
        <v>2.7257859349442753E-4</v>
      </c>
      <c r="AB85" s="163">
        <v>420901097.19999999</v>
      </c>
      <c r="AC85" s="175">
        <v>1.0900000000000001</v>
      </c>
      <c r="AD85" s="115">
        <f t="shared" si="80"/>
        <v>-5.2895569766845903E-2</v>
      </c>
      <c r="AE85" s="115">
        <f t="shared" si="81"/>
        <v>-9.9009900990098196E-3</v>
      </c>
      <c r="AF85" s="163">
        <v>422938819.91000003</v>
      </c>
      <c r="AG85" s="175">
        <v>1.0978000000000001</v>
      </c>
      <c r="AH85" s="115">
        <f t="shared" si="82"/>
        <v>4.841333803964335E-3</v>
      </c>
      <c r="AI85" s="115">
        <f t="shared" si="83"/>
        <v>7.1559633027523202E-3</v>
      </c>
      <c r="AJ85" s="116">
        <f t="shared" si="84"/>
        <v>1.340468874825918E-2</v>
      </c>
      <c r="AK85" s="116">
        <f t="shared" si="85"/>
        <v>6.1174366426497385E-3</v>
      </c>
      <c r="AL85" s="117">
        <f t="shared" si="86"/>
        <v>0.11173827283993973</v>
      </c>
      <c r="AM85" s="117">
        <f t="shared" si="87"/>
        <v>4.1666666666666748E-2</v>
      </c>
      <c r="AN85" s="118">
        <f t="shared" si="88"/>
        <v>5.2398794100695388E-2</v>
      </c>
      <c r="AO85" s="201">
        <f t="shared" si="89"/>
        <v>1.5585601787099612E-2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2030491627.0699999</v>
      </c>
      <c r="C86" s="174">
        <v>40443.32</v>
      </c>
      <c r="D86" s="163">
        <v>2236108255.29</v>
      </c>
      <c r="E86" s="174">
        <v>43681.37</v>
      </c>
      <c r="F86" s="115">
        <f t="shared" si="54"/>
        <v>0.10126445510967454</v>
      </c>
      <c r="G86" s="115">
        <f t="shared" si="55"/>
        <v>8.0063901776609908E-2</v>
      </c>
      <c r="H86" s="163">
        <v>2284444795.1399999</v>
      </c>
      <c r="I86" s="175">
        <v>43736.2</v>
      </c>
      <c r="J86" s="115">
        <f t="shared" si="70"/>
        <v>2.1616368409556788E-2</v>
      </c>
      <c r="K86" s="115">
        <f t="shared" si="71"/>
        <v>1.2552261982624279E-3</v>
      </c>
      <c r="L86" s="163">
        <v>2473426790.2199998</v>
      </c>
      <c r="M86" s="174">
        <v>43778.58</v>
      </c>
      <c r="N86" s="115">
        <f t="shared" si="72"/>
        <v>8.2725568804309119E-2</v>
      </c>
      <c r="O86" s="115">
        <f t="shared" si="73"/>
        <v>9.6899136184681477E-4</v>
      </c>
      <c r="P86" s="163">
        <v>2629494501.4499998</v>
      </c>
      <c r="Q86" s="174">
        <v>43815.46</v>
      </c>
      <c r="R86" s="115">
        <f t="shared" si="74"/>
        <v>6.3097768588541298E-2</v>
      </c>
      <c r="S86" s="115">
        <f t="shared" si="75"/>
        <v>8.4242111096333823E-4</v>
      </c>
      <c r="T86" s="163">
        <v>2749981292.9200001</v>
      </c>
      <c r="U86" s="174">
        <v>43850.01</v>
      </c>
      <c r="V86" s="115">
        <f t="shared" si="76"/>
        <v>4.5821275307310748E-2</v>
      </c>
      <c r="W86" s="115">
        <f t="shared" si="77"/>
        <v>7.885344579288432E-4</v>
      </c>
      <c r="X86" s="163">
        <v>2875335189.4400001</v>
      </c>
      <c r="Y86" s="174">
        <v>43883.66</v>
      </c>
      <c r="Z86" s="115">
        <f t="shared" si="78"/>
        <v>4.558354518364597E-2</v>
      </c>
      <c r="AA86" s="115">
        <f t="shared" si="79"/>
        <v>7.673886505385393E-4</v>
      </c>
      <c r="AB86" s="163">
        <v>2917224948.6399999</v>
      </c>
      <c r="AC86" s="174">
        <v>43920.53</v>
      </c>
      <c r="AD86" s="115">
        <f t="shared" si="80"/>
        <v>1.4568652501400456E-2</v>
      </c>
      <c r="AE86" s="115">
        <f t="shared" si="81"/>
        <v>8.4017604730314977E-4</v>
      </c>
      <c r="AF86" s="163">
        <v>2983203721.9299998</v>
      </c>
      <c r="AG86" s="174">
        <v>43913.41</v>
      </c>
      <c r="AH86" s="115">
        <f t="shared" si="82"/>
        <v>2.2616964564477291E-2</v>
      </c>
      <c r="AI86" s="115">
        <f t="shared" si="83"/>
        <v>-1.6211097634740164E-4</v>
      </c>
      <c r="AJ86" s="116">
        <f t="shared" si="84"/>
        <v>4.9661824808614523E-2</v>
      </c>
      <c r="AK86" s="116">
        <f t="shared" si="85"/>
        <v>1.0670566078388202E-2</v>
      </c>
      <c r="AL86" s="117">
        <f t="shared" si="86"/>
        <v>0.33410523165530254</v>
      </c>
      <c r="AM86" s="117">
        <f t="shared" si="87"/>
        <v>8.5977362887122002E-2</v>
      </c>
      <c r="AN86" s="118">
        <f t="shared" si="88"/>
        <v>3.0977992705120833E-2</v>
      </c>
      <c r="AO86" s="201">
        <f t="shared" si="89"/>
        <v>2.8042079559925683E-2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2005602587.3199999</v>
      </c>
      <c r="C87" s="174">
        <v>0.96109999999999995</v>
      </c>
      <c r="D87" s="163">
        <v>1922312745.5799999</v>
      </c>
      <c r="E87" s="174">
        <v>0.96220000000000006</v>
      </c>
      <c r="F87" s="115">
        <f t="shared" si="54"/>
        <v>-4.1528587102241742E-2</v>
      </c>
      <c r="G87" s="115">
        <f t="shared" si="55"/>
        <v>1.1445219019874113E-3</v>
      </c>
      <c r="H87" s="163">
        <v>1918653706.28</v>
      </c>
      <c r="I87" s="175">
        <v>0.96079999999999999</v>
      </c>
      <c r="J87" s="115">
        <f t="shared" si="70"/>
        <v>-1.9034568170102559E-3</v>
      </c>
      <c r="K87" s="115">
        <f t="shared" si="71"/>
        <v>-1.4549989607150985E-3</v>
      </c>
      <c r="L87" s="163">
        <v>1915533244.48</v>
      </c>
      <c r="M87" s="174">
        <v>0.96130000000000004</v>
      </c>
      <c r="N87" s="115">
        <f t="shared" si="72"/>
        <v>-1.6263809304338142E-3</v>
      </c>
      <c r="O87" s="115">
        <f t="shared" si="73"/>
        <v>5.2039966694427135E-4</v>
      </c>
      <c r="P87" s="163">
        <v>1914733881.8</v>
      </c>
      <c r="Q87" s="174">
        <v>0.96260000000000001</v>
      </c>
      <c r="R87" s="115">
        <f t="shared" si="74"/>
        <v>-4.1730556350488482E-4</v>
      </c>
      <c r="S87" s="115">
        <f t="shared" si="75"/>
        <v>1.3523353791740017E-3</v>
      </c>
      <c r="T87" s="163">
        <v>1893128619.28</v>
      </c>
      <c r="U87" s="174">
        <v>0.9667</v>
      </c>
      <c r="V87" s="115">
        <f t="shared" si="76"/>
        <v>-1.1283689459597039E-2</v>
      </c>
      <c r="W87" s="115">
        <f t="shared" si="77"/>
        <v>4.2592977353002204E-3</v>
      </c>
      <c r="X87" s="163">
        <v>1840596852.22</v>
      </c>
      <c r="Y87" s="174">
        <v>0.96779999999999999</v>
      </c>
      <c r="Z87" s="115">
        <f t="shared" si="78"/>
        <v>-2.7748651900882979E-2</v>
      </c>
      <c r="AA87" s="115">
        <f t="shared" si="79"/>
        <v>1.1378917968345814E-3</v>
      </c>
      <c r="AB87" s="163">
        <v>1833513961.98</v>
      </c>
      <c r="AC87" s="174">
        <v>0.96960000000000002</v>
      </c>
      <c r="AD87" s="115">
        <f t="shared" si="80"/>
        <v>-3.8481486217131792E-3</v>
      </c>
      <c r="AE87" s="115">
        <f t="shared" si="81"/>
        <v>1.8598884066956228E-3</v>
      </c>
      <c r="AF87" s="163">
        <v>1815878257.9200001</v>
      </c>
      <c r="AG87" s="174">
        <v>0.97060000000000002</v>
      </c>
      <c r="AH87" s="115">
        <f t="shared" si="82"/>
        <v>-9.6185272791461367E-3</v>
      </c>
      <c r="AI87" s="115">
        <f t="shared" si="83"/>
        <v>1.0313531353135323E-3</v>
      </c>
      <c r="AJ87" s="116">
        <f t="shared" si="84"/>
        <v>-1.2246843459316254E-2</v>
      </c>
      <c r="AK87" s="116">
        <f t="shared" si="85"/>
        <v>1.2313361326918178E-3</v>
      </c>
      <c r="AL87" s="117">
        <f t="shared" si="86"/>
        <v>-5.536793526689459E-2</v>
      </c>
      <c r="AM87" s="117">
        <f t="shared" si="87"/>
        <v>8.8440328789928871E-3</v>
      </c>
      <c r="AN87" s="118">
        <f t="shared" si="88"/>
        <v>1.4812244937707083E-2</v>
      </c>
      <c r="AO87" s="201">
        <f t="shared" si="89"/>
        <v>1.5746364157150519E-3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542124509.39999998</v>
      </c>
      <c r="C88" s="174">
        <v>48513.45</v>
      </c>
      <c r="D88" s="163">
        <v>542871499.35000002</v>
      </c>
      <c r="E88" s="174">
        <v>48578.55</v>
      </c>
      <c r="F88" s="115">
        <f t="shared" si="54"/>
        <v>1.37789370716108E-3</v>
      </c>
      <c r="G88" s="115">
        <f t="shared" si="55"/>
        <v>1.341895907217603E-3</v>
      </c>
      <c r="H88" s="163">
        <v>542978049.45000005</v>
      </c>
      <c r="I88" s="174">
        <v>48634.35</v>
      </c>
      <c r="J88" s="115">
        <f t="shared" si="70"/>
        <v>1.9627130937542345E-4</v>
      </c>
      <c r="K88" s="115">
        <f t="shared" si="71"/>
        <v>1.1486551163012405E-3</v>
      </c>
      <c r="L88" s="163">
        <v>543545126.25</v>
      </c>
      <c r="M88" s="174">
        <v>48680.85</v>
      </c>
      <c r="N88" s="115">
        <f t="shared" si="72"/>
        <v>1.0443825502234624E-3</v>
      </c>
      <c r="O88" s="115">
        <f t="shared" si="73"/>
        <v>9.5611435127641268E-4</v>
      </c>
      <c r="P88" s="163">
        <v>544159623.75</v>
      </c>
      <c r="Q88" s="174">
        <v>48736.65</v>
      </c>
      <c r="R88" s="115">
        <f t="shared" si="74"/>
        <v>1.1305363075178527E-3</v>
      </c>
      <c r="S88" s="115">
        <f t="shared" si="75"/>
        <v>1.1462412837902976E-3</v>
      </c>
      <c r="T88" s="163">
        <v>544904809.5</v>
      </c>
      <c r="U88" s="174">
        <v>48806.400000000001</v>
      </c>
      <c r="V88" s="115">
        <f t="shared" si="76"/>
        <v>1.3694249214314296E-3</v>
      </c>
      <c r="W88" s="115">
        <f t="shared" si="77"/>
        <v>1.4311611487453487E-3</v>
      </c>
      <c r="X88" s="163">
        <v>545500381.5</v>
      </c>
      <c r="Y88" s="174">
        <v>48857.55</v>
      </c>
      <c r="Z88" s="115">
        <f t="shared" si="78"/>
        <v>1.0929835626638932E-3</v>
      </c>
      <c r="AA88" s="115">
        <f t="shared" si="79"/>
        <v>1.0480182926829566E-3</v>
      </c>
      <c r="AB88" s="163">
        <v>546095721</v>
      </c>
      <c r="AC88" s="174">
        <v>48913.35</v>
      </c>
      <c r="AD88" s="115">
        <f t="shared" si="80"/>
        <v>1.0913640396784947E-3</v>
      </c>
      <c r="AE88" s="115">
        <f t="shared" si="81"/>
        <v>1.1420957456932579E-3</v>
      </c>
      <c r="AF88" s="163">
        <v>546690869.85000002</v>
      </c>
      <c r="AG88" s="174">
        <v>48964.5</v>
      </c>
      <c r="AH88" s="115">
        <f t="shared" si="82"/>
        <v>1.089825148071475E-3</v>
      </c>
      <c r="AI88" s="115">
        <f t="shared" si="83"/>
        <v>1.0457267801122078E-3</v>
      </c>
      <c r="AJ88" s="116">
        <f t="shared" si="84"/>
        <v>1.0490851932653889E-3</v>
      </c>
      <c r="AK88" s="116">
        <f t="shared" si="85"/>
        <v>1.1574885782274155E-3</v>
      </c>
      <c r="AL88" s="117">
        <f t="shared" si="86"/>
        <v>7.0354964380577589E-3</v>
      </c>
      <c r="AM88" s="117">
        <f t="shared" si="87"/>
        <v>8.2430748586217115E-3</v>
      </c>
      <c r="AN88" s="118">
        <f t="shared" si="88"/>
        <v>3.6840482610443894E-4</v>
      </c>
      <c r="AO88" s="201">
        <f t="shared" si="89"/>
        <v>1.5782912642186043E-4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3155492.95*411</f>
        <v>1296907602.45</v>
      </c>
      <c r="C89" s="174">
        <f>1.0574*411</f>
        <v>434.59139999999996</v>
      </c>
      <c r="D89" s="163">
        <f>3112783.75*410.85</f>
        <v>1278887203.6875</v>
      </c>
      <c r="E89" s="174">
        <v>435.54</v>
      </c>
      <c r="F89" s="115">
        <f t="shared" si="54"/>
        <v>-1.3894897931400469E-2</v>
      </c>
      <c r="G89" s="115">
        <f t="shared" si="55"/>
        <v>2.1827399253645055E-3</v>
      </c>
      <c r="H89" s="163">
        <f>3010353.5*410.63</f>
        <v>1236141457.7049999</v>
      </c>
      <c r="I89" s="174">
        <f>1.0628*410.63</f>
        <v>436.41756399999997</v>
      </c>
      <c r="J89" s="115">
        <f t="shared" si="70"/>
        <v>-3.3424172092150456E-2</v>
      </c>
      <c r="K89" s="115">
        <f t="shared" si="71"/>
        <v>2.0148872663818475E-3</v>
      </c>
      <c r="L89" s="163">
        <f>3026137.83*410.43</f>
        <v>1242017749.5669</v>
      </c>
      <c r="M89" s="174">
        <f>1.0629*410.43</f>
        <v>436.24604699999998</v>
      </c>
      <c r="N89" s="115">
        <f t="shared" si="72"/>
        <v>4.7537373860188454E-3</v>
      </c>
      <c r="O89" s="115">
        <f t="shared" si="73"/>
        <v>-3.9301122170232904E-4</v>
      </c>
      <c r="P89" s="163">
        <f>3037810.77*410.38</f>
        <v>1246656783.7925999</v>
      </c>
      <c r="Q89" s="174">
        <f>1.067*410.38</f>
        <v>437.87545999999998</v>
      </c>
      <c r="R89" s="115">
        <f t="shared" si="74"/>
        <v>3.7350788483639335E-3</v>
      </c>
      <c r="S89" s="115">
        <f t="shared" si="75"/>
        <v>3.7350779708039388E-3</v>
      </c>
      <c r="T89" s="163">
        <f>3046067.24*410.64</f>
        <v>1250837051.4335999</v>
      </c>
      <c r="U89" s="174">
        <f>1.0699*410.64</f>
        <v>439.34373600000004</v>
      </c>
      <c r="V89" s="115">
        <f t="shared" si="76"/>
        <v>3.3531824439143169E-3</v>
      </c>
      <c r="W89" s="115">
        <f t="shared" si="77"/>
        <v>3.353181747157194E-3</v>
      </c>
      <c r="X89" s="163">
        <f>3063959.99*411.29</f>
        <v>1260176104.2871001</v>
      </c>
      <c r="Y89" s="174">
        <f>1.0727*411.29</f>
        <v>441.19078300000001</v>
      </c>
      <c r="Z89" s="115">
        <f t="shared" si="78"/>
        <v>7.4662425795562438E-3</v>
      </c>
      <c r="AA89" s="115">
        <f t="shared" si="79"/>
        <v>4.204104551066081E-3</v>
      </c>
      <c r="AB89" s="163">
        <f>3079963.82*411.23</f>
        <v>1266573521.6986001</v>
      </c>
      <c r="AC89" s="174">
        <f>1.0748*411.23</f>
        <v>441.990004</v>
      </c>
      <c r="AD89" s="115">
        <f t="shared" si="80"/>
        <v>5.0766058725729363E-3</v>
      </c>
      <c r="AE89" s="115">
        <f t="shared" si="81"/>
        <v>1.8115088319965846E-3</v>
      </c>
      <c r="AF89" s="163">
        <f>3071131.72*411.28</f>
        <v>1263095053.8016</v>
      </c>
      <c r="AG89" s="174">
        <f>1.0736*411.28</f>
        <v>441.550208</v>
      </c>
      <c r="AH89" s="115">
        <f t="shared" si="82"/>
        <v>-2.7463608210718834E-3</v>
      </c>
      <c r="AI89" s="115">
        <f t="shared" si="83"/>
        <v>-9.9503607778424143E-4</v>
      </c>
      <c r="AJ89" s="116">
        <f t="shared" si="84"/>
        <v>-3.2100729642745669E-3</v>
      </c>
      <c r="AK89" s="116">
        <f t="shared" si="85"/>
        <v>1.9891816241604477E-3</v>
      </c>
      <c r="AL89" s="117">
        <f t="shared" si="86"/>
        <v>-1.2348352411663413E-2</v>
      </c>
      <c r="AM89" s="117">
        <f t="shared" si="87"/>
        <v>1.7024276136159242E-2</v>
      </c>
      <c r="AN89" s="118">
        <f t="shared" si="88"/>
        <v>1.3962494608898502E-2</v>
      </c>
      <c r="AO89" s="201">
        <f t="shared" si="89"/>
        <v>1.8694775903387937E-3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108496684.2</v>
      </c>
      <c r="C90" s="174">
        <v>414.95</v>
      </c>
      <c r="D90" s="163">
        <v>109018698.28</v>
      </c>
      <c r="E90" s="174">
        <v>416.93</v>
      </c>
      <c r="F90" s="115">
        <f t="shared" si="54"/>
        <v>4.811336713643072E-3</v>
      </c>
      <c r="G90" s="115">
        <f t="shared" si="55"/>
        <v>4.7716592360525804E-3</v>
      </c>
      <c r="H90" s="163">
        <v>109901210.3</v>
      </c>
      <c r="I90" s="174">
        <v>420.28</v>
      </c>
      <c r="J90" s="115">
        <f t="shared" si="70"/>
        <v>8.0950518940648263E-3</v>
      </c>
      <c r="K90" s="115">
        <f t="shared" si="71"/>
        <v>8.0349219293405754E-3</v>
      </c>
      <c r="L90" s="163">
        <v>109054756.06999999</v>
      </c>
      <c r="M90" s="174">
        <v>417.08</v>
      </c>
      <c r="N90" s="115">
        <f t="shared" si="72"/>
        <v>-7.7019554897477249E-3</v>
      </c>
      <c r="O90" s="115">
        <f t="shared" si="73"/>
        <v>-7.6139716379556221E-3</v>
      </c>
      <c r="P90" s="163">
        <v>108632539.29000001</v>
      </c>
      <c r="Q90" s="174">
        <v>415.43</v>
      </c>
      <c r="R90" s="115">
        <f t="shared" si="74"/>
        <v>-3.8716035431684802E-3</v>
      </c>
      <c r="S90" s="115">
        <f t="shared" si="75"/>
        <v>-3.956075573031498E-3</v>
      </c>
      <c r="T90" s="163">
        <v>108263983.55</v>
      </c>
      <c r="U90" s="174">
        <v>414.05</v>
      </c>
      <c r="V90" s="115">
        <f t="shared" si="76"/>
        <v>-3.3926827303201626E-3</v>
      </c>
      <c r="W90" s="115">
        <f t="shared" si="77"/>
        <v>-3.3218592783380964E-3</v>
      </c>
      <c r="X90" s="163">
        <v>108166168.87</v>
      </c>
      <c r="Y90" s="174">
        <v>413.68</v>
      </c>
      <c r="Z90" s="115">
        <f t="shared" si="78"/>
        <v>-9.0348310483899844E-4</v>
      </c>
      <c r="AA90" s="115">
        <f t="shared" si="79"/>
        <v>-8.9361188262288254E-4</v>
      </c>
      <c r="AB90" s="163">
        <v>108750600.06999999</v>
      </c>
      <c r="AC90" s="174">
        <v>415.88</v>
      </c>
      <c r="AD90" s="115">
        <f t="shared" si="80"/>
        <v>5.4030868071364285E-3</v>
      </c>
      <c r="AE90" s="115">
        <f t="shared" si="81"/>
        <v>5.3181202862115371E-3</v>
      </c>
      <c r="AF90" s="163">
        <v>108512736.23</v>
      </c>
      <c r="AG90" s="174">
        <v>414.98</v>
      </c>
      <c r="AH90" s="115">
        <f t="shared" si="82"/>
        <v>-2.1872416322014018E-3</v>
      </c>
      <c r="AI90" s="115">
        <f t="shared" si="83"/>
        <v>-2.1640857939789777E-3</v>
      </c>
      <c r="AJ90" s="116">
        <f t="shared" si="84"/>
        <v>3.1563614320944994E-5</v>
      </c>
      <c r="AK90" s="116">
        <f t="shared" si="85"/>
        <v>2.1887160709701896E-5</v>
      </c>
      <c r="AL90" s="117">
        <f t="shared" si="86"/>
        <v>-4.6410575248339589E-3</v>
      </c>
      <c r="AM90" s="117">
        <f t="shared" si="87"/>
        <v>2.2412338836004502E-3</v>
      </c>
      <c r="AN90" s="118">
        <f t="shared" si="88"/>
        <v>5.4678833622163817E-3</v>
      </c>
      <c r="AO90" s="201">
        <f t="shared" si="89"/>
        <v>5.4214775252885714E-3</v>
      </c>
      <c r="AP90" s="122"/>
      <c r="AQ90" s="120"/>
      <c r="AR90" s="120"/>
      <c r="AS90" s="121"/>
      <c r="AT90" s="121"/>
    </row>
    <row r="91" spans="1:46" s="402" customFormat="1" ht="15.75" customHeight="1">
      <c r="A91" s="196" t="s">
        <v>208</v>
      </c>
      <c r="B91" s="163">
        <v>3050752754.2600002</v>
      </c>
      <c r="C91" s="174">
        <v>101.12</v>
      </c>
      <c r="D91" s="163">
        <v>3560370595.29</v>
      </c>
      <c r="E91" s="174">
        <v>101.28</v>
      </c>
      <c r="F91" s="115">
        <f t="shared" si="54"/>
        <v>0.16704658885200749</v>
      </c>
      <c r="G91" s="115">
        <f t="shared" si="55"/>
        <v>1.5822784810126244E-3</v>
      </c>
      <c r="H91" s="163">
        <v>4174586706.1999998</v>
      </c>
      <c r="I91" s="174">
        <v>101.44</v>
      </c>
      <c r="J91" s="115">
        <f t="shared" si="70"/>
        <v>0.17251465668280261</v>
      </c>
      <c r="K91" s="115">
        <f t="shared" si="71"/>
        <v>1.5797788309636315E-3</v>
      </c>
      <c r="L91" s="163">
        <v>5189597556.0900002</v>
      </c>
      <c r="M91" s="174">
        <v>101.6</v>
      </c>
      <c r="N91" s="115">
        <f t="shared" si="72"/>
        <v>0.24314044031772766</v>
      </c>
      <c r="O91" s="115">
        <f t="shared" si="73"/>
        <v>1.5772870662460231E-3</v>
      </c>
      <c r="P91" s="163">
        <v>5593985609.5200005</v>
      </c>
      <c r="Q91" s="174">
        <v>101.77</v>
      </c>
      <c r="R91" s="115">
        <f t="shared" si="74"/>
        <v>7.7922815605508816E-2</v>
      </c>
      <c r="S91" s="115">
        <f t="shared" si="75"/>
        <v>1.6732283464567098E-3</v>
      </c>
      <c r="T91" s="163">
        <v>5878828735.3800001</v>
      </c>
      <c r="U91" s="174">
        <v>101.95</v>
      </c>
      <c r="V91" s="115">
        <f t="shared" si="76"/>
        <v>5.0919531393725022E-2</v>
      </c>
      <c r="W91" s="115">
        <f t="shared" si="77"/>
        <v>1.7686941141790982E-3</v>
      </c>
      <c r="X91" s="163">
        <v>6582288049.6099997</v>
      </c>
      <c r="Y91" s="174">
        <v>102.1228</v>
      </c>
      <c r="Z91" s="115">
        <f t="shared" si="78"/>
        <v>0.11965977338248293</v>
      </c>
      <c r="AA91" s="115">
        <f t="shared" si="79"/>
        <v>1.6949485041686629E-3</v>
      </c>
      <c r="AB91" s="163">
        <v>7145501755.04</v>
      </c>
      <c r="AC91" s="174">
        <v>102.32</v>
      </c>
      <c r="AD91" s="115">
        <f t="shared" si="80"/>
        <v>8.5565034709073645E-2</v>
      </c>
      <c r="AE91" s="115">
        <f t="shared" si="81"/>
        <v>1.9310085504901469E-3</v>
      </c>
      <c r="AF91" s="163">
        <v>7449601949.1700001</v>
      </c>
      <c r="AG91" s="174">
        <v>102.47</v>
      </c>
      <c r="AH91" s="115">
        <f t="shared" si="82"/>
        <v>4.2558270161434979E-2</v>
      </c>
      <c r="AI91" s="115">
        <f t="shared" si="83"/>
        <v>1.4659890539484529E-3</v>
      </c>
      <c r="AJ91" s="116">
        <f t="shared" si="84"/>
        <v>0.1199158888880954</v>
      </c>
      <c r="AK91" s="116">
        <f t="shared" si="85"/>
        <v>1.6591516184331686E-3</v>
      </c>
      <c r="AL91" s="117">
        <f t="shared" si="86"/>
        <v>1.0923670021949536</v>
      </c>
      <c r="AM91" s="117">
        <f t="shared" si="87"/>
        <v>1.1867088607594823E-2</v>
      </c>
      <c r="AN91" s="118">
        <f t="shared" si="88"/>
        <v>6.9549968503527348E-2</v>
      </c>
      <c r="AO91" s="201">
        <f t="shared" si="89"/>
        <v>1.4323228938264895E-4</v>
      </c>
      <c r="AP91" s="122"/>
      <c r="AQ91" s="120"/>
      <c r="AR91" s="120"/>
      <c r="AS91" s="121"/>
      <c r="AT91" s="121"/>
    </row>
    <row r="92" spans="1:46" s="402" customFormat="1" ht="15.75" customHeight="1">
      <c r="A92" s="196" t="s">
        <v>214</v>
      </c>
      <c r="B92" s="163">
        <v>280782814.33999997</v>
      </c>
      <c r="C92" s="174">
        <v>995.37</v>
      </c>
      <c r="D92" s="163">
        <v>282300355.27999997</v>
      </c>
      <c r="E92" s="174">
        <v>997.1</v>
      </c>
      <c r="F92" s="115">
        <f t="shared" si="54"/>
        <v>5.4046788567423043E-3</v>
      </c>
      <c r="G92" s="115">
        <f t="shared" si="55"/>
        <v>1.7380471583431469E-3</v>
      </c>
      <c r="H92" s="163">
        <v>283017430.56999999</v>
      </c>
      <c r="I92" s="174">
        <v>998.9</v>
      </c>
      <c r="J92" s="115">
        <f t="shared" si="70"/>
        <v>2.5401147274107727E-3</v>
      </c>
      <c r="K92" s="115">
        <f t="shared" si="71"/>
        <v>1.8052351820278352E-3</v>
      </c>
      <c r="L92" s="163">
        <v>284009943.32999998</v>
      </c>
      <c r="M92" s="174">
        <v>1000.95</v>
      </c>
      <c r="N92" s="115">
        <f t="shared" si="72"/>
        <v>3.506896228974518E-3</v>
      </c>
      <c r="O92" s="115">
        <f t="shared" si="73"/>
        <v>2.0522574832316232E-3</v>
      </c>
      <c r="P92" s="163">
        <v>284871223.97000003</v>
      </c>
      <c r="Q92" s="174">
        <v>1002.93</v>
      </c>
      <c r="R92" s="115">
        <f t="shared" si="74"/>
        <v>3.0325721342766387E-3</v>
      </c>
      <c r="S92" s="115">
        <f t="shared" si="75"/>
        <v>1.978120785253913E-3</v>
      </c>
      <c r="T92" s="163">
        <v>286226943.87</v>
      </c>
      <c r="U92" s="174">
        <v>1004.98</v>
      </c>
      <c r="V92" s="115">
        <f t="shared" si="76"/>
        <v>4.7590622917488773E-3</v>
      </c>
      <c r="W92" s="115">
        <f t="shared" si="77"/>
        <v>2.0440110476305107E-3</v>
      </c>
      <c r="X92" s="163">
        <v>289970261.27999997</v>
      </c>
      <c r="Y92" s="174">
        <v>1007.02</v>
      </c>
      <c r="Z92" s="115">
        <f t="shared" si="78"/>
        <v>1.307814477347082E-2</v>
      </c>
      <c r="AA92" s="115">
        <f t="shared" si="79"/>
        <v>2.0298911421122445E-3</v>
      </c>
      <c r="AB92" s="163">
        <v>290489524.14999998</v>
      </c>
      <c r="AC92" s="174">
        <v>1009.04</v>
      </c>
      <c r="AD92" s="115">
        <f t="shared" si="80"/>
        <v>1.7907452567992694E-3</v>
      </c>
      <c r="AE92" s="115">
        <f t="shared" si="81"/>
        <v>2.0059184524636869E-3</v>
      </c>
      <c r="AF92" s="163">
        <v>291524112.80000001</v>
      </c>
      <c r="AG92" s="174">
        <v>1011.08</v>
      </c>
      <c r="AH92" s="115">
        <f t="shared" si="82"/>
        <v>3.5615351466712639E-3</v>
      </c>
      <c r="AI92" s="115">
        <f t="shared" si="83"/>
        <v>2.0217236184889376E-3</v>
      </c>
      <c r="AJ92" s="116">
        <f t="shared" si="84"/>
        <v>4.709218677011808E-3</v>
      </c>
      <c r="AK92" s="116">
        <f t="shared" si="85"/>
        <v>1.9594006086939872E-3</v>
      </c>
      <c r="AL92" s="117">
        <f t="shared" si="86"/>
        <v>3.2673559729853849E-2</v>
      </c>
      <c r="AM92" s="117">
        <f t="shared" si="87"/>
        <v>1.3733586505520519E-2</v>
      </c>
      <c r="AN92" s="118">
        <f t="shared" si="88"/>
        <v>3.5721436678896844E-3</v>
      </c>
      <c r="AO92" s="201">
        <f t="shared" si="89"/>
        <v>1.194709061644101E-4</v>
      </c>
      <c r="AP92" s="122"/>
      <c r="AQ92" s="120"/>
      <c r="AR92" s="120"/>
      <c r="AS92" s="121"/>
      <c r="AT92" s="121"/>
    </row>
    <row r="93" spans="1:46" ht="16.5" customHeight="1">
      <c r="A93" s="196" t="s">
        <v>227</v>
      </c>
      <c r="B93" s="163">
        <v>0</v>
      </c>
      <c r="C93" s="174">
        <v>0</v>
      </c>
      <c r="D93" s="163">
        <v>0</v>
      </c>
      <c r="E93" s="174">
        <v>0</v>
      </c>
      <c r="F93" s="115" t="e">
        <f t="shared" si="54"/>
        <v>#DIV/0!</v>
      </c>
      <c r="G93" s="115" t="e">
        <f t="shared" si="55"/>
        <v>#DIV/0!</v>
      </c>
      <c r="H93" s="163">
        <v>2454376481.5999999</v>
      </c>
      <c r="I93" s="174">
        <v>1.0127999999999999</v>
      </c>
      <c r="J93" s="115" t="e">
        <f t="shared" si="70"/>
        <v>#DIV/0!</v>
      </c>
      <c r="K93" s="115" t="e">
        <f t="shared" si="71"/>
        <v>#DIV/0!</v>
      </c>
      <c r="L93" s="163">
        <v>2429193065.73</v>
      </c>
      <c r="M93" s="174">
        <v>1.0145999999999999</v>
      </c>
      <c r="N93" s="115">
        <f t="shared" si="72"/>
        <v>-1.0260616518612866E-2</v>
      </c>
      <c r="O93" s="115">
        <f t="shared" si="73"/>
        <v>1.7772511848341468E-3</v>
      </c>
      <c r="P93" s="163">
        <v>2412576473.2199998</v>
      </c>
      <c r="Q93" s="174">
        <v>1.0158</v>
      </c>
      <c r="R93" s="115">
        <f t="shared" si="74"/>
        <v>-6.8403754087807567E-3</v>
      </c>
      <c r="S93" s="115">
        <f t="shared" si="75"/>
        <v>1.182732111176907E-3</v>
      </c>
      <c r="T93" s="163">
        <v>2116490307.3399999</v>
      </c>
      <c r="U93" s="174">
        <v>1.0165999999999999</v>
      </c>
      <c r="V93" s="115">
        <f t="shared" si="76"/>
        <v>-0.12272612668100082</v>
      </c>
      <c r="W93" s="115">
        <f t="shared" si="77"/>
        <v>7.8755660563094299E-4</v>
      </c>
      <c r="X93" s="163">
        <v>2034422698.8699999</v>
      </c>
      <c r="Y93" s="174">
        <v>1.0163</v>
      </c>
      <c r="Z93" s="115">
        <f t="shared" si="78"/>
        <v>-3.8775329225647345E-2</v>
      </c>
      <c r="AA93" s="115">
        <f t="shared" si="79"/>
        <v>-2.9510131811918847E-4</v>
      </c>
      <c r="AB93" s="163">
        <v>2037308347.26</v>
      </c>
      <c r="AC93" s="174">
        <v>1.0167999999999999</v>
      </c>
      <c r="AD93" s="115">
        <f t="shared" si="80"/>
        <v>1.4184114204009372E-3</v>
      </c>
      <c r="AE93" s="115">
        <f t="shared" si="81"/>
        <v>4.9198071435594304E-4</v>
      </c>
      <c r="AF93" s="163">
        <v>2027169801.53</v>
      </c>
      <c r="AG93" s="174">
        <v>1.0182</v>
      </c>
      <c r="AH93" s="115">
        <f t="shared" si="82"/>
        <v>-4.9764414619100092E-3</v>
      </c>
      <c r="AI93" s="115">
        <f t="shared" si="83"/>
        <v>1.3768686073958182E-3</v>
      </c>
      <c r="AJ93" s="116" t="e">
        <f t="shared" si="84"/>
        <v>#DIV/0!</v>
      </c>
      <c r="AK93" s="116" t="e">
        <f t="shared" si="85"/>
        <v>#DIV/0!</v>
      </c>
      <c r="AL93" s="117" t="e">
        <f t="shared" si="86"/>
        <v>#DIV/0!</v>
      </c>
      <c r="AM93" s="117" t="e">
        <f t="shared" si="87"/>
        <v>#DIV/0!</v>
      </c>
      <c r="AN93" s="118" t="e">
        <f t="shared" si="88"/>
        <v>#DIV/0!</v>
      </c>
      <c r="AO93" s="201" t="e">
        <f t="shared" si="89"/>
        <v>#DIV/0!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457937696684.54016</v>
      </c>
      <c r="C94" s="170"/>
      <c r="D94" s="168">
        <f>SUM(D65:D93)</f>
        <v>446584299195.1875</v>
      </c>
      <c r="E94" s="170"/>
      <c r="F94" s="115">
        <f>((D94-B94)/B94)</f>
        <v>-2.4792450089938071E-2</v>
      </c>
      <c r="G94" s="115"/>
      <c r="H94" s="168">
        <f>SUM(H65:H93)</f>
        <v>442884955463.2851</v>
      </c>
      <c r="I94" s="170"/>
      <c r="J94" s="115">
        <f>((H94-D94)/D94)</f>
        <v>-8.2836403755554826E-3</v>
      </c>
      <c r="K94" s="115"/>
      <c r="L94" s="168">
        <f>SUM(L65:L93)</f>
        <v>439618097870.117</v>
      </c>
      <c r="M94" s="170"/>
      <c r="N94" s="115">
        <f>((L94-H94)/H94)</f>
        <v>-7.3763119583747329E-3</v>
      </c>
      <c r="O94" s="115"/>
      <c r="P94" s="168">
        <f>SUM(P65:P93)</f>
        <v>439766168917.76257</v>
      </c>
      <c r="Q94" s="170"/>
      <c r="R94" s="115">
        <f>((P94-L94)/L94)</f>
        <v>3.3681745215438267E-4</v>
      </c>
      <c r="S94" s="115"/>
      <c r="T94" s="168">
        <f>SUM(T65:T93)</f>
        <v>449754244700.12366</v>
      </c>
      <c r="U94" s="170"/>
      <c r="V94" s="115">
        <f>((T94-P94)/P94)</f>
        <v>2.2712242296721284E-2</v>
      </c>
      <c r="W94" s="115"/>
      <c r="X94" s="168">
        <f>SUM(X65:X93)</f>
        <v>448850035849.367</v>
      </c>
      <c r="Y94" s="170"/>
      <c r="Z94" s="115">
        <f>((X94-T94)/T94)</f>
        <v>-2.0104509549643927E-3</v>
      </c>
      <c r="AA94" s="115"/>
      <c r="AB94" s="168">
        <f>SUM(AB65:AB93)</f>
        <v>445337854955.06866</v>
      </c>
      <c r="AC94" s="170"/>
      <c r="AD94" s="115">
        <f>((AB94-X94)/X94)</f>
        <v>-7.8248426284564659E-3</v>
      </c>
      <c r="AE94" s="115"/>
      <c r="AF94" s="168">
        <f>SUM(AF65:AF93)</f>
        <v>445875574264.78143</v>
      </c>
      <c r="AG94" s="170"/>
      <c r="AH94" s="115">
        <f>((AF94-AB94)/AB94)</f>
        <v>1.2074412802096522E-3</v>
      </c>
      <c r="AI94" s="115"/>
      <c r="AJ94" s="116">
        <f t="shared" si="84"/>
        <v>-3.2538993722754789E-3</v>
      </c>
      <c r="AK94" s="116"/>
      <c r="AL94" s="117">
        <f t="shared" si="86"/>
        <v>-1.5869902539863057E-3</v>
      </c>
      <c r="AM94" s="117"/>
      <c r="AN94" s="118">
        <f t="shared" si="88"/>
        <v>1.3286291292855955E-2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2308293492.48</v>
      </c>
      <c r="C96" s="175">
        <v>68.599999999999994</v>
      </c>
      <c r="D96" s="163">
        <v>2312512234.1199999</v>
      </c>
      <c r="E96" s="175">
        <v>68.599999999999994</v>
      </c>
      <c r="F96" s="115">
        <f t="shared" ref="F96:G99" si="90">((D96-B96)/B96)</f>
        <v>1.8276452512402599E-3</v>
      </c>
      <c r="G96" s="115">
        <f t="shared" si="90"/>
        <v>0</v>
      </c>
      <c r="H96" s="163">
        <v>2315922992.6599998</v>
      </c>
      <c r="I96" s="175">
        <v>68.599999999999994</v>
      </c>
      <c r="J96" s="115">
        <f t="shared" ref="J96:J99" si="91">((H96-D96)/D96)</f>
        <v>1.474914808957924E-3</v>
      </c>
      <c r="K96" s="115">
        <f t="shared" ref="K96:K99" si="92">((I96-E96)/E96)</f>
        <v>0</v>
      </c>
      <c r="L96" s="163">
        <v>2319859760.7199998</v>
      </c>
      <c r="M96" s="175">
        <v>68.599999999999994</v>
      </c>
      <c r="N96" s="115">
        <f t="shared" ref="N96:N99" si="93">((L96-H96)/H96)</f>
        <v>1.6998700183369607E-3</v>
      </c>
      <c r="O96" s="115">
        <f t="shared" ref="O96:O99" si="94">((M96-I96)/I96)</f>
        <v>0</v>
      </c>
      <c r="P96" s="163">
        <v>2322697219.0500002</v>
      </c>
      <c r="Q96" s="175">
        <v>68.599999999999994</v>
      </c>
      <c r="R96" s="115">
        <f t="shared" ref="R96:R99" si="95">((P96-L96)/L96)</f>
        <v>1.2231163185139075E-3</v>
      </c>
      <c r="S96" s="115">
        <f t="shared" ref="S96:S99" si="96">((Q96-M96)/M96)</f>
        <v>0</v>
      </c>
      <c r="T96" s="163">
        <v>2321679319.5</v>
      </c>
      <c r="U96" s="175">
        <v>68.599999999999994</v>
      </c>
      <c r="V96" s="115">
        <f t="shared" ref="V96:V99" si="97">((T96-P96)/P96)</f>
        <v>-4.3824031029602683E-4</v>
      </c>
      <c r="W96" s="115">
        <f t="shared" ref="W96:W99" si="98">((U96-Q96)/Q96)</f>
        <v>0</v>
      </c>
      <c r="X96" s="163">
        <v>2324752709.2600002</v>
      </c>
      <c r="Y96" s="175">
        <v>68.599999999999994</v>
      </c>
      <c r="Z96" s="115">
        <f t="shared" ref="Z96:Z99" si="99">((X96-T96)/T96)</f>
        <v>1.3237787553976742E-3</v>
      </c>
      <c r="AA96" s="115">
        <f t="shared" ref="AA96:AA99" si="100">((Y96-U96)/U96)</f>
        <v>0</v>
      </c>
      <c r="AB96" s="163">
        <v>2327566252.21</v>
      </c>
      <c r="AC96" s="175">
        <v>68.599999999999994</v>
      </c>
      <c r="AD96" s="115">
        <f t="shared" ref="AD96:AD99" si="101">((AB96-X96)/X96)</f>
        <v>1.2102547246392488E-3</v>
      </c>
      <c r="AE96" s="115">
        <f t="shared" ref="AE96:AE99" si="102">((AC96-Y96)/Y96)</f>
        <v>0</v>
      </c>
      <c r="AF96" s="163">
        <v>2332239787.3499999</v>
      </c>
      <c r="AG96" s="175">
        <v>68.599999999999994</v>
      </c>
      <c r="AH96" s="115">
        <f t="shared" ref="AH96:AH99" si="103">((AF96-AB96)/AB96)</f>
        <v>2.0079063852908134E-3</v>
      </c>
      <c r="AI96" s="115">
        <f t="shared" ref="AI96:AI99" si="104">((AG96-AC96)/AC96)</f>
        <v>0</v>
      </c>
      <c r="AJ96" s="116">
        <f t="shared" si="84"/>
        <v>1.2911557440100953E-3</v>
      </c>
      <c r="AK96" s="116">
        <f t="shared" si="85"/>
        <v>0</v>
      </c>
      <c r="AL96" s="117">
        <f t="shared" si="86"/>
        <v>8.5307886976464433E-3</v>
      </c>
      <c r="AM96" s="117">
        <f t="shared" si="87"/>
        <v>0</v>
      </c>
      <c r="AN96" s="118">
        <f t="shared" si="88"/>
        <v>7.5644058750856235E-4</v>
      </c>
      <c r="AO96" s="201">
        <f t="shared" si="89"/>
        <v>0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9669257825.0499992</v>
      </c>
      <c r="C97" s="175">
        <v>36.6</v>
      </c>
      <c r="D97" s="163">
        <v>9676167792.7700005</v>
      </c>
      <c r="E97" s="175">
        <v>36.6</v>
      </c>
      <c r="F97" s="115">
        <f t="shared" si="90"/>
        <v>7.1463268898463669E-4</v>
      </c>
      <c r="G97" s="115">
        <f t="shared" si="90"/>
        <v>0</v>
      </c>
      <c r="H97" s="163">
        <v>9691574963.9500008</v>
      </c>
      <c r="I97" s="175">
        <v>36.6</v>
      </c>
      <c r="J97" s="115">
        <f t="shared" si="91"/>
        <v>1.5922802818190576E-3</v>
      </c>
      <c r="K97" s="115">
        <f t="shared" si="92"/>
        <v>0</v>
      </c>
      <c r="L97" s="163">
        <v>9696936656.6900005</v>
      </c>
      <c r="M97" s="175">
        <v>36.6</v>
      </c>
      <c r="N97" s="115">
        <f t="shared" si="93"/>
        <v>5.5323234458215477E-4</v>
      </c>
      <c r="O97" s="115">
        <f t="shared" si="94"/>
        <v>0</v>
      </c>
      <c r="P97" s="163">
        <v>9697796065.5599995</v>
      </c>
      <c r="Q97" s="175">
        <v>36.6</v>
      </c>
      <c r="R97" s="115">
        <f t="shared" si="95"/>
        <v>8.8626841695002543E-5</v>
      </c>
      <c r="S97" s="115">
        <f t="shared" si="96"/>
        <v>0</v>
      </c>
      <c r="T97" s="163">
        <v>9714864491.4500008</v>
      </c>
      <c r="U97" s="175">
        <v>36.6</v>
      </c>
      <c r="V97" s="115">
        <f t="shared" si="97"/>
        <v>1.7600314313286894E-3</v>
      </c>
      <c r="W97" s="115">
        <f t="shared" si="98"/>
        <v>0</v>
      </c>
      <c r="X97" s="163">
        <v>9709839575.7299995</v>
      </c>
      <c r="Y97" s="175">
        <v>36.6</v>
      </c>
      <c r="Z97" s="115">
        <f t="shared" si="99"/>
        <v>-5.1723991872697987E-4</v>
      </c>
      <c r="AA97" s="115">
        <f t="shared" si="100"/>
        <v>0</v>
      </c>
      <c r="AB97" s="163">
        <v>9742597432.3099995</v>
      </c>
      <c r="AC97" s="175">
        <v>36.6</v>
      </c>
      <c r="AD97" s="115">
        <f t="shared" si="101"/>
        <v>3.373676395424601E-3</v>
      </c>
      <c r="AE97" s="115">
        <f t="shared" si="102"/>
        <v>0</v>
      </c>
      <c r="AF97" s="163">
        <v>9741124451.4500008</v>
      </c>
      <c r="AG97" s="175">
        <v>36.6</v>
      </c>
      <c r="AH97" s="115">
        <f t="shared" si="103"/>
        <v>-1.5118974895891339E-4</v>
      </c>
      <c r="AI97" s="115">
        <f t="shared" si="104"/>
        <v>0</v>
      </c>
      <c r="AJ97" s="116">
        <f t="shared" si="84"/>
        <v>9.2675628951853104E-4</v>
      </c>
      <c r="AK97" s="116">
        <f t="shared" si="85"/>
        <v>0</v>
      </c>
      <c r="AL97" s="117">
        <f t="shared" si="86"/>
        <v>6.7130562502787207E-3</v>
      </c>
      <c r="AM97" s="117">
        <f t="shared" si="87"/>
        <v>0</v>
      </c>
      <c r="AN97" s="118">
        <f t="shared" si="88"/>
        <v>1.2682247374591687E-3</v>
      </c>
      <c r="AO97" s="201">
        <f t="shared" si="89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30350365696.451077</v>
      </c>
      <c r="C98" s="175">
        <v>11.37</v>
      </c>
      <c r="D98" s="163">
        <v>30350365696.451077</v>
      </c>
      <c r="E98" s="408">
        <v>11.37</v>
      </c>
      <c r="F98" s="115">
        <f t="shared" si="90"/>
        <v>0</v>
      </c>
      <c r="G98" s="115">
        <f t="shared" si="90"/>
        <v>0</v>
      </c>
      <c r="H98" s="163">
        <v>30350365696.451077</v>
      </c>
      <c r="I98" s="408">
        <v>11.37</v>
      </c>
      <c r="J98" s="115">
        <f t="shared" si="91"/>
        <v>0</v>
      </c>
      <c r="K98" s="115">
        <f t="shared" si="92"/>
        <v>0</v>
      </c>
      <c r="L98" s="163">
        <v>30350365696.451077</v>
      </c>
      <c r="M98" s="408">
        <v>11.37</v>
      </c>
      <c r="N98" s="115">
        <f t="shared" si="93"/>
        <v>0</v>
      </c>
      <c r="O98" s="115">
        <f t="shared" si="94"/>
        <v>0</v>
      </c>
      <c r="P98" s="163">
        <v>30350365696.451077</v>
      </c>
      <c r="Q98" s="408">
        <v>11.37</v>
      </c>
      <c r="R98" s="115">
        <f t="shared" si="95"/>
        <v>0</v>
      </c>
      <c r="S98" s="115">
        <f t="shared" si="96"/>
        <v>0</v>
      </c>
      <c r="T98" s="163">
        <v>30350365696.451077</v>
      </c>
      <c r="U98" s="175">
        <v>11.37</v>
      </c>
      <c r="V98" s="115">
        <f t="shared" si="97"/>
        <v>0</v>
      </c>
      <c r="W98" s="115">
        <f t="shared" si="98"/>
        <v>0</v>
      </c>
      <c r="X98" s="163">
        <v>31380442716.099998</v>
      </c>
      <c r="Y98" s="175">
        <v>11.7606</v>
      </c>
      <c r="Z98" s="115">
        <f t="shared" si="99"/>
        <v>3.3939525801805107E-2</v>
      </c>
      <c r="AA98" s="115">
        <f t="shared" si="100"/>
        <v>3.435356200527713E-2</v>
      </c>
      <c r="AB98" s="163">
        <v>31383314207.380001</v>
      </c>
      <c r="AC98" s="175">
        <v>11.7606</v>
      </c>
      <c r="AD98" s="115">
        <f t="shared" si="101"/>
        <v>9.1505760641463212E-5</v>
      </c>
      <c r="AE98" s="115">
        <f t="shared" si="102"/>
        <v>0</v>
      </c>
      <c r="AF98" s="163">
        <v>31384855114.52</v>
      </c>
      <c r="AG98" s="175">
        <v>11.7606</v>
      </c>
      <c r="AH98" s="115">
        <f t="shared" si="103"/>
        <v>4.9099567044357438E-5</v>
      </c>
      <c r="AI98" s="115">
        <f t="shared" si="104"/>
        <v>0</v>
      </c>
      <c r="AJ98" s="116">
        <f t="shared" si="84"/>
        <v>4.2600163911863664E-3</v>
      </c>
      <c r="AK98" s="116">
        <f t="shared" si="85"/>
        <v>4.2941952506596413E-3</v>
      </c>
      <c r="AL98" s="117">
        <f t="shared" si="86"/>
        <v>3.4084907853017689E-2</v>
      </c>
      <c r="AM98" s="117">
        <f t="shared" si="87"/>
        <v>3.435356200527713E-2</v>
      </c>
      <c r="AN98" s="118">
        <f t="shared" si="88"/>
        <v>1.1992380190876544E-2</v>
      </c>
      <c r="AO98" s="201">
        <f t="shared" si="89"/>
        <v>1.2145818325921995E-2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 t="shared" si="90"/>
        <v>0</v>
      </c>
      <c r="G99" s="115">
        <f t="shared" si="90"/>
        <v>0</v>
      </c>
      <c r="H99" s="163">
        <v>7400000000</v>
      </c>
      <c r="I99" s="175">
        <v>100</v>
      </c>
      <c r="J99" s="115">
        <f t="shared" si="91"/>
        <v>0</v>
      </c>
      <c r="K99" s="115">
        <f t="shared" si="92"/>
        <v>0</v>
      </c>
      <c r="L99" s="163">
        <v>7400000000</v>
      </c>
      <c r="M99" s="175">
        <v>100</v>
      </c>
      <c r="N99" s="115">
        <f t="shared" si="93"/>
        <v>0</v>
      </c>
      <c r="O99" s="115">
        <f t="shared" si="94"/>
        <v>0</v>
      </c>
      <c r="P99" s="163">
        <v>7400000000</v>
      </c>
      <c r="Q99" s="175">
        <v>100</v>
      </c>
      <c r="R99" s="115">
        <f t="shared" si="95"/>
        <v>0</v>
      </c>
      <c r="S99" s="115">
        <f t="shared" si="96"/>
        <v>0</v>
      </c>
      <c r="T99" s="163">
        <v>7400000000</v>
      </c>
      <c r="U99" s="175">
        <v>100</v>
      </c>
      <c r="V99" s="115">
        <f t="shared" si="97"/>
        <v>0</v>
      </c>
      <c r="W99" s="115">
        <f t="shared" si="98"/>
        <v>0</v>
      </c>
      <c r="X99" s="163">
        <v>7400000000</v>
      </c>
      <c r="Y99" s="175">
        <v>100</v>
      </c>
      <c r="Z99" s="115">
        <f t="shared" si="99"/>
        <v>0</v>
      </c>
      <c r="AA99" s="115">
        <f t="shared" si="100"/>
        <v>0</v>
      </c>
      <c r="AB99" s="163">
        <v>7400000000</v>
      </c>
      <c r="AC99" s="175">
        <v>100</v>
      </c>
      <c r="AD99" s="115">
        <f t="shared" si="101"/>
        <v>0</v>
      </c>
      <c r="AE99" s="115">
        <f t="shared" si="102"/>
        <v>0</v>
      </c>
      <c r="AF99" s="163">
        <v>7400000000</v>
      </c>
      <c r="AG99" s="175">
        <v>100</v>
      </c>
      <c r="AH99" s="115">
        <f t="shared" si="103"/>
        <v>0</v>
      </c>
      <c r="AI99" s="115">
        <f t="shared" si="104"/>
        <v>0</v>
      </c>
      <c r="AJ99" s="116">
        <f t="shared" si="84"/>
        <v>0</v>
      </c>
      <c r="AK99" s="116">
        <f t="shared" si="85"/>
        <v>0</v>
      </c>
      <c r="AL99" s="117">
        <f t="shared" si="86"/>
        <v>0</v>
      </c>
      <c r="AM99" s="117">
        <f t="shared" si="87"/>
        <v>0</v>
      </c>
      <c r="AN99" s="118">
        <f t="shared" si="88"/>
        <v>0</v>
      </c>
      <c r="AO99" s="201">
        <f t="shared" si="89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49727917013.981079</v>
      </c>
      <c r="C100" s="170"/>
      <c r="D100" s="168">
        <f>SUM(D96:D99)</f>
        <v>49739045723.34108</v>
      </c>
      <c r="E100" s="170"/>
      <c r="F100" s="115">
        <f>((D100-B100)/B100)</f>
        <v>2.2379198704164014E-4</v>
      </c>
      <c r="G100" s="115"/>
      <c r="H100" s="168">
        <f>SUM(H96:H99)</f>
        <v>49757863653.061081</v>
      </c>
      <c r="I100" s="170"/>
      <c r="J100" s="115">
        <f>((H100-D100)/D100)</f>
        <v>3.7833314745663719E-4</v>
      </c>
      <c r="K100" s="115"/>
      <c r="L100" s="168">
        <f>SUM(L96:L99)</f>
        <v>49767162113.861076</v>
      </c>
      <c r="M100" s="170"/>
      <c r="N100" s="115">
        <f>((L100-H100)/H100)</f>
        <v>1.8687419670646141E-4</v>
      </c>
      <c r="O100" s="115"/>
      <c r="P100" s="168">
        <f>SUM(P96:P99)</f>
        <v>49770858981.061081</v>
      </c>
      <c r="Q100" s="170"/>
      <c r="R100" s="115">
        <f>((P100-L100)/L100)</f>
        <v>7.4283263159482656E-5</v>
      </c>
      <c r="S100" s="115"/>
      <c r="T100" s="168">
        <f>SUM(T96:T99)</f>
        <v>49786909507.401077</v>
      </c>
      <c r="U100" s="170"/>
      <c r="V100" s="115">
        <f>((T100-P100)/P100)</f>
        <v>3.2248843336426885E-4</v>
      </c>
      <c r="W100" s="115"/>
      <c r="X100" s="168">
        <f>SUM(X96:X99)</f>
        <v>50815035001.089996</v>
      </c>
      <c r="Y100" s="170"/>
      <c r="Z100" s="115">
        <f>((X100-T100)/T100)</f>
        <v>2.0650518456785973E-2</v>
      </c>
      <c r="AA100" s="115"/>
      <c r="AB100" s="168">
        <f>SUM(AB96:AB99)</f>
        <v>50853477891.900002</v>
      </c>
      <c r="AC100" s="170"/>
      <c r="AD100" s="115">
        <f>((AB100-X100)/X100)</f>
        <v>7.5652591421378689E-4</v>
      </c>
      <c r="AE100" s="115"/>
      <c r="AF100" s="168">
        <f>SUM(AF96:AF99)</f>
        <v>50858219353.32</v>
      </c>
      <c r="AG100" s="170"/>
      <c r="AH100" s="115">
        <f>((AF100-AB100)/AB100)</f>
        <v>9.3237702052102801E-5</v>
      </c>
      <c r="AI100" s="115"/>
      <c r="AJ100" s="116">
        <f t="shared" si="84"/>
        <v>2.8357566375975442E-3</v>
      </c>
      <c r="AK100" s="116"/>
      <c r="AL100" s="117">
        <f t="shared" si="86"/>
        <v>2.2500906756514723E-2</v>
      </c>
      <c r="AM100" s="117"/>
      <c r="AN100" s="118">
        <f t="shared" si="88"/>
        <v>7.2014925951177783E-3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1697988144.49</v>
      </c>
      <c r="C102" s="163">
        <v>3141.7</v>
      </c>
      <c r="D102" s="163">
        <v>1704866912.0899999</v>
      </c>
      <c r="E102" s="163">
        <v>3159.51</v>
      </c>
      <c r="F102" s="115">
        <f t="shared" ref="F102:F123" si="105">((D102-B102)/B102)</f>
        <v>4.0511281673677292E-3</v>
      </c>
      <c r="G102" s="115">
        <f t="shared" ref="G102:G123" si="106">((E102-C102)/C102)</f>
        <v>5.6689053697044278E-3</v>
      </c>
      <c r="H102" s="163">
        <v>1720879632.3299999</v>
      </c>
      <c r="I102" s="163">
        <v>3195.93</v>
      </c>
      <c r="J102" s="115">
        <f t="shared" ref="J102:J123" si="107">((H102-D102)/D102)</f>
        <v>9.3923579174693371E-3</v>
      </c>
      <c r="K102" s="115">
        <f t="shared" ref="K102:K123" si="108">((I102-E102)/E102)</f>
        <v>1.1527103886362003E-2</v>
      </c>
      <c r="L102" s="163">
        <v>1703745445.8</v>
      </c>
      <c r="M102" s="163">
        <v>3200</v>
      </c>
      <c r="N102" s="115">
        <f t="shared" ref="N102:N123" si="109">((L102-H102)/H102)</f>
        <v>-9.9566443858720034E-3</v>
      </c>
      <c r="O102" s="115">
        <f t="shared" ref="O102:O123" si="110">((M102-I102)/I102)</f>
        <v>1.2734947261048158E-3</v>
      </c>
      <c r="P102" s="163">
        <v>1692750418.0599999</v>
      </c>
      <c r="Q102" s="163">
        <v>3192.42</v>
      </c>
      <c r="R102" s="115">
        <f t="shared" ref="R102:R123" si="111">((P102-L102)/L102)</f>
        <v>-6.4534451241554181E-3</v>
      </c>
      <c r="S102" s="115">
        <f t="shared" ref="S102:S123" si="112">((Q102-M102)/M102)</f>
        <v>-2.3687499999999772E-3</v>
      </c>
      <c r="T102" s="163">
        <v>1737264078.05</v>
      </c>
      <c r="U102" s="163">
        <v>3280.43</v>
      </c>
      <c r="V102" s="115">
        <f t="shared" ref="V102:V123" si="113">((T102-P102)/P102)</f>
        <v>2.6296646874271936E-2</v>
      </c>
      <c r="W102" s="115">
        <f t="shared" ref="W102:W123" si="114">((U102-Q102)/Q102)</f>
        <v>2.7568427713145438E-2</v>
      </c>
      <c r="X102" s="163">
        <v>1745118845.8499999</v>
      </c>
      <c r="Y102" s="163">
        <v>3294.22</v>
      </c>
      <c r="Z102" s="115">
        <f t="shared" ref="Z102:Z123" si="115">((X102-T102)/T102)</f>
        <v>4.5213435880263938E-3</v>
      </c>
      <c r="AA102" s="115">
        <f t="shared" ref="AA102:AA123" si="116">((Y102-U102)/U102)</f>
        <v>4.20371719561154E-3</v>
      </c>
      <c r="AB102" s="163">
        <v>1739255903.3900001</v>
      </c>
      <c r="AC102" s="163">
        <v>3285.49</v>
      </c>
      <c r="AD102" s="115">
        <f t="shared" ref="AD102:AD123" si="117">((AB102-X102)/X102)</f>
        <v>-3.3596236003881558E-3</v>
      </c>
      <c r="AE102" s="115">
        <f t="shared" ref="AE102:AE123" si="118">((AC102-Y102)/Y102)</f>
        <v>-2.6500962291528857E-3</v>
      </c>
      <c r="AF102" s="163">
        <v>1626054496.1700001</v>
      </c>
      <c r="AG102" s="163">
        <v>3317.56</v>
      </c>
      <c r="AH102" s="115">
        <f t="shared" ref="AH102:AH123" si="119">((AF102-AB102)/AB102)</f>
        <v>-6.5086113549684146E-2</v>
      </c>
      <c r="AI102" s="115">
        <f t="shared" ref="AI102:AI123" si="120">((AG102-AC102)/AC102)</f>
        <v>9.7611010838566433E-3</v>
      </c>
      <c r="AJ102" s="116">
        <f t="shared" si="84"/>
        <v>-5.0742937641205408E-3</v>
      </c>
      <c r="AK102" s="116">
        <f t="shared" si="85"/>
        <v>6.8729879682040002E-3</v>
      </c>
      <c r="AL102" s="117">
        <f t="shared" si="86"/>
        <v>-4.622789929296213E-2</v>
      </c>
      <c r="AM102" s="117">
        <f t="shared" si="87"/>
        <v>4.5768214660852395E-2</v>
      </c>
      <c r="AN102" s="118">
        <f t="shared" si="88"/>
        <v>2.6723097347341837E-2</v>
      </c>
      <c r="AO102" s="201">
        <f t="shared" si="89"/>
        <v>9.8149391804941196E-3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178267762</v>
      </c>
      <c r="C103" s="163">
        <v>133.11000000000001</v>
      </c>
      <c r="D103" s="163">
        <v>178834860</v>
      </c>
      <c r="E103" s="163">
        <v>133.68</v>
      </c>
      <c r="F103" s="115">
        <f t="shared" si="105"/>
        <v>3.1811584643105578E-3</v>
      </c>
      <c r="G103" s="115">
        <f t="shared" si="106"/>
        <v>4.2821726391705593E-3</v>
      </c>
      <c r="H103" s="163">
        <v>180265867</v>
      </c>
      <c r="I103" s="163">
        <v>134.75</v>
      </c>
      <c r="J103" s="115">
        <f t="shared" si="107"/>
        <v>8.0018347653248358E-3</v>
      </c>
      <c r="K103" s="115">
        <f t="shared" si="108"/>
        <v>8.0041891083183214E-3</v>
      </c>
      <c r="L103" s="163">
        <v>180329845</v>
      </c>
      <c r="M103" s="163">
        <v>134.82</v>
      </c>
      <c r="N103" s="115">
        <f t="shared" si="109"/>
        <v>3.5490911876289924E-4</v>
      </c>
      <c r="O103" s="115">
        <f t="shared" si="110"/>
        <v>5.1948051948046885E-4</v>
      </c>
      <c r="P103" s="163">
        <v>180167547</v>
      </c>
      <c r="Q103" s="163">
        <v>134.80000000000001</v>
      </c>
      <c r="R103" s="115">
        <f t="shared" si="111"/>
        <v>-9.0000631897620717E-4</v>
      </c>
      <c r="S103" s="115">
        <f t="shared" si="112"/>
        <v>-1.483459427383312E-4</v>
      </c>
      <c r="T103" s="163">
        <v>182736087</v>
      </c>
      <c r="U103" s="163">
        <v>136.66</v>
      </c>
      <c r="V103" s="115">
        <f t="shared" si="113"/>
        <v>1.4256396575127927E-2</v>
      </c>
      <c r="W103" s="115">
        <f t="shared" si="114"/>
        <v>1.3798219584569622E-2</v>
      </c>
      <c r="X103" s="163">
        <v>184378906</v>
      </c>
      <c r="Y103" s="163">
        <v>137.88999999999999</v>
      </c>
      <c r="Z103" s="115">
        <f t="shared" si="115"/>
        <v>8.9901180821498061E-3</v>
      </c>
      <c r="AA103" s="115">
        <f t="shared" si="116"/>
        <v>9.0004390458070377E-3</v>
      </c>
      <c r="AB103" s="163">
        <v>184270465</v>
      </c>
      <c r="AC103" s="163">
        <v>137.77000000000001</v>
      </c>
      <c r="AD103" s="115">
        <f t="shared" si="117"/>
        <v>-5.8814211643060728E-4</v>
      </c>
      <c r="AE103" s="115">
        <f t="shared" si="118"/>
        <v>-8.7025890202317886E-4</v>
      </c>
      <c r="AF103" s="163">
        <v>185899035</v>
      </c>
      <c r="AG103" s="163">
        <v>138.91999999999999</v>
      </c>
      <c r="AH103" s="115">
        <f t="shared" si="119"/>
        <v>8.8379328722049955E-3</v>
      </c>
      <c r="AI103" s="115">
        <f t="shared" si="120"/>
        <v>8.3472454090148598E-3</v>
      </c>
      <c r="AJ103" s="116">
        <f t="shared" si="84"/>
        <v>5.2667751803092758E-3</v>
      </c>
      <c r="AK103" s="116">
        <f t="shared" si="85"/>
        <v>5.3666426826999196E-3</v>
      </c>
      <c r="AL103" s="117">
        <f t="shared" si="86"/>
        <v>3.9501107334442516E-2</v>
      </c>
      <c r="AM103" s="117">
        <f t="shared" si="87"/>
        <v>3.5008639471114086E-2</v>
      </c>
      <c r="AN103" s="118">
        <f t="shared" si="88"/>
        <v>5.5510072353075436E-3</v>
      </c>
      <c r="AO103" s="201">
        <f t="shared" si="89"/>
        <v>5.2660870000975557E-3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917246243.49000001</v>
      </c>
      <c r="C104" s="163">
        <v>1.3602000000000001</v>
      </c>
      <c r="D104" s="163">
        <v>921625646.94000006</v>
      </c>
      <c r="E104" s="163">
        <v>1.3672</v>
      </c>
      <c r="F104" s="115">
        <f t="shared" si="105"/>
        <v>4.7745122763730267E-3</v>
      </c>
      <c r="G104" s="115">
        <f t="shared" si="106"/>
        <v>5.1463020144095683E-3</v>
      </c>
      <c r="H104" s="163">
        <v>929764217.72000003</v>
      </c>
      <c r="I104" s="163">
        <v>1.3801000000000001</v>
      </c>
      <c r="J104" s="115">
        <f t="shared" si="107"/>
        <v>8.8306687286989222E-3</v>
      </c>
      <c r="K104" s="115">
        <f t="shared" si="108"/>
        <v>9.435342305441876E-3</v>
      </c>
      <c r="L104" s="163">
        <v>927773977.67999995</v>
      </c>
      <c r="M104" s="163">
        <v>1.3855999999999999</v>
      </c>
      <c r="N104" s="115">
        <f t="shared" si="109"/>
        <v>-2.140585755042947E-3</v>
      </c>
      <c r="O104" s="115">
        <f t="shared" si="110"/>
        <v>3.9852184624301415E-3</v>
      </c>
      <c r="P104" s="163">
        <v>928440525.33000004</v>
      </c>
      <c r="Q104" s="163">
        <v>1.3867</v>
      </c>
      <c r="R104" s="115">
        <f t="shared" si="111"/>
        <v>7.1843753547267027E-4</v>
      </c>
      <c r="S104" s="115">
        <f t="shared" si="112"/>
        <v>7.9387990762131995E-4</v>
      </c>
      <c r="T104" s="163">
        <v>947044479.91999996</v>
      </c>
      <c r="U104" s="163">
        <v>1.3387</v>
      </c>
      <c r="V104" s="115">
        <f t="shared" si="113"/>
        <v>2.0037852810644411E-2</v>
      </c>
      <c r="W104" s="115">
        <f t="shared" si="114"/>
        <v>-3.4614552534794868E-2</v>
      </c>
      <c r="X104" s="163">
        <v>927051426.49000001</v>
      </c>
      <c r="Y104" s="163">
        <v>1.3104</v>
      </c>
      <c r="Z104" s="115">
        <f t="shared" si="115"/>
        <v>-2.1110997269831327E-2</v>
      </c>
      <c r="AA104" s="115">
        <f t="shared" si="116"/>
        <v>-2.1139911854784487E-2</v>
      </c>
      <c r="AB104" s="163">
        <v>925283008.49000001</v>
      </c>
      <c r="AC104" s="163">
        <v>1.3080000000000001</v>
      </c>
      <c r="AD104" s="115">
        <f t="shared" si="117"/>
        <v>-1.9075727079085356E-3</v>
      </c>
      <c r="AE104" s="115">
        <f t="shared" si="118"/>
        <v>-1.8315018315017992E-3</v>
      </c>
      <c r="AF104" s="163">
        <v>929719903.83000004</v>
      </c>
      <c r="AG104" s="163">
        <v>1.3142</v>
      </c>
      <c r="AH104" s="115">
        <f t="shared" si="119"/>
        <v>4.795176501988024E-3</v>
      </c>
      <c r="AI104" s="115">
        <f t="shared" si="120"/>
        <v>4.7400611620794977E-3</v>
      </c>
      <c r="AJ104" s="116">
        <f t="shared" si="84"/>
        <v>1.7496865150492804E-3</v>
      </c>
      <c r="AK104" s="116">
        <f t="shared" si="85"/>
        <v>-4.1856452961373429E-3</v>
      </c>
      <c r="AL104" s="117">
        <f t="shared" si="86"/>
        <v>8.7825864187641694E-3</v>
      </c>
      <c r="AM104" s="117">
        <f t="shared" si="87"/>
        <v>-3.83767093074548E-2</v>
      </c>
      <c r="AN104" s="118">
        <f t="shared" si="88"/>
        <v>1.1681523974953022E-2</v>
      </c>
      <c r="AO104" s="201">
        <f t="shared" si="89"/>
        <v>1.5412198356107241E-2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4314607212.1599998</v>
      </c>
      <c r="C105" s="163">
        <v>426.78890000000001</v>
      </c>
      <c r="D105" s="163">
        <v>4300246954.3599997</v>
      </c>
      <c r="E105" s="163">
        <v>426.09500000000003</v>
      </c>
      <c r="F105" s="115">
        <f t="shared" si="105"/>
        <v>-3.328288554176659E-3</v>
      </c>
      <c r="G105" s="115">
        <f t="shared" si="106"/>
        <v>-1.6258623408434124E-3</v>
      </c>
      <c r="H105" s="163">
        <v>4315724399.7399998</v>
      </c>
      <c r="I105" s="163">
        <v>430.41550000000001</v>
      </c>
      <c r="J105" s="115">
        <f t="shared" si="107"/>
        <v>3.5991991958293484E-3</v>
      </c>
      <c r="K105" s="115">
        <f t="shared" si="108"/>
        <v>1.0139757565801009E-2</v>
      </c>
      <c r="L105" s="163">
        <v>4307985956.8699999</v>
      </c>
      <c r="M105" s="163">
        <v>429.4982</v>
      </c>
      <c r="N105" s="115">
        <f t="shared" si="109"/>
        <v>-1.7930808720005584E-3</v>
      </c>
      <c r="O105" s="115">
        <f t="shared" si="110"/>
        <v>-2.1311964833980457E-3</v>
      </c>
      <c r="P105" s="163">
        <v>4289572289.3400002</v>
      </c>
      <c r="Q105" s="163">
        <v>429.23739999999998</v>
      </c>
      <c r="R105" s="115">
        <f t="shared" si="111"/>
        <v>-4.2743100173377362E-3</v>
      </c>
      <c r="S105" s="115">
        <f t="shared" si="112"/>
        <v>-6.0722023980546943E-4</v>
      </c>
      <c r="T105" s="163">
        <v>4352613092.6499996</v>
      </c>
      <c r="U105" s="163">
        <v>432.17430000000002</v>
      </c>
      <c r="V105" s="115">
        <f t="shared" si="113"/>
        <v>1.4696291158599176E-2</v>
      </c>
      <c r="W105" s="115">
        <f t="shared" si="114"/>
        <v>6.842134445880152E-3</v>
      </c>
      <c r="X105" s="163">
        <v>4384616995.1800003</v>
      </c>
      <c r="Y105" s="163">
        <v>438.61680000000001</v>
      </c>
      <c r="Z105" s="115">
        <f t="shared" si="115"/>
        <v>7.3528020636715414E-3</v>
      </c>
      <c r="AA105" s="115">
        <f t="shared" si="116"/>
        <v>1.490717981147883E-2</v>
      </c>
      <c r="AB105" s="163">
        <v>4377615856.3400002</v>
      </c>
      <c r="AC105" s="163">
        <v>437.42059999999998</v>
      </c>
      <c r="AD105" s="115">
        <f t="shared" si="117"/>
        <v>-1.5967503769876569E-3</v>
      </c>
      <c r="AE105" s="115">
        <f t="shared" si="118"/>
        <v>-2.7272097192812335E-3</v>
      </c>
      <c r="AF105" s="163">
        <v>4421560453.9200001</v>
      </c>
      <c r="AG105" s="163">
        <v>441.85599999999999</v>
      </c>
      <c r="AH105" s="115">
        <f t="shared" si="119"/>
        <v>1.0038477340663862E-2</v>
      </c>
      <c r="AI105" s="115">
        <f t="shared" si="120"/>
        <v>1.0139897389377674E-2</v>
      </c>
      <c r="AJ105" s="116">
        <f t="shared" si="84"/>
        <v>3.0867924922826648E-3</v>
      </c>
      <c r="AK105" s="116">
        <f t="shared" si="85"/>
        <v>4.3671850536511885E-3</v>
      </c>
      <c r="AL105" s="117">
        <f t="shared" si="86"/>
        <v>2.8210821575491436E-2</v>
      </c>
      <c r="AM105" s="117">
        <f t="shared" si="87"/>
        <v>2.4910910288435256E-2</v>
      </c>
      <c r="AN105" s="118">
        <f t="shared" si="88"/>
        <v>6.9964849609026004E-3</v>
      </c>
      <c r="AO105" s="201">
        <f t="shared" si="89"/>
        <v>6.9393740969269655E-3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2291179947.6300001</v>
      </c>
      <c r="C106" s="163">
        <v>12.2342</v>
      </c>
      <c r="D106" s="163">
        <v>2300852136.6399999</v>
      </c>
      <c r="E106" s="163">
        <v>12.286099999999999</v>
      </c>
      <c r="F106" s="115">
        <f t="shared" si="105"/>
        <v>4.2214881550463454E-3</v>
      </c>
      <c r="G106" s="115">
        <f t="shared" si="106"/>
        <v>4.2422062742148922E-3</v>
      </c>
      <c r="H106" s="163">
        <v>2395052073.0700002</v>
      </c>
      <c r="I106" s="163">
        <v>12.8055</v>
      </c>
      <c r="J106" s="115">
        <f t="shared" si="107"/>
        <v>4.0941325576689669E-2</v>
      </c>
      <c r="K106" s="115">
        <f t="shared" si="108"/>
        <v>4.2275416934584691E-2</v>
      </c>
      <c r="L106" s="163">
        <v>2392671583.1300001</v>
      </c>
      <c r="M106" s="163">
        <v>12.7956</v>
      </c>
      <c r="N106" s="115">
        <f t="shared" si="109"/>
        <v>-9.9391990961963635E-4</v>
      </c>
      <c r="O106" s="115">
        <f t="shared" si="110"/>
        <v>-7.7310530631369485E-4</v>
      </c>
      <c r="P106" s="163">
        <v>2386757991.29</v>
      </c>
      <c r="Q106" s="163">
        <v>12.7638</v>
      </c>
      <c r="R106" s="115">
        <f t="shared" si="111"/>
        <v>-2.471543475375012E-3</v>
      </c>
      <c r="S106" s="115">
        <f t="shared" si="112"/>
        <v>-2.4852292975710787E-3</v>
      </c>
      <c r="T106" s="163">
        <v>2433463628.9699998</v>
      </c>
      <c r="U106" s="163">
        <v>13.0153</v>
      </c>
      <c r="V106" s="115">
        <f t="shared" si="113"/>
        <v>1.9568652477730375E-2</v>
      </c>
      <c r="W106" s="115">
        <f t="shared" si="114"/>
        <v>1.970416333693728E-2</v>
      </c>
      <c r="X106" s="163">
        <v>2433626256.8400002</v>
      </c>
      <c r="Y106" s="163">
        <v>13.0251</v>
      </c>
      <c r="Z106" s="115">
        <f t="shared" si="115"/>
        <v>6.6829792754781017E-5</v>
      </c>
      <c r="AA106" s="115">
        <f t="shared" si="116"/>
        <v>7.5295997787221602E-4</v>
      </c>
      <c r="AB106" s="163">
        <v>2426591977.1999998</v>
      </c>
      <c r="AC106" s="163">
        <v>12.9924</v>
      </c>
      <c r="AD106" s="115">
        <f t="shared" si="117"/>
        <v>-2.8904519008330271E-3</v>
      </c>
      <c r="AE106" s="115">
        <f t="shared" si="118"/>
        <v>-2.5105373471221082E-3</v>
      </c>
      <c r="AF106" s="163">
        <v>2439490922.0700002</v>
      </c>
      <c r="AG106" s="163">
        <v>13.082700000000001</v>
      </c>
      <c r="AH106" s="115">
        <f t="shared" si="119"/>
        <v>5.3156628684168893E-3</v>
      </c>
      <c r="AI106" s="115">
        <f t="shared" si="120"/>
        <v>6.9502170499677451E-3</v>
      </c>
      <c r="AJ106" s="116">
        <f t="shared" si="84"/>
        <v>7.9697554481012976E-3</v>
      </c>
      <c r="AK106" s="116">
        <f t="shared" si="85"/>
        <v>8.5195114528212428E-3</v>
      </c>
      <c r="AL106" s="117">
        <f t="shared" si="86"/>
        <v>6.0255408516802167E-2</v>
      </c>
      <c r="AM106" s="117">
        <f t="shared" si="87"/>
        <v>6.1973811119648239E-2</v>
      </c>
      <c r="AN106" s="118">
        <f t="shared" si="88"/>
        <v>1.5177620276831763E-2</v>
      </c>
      <c r="AO106" s="201">
        <f t="shared" si="89"/>
        <v>1.5467726588582684E-2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4120209776.9400001</v>
      </c>
      <c r="C107" s="163">
        <v>185.62</v>
      </c>
      <c r="D107" s="163">
        <v>4098537031.1100001</v>
      </c>
      <c r="E107" s="163">
        <v>186.76</v>
      </c>
      <c r="F107" s="115">
        <f t="shared" si="105"/>
        <v>-5.2601073739735292E-3</v>
      </c>
      <c r="G107" s="115">
        <f t="shared" si="106"/>
        <v>6.1415795711668268E-3</v>
      </c>
      <c r="H107" s="163">
        <v>4122884640.73</v>
      </c>
      <c r="I107" s="163">
        <v>188</v>
      </c>
      <c r="J107" s="115">
        <f t="shared" si="107"/>
        <v>5.9405610917234687E-3</v>
      </c>
      <c r="K107" s="115">
        <f t="shared" si="108"/>
        <v>6.6395373741701073E-3</v>
      </c>
      <c r="L107" s="163">
        <v>4138184058.8699999</v>
      </c>
      <c r="M107" s="163">
        <v>188.9</v>
      </c>
      <c r="N107" s="115">
        <f t="shared" si="109"/>
        <v>3.7108528307721322E-3</v>
      </c>
      <c r="O107" s="115">
        <f t="shared" si="110"/>
        <v>4.7872340425532218E-3</v>
      </c>
      <c r="P107" s="163">
        <v>4123459400.46</v>
      </c>
      <c r="Q107" s="163">
        <v>188.37</v>
      </c>
      <c r="R107" s="115">
        <f t="shared" si="111"/>
        <v>-3.5582415379611368E-3</v>
      </c>
      <c r="S107" s="115">
        <f t="shared" si="112"/>
        <v>-2.8057173107464326E-3</v>
      </c>
      <c r="T107" s="163">
        <v>4162289962.1700001</v>
      </c>
      <c r="U107" s="163">
        <v>190.23</v>
      </c>
      <c r="V107" s="115">
        <f t="shared" si="113"/>
        <v>9.4169865491262571E-3</v>
      </c>
      <c r="W107" s="115">
        <f t="shared" si="114"/>
        <v>9.8741837872271861E-3</v>
      </c>
      <c r="X107" s="163">
        <v>4187208990.23</v>
      </c>
      <c r="Y107" s="163">
        <v>191.73</v>
      </c>
      <c r="Z107" s="115">
        <f t="shared" si="115"/>
        <v>5.9868553816487275E-3</v>
      </c>
      <c r="AA107" s="115">
        <f t="shared" si="116"/>
        <v>7.8851916101561267E-3</v>
      </c>
      <c r="AB107" s="163">
        <v>4167825420.6700001</v>
      </c>
      <c r="AC107" s="163">
        <v>191.6</v>
      </c>
      <c r="AD107" s="115">
        <f t="shared" si="117"/>
        <v>-4.6292338417374332E-3</v>
      </c>
      <c r="AE107" s="115">
        <f t="shared" si="118"/>
        <v>-6.7803682261511223E-4</v>
      </c>
      <c r="AF107" s="163">
        <v>4198246597.4200001</v>
      </c>
      <c r="AG107" s="163">
        <v>192.99</v>
      </c>
      <c r="AH107" s="115">
        <f t="shared" si="119"/>
        <v>7.299052546473896E-3</v>
      </c>
      <c r="AI107" s="115">
        <f t="shared" si="120"/>
        <v>7.2546972860126034E-3</v>
      </c>
      <c r="AJ107" s="116">
        <f t="shared" si="84"/>
        <v>2.3633407057590478E-3</v>
      </c>
      <c r="AK107" s="116">
        <f t="shared" si="85"/>
        <v>4.8873336922405659E-3</v>
      </c>
      <c r="AL107" s="117">
        <f t="shared" si="86"/>
        <v>2.4328087206033067E-2</v>
      </c>
      <c r="AM107" s="117">
        <f t="shared" si="87"/>
        <v>3.2216355996121049E-2</v>
      </c>
      <c r="AN107" s="118">
        <f t="shared" si="88"/>
        <v>5.9032136523524811E-3</v>
      </c>
      <c r="AO107" s="201">
        <f t="shared" si="89"/>
        <v>4.3796606108043356E-3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5349266532.3299999</v>
      </c>
      <c r="C108" s="163">
        <v>115.05</v>
      </c>
      <c r="D108" s="163">
        <v>5373297445.9300003</v>
      </c>
      <c r="E108" s="163">
        <v>115.05</v>
      </c>
      <c r="F108" s="115">
        <f t="shared" si="105"/>
        <v>4.4923754415230359E-3</v>
      </c>
      <c r="G108" s="115">
        <f t="shared" si="106"/>
        <v>0</v>
      </c>
      <c r="H108" s="163">
        <v>5402930382.1899996</v>
      </c>
      <c r="I108" s="163">
        <v>115.05</v>
      </c>
      <c r="J108" s="115">
        <f t="shared" si="107"/>
        <v>5.5148512730194598E-3</v>
      </c>
      <c r="K108" s="115">
        <f t="shared" si="108"/>
        <v>0</v>
      </c>
      <c r="L108" s="163">
        <v>5389626350.5799999</v>
      </c>
      <c r="M108" s="163">
        <v>115.05</v>
      </c>
      <c r="N108" s="115">
        <f t="shared" si="109"/>
        <v>-2.4623733176082608E-3</v>
      </c>
      <c r="O108" s="115">
        <f t="shared" si="110"/>
        <v>0</v>
      </c>
      <c r="P108" s="163">
        <v>4863829490.1999998</v>
      </c>
      <c r="Q108" s="163">
        <v>115.05</v>
      </c>
      <c r="R108" s="115">
        <f t="shared" si="111"/>
        <v>-9.7557200848147285E-2</v>
      </c>
      <c r="S108" s="115">
        <f t="shared" si="112"/>
        <v>0</v>
      </c>
      <c r="T108" s="163">
        <v>4896473154.3000002</v>
      </c>
      <c r="U108" s="163">
        <v>115.05</v>
      </c>
      <c r="V108" s="115">
        <f t="shared" si="113"/>
        <v>6.7115149011233288E-3</v>
      </c>
      <c r="W108" s="115">
        <f t="shared" si="114"/>
        <v>0</v>
      </c>
      <c r="X108" s="163">
        <v>4968048044.1000004</v>
      </c>
      <c r="Y108" s="163">
        <v>115.05</v>
      </c>
      <c r="Z108" s="115">
        <f t="shared" si="115"/>
        <v>1.4617641625818847E-2</v>
      </c>
      <c r="AA108" s="115">
        <f t="shared" si="116"/>
        <v>0</v>
      </c>
      <c r="AB108" s="163">
        <v>4959919277.3900003</v>
      </c>
      <c r="AC108" s="163">
        <v>115.05</v>
      </c>
      <c r="AD108" s="115">
        <f t="shared" si="117"/>
        <v>-1.6362093598619024E-3</v>
      </c>
      <c r="AE108" s="115">
        <f t="shared" si="118"/>
        <v>0</v>
      </c>
      <c r="AF108" s="163">
        <v>5022030640.5699997</v>
      </c>
      <c r="AG108" s="163">
        <v>115.05</v>
      </c>
      <c r="AH108" s="115">
        <f t="shared" si="119"/>
        <v>1.2522656056750077E-2</v>
      </c>
      <c r="AI108" s="115">
        <f t="shared" si="120"/>
        <v>0</v>
      </c>
      <c r="AJ108" s="116">
        <f t="shared" si="84"/>
        <v>-7.2245930284228375E-3</v>
      </c>
      <c r="AK108" s="116">
        <f t="shared" si="85"/>
        <v>0</v>
      </c>
      <c r="AL108" s="117">
        <f t="shared" si="86"/>
        <v>-6.5372670858946658E-2</v>
      </c>
      <c r="AM108" s="117">
        <f t="shared" si="87"/>
        <v>0</v>
      </c>
      <c r="AN108" s="118">
        <f t="shared" si="88"/>
        <v>3.6984015390233667E-2</v>
      </c>
      <c r="AO108" s="201">
        <f t="shared" si="89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1981701276.1800001</v>
      </c>
      <c r="C109" s="163">
        <v>3626.41</v>
      </c>
      <c r="D109" s="163">
        <v>1995866461.71</v>
      </c>
      <c r="E109" s="163">
        <v>3652.4</v>
      </c>
      <c r="F109" s="115">
        <f t="shared" si="105"/>
        <v>7.1479923337917518E-3</v>
      </c>
      <c r="G109" s="115">
        <f t="shared" si="106"/>
        <v>7.1668675080865749E-3</v>
      </c>
      <c r="H109" s="163">
        <v>2010025069.76</v>
      </c>
      <c r="I109" s="163">
        <v>3678.31</v>
      </c>
      <c r="J109" s="115">
        <f t="shared" si="107"/>
        <v>7.0939656142471929E-3</v>
      </c>
      <c r="K109" s="115">
        <f t="shared" si="108"/>
        <v>7.0939656116525722E-3</v>
      </c>
      <c r="L109" s="163">
        <v>2012143146.8099999</v>
      </c>
      <c r="M109" s="163">
        <v>3682.86</v>
      </c>
      <c r="N109" s="115">
        <f t="shared" si="109"/>
        <v>1.0537565336201772E-3</v>
      </c>
      <c r="O109" s="115">
        <f t="shared" si="110"/>
        <v>1.2369811136092885E-3</v>
      </c>
      <c r="P109" s="163">
        <v>2008518862.49</v>
      </c>
      <c r="Q109" s="163">
        <v>3676.21</v>
      </c>
      <c r="R109" s="115">
        <f t="shared" si="111"/>
        <v>-1.8012060055199255E-3</v>
      </c>
      <c r="S109" s="115">
        <f t="shared" si="112"/>
        <v>-1.8056619040637144E-3</v>
      </c>
      <c r="T109" s="163">
        <v>2031007087.5</v>
      </c>
      <c r="U109" s="163">
        <v>3717.38</v>
      </c>
      <c r="V109" s="115">
        <f t="shared" si="113"/>
        <v>1.1196422114811956E-2</v>
      </c>
      <c r="W109" s="115">
        <f t="shared" si="114"/>
        <v>1.1199033787514879E-2</v>
      </c>
      <c r="X109" s="163">
        <v>2033084628.9100001</v>
      </c>
      <c r="Y109" s="163">
        <v>3721.13</v>
      </c>
      <c r="Z109" s="115">
        <f t="shared" si="115"/>
        <v>1.0229119449097373E-3</v>
      </c>
      <c r="AA109" s="115">
        <f t="shared" si="116"/>
        <v>1.0087749974444365E-3</v>
      </c>
      <c r="AB109" s="163">
        <v>2033980662.8499999</v>
      </c>
      <c r="AC109" s="163">
        <v>3722.77</v>
      </c>
      <c r="AD109" s="115">
        <f t="shared" si="117"/>
        <v>4.4072633635531958E-4</v>
      </c>
      <c r="AE109" s="115">
        <f t="shared" si="118"/>
        <v>4.4072633850466728E-4</v>
      </c>
      <c r="AF109" s="163">
        <v>2054518416.49</v>
      </c>
      <c r="AG109" s="163">
        <v>3760.36</v>
      </c>
      <c r="AH109" s="115">
        <f t="shared" si="119"/>
        <v>1.0097320006583909E-2</v>
      </c>
      <c r="AI109" s="115">
        <f t="shared" si="120"/>
        <v>1.0097320006339405E-2</v>
      </c>
      <c r="AJ109" s="116">
        <f t="shared" si="84"/>
        <v>4.5314861098500149E-3</v>
      </c>
      <c r="AK109" s="116">
        <f t="shared" si="85"/>
        <v>4.5547509323860137E-3</v>
      </c>
      <c r="AL109" s="117">
        <f t="shared" si="86"/>
        <v>2.9386712941580614E-2</v>
      </c>
      <c r="AM109" s="117">
        <f t="shared" si="87"/>
        <v>2.6571733477461217E-2</v>
      </c>
      <c r="AN109" s="118">
        <f t="shared" si="88"/>
        <v>4.9288405703490704E-3</v>
      </c>
      <c r="AO109" s="201">
        <f t="shared" si="89"/>
        <v>4.9149759845607439E-3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1844056876.45</v>
      </c>
      <c r="C110" s="163">
        <v>1.0895999999999999</v>
      </c>
      <c r="D110" s="163">
        <v>1618110647.71</v>
      </c>
      <c r="E110" s="163">
        <v>1.0740000000000001</v>
      </c>
      <c r="F110" s="115">
        <f t="shared" si="105"/>
        <v>-0.12252671358758187</v>
      </c>
      <c r="G110" s="115">
        <f t="shared" si="106"/>
        <v>-1.4317180616739939E-2</v>
      </c>
      <c r="H110" s="163">
        <v>1671645549.48</v>
      </c>
      <c r="I110" s="163">
        <v>1.07</v>
      </c>
      <c r="J110" s="115">
        <f t="shared" si="107"/>
        <v>3.3084821390777092E-2</v>
      </c>
      <c r="K110" s="115">
        <f t="shared" si="108"/>
        <v>-3.7243947858473028E-3</v>
      </c>
      <c r="L110" s="163">
        <v>1671645549.48</v>
      </c>
      <c r="M110" s="163">
        <v>1.07</v>
      </c>
      <c r="N110" s="115">
        <f t="shared" si="109"/>
        <v>0</v>
      </c>
      <c r="O110" s="115">
        <f t="shared" si="110"/>
        <v>0</v>
      </c>
      <c r="P110" s="163">
        <v>1671101021.48</v>
      </c>
      <c r="Q110" s="163">
        <v>1.07</v>
      </c>
      <c r="R110" s="115">
        <f t="shared" si="111"/>
        <v>-3.2574369618570558E-4</v>
      </c>
      <c r="S110" s="115">
        <f t="shared" si="112"/>
        <v>0</v>
      </c>
      <c r="T110" s="163">
        <v>1670829207.48</v>
      </c>
      <c r="U110" s="163">
        <v>1.05</v>
      </c>
      <c r="V110" s="115">
        <f t="shared" si="113"/>
        <v>-1.6265563631770726E-4</v>
      </c>
      <c r="W110" s="115">
        <f t="shared" si="114"/>
        <v>-1.8691588785046745E-2</v>
      </c>
      <c r="X110" s="163">
        <v>1672153362.1099999</v>
      </c>
      <c r="Y110" s="163">
        <v>1.7</v>
      </c>
      <c r="Z110" s="115">
        <f t="shared" si="115"/>
        <v>7.9251345623590692E-4</v>
      </c>
      <c r="AA110" s="115">
        <f t="shared" si="116"/>
        <v>0.61904761904761896</v>
      </c>
      <c r="AB110" s="163">
        <v>1830766866.75</v>
      </c>
      <c r="AC110" s="163">
        <v>1.0720000000000001</v>
      </c>
      <c r="AD110" s="115">
        <f t="shared" si="117"/>
        <v>9.485583573497966E-2</v>
      </c>
      <c r="AE110" s="115">
        <f t="shared" si="118"/>
        <v>-0.36941176470588227</v>
      </c>
      <c r="AF110" s="163">
        <v>1749560178.1199999</v>
      </c>
      <c r="AG110" s="163">
        <v>1.0720000000000001</v>
      </c>
      <c r="AH110" s="115">
        <f t="shared" si="119"/>
        <v>-4.435665190629063E-2</v>
      </c>
      <c r="AI110" s="115">
        <f t="shared" si="120"/>
        <v>0</v>
      </c>
      <c r="AJ110" s="116">
        <f t="shared" si="84"/>
        <v>-4.8298242805479069E-3</v>
      </c>
      <c r="AK110" s="116">
        <f t="shared" si="85"/>
        <v>2.6612836269262842E-2</v>
      </c>
      <c r="AL110" s="117">
        <f t="shared" si="86"/>
        <v>8.1236428791832793E-2</v>
      </c>
      <c r="AM110" s="117">
        <f t="shared" si="87"/>
        <v>-1.6152716593245079E-2</v>
      </c>
      <c r="AN110" s="118">
        <f t="shared" si="88"/>
        <v>6.1975439966273742E-2</v>
      </c>
      <c r="AO110" s="201">
        <f t="shared" si="89"/>
        <v>0.27113183150477238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1129229867.0799999</v>
      </c>
      <c r="C111" s="164">
        <v>552.20000000000005</v>
      </c>
      <c r="D111" s="163">
        <v>1130715072.48</v>
      </c>
      <c r="E111" s="164">
        <v>552.20000000000005</v>
      </c>
      <c r="F111" s="115">
        <f t="shared" si="105"/>
        <v>1.3152374403987285E-3</v>
      </c>
      <c r="G111" s="115">
        <f t="shared" si="106"/>
        <v>0</v>
      </c>
      <c r="H111" s="163">
        <v>1137634707.76</v>
      </c>
      <c r="I111" s="164">
        <v>552.20000000000005</v>
      </c>
      <c r="J111" s="115">
        <f t="shared" si="107"/>
        <v>6.1196984531417973E-3</v>
      </c>
      <c r="K111" s="115">
        <f t="shared" si="108"/>
        <v>0</v>
      </c>
      <c r="L111" s="163">
        <v>1135907697.54</v>
      </c>
      <c r="M111" s="164">
        <v>552.20000000000005</v>
      </c>
      <c r="N111" s="115">
        <f t="shared" si="109"/>
        <v>-1.5180709662071647E-3</v>
      </c>
      <c r="O111" s="115">
        <f t="shared" si="110"/>
        <v>0</v>
      </c>
      <c r="P111" s="163">
        <v>1133563552.99</v>
      </c>
      <c r="Q111" s="164">
        <v>552.20000000000005</v>
      </c>
      <c r="R111" s="115">
        <f t="shared" si="111"/>
        <v>-2.0636752044876474E-3</v>
      </c>
      <c r="S111" s="115">
        <f t="shared" si="112"/>
        <v>0</v>
      </c>
      <c r="T111" s="163">
        <v>1143860884.28</v>
      </c>
      <c r="U111" s="164">
        <v>552.20000000000005</v>
      </c>
      <c r="V111" s="115">
        <f t="shared" si="113"/>
        <v>9.0840352645766495E-3</v>
      </c>
      <c r="W111" s="115">
        <f t="shared" si="114"/>
        <v>0</v>
      </c>
      <c r="X111" s="163">
        <v>1157139261.25</v>
      </c>
      <c r="Y111" s="164">
        <v>552.20000000000005</v>
      </c>
      <c r="Z111" s="115">
        <f t="shared" si="115"/>
        <v>1.1608384509413542E-2</v>
      </c>
      <c r="AA111" s="115">
        <f t="shared" si="116"/>
        <v>0</v>
      </c>
      <c r="AB111" s="163">
        <v>1165506676.9300001</v>
      </c>
      <c r="AC111" s="164">
        <v>552.20000000000005</v>
      </c>
      <c r="AD111" s="115">
        <f t="shared" si="117"/>
        <v>7.231122441529781E-3</v>
      </c>
      <c r="AE111" s="115">
        <f t="shared" si="118"/>
        <v>0</v>
      </c>
      <c r="AF111" s="163">
        <v>1175767319.28</v>
      </c>
      <c r="AG111" s="164">
        <v>552.20000000000005</v>
      </c>
      <c r="AH111" s="115">
        <f t="shared" si="119"/>
        <v>8.80358950583357E-3</v>
      </c>
      <c r="AI111" s="115">
        <f t="shared" si="120"/>
        <v>0</v>
      </c>
      <c r="AJ111" s="116">
        <f t="shared" si="84"/>
        <v>5.072540180524907E-3</v>
      </c>
      <c r="AK111" s="116">
        <f t="shared" si="85"/>
        <v>0</v>
      </c>
      <c r="AL111" s="117">
        <f t="shared" si="86"/>
        <v>3.9844031353705012E-2</v>
      </c>
      <c r="AM111" s="117">
        <f t="shared" si="87"/>
        <v>0</v>
      </c>
      <c r="AN111" s="118">
        <f t="shared" si="88"/>
        <v>5.168104791947248E-3</v>
      </c>
      <c r="AO111" s="201">
        <f t="shared" si="89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2031813660.47</v>
      </c>
      <c r="C112" s="164">
        <v>2.83</v>
      </c>
      <c r="D112" s="163">
        <v>2051515290.1900001</v>
      </c>
      <c r="E112" s="164">
        <v>2.86</v>
      </c>
      <c r="F112" s="115">
        <f t="shared" si="105"/>
        <v>9.6965731175577587E-3</v>
      </c>
      <c r="G112" s="115">
        <f t="shared" si="106"/>
        <v>1.060070671378085E-2</v>
      </c>
      <c r="H112" s="163">
        <v>2069518753.3599999</v>
      </c>
      <c r="I112" s="164">
        <v>2.89</v>
      </c>
      <c r="J112" s="115">
        <f t="shared" si="107"/>
        <v>8.7756904645504528E-3</v>
      </c>
      <c r="K112" s="115">
        <f t="shared" si="108"/>
        <v>1.0489510489510577E-2</v>
      </c>
      <c r="L112" s="163">
        <v>2082812334.8</v>
      </c>
      <c r="M112" s="164">
        <v>2.91</v>
      </c>
      <c r="N112" s="115">
        <f t="shared" si="109"/>
        <v>6.4235133981835404E-3</v>
      </c>
      <c r="O112" s="115">
        <f t="shared" si="110"/>
        <v>6.9204152249135011E-3</v>
      </c>
      <c r="P112" s="163">
        <v>2081835649.3499999</v>
      </c>
      <c r="Q112" s="164">
        <v>2.9</v>
      </c>
      <c r="R112" s="115">
        <f t="shared" si="111"/>
        <v>-4.6892628475519039E-4</v>
      </c>
      <c r="S112" s="115">
        <f t="shared" si="112"/>
        <v>-3.4364261168385673E-3</v>
      </c>
      <c r="T112" s="163">
        <v>2104005177.24</v>
      </c>
      <c r="U112" s="164">
        <v>2.93</v>
      </c>
      <c r="V112" s="115">
        <f t="shared" si="113"/>
        <v>1.0649028849574161E-2</v>
      </c>
      <c r="W112" s="115">
        <f t="shared" si="114"/>
        <v>1.0344827586206983E-2</v>
      </c>
      <c r="X112" s="163">
        <v>2113904081.3800001</v>
      </c>
      <c r="Y112" s="164">
        <v>2.95</v>
      </c>
      <c r="Z112" s="115">
        <f t="shared" si="115"/>
        <v>4.7047907709929339E-3</v>
      </c>
      <c r="AA112" s="115">
        <f t="shared" si="116"/>
        <v>6.8259385665529063E-3</v>
      </c>
      <c r="AB112" s="163">
        <v>2064937577.5599999</v>
      </c>
      <c r="AC112" s="164">
        <v>2.95</v>
      </c>
      <c r="AD112" s="115">
        <f t="shared" si="117"/>
        <v>-2.3164014039858342E-2</v>
      </c>
      <c r="AE112" s="115">
        <f t="shared" si="118"/>
        <v>0</v>
      </c>
      <c r="AF112" s="163">
        <v>2095147478.6500001</v>
      </c>
      <c r="AG112" s="164">
        <v>3</v>
      </c>
      <c r="AH112" s="115">
        <f t="shared" si="119"/>
        <v>1.4629934298400048E-2</v>
      </c>
      <c r="AI112" s="115">
        <f t="shared" si="120"/>
        <v>1.6949152542372819E-2</v>
      </c>
      <c r="AJ112" s="116">
        <f t="shared" si="84"/>
        <v>3.9058238218306709E-3</v>
      </c>
      <c r="AK112" s="116">
        <f t="shared" si="85"/>
        <v>7.3367656258123831E-3</v>
      </c>
      <c r="AL112" s="117">
        <f t="shared" si="86"/>
        <v>2.1268273587158625E-2</v>
      </c>
      <c r="AM112" s="117">
        <f t="shared" si="87"/>
        <v>4.2402826855123713E-2</v>
      </c>
      <c r="AN112" s="118">
        <f t="shared" si="88"/>
        <v>1.1811721825770142E-2</v>
      </c>
      <c r="AO112" s="201">
        <f t="shared" si="89"/>
        <v>6.4626798146342262E-3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164457459.31</v>
      </c>
      <c r="C113" s="164">
        <v>1.6631990000000001</v>
      </c>
      <c r="D113" s="163">
        <v>166013185.31999999</v>
      </c>
      <c r="E113" s="164">
        <v>1.656088</v>
      </c>
      <c r="F113" s="115">
        <f t="shared" si="105"/>
        <v>9.459747320232333E-3</v>
      </c>
      <c r="G113" s="115">
        <f t="shared" si="106"/>
        <v>-4.2754955961373771E-3</v>
      </c>
      <c r="H113" s="163">
        <v>161981728.63999999</v>
      </c>
      <c r="I113" s="164">
        <v>1.615872</v>
      </c>
      <c r="J113" s="115">
        <f t="shared" si="107"/>
        <v>-2.4283954748709518E-2</v>
      </c>
      <c r="K113" s="115">
        <f t="shared" si="108"/>
        <v>-2.4283733714633538E-2</v>
      </c>
      <c r="L113" s="163">
        <v>162899625.11000001</v>
      </c>
      <c r="M113" s="164">
        <v>1.6250279999999999</v>
      </c>
      <c r="N113" s="115">
        <f t="shared" si="109"/>
        <v>5.6666667142442262E-3</v>
      </c>
      <c r="O113" s="115">
        <f t="shared" si="110"/>
        <v>5.6662903992395078E-3</v>
      </c>
      <c r="P113" s="163">
        <v>165120812.47</v>
      </c>
      <c r="Q113" s="164">
        <v>1.663057</v>
      </c>
      <c r="R113" s="115">
        <f t="shared" si="111"/>
        <v>1.363531290204075E-2</v>
      </c>
      <c r="S113" s="115">
        <f t="shared" si="112"/>
        <v>2.3402058302995452E-2</v>
      </c>
      <c r="T113" s="163">
        <v>166775254.16</v>
      </c>
      <c r="U113" s="164">
        <v>1.68</v>
      </c>
      <c r="V113" s="115">
        <f t="shared" si="113"/>
        <v>1.0019583026825193E-2</v>
      </c>
      <c r="W113" s="115">
        <f t="shared" si="114"/>
        <v>1.0187864877752193E-2</v>
      </c>
      <c r="X113" s="163">
        <v>164889770.30000001</v>
      </c>
      <c r="Y113" s="164">
        <v>1.66</v>
      </c>
      <c r="Z113" s="115">
        <f t="shared" si="115"/>
        <v>-1.1305537320249553E-2</v>
      </c>
      <c r="AA113" s="115">
        <f t="shared" si="116"/>
        <v>-1.1904761904761916E-2</v>
      </c>
      <c r="AB113" s="163">
        <v>163738222.08000001</v>
      </c>
      <c r="AC113" s="164">
        <v>1.66</v>
      </c>
      <c r="AD113" s="115">
        <f t="shared" si="117"/>
        <v>-6.9837456738818604E-3</v>
      </c>
      <c r="AE113" s="115">
        <f t="shared" si="118"/>
        <v>0</v>
      </c>
      <c r="AF113" s="163">
        <v>165987092.65000001</v>
      </c>
      <c r="AG113" s="164">
        <v>1.6808000000000001</v>
      </c>
      <c r="AH113" s="115">
        <f t="shared" si="119"/>
        <v>1.3734548607112814E-2</v>
      </c>
      <c r="AI113" s="115">
        <f t="shared" si="120"/>
        <v>1.2530120481927802E-2</v>
      </c>
      <c r="AJ113" s="116">
        <f t="shared" si="84"/>
        <v>1.2428276034517978E-3</v>
      </c>
      <c r="AK113" s="116">
        <f t="shared" si="85"/>
        <v>1.4152928557977654E-3</v>
      </c>
      <c r="AL113" s="117">
        <f t="shared" si="86"/>
        <v>-1.5717227489907962E-4</v>
      </c>
      <c r="AM113" s="117">
        <f t="shared" si="87"/>
        <v>-1.9234018298472846E-3</v>
      </c>
      <c r="AN113" s="118">
        <f t="shared" si="88"/>
        <v>1.3889826342539296E-2</v>
      </c>
      <c r="AO113" s="201">
        <f t="shared" si="89"/>
        <v>1.499637194480141E-2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546403399.29999995</v>
      </c>
      <c r="C114" s="164">
        <v>1.0973999999999999</v>
      </c>
      <c r="D114" s="163">
        <v>552567698.63</v>
      </c>
      <c r="E114" s="164">
        <v>1.1097999999999999</v>
      </c>
      <c r="F114" s="115">
        <f t="shared" si="105"/>
        <v>1.1281590374249422E-2</v>
      </c>
      <c r="G114" s="115">
        <f t="shared" si="106"/>
        <v>1.1299435028248558E-2</v>
      </c>
      <c r="H114" s="163">
        <v>557397313.59000003</v>
      </c>
      <c r="I114" s="164">
        <v>1.1194999999999999</v>
      </c>
      <c r="J114" s="115">
        <f t="shared" si="107"/>
        <v>8.7403135796288271E-3</v>
      </c>
      <c r="K114" s="115">
        <f t="shared" si="108"/>
        <v>8.740313570012653E-3</v>
      </c>
      <c r="L114" s="163">
        <v>561632017.25999999</v>
      </c>
      <c r="M114" s="164">
        <v>1.1277999999999999</v>
      </c>
      <c r="N114" s="115">
        <f t="shared" si="109"/>
        <v>7.5972803721024778E-3</v>
      </c>
      <c r="O114" s="115">
        <f t="shared" si="110"/>
        <v>7.4140241179097583E-3</v>
      </c>
      <c r="P114" s="163">
        <v>559739658.98000002</v>
      </c>
      <c r="Q114" s="164">
        <v>1.1240000000000001</v>
      </c>
      <c r="R114" s="115">
        <f t="shared" si="111"/>
        <v>-3.3693917402218354E-3</v>
      </c>
      <c r="S114" s="115">
        <f t="shared" si="112"/>
        <v>-3.369391736123252E-3</v>
      </c>
      <c r="T114" s="163">
        <v>585008899.82000005</v>
      </c>
      <c r="U114" s="164">
        <v>1.1064000000000001</v>
      </c>
      <c r="V114" s="115">
        <f t="shared" si="113"/>
        <v>4.5144631856258957E-2</v>
      </c>
      <c r="W114" s="115">
        <f t="shared" si="114"/>
        <v>-1.5658362989323896E-2</v>
      </c>
      <c r="X114" s="163">
        <v>567752249.07000005</v>
      </c>
      <c r="Y114" s="164">
        <v>1.0738000000000001</v>
      </c>
      <c r="Z114" s="115">
        <f t="shared" si="115"/>
        <v>-2.949809952516903E-2</v>
      </c>
      <c r="AA114" s="115">
        <f t="shared" si="116"/>
        <v>-2.9464931308749061E-2</v>
      </c>
      <c r="AB114" s="163">
        <v>566828458.76999998</v>
      </c>
      <c r="AC114" s="164">
        <v>1.0723</v>
      </c>
      <c r="AD114" s="115">
        <f t="shared" si="117"/>
        <v>-1.6271010841670385E-3</v>
      </c>
      <c r="AE114" s="115">
        <f t="shared" si="118"/>
        <v>-1.3969081765692463E-3</v>
      </c>
      <c r="AF114" s="163">
        <v>564872601.91999996</v>
      </c>
      <c r="AG114" s="164">
        <v>1.0686</v>
      </c>
      <c r="AH114" s="115">
        <f t="shared" si="119"/>
        <v>-3.4505269094007242E-3</v>
      </c>
      <c r="AI114" s="115">
        <f t="shared" si="120"/>
        <v>-3.4505269047841428E-3</v>
      </c>
      <c r="AJ114" s="116">
        <f t="shared" si="84"/>
        <v>4.3523371154101315E-3</v>
      </c>
      <c r="AK114" s="116">
        <f t="shared" si="85"/>
        <v>-3.2357935499223284E-3</v>
      </c>
      <c r="AL114" s="117">
        <f t="shared" si="86"/>
        <v>2.2268589569220079E-2</v>
      </c>
      <c r="AM114" s="117">
        <f t="shared" si="87"/>
        <v>-2.2872243484599875E-2</v>
      </c>
      <c r="AN114" s="118">
        <f t="shared" si="88"/>
        <v>2.0852973000061722E-2</v>
      </c>
      <c r="AO114" s="201">
        <f t="shared" si="89"/>
        <v>1.3700114625586918E-2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310445069.17000002</v>
      </c>
      <c r="C115" s="164">
        <v>1.1588000000000001</v>
      </c>
      <c r="D115" s="163">
        <v>315676445.85000002</v>
      </c>
      <c r="E115" s="164">
        <v>1.1782999999999999</v>
      </c>
      <c r="F115" s="115">
        <f t="shared" si="105"/>
        <v>1.6851215237486346E-2</v>
      </c>
      <c r="G115" s="115">
        <f t="shared" si="106"/>
        <v>1.6827752847773429E-2</v>
      </c>
      <c r="H115" s="163">
        <v>323509937.43000001</v>
      </c>
      <c r="I115" s="164">
        <v>1.2076</v>
      </c>
      <c r="J115" s="115">
        <f t="shared" si="107"/>
        <v>2.481493846937894E-2</v>
      </c>
      <c r="K115" s="115">
        <f t="shared" si="108"/>
        <v>2.4866332852414585E-2</v>
      </c>
      <c r="L115" s="163">
        <v>319865092.02999997</v>
      </c>
      <c r="M115" s="164">
        <v>1.1939</v>
      </c>
      <c r="N115" s="115">
        <f t="shared" si="109"/>
        <v>-1.1266563954588551E-2</v>
      </c>
      <c r="O115" s="115">
        <f t="shared" si="110"/>
        <v>-1.1344816164292849E-2</v>
      </c>
      <c r="P115" s="163">
        <v>318230254.38999999</v>
      </c>
      <c r="Q115" s="164">
        <v>1.1878</v>
      </c>
      <c r="R115" s="115">
        <f t="shared" si="111"/>
        <v>-5.1110223676632243E-3</v>
      </c>
      <c r="S115" s="115">
        <f t="shared" si="112"/>
        <v>-5.1093056369880176E-3</v>
      </c>
      <c r="T115" s="163">
        <v>280903557.20999998</v>
      </c>
      <c r="U115" s="164">
        <v>1.12001</v>
      </c>
      <c r="V115" s="115">
        <f t="shared" si="113"/>
        <v>-0.11729462131609619</v>
      </c>
      <c r="W115" s="115">
        <f t="shared" si="114"/>
        <v>-5.7071897625862955E-2</v>
      </c>
      <c r="X115" s="163">
        <v>279178255.49000001</v>
      </c>
      <c r="Y115" s="164">
        <v>1.1927000000000001</v>
      </c>
      <c r="Z115" s="115">
        <f t="shared" si="115"/>
        <v>-6.1419717754238158E-3</v>
      </c>
      <c r="AA115" s="115">
        <f t="shared" si="116"/>
        <v>6.4901206239230139E-2</v>
      </c>
      <c r="AB115" s="163">
        <v>278975071.95999998</v>
      </c>
      <c r="AC115" s="164">
        <v>1.1898</v>
      </c>
      <c r="AD115" s="115">
        <f t="shared" si="117"/>
        <v>-7.2779138777629088E-4</v>
      </c>
      <c r="AE115" s="115">
        <f t="shared" si="118"/>
        <v>-2.4314580363881317E-3</v>
      </c>
      <c r="AF115" s="163">
        <v>281054074.29000002</v>
      </c>
      <c r="AG115" s="164">
        <v>1.2008000000000001</v>
      </c>
      <c r="AH115" s="115">
        <f t="shared" si="119"/>
        <v>7.452287100039299E-3</v>
      </c>
      <c r="AI115" s="115">
        <f t="shared" si="120"/>
        <v>9.2452513027400582E-3</v>
      </c>
      <c r="AJ115" s="116">
        <f t="shared" si="84"/>
        <v>-1.1427941249330435E-2</v>
      </c>
      <c r="AK115" s="116">
        <f t="shared" si="85"/>
        <v>4.9853832223282811E-3</v>
      </c>
      <c r="AL115" s="117">
        <f t="shared" si="86"/>
        <v>-0.10967676560972026</v>
      </c>
      <c r="AM115" s="117">
        <f t="shared" si="87"/>
        <v>2.6751812219537378E-2</v>
      </c>
      <c r="AN115" s="118">
        <f t="shared" si="88"/>
        <v>4.4496931162114353E-2</v>
      </c>
      <c r="AO115" s="201">
        <f t="shared" si="89"/>
        <v>3.4678605994590626E-2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2057963840.8900001</v>
      </c>
      <c r="C116" s="164">
        <v>157.11000000000001</v>
      </c>
      <c r="D116" s="163">
        <v>206659271.82776764</v>
      </c>
      <c r="E116" s="164">
        <v>132.81</v>
      </c>
      <c r="F116" s="115">
        <f t="shared" si="105"/>
        <v>-0.89958070801749634</v>
      </c>
      <c r="G116" s="115">
        <f t="shared" si="106"/>
        <v>-0.15466870345617725</v>
      </c>
      <c r="H116" s="163">
        <v>207633858.59</v>
      </c>
      <c r="I116" s="164">
        <v>133.47999999999999</v>
      </c>
      <c r="J116" s="115">
        <f t="shared" si="107"/>
        <v>4.7159111401718079E-3</v>
      </c>
      <c r="K116" s="115">
        <f t="shared" si="108"/>
        <v>5.0448008433098971E-3</v>
      </c>
      <c r="L116" s="163">
        <v>208300773.30000001</v>
      </c>
      <c r="M116" s="164">
        <v>133.94999999999999</v>
      </c>
      <c r="N116" s="115">
        <f t="shared" si="109"/>
        <v>3.2119747450097625E-3</v>
      </c>
      <c r="O116" s="115">
        <f t="shared" si="110"/>
        <v>3.5211267605633721E-3</v>
      </c>
      <c r="P116" s="163">
        <v>208437414.44</v>
      </c>
      <c r="Q116" s="164">
        <v>134.08000000000001</v>
      </c>
      <c r="R116" s="115">
        <f t="shared" si="111"/>
        <v>6.5597999390617568E-4</v>
      </c>
      <c r="S116" s="115">
        <f t="shared" si="112"/>
        <v>9.7051138484526977E-4</v>
      </c>
      <c r="T116" s="163">
        <v>209510325.56</v>
      </c>
      <c r="U116" s="164">
        <v>134.63</v>
      </c>
      <c r="V116" s="115">
        <f t="shared" si="113"/>
        <v>5.1474017890816284E-3</v>
      </c>
      <c r="W116" s="115">
        <f t="shared" si="114"/>
        <v>4.1020286396180111E-3</v>
      </c>
      <c r="X116" s="163">
        <v>210644034.75</v>
      </c>
      <c r="Y116" s="164">
        <v>135.4</v>
      </c>
      <c r="Z116" s="115">
        <f t="shared" si="115"/>
        <v>5.4112330118799975E-3</v>
      </c>
      <c r="AA116" s="115">
        <f t="shared" si="116"/>
        <v>5.7193790388472875E-3</v>
      </c>
      <c r="AB116" s="163">
        <v>210759000.41</v>
      </c>
      <c r="AC116" s="164">
        <v>135.52000000000001</v>
      </c>
      <c r="AD116" s="115">
        <f t="shared" si="117"/>
        <v>5.457817029399472E-4</v>
      </c>
      <c r="AE116" s="115">
        <f t="shared" si="118"/>
        <v>8.8626292466768494E-4</v>
      </c>
      <c r="AF116" s="163">
        <v>211491405.38</v>
      </c>
      <c r="AG116" s="164">
        <v>136.03</v>
      </c>
      <c r="AH116" s="115">
        <f t="shared" si="119"/>
        <v>3.4750827655056957E-3</v>
      </c>
      <c r="AI116" s="115">
        <f t="shared" si="120"/>
        <v>3.763282172373014E-3</v>
      </c>
      <c r="AJ116" s="116">
        <f t="shared" si="84"/>
        <v>-0.10955216785862518</v>
      </c>
      <c r="AK116" s="116">
        <f t="shared" si="85"/>
        <v>-1.633266396149409E-2</v>
      </c>
      <c r="AL116" s="117">
        <f t="shared" si="86"/>
        <v>2.338212802888183E-2</v>
      </c>
      <c r="AM116" s="117">
        <f t="shared" si="87"/>
        <v>-0.13741964228884221</v>
      </c>
      <c r="AN116" s="118">
        <f t="shared" si="88"/>
        <v>0.31922521574055862</v>
      </c>
      <c r="AO116" s="201">
        <f t="shared" si="89"/>
        <v>5.5922952691274549E-2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149438855.41</v>
      </c>
      <c r="C117" s="164">
        <v>3.4742000000000002</v>
      </c>
      <c r="D117" s="163">
        <v>150550210</v>
      </c>
      <c r="E117" s="164">
        <v>3.4988000000000001</v>
      </c>
      <c r="F117" s="115">
        <f t="shared" si="105"/>
        <v>7.4368515935891938E-3</v>
      </c>
      <c r="G117" s="115">
        <f t="shared" si="106"/>
        <v>7.0807667952334221E-3</v>
      </c>
      <c r="H117" s="163">
        <v>151484947.93000001</v>
      </c>
      <c r="I117" s="164">
        <v>3.5196000000000001</v>
      </c>
      <c r="J117" s="115">
        <f t="shared" si="107"/>
        <v>6.2088118641615122E-3</v>
      </c>
      <c r="K117" s="115">
        <f t="shared" si="108"/>
        <v>5.9448953927060504E-3</v>
      </c>
      <c r="L117" s="163">
        <v>145006337.97999999</v>
      </c>
      <c r="M117" s="164">
        <v>3.3759999999999999</v>
      </c>
      <c r="N117" s="115">
        <f t="shared" si="109"/>
        <v>-4.2767351070376526E-2</v>
      </c>
      <c r="O117" s="115">
        <f t="shared" si="110"/>
        <v>-4.0800090919422709E-2</v>
      </c>
      <c r="P117" s="163">
        <v>144243662.99000001</v>
      </c>
      <c r="Q117" s="164">
        <v>3.3591000000000002</v>
      </c>
      <c r="R117" s="115">
        <f t="shared" si="111"/>
        <v>-5.2595976191411146E-3</v>
      </c>
      <c r="S117" s="115">
        <f t="shared" si="112"/>
        <v>-5.0059241706160232E-3</v>
      </c>
      <c r="T117" s="163">
        <v>146400135.09</v>
      </c>
      <c r="U117" s="164">
        <v>3.4068999999999998</v>
      </c>
      <c r="V117" s="115">
        <f t="shared" si="113"/>
        <v>1.4950203394027063E-2</v>
      </c>
      <c r="W117" s="115">
        <f t="shared" si="114"/>
        <v>1.4230002083891405E-2</v>
      </c>
      <c r="X117" s="163">
        <v>147591492.41</v>
      </c>
      <c r="Y117" s="164">
        <v>3.4333</v>
      </c>
      <c r="Z117" s="115">
        <f t="shared" si="115"/>
        <v>8.1376791030117676E-3</v>
      </c>
      <c r="AA117" s="115">
        <f t="shared" si="116"/>
        <v>7.7489800111538946E-3</v>
      </c>
      <c r="AB117" s="163">
        <v>154091749.18000001</v>
      </c>
      <c r="AC117" s="164">
        <v>3.4152999999999998</v>
      </c>
      <c r="AD117" s="115">
        <f t="shared" si="117"/>
        <v>4.404221858494866E-2</v>
      </c>
      <c r="AE117" s="115">
        <f t="shared" si="118"/>
        <v>-5.2427693472752853E-3</v>
      </c>
      <c r="AF117" s="163">
        <v>147774540.49000001</v>
      </c>
      <c r="AG117" s="164">
        <v>3.4373</v>
      </c>
      <c r="AH117" s="115">
        <f t="shared" si="119"/>
        <v>-4.0996411057808442E-2</v>
      </c>
      <c r="AI117" s="115">
        <f t="shared" si="120"/>
        <v>6.4416010306562362E-3</v>
      </c>
      <c r="AJ117" s="116">
        <f t="shared" si="84"/>
        <v>-1.030949400948486E-3</v>
      </c>
      <c r="AK117" s="116">
        <f t="shared" si="85"/>
        <v>-1.2003173904591253E-3</v>
      </c>
      <c r="AL117" s="117">
        <f t="shared" si="86"/>
        <v>-1.8436835856954239E-2</v>
      </c>
      <c r="AM117" s="117">
        <f t="shared" si="87"/>
        <v>-1.6953543261758217E-2</v>
      </c>
      <c r="AN117" s="118">
        <f t="shared" si="88"/>
        <v>2.8914198385555381E-2</v>
      </c>
      <c r="AO117" s="201">
        <f t="shared" si="89"/>
        <v>1.7300619912752935E-2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319301257.94</v>
      </c>
      <c r="C118" s="164">
        <v>116.44</v>
      </c>
      <c r="D118" s="163">
        <v>319916257.32999998</v>
      </c>
      <c r="E118" s="164">
        <v>116.57</v>
      </c>
      <c r="F118" s="115">
        <f t="shared" si="105"/>
        <v>1.9260788196316797E-3</v>
      </c>
      <c r="G118" s="115">
        <f t="shared" si="106"/>
        <v>1.1164548265200571E-3</v>
      </c>
      <c r="H118" s="163">
        <v>322223914.41000003</v>
      </c>
      <c r="I118" s="164">
        <v>117.4</v>
      </c>
      <c r="J118" s="115">
        <f t="shared" si="107"/>
        <v>7.2133160698352652E-3</v>
      </c>
      <c r="K118" s="115">
        <f t="shared" si="108"/>
        <v>7.1201852963885441E-3</v>
      </c>
      <c r="L118" s="163">
        <v>322850925.12</v>
      </c>
      <c r="M118" s="164">
        <v>117.39</v>
      </c>
      <c r="N118" s="115">
        <f t="shared" si="109"/>
        <v>1.9458850878528078E-3</v>
      </c>
      <c r="O118" s="115">
        <f t="shared" si="110"/>
        <v>-8.5178875638885134E-5</v>
      </c>
      <c r="P118" s="163">
        <v>322598618.45999998</v>
      </c>
      <c r="Q118" s="164">
        <v>117.23</v>
      </c>
      <c r="R118" s="115">
        <f t="shared" si="111"/>
        <v>-7.8149585573046359E-4</v>
      </c>
      <c r="S118" s="115">
        <f t="shared" si="112"/>
        <v>-1.3629781071641245E-3</v>
      </c>
      <c r="T118" s="163">
        <v>324237827.45999998</v>
      </c>
      <c r="U118" s="164">
        <v>117.74</v>
      </c>
      <c r="V118" s="115">
        <f t="shared" si="113"/>
        <v>5.0812647860215519E-3</v>
      </c>
      <c r="W118" s="115">
        <f t="shared" si="114"/>
        <v>4.3504222468650593E-3</v>
      </c>
      <c r="X118" s="163">
        <v>327399384.57999998</v>
      </c>
      <c r="Y118" s="164">
        <v>118.02</v>
      </c>
      <c r="Z118" s="115">
        <f t="shared" si="115"/>
        <v>9.750734961330304E-3</v>
      </c>
      <c r="AA118" s="115">
        <f t="shared" si="116"/>
        <v>2.3781212841855032E-3</v>
      </c>
      <c r="AB118" s="163">
        <v>328758952.41000003</v>
      </c>
      <c r="AC118" s="164">
        <v>118.11</v>
      </c>
      <c r="AD118" s="115">
        <f t="shared" si="117"/>
        <v>4.1526279340571969E-3</v>
      </c>
      <c r="AE118" s="115">
        <f t="shared" si="118"/>
        <v>7.625826131164499E-4</v>
      </c>
      <c r="AF118" s="163">
        <v>332400660.33999997</v>
      </c>
      <c r="AG118" s="164">
        <v>119.42</v>
      </c>
      <c r="AH118" s="115">
        <f t="shared" si="119"/>
        <v>1.1077136921455817E-2</v>
      </c>
      <c r="AI118" s="115">
        <f t="shared" si="120"/>
        <v>1.1091355516044385E-2</v>
      </c>
      <c r="AJ118" s="116">
        <f t="shared" si="84"/>
        <v>5.0456935905567697E-3</v>
      </c>
      <c r="AK118" s="116">
        <f t="shared" si="85"/>
        <v>3.1713706000396236E-3</v>
      </c>
      <c r="AL118" s="117">
        <f t="shared" si="86"/>
        <v>3.9023971817481226E-2</v>
      </c>
      <c r="AM118" s="117">
        <f t="shared" si="87"/>
        <v>1.4342150463758174E-2</v>
      </c>
      <c r="AN118" s="118">
        <f t="shared" si="88"/>
        <v>4.0937249481773491E-3</v>
      </c>
      <c r="AO118" s="201">
        <f t="shared" si="89"/>
        <v>4.1666889377383184E-3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107938843.59999999</v>
      </c>
      <c r="C119" s="164">
        <v>127.66222999999999</v>
      </c>
      <c r="D119" s="163">
        <v>103403766.44</v>
      </c>
      <c r="E119" s="164">
        <v>128.51716400000001</v>
      </c>
      <c r="F119" s="115">
        <f t="shared" si="105"/>
        <v>-4.2015246863363623E-2</v>
      </c>
      <c r="G119" s="115">
        <f t="shared" si="106"/>
        <v>6.6968436944898607E-3</v>
      </c>
      <c r="H119" s="163">
        <v>106794537.19</v>
      </c>
      <c r="I119" s="164">
        <v>129.48218800000001</v>
      </c>
      <c r="J119" s="115">
        <f t="shared" si="107"/>
        <v>3.279155940579296E-2</v>
      </c>
      <c r="K119" s="115">
        <f t="shared" si="108"/>
        <v>7.5089114166882768E-3</v>
      </c>
      <c r="L119" s="163">
        <v>107806355.70999999</v>
      </c>
      <c r="M119" s="164">
        <v>130.722915</v>
      </c>
      <c r="N119" s="115">
        <f t="shared" si="109"/>
        <v>9.4744407965348647E-3</v>
      </c>
      <c r="O119" s="115">
        <f t="shared" si="110"/>
        <v>9.5822214558190233E-3</v>
      </c>
      <c r="P119" s="163">
        <v>107913020.5</v>
      </c>
      <c r="Q119" s="164">
        <v>131.148886</v>
      </c>
      <c r="R119" s="115">
        <f t="shared" si="111"/>
        <v>9.8941096095424784E-4</v>
      </c>
      <c r="S119" s="115">
        <f t="shared" si="112"/>
        <v>3.2585794158583757E-3</v>
      </c>
      <c r="T119" s="163">
        <v>158571709.78999999</v>
      </c>
      <c r="U119" s="164">
        <v>131.955658</v>
      </c>
      <c r="V119" s="115">
        <f t="shared" si="113"/>
        <v>0.4694400087707673</v>
      </c>
      <c r="W119" s="115">
        <f t="shared" si="114"/>
        <v>6.1515734110009533E-3</v>
      </c>
      <c r="X119" s="163">
        <v>160085926.09999999</v>
      </c>
      <c r="Y119" s="164">
        <v>133.47442000000001</v>
      </c>
      <c r="Z119" s="115">
        <f t="shared" si="115"/>
        <v>9.5490949300181746E-3</v>
      </c>
      <c r="AA119" s="115">
        <f t="shared" si="116"/>
        <v>1.150963909406605E-2</v>
      </c>
      <c r="AB119" s="163">
        <v>159594501.61000001</v>
      </c>
      <c r="AC119" s="164">
        <v>133.17495500000001</v>
      </c>
      <c r="AD119" s="115">
        <f t="shared" si="117"/>
        <v>-3.0697544873058004E-3</v>
      </c>
      <c r="AE119" s="115">
        <f t="shared" si="118"/>
        <v>-2.2436134204591252E-3</v>
      </c>
      <c r="AF119" s="163">
        <v>165455207.06</v>
      </c>
      <c r="AG119" s="164">
        <v>133.93638300000001</v>
      </c>
      <c r="AH119" s="115">
        <f t="shared" si="119"/>
        <v>3.672247722118744E-2</v>
      </c>
      <c r="AI119" s="115">
        <f t="shared" si="120"/>
        <v>5.717501462643596E-3</v>
      </c>
      <c r="AJ119" s="116">
        <f t="shared" si="84"/>
        <v>6.4235248841823203E-2</v>
      </c>
      <c r="AK119" s="116">
        <f t="shared" si="85"/>
        <v>6.0227070662633763E-3</v>
      </c>
      <c r="AL119" s="117">
        <f t="shared" si="86"/>
        <v>0.60008878550865297</v>
      </c>
      <c r="AM119" s="117">
        <f t="shared" si="87"/>
        <v>4.3182114240053755E-2</v>
      </c>
      <c r="AN119" s="118">
        <f t="shared" si="88"/>
        <v>0.16550573771844876</v>
      </c>
      <c r="AO119" s="201">
        <f t="shared" si="89"/>
        <v>4.1665683444729344E-3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1041095893.21</v>
      </c>
      <c r="C120" s="164">
        <v>2.0402999999999998</v>
      </c>
      <c r="D120" s="163">
        <v>1046556430.59</v>
      </c>
      <c r="E120" s="164">
        <v>2.0508999999999999</v>
      </c>
      <c r="F120" s="115">
        <f t="shared" si="105"/>
        <v>5.2449898377406696E-3</v>
      </c>
      <c r="G120" s="115">
        <f t="shared" si="106"/>
        <v>5.1953144145469613E-3</v>
      </c>
      <c r="H120" s="163">
        <v>1071139563.8200001</v>
      </c>
      <c r="I120" s="164">
        <v>2.0991</v>
      </c>
      <c r="J120" s="115">
        <f t="shared" si="107"/>
        <v>2.3489543909391668E-2</v>
      </c>
      <c r="K120" s="115">
        <f t="shared" si="108"/>
        <v>2.3501877224633098E-2</v>
      </c>
      <c r="L120" s="163">
        <v>1061416436.39</v>
      </c>
      <c r="M120" s="164">
        <v>2.0802</v>
      </c>
      <c r="N120" s="115">
        <f t="shared" si="109"/>
        <v>-9.0773674677130985E-3</v>
      </c>
      <c r="O120" s="115">
        <f t="shared" si="110"/>
        <v>-9.0038587966270872E-3</v>
      </c>
      <c r="P120" s="163">
        <v>1061803631.45</v>
      </c>
      <c r="Q120" s="164">
        <v>2.0815000000000001</v>
      </c>
      <c r="R120" s="115">
        <f t="shared" si="111"/>
        <v>3.6479090272707396E-4</v>
      </c>
      <c r="S120" s="115">
        <f t="shared" si="112"/>
        <v>6.249399096241125E-4</v>
      </c>
      <c r="T120" s="163">
        <v>1073729893.24</v>
      </c>
      <c r="U120" s="164">
        <v>2.105</v>
      </c>
      <c r="V120" s="115">
        <f t="shared" si="113"/>
        <v>1.1232078547060013E-2</v>
      </c>
      <c r="W120" s="115">
        <f t="shared" si="114"/>
        <v>1.1289935142925703E-2</v>
      </c>
      <c r="X120" s="163">
        <v>1077166291.26</v>
      </c>
      <c r="Y120" s="164">
        <v>2.1118000000000001</v>
      </c>
      <c r="Z120" s="115">
        <f t="shared" si="115"/>
        <v>3.2004306126102028E-3</v>
      </c>
      <c r="AA120" s="115">
        <f t="shared" si="116"/>
        <v>3.2304038004751256E-3</v>
      </c>
      <c r="AB120" s="163">
        <v>1074207237.79</v>
      </c>
      <c r="AC120" s="164">
        <v>2.1059999999999999</v>
      </c>
      <c r="AD120" s="115">
        <f t="shared" si="117"/>
        <v>-2.747072103916952E-3</v>
      </c>
      <c r="AE120" s="115">
        <f t="shared" si="118"/>
        <v>-2.7464722038072968E-3</v>
      </c>
      <c r="AF120" s="163">
        <v>1091172398.3800001</v>
      </c>
      <c r="AG120" s="164">
        <v>2.1395</v>
      </c>
      <c r="AH120" s="115">
        <f t="shared" si="119"/>
        <v>1.5793191474768972E-2</v>
      </c>
      <c r="AI120" s="115">
        <f t="shared" si="120"/>
        <v>1.5906932573599281E-2</v>
      </c>
      <c r="AJ120" s="116">
        <f t="shared" si="84"/>
        <v>5.9375732140835684E-3</v>
      </c>
      <c r="AK120" s="116">
        <f t="shared" si="85"/>
        <v>5.9998840081712367E-3</v>
      </c>
      <c r="AL120" s="117">
        <f t="shared" si="86"/>
        <v>4.2631210784159691E-2</v>
      </c>
      <c r="AM120" s="117">
        <f t="shared" si="87"/>
        <v>3.2201146890163262E-2</v>
      </c>
      <c r="AN120" s="118">
        <f t="shared" si="88"/>
        <v>1.0509422339237991E-2</v>
      </c>
      <c r="AO120" s="201">
        <f t="shared" si="89"/>
        <v>1.0496750795833435E-2</v>
      </c>
      <c r="AP120" s="122"/>
      <c r="AQ120" s="120"/>
      <c r="AR120" s="124"/>
      <c r="AS120" s="121"/>
      <c r="AT120" s="121"/>
    </row>
    <row r="121" spans="1:46" s="402" customFormat="1">
      <c r="A121" s="196" t="s">
        <v>202</v>
      </c>
      <c r="B121" s="163">
        <v>15094528.539999999</v>
      </c>
      <c r="C121" s="164">
        <v>1.008</v>
      </c>
      <c r="D121" s="163">
        <v>13177635.17</v>
      </c>
      <c r="E121" s="164">
        <v>1.0156000000000001</v>
      </c>
      <c r="F121" s="115">
        <f t="shared" si="105"/>
        <v>-0.12699259635173735</v>
      </c>
      <c r="G121" s="115">
        <f t="shared" si="106"/>
        <v>7.5396825396825901E-3</v>
      </c>
      <c r="H121" s="163">
        <v>15959064.970000001</v>
      </c>
      <c r="I121" s="164">
        <v>1.0133000000000001</v>
      </c>
      <c r="J121" s="115">
        <f t="shared" si="107"/>
        <v>0.21107199919543687</v>
      </c>
      <c r="K121" s="115">
        <f t="shared" si="108"/>
        <v>-2.2646711303662549E-3</v>
      </c>
      <c r="L121" s="163">
        <v>16150440.74</v>
      </c>
      <c r="M121" s="164">
        <v>1.0254000000000001</v>
      </c>
      <c r="N121" s="115">
        <f t="shared" si="109"/>
        <v>1.1991665574377291E-2</v>
      </c>
      <c r="O121" s="115">
        <f t="shared" si="110"/>
        <v>1.1941182275732752E-2</v>
      </c>
      <c r="P121" s="163">
        <v>16168091.050000001</v>
      </c>
      <c r="Q121" s="164">
        <v>1.0266</v>
      </c>
      <c r="R121" s="115">
        <f t="shared" si="111"/>
        <v>1.0928686271877259E-3</v>
      </c>
      <c r="S121" s="115">
        <f t="shared" si="112"/>
        <v>1.1702750146283087E-3</v>
      </c>
      <c r="T121" s="163">
        <v>16535994.550000001</v>
      </c>
      <c r="U121" s="164">
        <v>1.0476000000000001</v>
      </c>
      <c r="V121" s="115">
        <f t="shared" si="113"/>
        <v>2.2754912677214294E-2</v>
      </c>
      <c r="W121" s="115">
        <f t="shared" si="114"/>
        <v>2.0455873758036362E-2</v>
      </c>
      <c r="X121" s="163">
        <v>16595944.800000001</v>
      </c>
      <c r="Y121" s="164">
        <v>1.0527</v>
      </c>
      <c r="Z121" s="115">
        <f t="shared" si="115"/>
        <v>3.6254396322354856E-3</v>
      </c>
      <c r="AA121" s="115">
        <f t="shared" si="116"/>
        <v>4.8682703321877453E-3</v>
      </c>
      <c r="AB121" s="163">
        <v>16616454.369999999</v>
      </c>
      <c r="AC121" s="164">
        <v>1.054</v>
      </c>
      <c r="AD121" s="115">
        <f t="shared" si="117"/>
        <v>1.2358181620366942E-3</v>
      </c>
      <c r="AE121" s="115">
        <f t="shared" si="118"/>
        <v>1.2349197302176109E-3</v>
      </c>
      <c r="AF121" s="163">
        <v>16920429.23</v>
      </c>
      <c r="AG121" s="164">
        <v>1.0732999999999999</v>
      </c>
      <c r="AH121" s="115">
        <f t="shared" si="119"/>
        <v>1.82936054365972E-2</v>
      </c>
      <c r="AI121" s="115">
        <f t="shared" si="120"/>
        <v>1.8311195445920182E-2</v>
      </c>
      <c r="AJ121" s="116">
        <f t="shared" si="84"/>
        <v>1.7884214119168528E-2</v>
      </c>
      <c r="AK121" s="116">
        <f t="shared" si="85"/>
        <v>7.9070909957549111E-3</v>
      </c>
      <c r="AL121" s="117">
        <f t="shared" si="86"/>
        <v>0.28402623169601687</v>
      </c>
      <c r="AM121" s="117">
        <f t="shared" si="87"/>
        <v>4.5634920634920674E-2</v>
      </c>
      <c r="AN121" s="118">
        <f t="shared" si="88"/>
        <v>9.190978105122577E-2</v>
      </c>
      <c r="AO121" s="201">
        <f t="shared" si="89"/>
        <v>8.3214692589161695E-3</v>
      </c>
      <c r="AP121" s="122"/>
      <c r="AQ121" s="120"/>
      <c r="AR121" s="124"/>
      <c r="AS121" s="121"/>
      <c r="AT121" s="121"/>
    </row>
    <row r="122" spans="1:46" s="402" customFormat="1">
      <c r="A122" s="196" t="s">
        <v>219</v>
      </c>
      <c r="B122" s="163">
        <v>185429725.15000001</v>
      </c>
      <c r="C122" s="164">
        <v>1.0209999999999999</v>
      </c>
      <c r="D122" s="163">
        <v>183643640.72</v>
      </c>
      <c r="E122" s="164">
        <v>1.0108999999999999</v>
      </c>
      <c r="F122" s="115">
        <f t="shared" si="105"/>
        <v>-9.6321365334235739E-3</v>
      </c>
      <c r="G122" s="115">
        <f t="shared" si="106"/>
        <v>-9.8922624877570992E-3</v>
      </c>
      <c r="H122" s="163">
        <v>180086970.83000001</v>
      </c>
      <c r="I122" s="164">
        <v>1.0254000000000001</v>
      </c>
      <c r="J122" s="115">
        <f t="shared" si="107"/>
        <v>-1.9367236872758431E-2</v>
      </c>
      <c r="K122" s="115">
        <f t="shared" si="108"/>
        <v>1.4343654169552062E-2</v>
      </c>
      <c r="L122" s="163">
        <v>179260729.71000001</v>
      </c>
      <c r="M122" s="164">
        <v>1.0206999999999999</v>
      </c>
      <c r="N122" s="115">
        <f t="shared" si="109"/>
        <v>-4.5880116489935667E-3</v>
      </c>
      <c r="O122" s="115">
        <f t="shared" si="110"/>
        <v>-4.5835771406281924E-3</v>
      </c>
      <c r="P122" s="163">
        <v>176580947.31</v>
      </c>
      <c r="Q122" s="164">
        <v>1.0206999999999999</v>
      </c>
      <c r="R122" s="115">
        <f t="shared" si="111"/>
        <v>-1.4949076712647762E-2</v>
      </c>
      <c r="S122" s="115">
        <f t="shared" si="112"/>
        <v>0</v>
      </c>
      <c r="T122" s="163">
        <v>177618485.55000001</v>
      </c>
      <c r="U122" s="164">
        <v>1.0236000000000001</v>
      </c>
      <c r="V122" s="115">
        <f t="shared" si="113"/>
        <v>5.8757088791608972E-3</v>
      </c>
      <c r="W122" s="115">
        <f t="shared" si="114"/>
        <v>2.8411874203978886E-3</v>
      </c>
      <c r="X122" s="163">
        <v>179851911.47</v>
      </c>
      <c r="Y122" s="164">
        <v>1.0365</v>
      </c>
      <c r="Z122" s="115">
        <f t="shared" si="115"/>
        <v>1.2574287597848437E-2</v>
      </c>
      <c r="AA122" s="115">
        <f t="shared" si="116"/>
        <v>1.2602579132473535E-2</v>
      </c>
      <c r="AB122" s="163">
        <v>179884333.38</v>
      </c>
      <c r="AC122" s="164">
        <v>1.0367</v>
      </c>
      <c r="AD122" s="115">
        <f t="shared" si="117"/>
        <v>1.8027003291207458E-4</v>
      </c>
      <c r="AE122" s="115">
        <f t="shared" si="118"/>
        <v>1.9295706705255955E-4</v>
      </c>
      <c r="AF122" s="163">
        <v>180134078.59999999</v>
      </c>
      <c r="AG122" s="164">
        <v>1.0376000000000001</v>
      </c>
      <c r="AH122" s="115">
        <f t="shared" si="119"/>
        <v>1.3883655975332765E-3</v>
      </c>
      <c r="AI122" s="115">
        <f t="shared" si="120"/>
        <v>8.6813928812590235E-4</v>
      </c>
      <c r="AJ122" s="116">
        <f t="shared" si="84"/>
        <v>-3.5647287075460813E-3</v>
      </c>
      <c r="AK122" s="116">
        <f t="shared" si="85"/>
        <v>2.0465846811520824E-3</v>
      </c>
      <c r="AL122" s="117">
        <f t="shared" si="86"/>
        <v>-1.9110719577548597E-2</v>
      </c>
      <c r="AM122" s="117">
        <f t="shared" si="87"/>
        <v>1.5377081292850195E-2</v>
      </c>
      <c r="AN122" s="118">
        <f t="shared" si="88"/>
        <v>1.072601015830201E-2</v>
      </c>
      <c r="AO122" s="201">
        <f t="shared" si="89"/>
        <v>8.0957363170893037E-3</v>
      </c>
      <c r="AP122" s="122"/>
      <c r="AQ122" s="120"/>
      <c r="AR122" s="124"/>
      <c r="AS122" s="121"/>
      <c r="AT122" s="121"/>
    </row>
    <row r="123" spans="1:46">
      <c r="A123" s="196" t="s">
        <v>231</v>
      </c>
      <c r="B123" s="163">
        <v>0</v>
      </c>
      <c r="C123" s="164">
        <v>0</v>
      </c>
      <c r="D123" s="163">
        <v>0</v>
      </c>
      <c r="E123" s="164">
        <v>0</v>
      </c>
      <c r="F123" s="115" t="e">
        <f t="shared" si="105"/>
        <v>#DIV/0!</v>
      </c>
      <c r="G123" s="115" t="e">
        <f t="shared" si="106"/>
        <v>#DIV/0!</v>
      </c>
      <c r="H123" s="163">
        <v>5793151.6100000003</v>
      </c>
      <c r="I123" s="164">
        <v>99.186000000000007</v>
      </c>
      <c r="J123" s="115" t="e">
        <f t="shared" si="107"/>
        <v>#DIV/0!</v>
      </c>
      <c r="K123" s="115" t="e">
        <f t="shared" si="108"/>
        <v>#DIV/0!</v>
      </c>
      <c r="L123" s="163">
        <v>6003871.8899999997</v>
      </c>
      <c r="M123" s="164">
        <v>99.224999999999994</v>
      </c>
      <c r="N123" s="115">
        <f t="shared" si="109"/>
        <v>3.6374031647343562E-2</v>
      </c>
      <c r="O123" s="115">
        <f t="shared" si="110"/>
        <v>3.9320065331788017E-4</v>
      </c>
      <c r="P123" s="163">
        <v>6015930.5700000003</v>
      </c>
      <c r="Q123" s="164">
        <v>99.430999999999997</v>
      </c>
      <c r="R123" s="115">
        <f t="shared" si="111"/>
        <v>2.0084838952152649E-3</v>
      </c>
      <c r="S123" s="115">
        <f t="shared" si="112"/>
        <v>2.0760896951373454E-3</v>
      </c>
      <c r="T123" s="163">
        <v>6015785.3200000003</v>
      </c>
      <c r="U123" s="164">
        <v>99.429000000000002</v>
      </c>
      <c r="V123" s="115">
        <f t="shared" si="113"/>
        <v>-2.414422811398902E-5</v>
      </c>
      <c r="W123" s="115">
        <f t="shared" si="114"/>
        <v>-2.0114451227437509E-5</v>
      </c>
      <c r="X123" s="163">
        <v>6026861.9500000002</v>
      </c>
      <c r="Y123" s="164">
        <v>99.617999999999995</v>
      </c>
      <c r="Z123" s="115">
        <f t="shared" si="115"/>
        <v>1.8412608513762403E-3</v>
      </c>
      <c r="AA123" s="115">
        <f t="shared" si="116"/>
        <v>1.9008538756297756E-3</v>
      </c>
      <c r="AB123" s="163">
        <v>6023057.3700000001</v>
      </c>
      <c r="AC123" s="164">
        <v>99.552999999999997</v>
      </c>
      <c r="AD123" s="115">
        <f t="shared" si="117"/>
        <v>-6.3127047401510079E-4</v>
      </c>
      <c r="AE123" s="115">
        <f t="shared" si="118"/>
        <v>-6.5249252143184699E-4</v>
      </c>
      <c r="AF123" s="163">
        <v>6029261.4699999997</v>
      </c>
      <c r="AG123" s="164">
        <v>99.659000000000006</v>
      </c>
      <c r="AH123" s="115">
        <f t="shared" si="119"/>
        <v>1.0300582609259834E-3</v>
      </c>
      <c r="AI123" s="115">
        <f t="shared" si="120"/>
        <v>1.0647594748526791E-3</v>
      </c>
      <c r="AJ123" s="116" t="e">
        <f t="shared" si="84"/>
        <v>#DIV/0!</v>
      </c>
      <c r="AK123" s="116" t="e">
        <f t="shared" si="85"/>
        <v>#DIV/0!</v>
      </c>
      <c r="AL123" s="117" t="e">
        <f t="shared" si="86"/>
        <v>#DIV/0!</v>
      </c>
      <c r="AM123" s="117" t="e">
        <f t="shared" si="87"/>
        <v>#DIV/0!</v>
      </c>
      <c r="AN123" s="118" t="e">
        <f t="shared" si="88"/>
        <v>#DIV/0!</v>
      </c>
      <c r="AO123" s="201" t="e">
        <f t="shared" si="89"/>
        <v>#DIV/0!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30753136171.739998</v>
      </c>
      <c r="C124" s="70"/>
      <c r="D124" s="178">
        <f>SUM(D102:D123)</f>
        <v>28732633001.037762</v>
      </c>
      <c r="E124" s="70"/>
      <c r="F124" s="115">
        <f>((D124-B124)/B124)</f>
        <v>-6.5700719413421607E-2</v>
      </c>
      <c r="G124" s="115"/>
      <c r="H124" s="178">
        <f>SUM(H102:H123)</f>
        <v>29060330282.149998</v>
      </c>
      <c r="I124" s="70"/>
      <c r="J124" s="115">
        <f>((H124-D124)/D124)</f>
        <v>1.1405055746210251E-2</v>
      </c>
      <c r="K124" s="115"/>
      <c r="L124" s="178">
        <f>SUM(L102:L123)</f>
        <v>29034018551.799995</v>
      </c>
      <c r="M124" s="70"/>
      <c r="N124" s="115">
        <f>((L124-H124)/H124)</f>
        <v>-9.0541745721878437E-4</v>
      </c>
      <c r="O124" s="115"/>
      <c r="P124" s="178">
        <f>SUM(P102:P123)</f>
        <v>28446848790.600002</v>
      </c>
      <c r="Q124" s="70"/>
      <c r="R124" s="115">
        <f>((P124-L124)/L124)</f>
        <v>-2.0223509885564598E-2</v>
      </c>
      <c r="S124" s="115"/>
      <c r="T124" s="178">
        <f>SUM(T102:T123)</f>
        <v>28806894707.309998</v>
      </c>
      <c r="U124" s="70"/>
      <c r="V124" s="115">
        <f>((T124-P124)/P124)</f>
        <v>1.2656794408418591E-2</v>
      </c>
      <c r="W124" s="115"/>
      <c r="X124" s="178">
        <f>SUM(X102:X123)</f>
        <v>28943512920.520004</v>
      </c>
      <c r="Y124" s="70"/>
      <c r="Z124" s="115">
        <f>((X124-T124)/T124)</f>
        <v>4.7425525936795497E-3</v>
      </c>
      <c r="AA124" s="115"/>
      <c r="AB124" s="178">
        <f>SUM(AB102:AB123)</f>
        <v>29015430731.900002</v>
      </c>
      <c r="AC124" s="70"/>
      <c r="AD124" s="115">
        <f>((AB124-X124)/X124)</f>
        <v>2.4847644298564005E-3</v>
      </c>
      <c r="AE124" s="115"/>
      <c r="AF124" s="178">
        <f>SUM(AF102:AF123)</f>
        <v>29061287191.330006</v>
      </c>
      <c r="AG124" s="70"/>
      <c r="AH124" s="115">
        <f>((AF124-AB124)/AB124)</f>
        <v>1.5804162913766033E-3</v>
      </c>
      <c r="AI124" s="115"/>
      <c r="AJ124" s="116">
        <f t="shared" si="84"/>
        <v>-6.7450079108329498E-3</v>
      </c>
      <c r="AK124" s="116"/>
      <c r="AL124" s="117">
        <f t="shared" si="86"/>
        <v>1.1438359661656267E-2</v>
      </c>
      <c r="AM124" s="117"/>
      <c r="AN124" s="118">
        <f t="shared" si="88"/>
        <v>2.5867428296902688E-2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591234657.80999994</v>
      </c>
      <c r="C126" s="364">
        <v>13.706099999999999</v>
      </c>
      <c r="D126" s="171">
        <v>591767243.40999997</v>
      </c>
      <c r="E126" s="364">
        <v>13.718500000000001</v>
      </c>
      <c r="F126" s="115">
        <f t="shared" ref="F126:G133" si="121">((D126-B126)/B126)</f>
        <v>9.0080240216766237E-4</v>
      </c>
      <c r="G126" s="115">
        <f t="shared" si="121"/>
        <v>9.0470666345651208E-4</v>
      </c>
      <c r="H126" s="171">
        <v>607677601.70000005</v>
      </c>
      <c r="I126" s="364">
        <v>14.1105</v>
      </c>
      <c r="J126" s="115">
        <f t="shared" ref="J126:J133" si="122">((H126-D126)/D126)</f>
        <v>2.6886176055163549E-2</v>
      </c>
      <c r="K126" s="115">
        <f t="shared" ref="K126:K133" si="123">((I126-E126)/E126)</f>
        <v>2.8574552611437071E-2</v>
      </c>
      <c r="L126" s="171">
        <v>611600482.21000004</v>
      </c>
      <c r="M126" s="364">
        <v>14.2021</v>
      </c>
      <c r="N126" s="115">
        <f t="shared" ref="N126:N133" si="124">((L126-H126)/H126)</f>
        <v>6.4555292132301581E-3</v>
      </c>
      <c r="O126" s="115">
        <f t="shared" ref="O126:O133" si="125">((M126-I126)/I126)</f>
        <v>6.4916197158144421E-3</v>
      </c>
      <c r="P126" s="171">
        <v>609041775.65999997</v>
      </c>
      <c r="Q126" s="364">
        <v>14.1424</v>
      </c>
      <c r="R126" s="115">
        <f t="shared" ref="R126:R133" si="126">((P126-L126)/L126)</f>
        <v>-4.1836241540462197E-3</v>
      </c>
      <c r="S126" s="115">
        <f t="shared" ref="S126:S133" si="127">((Q126-M126)/M126)</f>
        <v>-4.2036036924116447E-3</v>
      </c>
      <c r="T126" s="171">
        <v>614620587.5</v>
      </c>
      <c r="U126" s="364">
        <v>14.272500000000001</v>
      </c>
      <c r="V126" s="115">
        <f t="shared" ref="V126:V133" si="128">((T126-P126)/P126)</f>
        <v>9.1599822261033657E-3</v>
      </c>
      <c r="W126" s="115">
        <f t="shared" ref="W126:W133" si="129">((U126-Q126)/Q126)</f>
        <v>9.1992872496889175E-3</v>
      </c>
      <c r="X126" s="171">
        <v>614456094.49000001</v>
      </c>
      <c r="Y126" s="364">
        <v>14.2948</v>
      </c>
      <c r="Z126" s="115">
        <f t="shared" ref="Z126:Z133" si="130">((X126-T126)/T126)</f>
        <v>-2.6763342026838707E-4</v>
      </c>
      <c r="AA126" s="115">
        <f t="shared" ref="AA126:AA133" si="131">((Y126-U126)/U126)</f>
        <v>1.562445261867195E-3</v>
      </c>
      <c r="AB126" s="171">
        <v>612875817.51999998</v>
      </c>
      <c r="AC126" s="364">
        <v>14.2683</v>
      </c>
      <c r="AD126" s="115">
        <f t="shared" ref="AD126:AD133" si="132">((AB126-X126)/X126)</f>
        <v>-2.5718305736908056E-3</v>
      </c>
      <c r="AE126" s="115">
        <f t="shared" ref="AE126:AE133" si="133">((AC126-Y126)/Y126)</f>
        <v>-1.8538209698631958E-3</v>
      </c>
      <c r="AF126" s="171">
        <v>617612861.34000003</v>
      </c>
      <c r="AG126" s="364">
        <v>14.379200000000001</v>
      </c>
      <c r="AH126" s="115">
        <f t="shared" ref="AH126:AH133" si="134">((AF126-AB126)/AB126)</f>
        <v>7.7292066101881532E-3</v>
      </c>
      <c r="AI126" s="115">
        <f t="shared" ref="AI126:AI133" si="135">((AG126-AC126)/AC126)</f>
        <v>7.7724746465942605E-3</v>
      </c>
      <c r="AJ126" s="116">
        <f t="shared" si="84"/>
        <v>5.5135760448559341E-3</v>
      </c>
      <c r="AK126" s="116">
        <f t="shared" si="85"/>
        <v>6.0559576858229451E-3</v>
      </c>
      <c r="AL126" s="117">
        <f t="shared" si="86"/>
        <v>4.3675310213298152E-2</v>
      </c>
      <c r="AM126" s="117">
        <f t="shared" si="87"/>
        <v>4.1018232757677291E-2</v>
      </c>
      <c r="AN126" s="118">
        <f t="shared" si="88"/>
        <v>9.9282436891342269E-3</v>
      </c>
      <c r="AO126" s="201">
        <f t="shared" si="89"/>
        <v>1.0244539375459263E-2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2722206677.9699998</v>
      </c>
      <c r="C127" s="364">
        <v>1.38</v>
      </c>
      <c r="D127" s="171">
        <v>2725277627.77</v>
      </c>
      <c r="E127" s="364">
        <v>1.38</v>
      </c>
      <c r="F127" s="115">
        <f t="shared" si="121"/>
        <v>1.1281104498245722E-3</v>
      </c>
      <c r="G127" s="115">
        <f t="shared" si="121"/>
        <v>0</v>
      </c>
      <c r="H127" s="171">
        <v>2765325729.75</v>
      </c>
      <c r="I127" s="364">
        <v>1.4</v>
      </c>
      <c r="J127" s="115">
        <f t="shared" si="122"/>
        <v>1.4695054027493701E-2</v>
      </c>
      <c r="K127" s="115">
        <f t="shared" si="123"/>
        <v>1.449275362318842E-2</v>
      </c>
      <c r="L127" s="171">
        <v>2765491368.0799999</v>
      </c>
      <c r="M127" s="364">
        <v>1.4</v>
      </c>
      <c r="N127" s="115">
        <f t="shared" si="124"/>
        <v>5.9898307175154475E-5</v>
      </c>
      <c r="O127" s="115">
        <f t="shared" si="125"/>
        <v>0</v>
      </c>
      <c r="P127" s="171">
        <v>2758459460.0999999</v>
      </c>
      <c r="Q127" s="364">
        <v>1.4</v>
      </c>
      <c r="R127" s="115">
        <f t="shared" si="126"/>
        <v>-2.542733657086794E-3</v>
      </c>
      <c r="S127" s="115">
        <f t="shared" si="127"/>
        <v>0</v>
      </c>
      <c r="T127" s="171">
        <v>2812735707.8600001</v>
      </c>
      <c r="U127" s="364">
        <v>1.43</v>
      </c>
      <c r="V127" s="115">
        <f t="shared" si="128"/>
        <v>1.9676289807801853E-2</v>
      </c>
      <c r="W127" s="115">
        <f t="shared" si="129"/>
        <v>2.142857142857145E-2</v>
      </c>
      <c r="X127" s="171">
        <v>2812335665.9200001</v>
      </c>
      <c r="Y127" s="364">
        <v>1.43</v>
      </c>
      <c r="Z127" s="115">
        <f t="shared" si="130"/>
        <v>-1.4222521471966493E-4</v>
      </c>
      <c r="AA127" s="115">
        <f t="shared" si="131"/>
        <v>0</v>
      </c>
      <c r="AB127" s="171">
        <v>2816009713.52</v>
      </c>
      <c r="AC127" s="364">
        <v>1.43</v>
      </c>
      <c r="AD127" s="115">
        <f t="shared" si="132"/>
        <v>1.3064043686257531E-3</v>
      </c>
      <c r="AE127" s="115">
        <f t="shared" si="133"/>
        <v>0</v>
      </c>
      <c r="AF127" s="171">
        <v>2845907759.9299998</v>
      </c>
      <c r="AG127" s="364">
        <v>1.44</v>
      </c>
      <c r="AH127" s="115">
        <f t="shared" si="134"/>
        <v>1.0617167357930531E-2</v>
      </c>
      <c r="AI127" s="115">
        <f t="shared" si="135"/>
        <v>6.9930069930069999E-3</v>
      </c>
      <c r="AJ127" s="116">
        <f t="shared" si="84"/>
        <v>5.5997456808806389E-3</v>
      </c>
      <c r="AK127" s="116">
        <f t="shared" si="85"/>
        <v>5.3642915055958588E-3</v>
      </c>
      <c r="AL127" s="117">
        <f t="shared" si="86"/>
        <v>4.4263428771734822E-2</v>
      </c>
      <c r="AM127" s="117">
        <f t="shared" si="87"/>
        <v>3.623188405797105E-2</v>
      </c>
      <c r="AN127" s="118">
        <f t="shared" si="88"/>
        <v>8.2326584708594316E-3</v>
      </c>
      <c r="AO127" s="201">
        <f t="shared" si="89"/>
        <v>8.3488300377958131E-3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1477894916.1199999</v>
      </c>
      <c r="C128" s="167">
        <v>1.19</v>
      </c>
      <c r="D128" s="167">
        <v>1487238310.6600001</v>
      </c>
      <c r="E128" s="167">
        <v>1.19</v>
      </c>
      <c r="F128" s="115">
        <f t="shared" si="121"/>
        <v>6.3220966782468781E-3</v>
      </c>
      <c r="G128" s="115">
        <f t="shared" si="121"/>
        <v>0</v>
      </c>
      <c r="H128" s="167">
        <v>1500507827.02</v>
      </c>
      <c r="I128" s="167">
        <v>1.21</v>
      </c>
      <c r="J128" s="115">
        <f t="shared" si="122"/>
        <v>8.9222529199851006E-3</v>
      </c>
      <c r="K128" s="115">
        <f t="shared" si="123"/>
        <v>1.6806722689075647E-2</v>
      </c>
      <c r="L128" s="167">
        <v>1506231786.5899999</v>
      </c>
      <c r="M128" s="167">
        <v>1.21</v>
      </c>
      <c r="N128" s="115">
        <f t="shared" si="124"/>
        <v>3.8146815810802428E-3</v>
      </c>
      <c r="O128" s="115">
        <f t="shared" si="125"/>
        <v>0</v>
      </c>
      <c r="P128" s="167">
        <v>1492948256.4200001</v>
      </c>
      <c r="Q128" s="167">
        <v>1.2</v>
      </c>
      <c r="R128" s="115">
        <f t="shared" si="126"/>
        <v>-8.8190478306614355E-3</v>
      </c>
      <c r="S128" s="115">
        <f t="shared" si="127"/>
        <v>-8.2644628099173625E-3</v>
      </c>
      <c r="T128" s="167">
        <v>1516399717.3299999</v>
      </c>
      <c r="U128" s="167">
        <v>1.23</v>
      </c>
      <c r="V128" s="115">
        <f t="shared" si="128"/>
        <v>1.570815385540222E-2</v>
      </c>
      <c r="W128" s="115">
        <f t="shared" si="129"/>
        <v>2.5000000000000022E-2</v>
      </c>
      <c r="X128" s="167">
        <v>1511117726.78</v>
      </c>
      <c r="Y128" s="167">
        <v>1.23</v>
      </c>
      <c r="Z128" s="115">
        <f t="shared" si="130"/>
        <v>-3.4832442196047193E-3</v>
      </c>
      <c r="AA128" s="115">
        <f t="shared" si="131"/>
        <v>0</v>
      </c>
      <c r="AB128" s="167">
        <v>1500063017.54</v>
      </c>
      <c r="AC128" s="167">
        <v>1.22</v>
      </c>
      <c r="AD128" s="115">
        <f t="shared" si="132"/>
        <v>-7.3155843810767751E-3</v>
      </c>
      <c r="AE128" s="115">
        <f t="shared" si="133"/>
        <v>-8.1300813008130159E-3</v>
      </c>
      <c r="AF128" s="167">
        <v>1522719413.6300001</v>
      </c>
      <c r="AG128" s="167">
        <v>1.24</v>
      </c>
      <c r="AH128" s="115">
        <f t="shared" si="134"/>
        <v>1.5103629530948027E-2</v>
      </c>
      <c r="AI128" s="115">
        <f t="shared" si="135"/>
        <v>1.6393442622950834E-2</v>
      </c>
      <c r="AJ128" s="116">
        <f t="shared" si="84"/>
        <v>3.7816172667899427E-3</v>
      </c>
      <c r="AK128" s="116">
        <f t="shared" si="85"/>
        <v>5.225702650162015E-3</v>
      </c>
      <c r="AL128" s="117">
        <f t="shared" si="86"/>
        <v>2.3857039396903635E-2</v>
      </c>
      <c r="AM128" s="117">
        <f t="shared" si="87"/>
        <v>2.521008403361347E-2</v>
      </c>
      <c r="AN128" s="118">
        <f t="shared" si="88"/>
        <v>9.5469842526701015E-3</v>
      </c>
      <c r="AO128" s="201">
        <f t="shared" si="89"/>
        <v>1.2490834986218188E-2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402400974.25</v>
      </c>
      <c r="C129" s="167">
        <v>38.0334</v>
      </c>
      <c r="D129" s="167">
        <v>410209122.92000002</v>
      </c>
      <c r="E129" s="167">
        <v>38.216500000000003</v>
      </c>
      <c r="F129" s="115">
        <f t="shared" si="121"/>
        <v>1.9403901008323707E-2</v>
      </c>
      <c r="G129" s="115">
        <f t="shared" si="121"/>
        <v>4.8141896333223728E-3</v>
      </c>
      <c r="H129" s="167">
        <v>416991440.5</v>
      </c>
      <c r="I129" s="167">
        <v>38.9587</v>
      </c>
      <c r="J129" s="115">
        <f t="shared" si="122"/>
        <v>1.6533804835253962E-2</v>
      </c>
      <c r="K129" s="115">
        <f t="shared" si="123"/>
        <v>1.9420930749806938E-2</v>
      </c>
      <c r="L129" s="167">
        <v>414246603.62</v>
      </c>
      <c r="M129" s="167">
        <v>38.740200000000002</v>
      </c>
      <c r="N129" s="115">
        <f t="shared" si="124"/>
        <v>-6.5824777523221011E-3</v>
      </c>
      <c r="O129" s="115">
        <f t="shared" si="125"/>
        <v>-5.6085033638185776E-3</v>
      </c>
      <c r="P129" s="167">
        <v>424945116.97000003</v>
      </c>
      <c r="Q129" s="167">
        <v>38.863199999999999</v>
      </c>
      <c r="R129" s="115">
        <f t="shared" si="126"/>
        <v>2.5826435887484234E-2</v>
      </c>
      <c r="S129" s="115">
        <f t="shared" si="127"/>
        <v>3.1749965152476638E-3</v>
      </c>
      <c r="T129" s="167">
        <v>431823821.33999997</v>
      </c>
      <c r="U129" s="167">
        <v>39.145899999999997</v>
      </c>
      <c r="V129" s="115">
        <f t="shared" si="128"/>
        <v>1.6187277121919637E-2</v>
      </c>
      <c r="W129" s="115">
        <f t="shared" si="129"/>
        <v>7.2742337223902923E-3</v>
      </c>
      <c r="X129" s="167">
        <v>432345544.80000001</v>
      </c>
      <c r="Y129" s="167">
        <v>39.342100000000002</v>
      </c>
      <c r="Z129" s="115">
        <f t="shared" si="130"/>
        <v>1.2081859180002369E-3</v>
      </c>
      <c r="AA129" s="115">
        <f t="shared" si="131"/>
        <v>5.012019138658317E-3</v>
      </c>
      <c r="AB129" s="167">
        <v>432387235.50999999</v>
      </c>
      <c r="AC129" s="167">
        <v>39.205500000000001</v>
      </c>
      <c r="AD129" s="115">
        <f t="shared" si="132"/>
        <v>9.6429142155875268E-5</v>
      </c>
      <c r="AE129" s="115">
        <f t="shared" si="133"/>
        <v>-3.4721074879073915E-3</v>
      </c>
      <c r="AF129" s="167">
        <v>436019624.48000002</v>
      </c>
      <c r="AG129" s="167">
        <v>39.205500000000001</v>
      </c>
      <c r="AH129" s="115">
        <f t="shared" si="134"/>
        <v>8.4007775246085423E-3</v>
      </c>
      <c r="AI129" s="115">
        <f t="shared" si="135"/>
        <v>0</v>
      </c>
      <c r="AJ129" s="116">
        <f t="shared" si="84"/>
        <v>1.0134291710678013E-2</v>
      </c>
      <c r="AK129" s="116">
        <f t="shared" si="85"/>
        <v>3.8269698634624521E-3</v>
      </c>
      <c r="AL129" s="117">
        <f t="shared" si="86"/>
        <v>6.2920349933401232E-2</v>
      </c>
      <c r="AM129" s="117">
        <f t="shared" si="87"/>
        <v>3.0817649749956627E-2</v>
      </c>
      <c r="AN129" s="118">
        <f t="shared" si="88"/>
        <v>1.116532226069377E-2</v>
      </c>
      <c r="AO129" s="201">
        <f t="shared" si="89"/>
        <v>7.697955588366172E-3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245475749.56999999</v>
      </c>
      <c r="C130" s="175">
        <v>216.84</v>
      </c>
      <c r="D130" s="163">
        <v>251539944.02000001</v>
      </c>
      <c r="E130" s="175">
        <v>219.05</v>
      </c>
      <c r="F130" s="115">
        <f t="shared" si="121"/>
        <v>2.470384329459293E-2</v>
      </c>
      <c r="G130" s="115">
        <f t="shared" si="121"/>
        <v>1.0191846522781812E-2</v>
      </c>
      <c r="H130" s="163">
        <v>271186209.86000001</v>
      </c>
      <c r="I130" s="175">
        <v>223.97</v>
      </c>
      <c r="J130" s="115">
        <f t="shared" si="122"/>
        <v>7.8103960452650514E-2</v>
      </c>
      <c r="K130" s="115">
        <f t="shared" si="123"/>
        <v>2.246062542798442E-2</v>
      </c>
      <c r="L130" s="163">
        <v>265421180.59</v>
      </c>
      <c r="M130" s="175">
        <v>222.83</v>
      </c>
      <c r="N130" s="115">
        <f t="shared" si="124"/>
        <v>-2.1258563527165372E-2</v>
      </c>
      <c r="O130" s="115">
        <f t="shared" si="125"/>
        <v>-5.0899674063490039E-3</v>
      </c>
      <c r="P130" s="163">
        <v>263795869.52000001</v>
      </c>
      <c r="Q130" s="175">
        <v>221.43</v>
      </c>
      <c r="R130" s="115">
        <f t="shared" si="126"/>
        <v>-6.1235168436336463E-3</v>
      </c>
      <c r="S130" s="115">
        <f t="shared" si="127"/>
        <v>-6.2828164968810555E-3</v>
      </c>
      <c r="T130" s="163">
        <v>269551401.75999999</v>
      </c>
      <c r="U130" s="175">
        <v>226.05</v>
      </c>
      <c r="V130" s="115">
        <f t="shared" si="128"/>
        <v>2.1818128731403874E-2</v>
      </c>
      <c r="W130" s="115">
        <f t="shared" si="129"/>
        <v>2.0864381520119244E-2</v>
      </c>
      <c r="X130" s="163">
        <v>261378758.24000001</v>
      </c>
      <c r="Y130" s="175">
        <v>223.83</v>
      </c>
      <c r="Z130" s="115">
        <f t="shared" si="130"/>
        <v>-3.0319425039668845E-2</v>
      </c>
      <c r="AA130" s="115">
        <f t="shared" si="131"/>
        <v>-9.8208360982083558E-3</v>
      </c>
      <c r="AB130" s="163">
        <v>257988319.56</v>
      </c>
      <c r="AC130" s="175">
        <v>223.4</v>
      </c>
      <c r="AD130" s="115">
        <f t="shared" si="132"/>
        <v>-1.2971362718338725E-2</v>
      </c>
      <c r="AE130" s="115">
        <f t="shared" si="133"/>
        <v>-1.9211008354555099E-3</v>
      </c>
      <c r="AF130" s="163">
        <v>262292955.58000001</v>
      </c>
      <c r="AG130" s="175">
        <v>226.96</v>
      </c>
      <c r="AH130" s="115">
        <f t="shared" si="134"/>
        <v>1.6685391134535016E-2</v>
      </c>
      <c r="AI130" s="115">
        <f t="shared" si="135"/>
        <v>1.5935541629364378E-2</v>
      </c>
      <c r="AJ130" s="116">
        <f t="shared" si="84"/>
        <v>8.8298069355469671E-3</v>
      </c>
      <c r="AK130" s="116">
        <f t="shared" si="85"/>
        <v>5.7922092829194912E-3</v>
      </c>
      <c r="AL130" s="117">
        <f t="shared" si="86"/>
        <v>4.2748723674459539E-2</v>
      </c>
      <c r="AM130" s="117">
        <f t="shared" si="87"/>
        <v>3.0252720900202923E-2</v>
      </c>
      <c r="AN130" s="118">
        <f t="shared" si="88"/>
        <v>3.4678452292233208E-2</v>
      </c>
      <c r="AO130" s="201">
        <f t="shared" si="89"/>
        <v>1.3064350772783954E-2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5075624502.8299999</v>
      </c>
      <c r="C131" s="175">
        <v>109.56</v>
      </c>
      <c r="D131" s="163">
        <v>4785851727.8900003</v>
      </c>
      <c r="E131" s="175">
        <v>109.71</v>
      </c>
      <c r="F131" s="115">
        <f t="shared" si="121"/>
        <v>-5.7091058406395487E-2</v>
      </c>
      <c r="G131" s="115">
        <f t="shared" si="121"/>
        <v>1.3691128148958696E-3</v>
      </c>
      <c r="H131" s="163">
        <v>4534524784.4300003</v>
      </c>
      <c r="I131" s="175">
        <v>109.87</v>
      </c>
      <c r="J131" s="115">
        <f t="shared" si="122"/>
        <v>-5.2514569558302165E-2</v>
      </c>
      <c r="K131" s="115">
        <f t="shared" si="123"/>
        <v>1.4583903017045922E-3</v>
      </c>
      <c r="L131" s="163">
        <v>4287622691.4200001</v>
      </c>
      <c r="M131" s="175">
        <v>110.02</v>
      </c>
      <c r="N131" s="115">
        <f t="shared" si="124"/>
        <v>-5.4449386594550585E-2</v>
      </c>
      <c r="O131" s="115">
        <f t="shared" si="125"/>
        <v>1.3652498407207743E-3</v>
      </c>
      <c r="P131" s="163">
        <v>4101000744.3400002</v>
      </c>
      <c r="Q131" s="175">
        <v>110.34</v>
      </c>
      <c r="R131" s="115">
        <f t="shared" si="126"/>
        <v>-4.3525739205889258E-2</v>
      </c>
      <c r="S131" s="115">
        <f t="shared" si="127"/>
        <v>2.9085620796219544E-3</v>
      </c>
      <c r="T131" s="163">
        <v>5101028874.2299995</v>
      </c>
      <c r="U131" s="175">
        <v>110.87</v>
      </c>
      <c r="V131" s="115">
        <f t="shared" si="128"/>
        <v>0.2438497801470017</v>
      </c>
      <c r="W131" s="115">
        <f t="shared" si="129"/>
        <v>4.8033351459126437E-3</v>
      </c>
      <c r="X131" s="163">
        <v>5002050410.8999996</v>
      </c>
      <c r="Y131" s="175">
        <v>111.05</v>
      </c>
      <c r="Z131" s="115">
        <f t="shared" si="130"/>
        <v>-1.9403627340756961E-2</v>
      </c>
      <c r="AA131" s="115">
        <f t="shared" si="131"/>
        <v>1.6235230450075998E-3</v>
      </c>
      <c r="AB131" s="163">
        <v>4634025829.5299997</v>
      </c>
      <c r="AC131" s="175">
        <v>111.2</v>
      </c>
      <c r="AD131" s="115">
        <f t="shared" si="132"/>
        <v>-7.3574744582348708E-2</v>
      </c>
      <c r="AE131" s="115">
        <f t="shared" si="133"/>
        <v>1.3507429085997812E-3</v>
      </c>
      <c r="AF131" s="163">
        <v>4896680642.6800003</v>
      </c>
      <c r="AG131" s="175">
        <v>111.36</v>
      </c>
      <c r="AH131" s="115">
        <f t="shared" si="134"/>
        <v>5.6679617855440401E-2</v>
      </c>
      <c r="AI131" s="115">
        <f t="shared" si="135"/>
        <v>1.4388489208632786E-3</v>
      </c>
      <c r="AJ131" s="116">
        <f t="shared" si="84"/>
        <v>-3.7159607251310151E-6</v>
      </c>
      <c r="AK131" s="116">
        <f t="shared" si="85"/>
        <v>2.0397206321658115E-3</v>
      </c>
      <c r="AL131" s="117">
        <f t="shared" si="86"/>
        <v>2.3157615632789886E-2</v>
      </c>
      <c r="AM131" s="117">
        <f t="shared" si="87"/>
        <v>1.4968966776195696E-2</v>
      </c>
      <c r="AN131" s="118">
        <f t="shared" si="88"/>
        <v>0.10646356364077125</v>
      </c>
      <c r="AO131" s="201">
        <f t="shared" si="89"/>
        <v>1.2331132977833098E-3</v>
      </c>
      <c r="AP131" s="122"/>
      <c r="AQ131" s="120"/>
      <c r="AR131" s="124"/>
      <c r="AS131" s="121"/>
      <c r="AT131" s="121"/>
    </row>
    <row r="132" spans="1:46" s="402" customFormat="1">
      <c r="A132" s="196" t="s">
        <v>206</v>
      </c>
      <c r="B132" s="163">
        <v>1510641903.8299999</v>
      </c>
      <c r="C132" s="175">
        <v>1.0502</v>
      </c>
      <c r="D132" s="163">
        <v>1477416619.9300001</v>
      </c>
      <c r="E132" s="175">
        <v>1.0515000000000001</v>
      </c>
      <c r="F132" s="115">
        <f t="shared" si="121"/>
        <v>-2.1994149517342441E-2</v>
      </c>
      <c r="G132" s="115">
        <f t="shared" si="121"/>
        <v>1.2378594553419148E-3</v>
      </c>
      <c r="H132" s="163">
        <v>1487453050.79</v>
      </c>
      <c r="I132" s="175">
        <v>1.0528</v>
      </c>
      <c r="J132" s="115">
        <f t="shared" si="122"/>
        <v>6.7932299695365687E-3</v>
      </c>
      <c r="K132" s="115">
        <f t="shared" si="123"/>
        <v>1.2363290537326264E-3</v>
      </c>
      <c r="L132" s="163">
        <v>1522423481.22</v>
      </c>
      <c r="M132" s="175">
        <v>1.0536000000000001</v>
      </c>
      <c r="N132" s="115">
        <f t="shared" si="124"/>
        <v>2.3510275105104627E-2</v>
      </c>
      <c r="O132" s="115">
        <f t="shared" si="125"/>
        <v>7.5987841945301482E-4</v>
      </c>
      <c r="P132" s="163">
        <v>1548986140.73</v>
      </c>
      <c r="Q132" s="175">
        <v>1.0544</v>
      </c>
      <c r="R132" s="115">
        <f t="shared" si="126"/>
        <v>1.7447615487849608E-2</v>
      </c>
      <c r="S132" s="115">
        <f t="shared" si="127"/>
        <v>7.5930144267265741E-4</v>
      </c>
      <c r="T132" s="163">
        <v>1572401800.6400001</v>
      </c>
      <c r="U132" s="175">
        <v>1.0553999999999999</v>
      </c>
      <c r="V132" s="115">
        <f t="shared" si="128"/>
        <v>1.5116765279103689E-2</v>
      </c>
      <c r="W132" s="115">
        <f t="shared" si="129"/>
        <v>9.4840667678290007E-4</v>
      </c>
      <c r="X132" s="163">
        <v>1552537397.8</v>
      </c>
      <c r="Y132" s="175">
        <v>1.0559000000000001</v>
      </c>
      <c r="Z132" s="115">
        <f t="shared" si="130"/>
        <v>-1.2633159560053245E-2</v>
      </c>
      <c r="AA132" s="115">
        <f t="shared" si="131"/>
        <v>4.73754026909387E-4</v>
      </c>
      <c r="AB132" s="163">
        <v>1641860831.8699999</v>
      </c>
      <c r="AC132" s="175">
        <v>1.0565</v>
      </c>
      <c r="AD132" s="115">
        <f t="shared" si="132"/>
        <v>5.7533837314691666E-2</v>
      </c>
      <c r="AE132" s="115">
        <f t="shared" si="133"/>
        <v>5.6823562837383641E-4</v>
      </c>
      <c r="AF132" s="163">
        <v>1544296110.5799999</v>
      </c>
      <c r="AG132" s="175">
        <v>1.0570999999999999</v>
      </c>
      <c r="AH132" s="115">
        <f t="shared" si="134"/>
        <v>-5.9423258900011933E-2</v>
      </c>
      <c r="AI132" s="115">
        <f t="shared" si="135"/>
        <v>5.679129200188679E-4</v>
      </c>
      <c r="AJ132" s="116">
        <f t="shared" si="84"/>
        <v>3.2938943973598173E-3</v>
      </c>
      <c r="AK132" s="116">
        <f t="shared" si="85"/>
        <v>8.1895970291065066E-4</v>
      </c>
      <c r="AL132" s="117">
        <f t="shared" si="86"/>
        <v>4.5267861311299319E-2</v>
      </c>
      <c r="AM132" s="117">
        <f t="shared" si="87"/>
        <v>5.9988573605027351E-3</v>
      </c>
      <c r="AN132" s="118">
        <f t="shared" si="88"/>
        <v>3.4907273972128429E-2</v>
      </c>
      <c r="AO132" s="201">
        <f t="shared" si="89"/>
        <v>2.9725756273041488E-4</v>
      </c>
      <c r="AP132" s="122"/>
      <c r="AQ132" s="120"/>
      <c r="AR132" s="124"/>
      <c r="AS132" s="121"/>
      <c r="AT132" s="121"/>
    </row>
    <row r="133" spans="1:46">
      <c r="A133" s="196" t="s">
        <v>223</v>
      </c>
      <c r="B133" s="163">
        <v>0</v>
      </c>
      <c r="C133" s="175">
        <v>0</v>
      </c>
      <c r="D133" s="163">
        <v>254219517.08657399</v>
      </c>
      <c r="E133" s="175">
        <v>100</v>
      </c>
      <c r="F133" s="115" t="e">
        <f t="shared" si="121"/>
        <v>#DIV/0!</v>
      </c>
      <c r="G133" s="115" t="e">
        <f t="shared" si="121"/>
        <v>#DIV/0!</v>
      </c>
      <c r="H133" s="163">
        <v>254198819.97642255</v>
      </c>
      <c r="I133" s="175">
        <v>100</v>
      </c>
      <c r="J133" s="115">
        <f t="shared" si="122"/>
        <v>-8.1414324079577034E-5</v>
      </c>
      <c r="K133" s="115">
        <f t="shared" si="123"/>
        <v>0</v>
      </c>
      <c r="L133" s="163">
        <v>258954793.19590721</v>
      </c>
      <c r="M133" s="175">
        <v>100</v>
      </c>
      <c r="N133" s="115">
        <f t="shared" si="124"/>
        <v>1.870965891944653E-2</v>
      </c>
      <c r="O133" s="115">
        <f t="shared" si="125"/>
        <v>0</v>
      </c>
      <c r="P133" s="163">
        <v>258988886.955717</v>
      </c>
      <c r="Q133" s="175">
        <v>100</v>
      </c>
      <c r="R133" s="115">
        <f t="shared" si="126"/>
        <v>1.3165911852420925E-4</v>
      </c>
      <c r="S133" s="115">
        <f t="shared" si="127"/>
        <v>0</v>
      </c>
      <c r="T133" s="163">
        <v>259903118.74752378</v>
      </c>
      <c r="U133" s="175">
        <v>100</v>
      </c>
      <c r="V133" s="115">
        <f t="shared" si="128"/>
        <v>3.5300039416869128E-3</v>
      </c>
      <c r="W133" s="115">
        <f t="shared" si="129"/>
        <v>0</v>
      </c>
      <c r="X133" s="163">
        <v>260976117.08081132</v>
      </c>
      <c r="Y133" s="175">
        <v>100</v>
      </c>
      <c r="Z133" s="115">
        <f t="shared" si="130"/>
        <v>4.1284550122304376E-3</v>
      </c>
      <c r="AA133" s="115">
        <f t="shared" si="131"/>
        <v>0</v>
      </c>
      <c r="AB133" s="163">
        <v>262056809.96598396</v>
      </c>
      <c r="AC133" s="175">
        <v>100</v>
      </c>
      <c r="AD133" s="115">
        <f t="shared" si="132"/>
        <v>4.1409646877304043E-3</v>
      </c>
      <c r="AE133" s="115">
        <f t="shared" si="133"/>
        <v>0</v>
      </c>
      <c r="AF133" s="163">
        <v>260237924.54782587</v>
      </c>
      <c r="AG133" s="175">
        <v>100</v>
      </c>
      <c r="AH133" s="115">
        <f t="shared" si="134"/>
        <v>-6.9408057680095505E-3</v>
      </c>
      <c r="AI133" s="115">
        <f t="shared" si="135"/>
        <v>0</v>
      </c>
      <c r="AJ133" s="116" t="e">
        <f t="shared" si="84"/>
        <v>#DIV/0!</v>
      </c>
      <c r="AK133" s="116" t="e">
        <f t="shared" si="85"/>
        <v>#DIV/0!</v>
      </c>
      <c r="AL133" s="117">
        <f t="shared" si="86"/>
        <v>2.367405748474586E-2</v>
      </c>
      <c r="AM133" s="117" t="e">
        <f t="shared" si="87"/>
        <v>#DIV/0!</v>
      </c>
      <c r="AN133" s="118" t="e">
        <f t="shared" si="88"/>
        <v>#DIV/0!</v>
      </c>
      <c r="AO133" s="201" t="e">
        <f t="shared" si="89"/>
        <v>#DIV/0!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12025479382.379999</v>
      </c>
      <c r="C134" s="170"/>
      <c r="D134" s="179">
        <f>SUM(D126:D133)</f>
        <v>11983520113.686577</v>
      </c>
      <c r="E134" s="170"/>
      <c r="F134" s="115">
        <f>((D134-B134)/B134)</f>
        <v>-3.4891971753659963E-3</v>
      </c>
      <c r="G134" s="115"/>
      <c r="H134" s="179">
        <f>SUM(H126:H133)</f>
        <v>11837865464.026423</v>
      </c>
      <c r="I134" s="170"/>
      <c r="J134" s="115">
        <f>((H134-D134)/D134)</f>
        <v>-1.2154579645908863E-2</v>
      </c>
      <c r="K134" s="115"/>
      <c r="L134" s="179">
        <f>SUM(L126:L133)</f>
        <v>11631992386.925907</v>
      </c>
      <c r="M134" s="170"/>
      <c r="N134" s="115">
        <f>((L134-H134)/H134)</f>
        <v>-1.7391064100714285E-2</v>
      </c>
      <c r="O134" s="115"/>
      <c r="P134" s="179">
        <f>SUM(P126:P133)</f>
        <v>11458166250.695719</v>
      </c>
      <c r="Q134" s="170"/>
      <c r="R134" s="115">
        <f>((P134-L134)/L134)</f>
        <v>-1.4943797283220797E-2</v>
      </c>
      <c r="S134" s="115"/>
      <c r="T134" s="179">
        <f>SUM(T126:T133)</f>
        <v>12578465029.407524</v>
      </c>
      <c r="U134" s="170"/>
      <c r="V134" s="115">
        <f>((T134-P134)/P134)</f>
        <v>9.7772955480008236E-2</v>
      </c>
      <c r="W134" s="115"/>
      <c r="X134" s="179">
        <f>SUM(X126:X133)</f>
        <v>12447197716.010809</v>
      </c>
      <c r="Y134" s="170"/>
      <c r="Z134" s="115">
        <f>((X134-T134)/T134)</f>
        <v>-1.0435876960330362E-2</v>
      </c>
      <c r="AA134" s="115"/>
      <c r="AB134" s="179">
        <f>SUM(AB126:AB133)</f>
        <v>12157267575.015984</v>
      </c>
      <c r="AC134" s="170"/>
      <c r="AD134" s="115">
        <f>((AB134-X134)/X134)</f>
        <v>-2.3292804341164174E-2</v>
      </c>
      <c r="AE134" s="115"/>
      <c r="AF134" s="179">
        <f>SUM(AF126:AF133)</f>
        <v>12385767292.767826</v>
      </c>
      <c r="AG134" s="170"/>
      <c r="AH134" s="115">
        <f>((AF134-AB134)/AB134)</f>
        <v>1.8795318630760834E-2</v>
      </c>
      <c r="AI134" s="115"/>
      <c r="AJ134" s="116">
        <f t="shared" ref="AJ134:AJ135" si="136">AVERAGE(F134,J134,N134,R134,V134,Z134,AD134,AH134)</f>
        <v>4.3576193255080737E-3</v>
      </c>
      <c r="AK134" s="116"/>
      <c r="AL134" s="117">
        <f t="shared" ref="AL134:AL135" si="137">((AF134-D134)/D134)</f>
        <v>3.3566696201547327E-2</v>
      </c>
      <c r="AM134" s="117"/>
      <c r="AN134" s="118">
        <f t="shared" ref="AN134:AN135" si="138">STDEV(F134,J134,N134,R134,V134,Z134,AD134,AH134)</f>
        <v>3.9817513751292458E-2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1321611652579.2727</v>
      </c>
      <c r="C135" s="96"/>
      <c r="D135" s="71">
        <f>SUM(D19,D49,D63,D94,D100,D124,D134)</f>
        <v>1308590940011.543</v>
      </c>
      <c r="E135" s="96"/>
      <c r="F135" s="115">
        <f>((D135-B135)/B135)</f>
        <v>-9.8521472191307954E-3</v>
      </c>
      <c r="G135" s="115"/>
      <c r="H135" s="71">
        <f>SUM(H19,H49,H63,H94,H100,H124,H134)</f>
        <v>1303575574220.281</v>
      </c>
      <c r="I135" s="96"/>
      <c r="J135" s="115">
        <f>((H135-D135)/D135)</f>
        <v>-3.8326459689669887E-3</v>
      </c>
      <c r="K135" s="115"/>
      <c r="L135" s="71">
        <f>SUM(L19,L49,L63,L94,L100,L124,L134)</f>
        <v>1287601653865.6008</v>
      </c>
      <c r="M135" s="96"/>
      <c r="N135" s="115">
        <f>((L135-H135)/H135)</f>
        <v>-1.2253927329249625E-2</v>
      </c>
      <c r="O135" s="115"/>
      <c r="P135" s="71">
        <f>SUM(P19,P49,P63,P94,P100,P124,P134)</f>
        <v>1281928049348.3362</v>
      </c>
      <c r="Q135" s="96"/>
      <c r="R135" s="115">
        <f>((P135-L135)/L135)</f>
        <v>-4.4063352203932912E-3</v>
      </c>
      <c r="S135" s="115"/>
      <c r="T135" s="71">
        <f>SUM(T19,T49,T63,T94,T100,T124,T134)</f>
        <v>1273920222256.7163</v>
      </c>
      <c r="U135" s="96"/>
      <c r="V135" s="115">
        <f>((T135-P135)/P135)</f>
        <v>-6.2467055742251873E-3</v>
      </c>
      <c r="W135" s="115"/>
      <c r="X135" s="71">
        <f>SUM(X19,X49,X63,X94,X100,X124,X134)</f>
        <v>1271869056842.6748</v>
      </c>
      <c r="Y135" s="96"/>
      <c r="Z135" s="115">
        <f>((X135-T135)/T135)</f>
        <v>-1.6101207738173102E-3</v>
      </c>
      <c r="AA135" s="115"/>
      <c r="AB135" s="71">
        <f>SUM(AB19,AB49,AB63,AB94,AB100,AB124,AB134)</f>
        <v>1269254385162.4197</v>
      </c>
      <c r="AC135" s="96"/>
      <c r="AD135" s="115">
        <f>((AB135-X135)/X135)</f>
        <v>-2.0557711237553533E-3</v>
      </c>
      <c r="AE135" s="115"/>
      <c r="AF135" s="71">
        <f>SUM(AF19,AF49,AF63,AF94,AF100,AF124,AF134)</f>
        <v>1274352336428.6218</v>
      </c>
      <c r="AG135" s="96"/>
      <c r="AH135" s="115">
        <f>((AF135-AB135)/AB135)</f>
        <v>4.0164929314384767E-3</v>
      </c>
      <c r="AI135" s="115"/>
      <c r="AJ135" s="116">
        <f t="shared" si="136"/>
        <v>-4.530145034762509E-3</v>
      </c>
      <c r="AK135" s="116"/>
      <c r="AL135" s="117">
        <f t="shared" si="137"/>
        <v>-2.616448160845369E-2</v>
      </c>
      <c r="AM135" s="117"/>
      <c r="AN135" s="118">
        <f t="shared" si="138"/>
        <v>5.0585574248975529E-3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3" t="s">
        <v>108</v>
      </c>
      <c r="AR136" s="473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68" t="s">
        <v>220</v>
      </c>
      <c r="C137" s="469"/>
      <c r="D137" s="475" t="s">
        <v>221</v>
      </c>
      <c r="E137" s="476"/>
      <c r="F137" s="468" t="s">
        <v>83</v>
      </c>
      <c r="G137" s="469"/>
      <c r="H137" s="475" t="s">
        <v>226</v>
      </c>
      <c r="I137" s="476"/>
      <c r="J137" s="468" t="s">
        <v>83</v>
      </c>
      <c r="K137" s="469"/>
      <c r="L137" s="475" t="s">
        <v>235</v>
      </c>
      <c r="M137" s="476"/>
      <c r="N137" s="468" t="s">
        <v>83</v>
      </c>
      <c r="O137" s="469"/>
      <c r="P137" s="475" t="s">
        <v>236</v>
      </c>
      <c r="Q137" s="476"/>
      <c r="R137" s="468" t="s">
        <v>83</v>
      </c>
      <c r="S137" s="469"/>
      <c r="T137" s="468" t="s">
        <v>237</v>
      </c>
      <c r="U137" s="469"/>
      <c r="V137" s="468" t="s">
        <v>83</v>
      </c>
      <c r="W137" s="469"/>
      <c r="X137" s="468" t="s">
        <v>238</v>
      </c>
      <c r="Y137" s="469"/>
      <c r="Z137" s="468" t="s">
        <v>83</v>
      </c>
      <c r="AA137" s="469"/>
      <c r="AB137" s="468" t="s">
        <v>240</v>
      </c>
      <c r="AC137" s="469"/>
      <c r="AD137" s="468" t="s">
        <v>83</v>
      </c>
      <c r="AE137" s="469"/>
      <c r="AF137" s="468" t="s">
        <v>242</v>
      </c>
      <c r="AG137" s="469"/>
      <c r="AH137" s="468" t="s">
        <v>83</v>
      </c>
      <c r="AI137" s="469"/>
      <c r="AJ137" s="472" t="s">
        <v>102</v>
      </c>
      <c r="AK137" s="472"/>
      <c r="AL137" s="472" t="s">
        <v>103</v>
      </c>
      <c r="AM137" s="472"/>
      <c r="AN137" s="472" t="s">
        <v>93</v>
      </c>
      <c r="AO137" s="474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06" t="s">
        <v>95</v>
      </c>
      <c r="G138" s="406" t="s">
        <v>5</v>
      </c>
      <c r="H138" s="204" t="s">
        <v>96</v>
      </c>
      <c r="I138" s="205" t="s">
        <v>97</v>
      </c>
      <c r="J138" s="409" t="s">
        <v>95</v>
      </c>
      <c r="K138" s="409" t="s">
        <v>5</v>
      </c>
      <c r="L138" s="204" t="s">
        <v>96</v>
      </c>
      <c r="M138" s="205" t="s">
        <v>97</v>
      </c>
      <c r="N138" s="411" t="s">
        <v>95</v>
      </c>
      <c r="O138" s="411" t="s">
        <v>5</v>
      </c>
      <c r="P138" s="204" t="s">
        <v>96</v>
      </c>
      <c r="Q138" s="205" t="s">
        <v>97</v>
      </c>
      <c r="R138" s="414" t="s">
        <v>95</v>
      </c>
      <c r="S138" s="414" t="s">
        <v>5</v>
      </c>
      <c r="T138" s="204" t="s">
        <v>96</v>
      </c>
      <c r="U138" s="205" t="s">
        <v>97</v>
      </c>
      <c r="V138" s="415" t="s">
        <v>95</v>
      </c>
      <c r="W138" s="415" t="s">
        <v>5</v>
      </c>
      <c r="X138" s="204" t="s">
        <v>96</v>
      </c>
      <c r="Y138" s="205" t="s">
        <v>97</v>
      </c>
      <c r="Z138" s="418" t="s">
        <v>95</v>
      </c>
      <c r="AA138" s="418" t="s">
        <v>5</v>
      </c>
      <c r="AB138" s="204" t="s">
        <v>96</v>
      </c>
      <c r="AC138" s="205" t="s">
        <v>97</v>
      </c>
      <c r="AD138" s="420" t="s">
        <v>95</v>
      </c>
      <c r="AE138" s="420" t="s">
        <v>5</v>
      </c>
      <c r="AF138" s="204" t="s">
        <v>96</v>
      </c>
      <c r="AG138" s="205" t="s">
        <v>97</v>
      </c>
      <c r="AH138" s="430" t="s">
        <v>95</v>
      </c>
      <c r="AI138" s="430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2495717000</v>
      </c>
      <c r="C139" s="176">
        <v>16.43</v>
      </c>
      <c r="D139" s="177">
        <v>2495717000</v>
      </c>
      <c r="E139" s="176">
        <v>16.43</v>
      </c>
      <c r="F139" s="115">
        <f t="shared" ref="F139:F148" si="139">((D139-B139)/B139)</f>
        <v>0</v>
      </c>
      <c r="G139" s="115">
        <f t="shared" ref="G139:G148" si="140">((E139-C139)/C139)</f>
        <v>0</v>
      </c>
      <c r="H139" s="177">
        <v>2495717000</v>
      </c>
      <c r="I139" s="176">
        <v>16.43</v>
      </c>
      <c r="J139" s="115">
        <f t="shared" ref="J139:J148" si="141">((H139-D139)/D139)</f>
        <v>0</v>
      </c>
      <c r="K139" s="115">
        <f t="shared" ref="K139:K148" si="142">((I139-E139)/E139)</f>
        <v>0</v>
      </c>
      <c r="L139" s="177">
        <v>2559515000</v>
      </c>
      <c r="M139" s="176">
        <v>16.46</v>
      </c>
      <c r="N139" s="115">
        <f t="shared" ref="N139:N148" si="143">((L139-H139)/H139)</f>
        <v>2.556299452221546E-2</v>
      </c>
      <c r="O139" s="115">
        <f t="shared" ref="O139:O148" si="144">((M139-I139)/I139)</f>
        <v>1.8259281801583163E-3</v>
      </c>
      <c r="P139" s="177">
        <v>2561034000</v>
      </c>
      <c r="Q139" s="176">
        <v>16.86</v>
      </c>
      <c r="R139" s="115">
        <f t="shared" ref="R139:R148" si="145">((P139-L139)/L139)</f>
        <v>5.9347181008902075E-4</v>
      </c>
      <c r="S139" s="115">
        <f t="shared" ref="S139:S148" si="146">((Q139-M139)/M139)</f>
        <v>2.4301336573511457E-2</v>
      </c>
      <c r="T139" s="177">
        <v>2561034000</v>
      </c>
      <c r="U139" s="176">
        <v>16.86</v>
      </c>
      <c r="V139" s="115">
        <f t="shared" ref="V139:V148" si="147">((T139-P139)/P139)</f>
        <v>0</v>
      </c>
      <c r="W139" s="115">
        <f t="shared" ref="W139:W148" si="148">((U139-Q139)/Q139)</f>
        <v>0</v>
      </c>
      <c r="X139" s="177">
        <v>2582300000</v>
      </c>
      <c r="Y139" s="176">
        <v>17</v>
      </c>
      <c r="Z139" s="115">
        <f t="shared" ref="Z139:Z148" si="149">((X139-T139)/T139)</f>
        <v>8.3036773428232496E-3</v>
      </c>
      <c r="AA139" s="115">
        <f t="shared" ref="AA139:AA148" si="150">((Y139-U139)/U139)</f>
        <v>8.3036773428232843E-3</v>
      </c>
      <c r="AB139" s="177">
        <v>2582300000</v>
      </c>
      <c r="AC139" s="176">
        <v>17</v>
      </c>
      <c r="AD139" s="115">
        <f t="shared" ref="AD139:AD148" si="151">((AB139-X139)/X139)</f>
        <v>0</v>
      </c>
      <c r="AE139" s="115">
        <f t="shared" ref="AE139:AE148" si="152">((AC139-Y139)/Y139)</f>
        <v>0</v>
      </c>
      <c r="AF139" s="177">
        <v>2582300000</v>
      </c>
      <c r="AG139" s="176">
        <v>17</v>
      </c>
      <c r="AH139" s="115">
        <f t="shared" ref="AH139:AH148" si="153">((AF139-AB139)/AB139)</f>
        <v>0</v>
      </c>
      <c r="AI139" s="115">
        <f t="shared" ref="AI139:AI148" si="154">((AG139-AC139)/AC139)</f>
        <v>0</v>
      </c>
      <c r="AJ139" s="116">
        <f t="shared" ref="AJ139" si="155">AVERAGE(F139,J139,N139,R139,V139,Z139,AD139,AH139)</f>
        <v>4.3075179593909663E-3</v>
      </c>
      <c r="AK139" s="116">
        <f t="shared" ref="AK139" si="156">AVERAGE(G139,K139,O139,S139,W139,AA139,AE139,AI139)</f>
        <v>4.303867762061632E-3</v>
      </c>
      <c r="AL139" s="117">
        <f t="shared" ref="AL139" si="157">((AF139-D139)/D139)</f>
        <v>3.4692635423006692E-2</v>
      </c>
      <c r="AM139" s="117">
        <f t="shared" ref="AM139" si="158">((AC139-C139)/C139)</f>
        <v>3.4692635423006712E-2</v>
      </c>
      <c r="AN139" s="118">
        <f t="shared" ref="AN139" si="159">STDEV(F139,J139,N139,R139,V139,Z139,AD139,AH139)</f>
        <v>9.058005672821761E-3</v>
      </c>
      <c r="AO139" s="201">
        <f t="shared" ref="AO139" si="160">STDEV(G139,K139,O139,S139,W139,AA139,AE139,AI139)</f>
        <v>8.5744954760814725E-3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303326927.07999998</v>
      </c>
      <c r="C140" s="176">
        <v>3.56</v>
      </c>
      <c r="D140" s="177">
        <v>303326927.07999998</v>
      </c>
      <c r="E140" s="176">
        <v>3.56</v>
      </c>
      <c r="F140" s="115">
        <f t="shared" si="139"/>
        <v>0</v>
      </c>
      <c r="G140" s="115">
        <f t="shared" si="140"/>
        <v>0</v>
      </c>
      <c r="H140" s="177">
        <v>303326927.07999998</v>
      </c>
      <c r="I140" s="176">
        <v>3.56</v>
      </c>
      <c r="J140" s="115">
        <f t="shared" si="141"/>
        <v>0</v>
      </c>
      <c r="K140" s="115">
        <f t="shared" si="142"/>
        <v>0</v>
      </c>
      <c r="L140" s="177">
        <v>308439178.66000003</v>
      </c>
      <c r="M140" s="176">
        <v>3.62</v>
      </c>
      <c r="N140" s="115">
        <f t="shared" si="143"/>
        <v>1.6853932584269805E-2</v>
      </c>
      <c r="O140" s="115">
        <f t="shared" si="144"/>
        <v>1.6853932584269676E-2</v>
      </c>
      <c r="P140" s="177">
        <v>313551430.24000001</v>
      </c>
      <c r="Q140" s="176">
        <v>3.68</v>
      </c>
      <c r="R140" s="115">
        <f t="shared" si="145"/>
        <v>1.657458563535906E-2</v>
      </c>
      <c r="S140" s="115">
        <f t="shared" si="146"/>
        <v>1.6574585635359129E-2</v>
      </c>
      <c r="T140" s="177">
        <v>316959597.95999998</v>
      </c>
      <c r="U140" s="176">
        <v>3.72</v>
      </c>
      <c r="V140" s="115">
        <f t="shared" si="147"/>
        <v>1.0869565217391205E-2</v>
      </c>
      <c r="W140" s="115">
        <f t="shared" si="148"/>
        <v>1.0869565217391313E-2</v>
      </c>
      <c r="X140" s="177">
        <v>327184101.12</v>
      </c>
      <c r="Y140" s="176">
        <v>3.84</v>
      </c>
      <c r="Z140" s="115">
        <f t="shared" si="149"/>
        <v>3.2258064516129115E-2</v>
      </c>
      <c r="AA140" s="115">
        <f t="shared" si="150"/>
        <v>3.2258064516128941E-2</v>
      </c>
      <c r="AB140" s="177">
        <v>330592268.83999997</v>
      </c>
      <c r="AC140" s="176">
        <v>3.88</v>
      </c>
      <c r="AD140" s="115">
        <f t="shared" si="151"/>
        <v>1.0416666666666572E-2</v>
      </c>
      <c r="AE140" s="115">
        <f t="shared" si="152"/>
        <v>1.0416666666666676E-2</v>
      </c>
      <c r="AF140" s="177">
        <v>330592268.83999997</v>
      </c>
      <c r="AG140" s="176">
        <v>3.88</v>
      </c>
      <c r="AH140" s="115">
        <f t="shared" si="153"/>
        <v>0</v>
      </c>
      <c r="AI140" s="115">
        <f t="shared" si="154"/>
        <v>0</v>
      </c>
      <c r="AJ140" s="116">
        <f t="shared" ref="AJ140:AJ150" si="161">AVERAGE(F140,J140,N140,R140,V140,Z140,AD140,AH140)</f>
        <v>1.087160182747697E-2</v>
      </c>
      <c r="AK140" s="116">
        <f t="shared" ref="AK140:AK148" si="162">AVERAGE(G140,K140,O140,S140,W140,AA140,AE140,AI140)</f>
        <v>1.0871601827476965E-2</v>
      </c>
      <c r="AL140" s="117">
        <f t="shared" ref="AL140:AL150" si="163">((AF140-D140)/D140)</f>
        <v>8.9887640449438172E-2</v>
      </c>
      <c r="AM140" s="117">
        <f t="shared" ref="AM140:AM148" si="164">((AC140-C140)/C140)</f>
        <v>8.9887640449438158E-2</v>
      </c>
      <c r="AN140" s="118">
        <f t="shared" ref="AN140:AN150" si="165">STDEV(F140,J140,N140,R140,V140,Z140,AD140,AH140)</f>
        <v>1.1215265368261429E-2</v>
      </c>
      <c r="AO140" s="201">
        <f t="shared" ref="AO140:AO148" si="166">STDEV(G140,K140,O140,S140,W140,AA140,AE140,AI140)</f>
        <v>1.1215265368261377E-2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144842058.24000001</v>
      </c>
      <c r="C141" s="176">
        <v>5.64</v>
      </c>
      <c r="D141" s="177">
        <v>144842058.24000001</v>
      </c>
      <c r="E141" s="176">
        <v>5.64</v>
      </c>
      <c r="F141" s="115">
        <f t="shared" si="139"/>
        <v>0</v>
      </c>
      <c r="G141" s="115">
        <f t="shared" si="140"/>
        <v>0</v>
      </c>
      <c r="H141" s="177">
        <v>143044373.12</v>
      </c>
      <c r="I141" s="176">
        <v>5.57</v>
      </c>
      <c r="J141" s="115">
        <f t="shared" si="141"/>
        <v>-1.2411347517730528E-2</v>
      </c>
      <c r="K141" s="115">
        <f t="shared" si="142"/>
        <v>-1.2411347517730389E-2</v>
      </c>
      <c r="L141" s="177">
        <v>145869306.88</v>
      </c>
      <c r="M141" s="176">
        <v>5.68</v>
      </c>
      <c r="N141" s="115">
        <f t="shared" si="143"/>
        <v>1.9748653500897599E-2</v>
      </c>
      <c r="O141" s="115">
        <f t="shared" si="144"/>
        <v>1.9748653500897564E-2</v>
      </c>
      <c r="P141" s="177">
        <v>146896555.52000001</v>
      </c>
      <c r="Q141" s="176">
        <v>5.72</v>
      </c>
      <c r="R141" s="115">
        <f t="shared" si="145"/>
        <v>7.0422535211268674E-3</v>
      </c>
      <c r="S141" s="115">
        <f t="shared" si="146"/>
        <v>7.0422535211267668E-3</v>
      </c>
      <c r="T141" s="177">
        <v>154344108.16</v>
      </c>
      <c r="U141" s="176">
        <v>6.01</v>
      </c>
      <c r="V141" s="115">
        <f t="shared" si="147"/>
        <v>5.0699300699300599E-2</v>
      </c>
      <c r="W141" s="115">
        <f t="shared" si="148"/>
        <v>5.069930069930071E-2</v>
      </c>
      <c r="X141" s="177">
        <v>154344108.16</v>
      </c>
      <c r="Y141" s="176">
        <v>6.01</v>
      </c>
      <c r="Z141" s="115">
        <f t="shared" si="149"/>
        <v>0</v>
      </c>
      <c r="AA141" s="115">
        <f t="shared" si="150"/>
        <v>0</v>
      </c>
      <c r="AB141" s="177">
        <v>154344108.16</v>
      </c>
      <c r="AC141" s="176">
        <v>6.01</v>
      </c>
      <c r="AD141" s="115">
        <f t="shared" si="151"/>
        <v>0</v>
      </c>
      <c r="AE141" s="115">
        <f t="shared" si="152"/>
        <v>0</v>
      </c>
      <c r="AF141" s="177">
        <v>154344108.16</v>
      </c>
      <c r="AG141" s="176">
        <v>6.01</v>
      </c>
      <c r="AH141" s="115">
        <f t="shared" si="153"/>
        <v>0</v>
      </c>
      <c r="AI141" s="115">
        <f t="shared" si="154"/>
        <v>0</v>
      </c>
      <c r="AJ141" s="116">
        <f t="shared" si="161"/>
        <v>8.1348575254493165E-3</v>
      </c>
      <c r="AK141" s="116">
        <f t="shared" si="162"/>
        <v>8.1348575254493322E-3</v>
      </c>
      <c r="AL141" s="117">
        <f t="shared" si="163"/>
        <v>6.5602836879432525E-2</v>
      </c>
      <c r="AM141" s="117">
        <f t="shared" si="164"/>
        <v>6.5602836879432649E-2</v>
      </c>
      <c r="AN141" s="118">
        <f t="shared" si="165"/>
        <v>1.9400500850248473E-2</v>
      </c>
      <c r="AO141" s="201">
        <f t="shared" si="166"/>
        <v>1.940050085024848E-2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195793327.80000001</v>
      </c>
      <c r="C142" s="176">
        <v>18.600000000000001</v>
      </c>
      <c r="D142" s="177">
        <v>195793327.80000001</v>
      </c>
      <c r="E142" s="176">
        <v>18.600000000000001</v>
      </c>
      <c r="F142" s="115">
        <f t="shared" si="139"/>
        <v>0</v>
      </c>
      <c r="G142" s="115">
        <f t="shared" si="140"/>
        <v>0</v>
      </c>
      <c r="H142" s="177">
        <v>205582994.19</v>
      </c>
      <c r="I142" s="176">
        <v>19.53</v>
      </c>
      <c r="J142" s="115">
        <f t="shared" si="141"/>
        <v>4.9999999999999926E-2</v>
      </c>
      <c r="K142" s="115">
        <f t="shared" si="142"/>
        <v>4.9999999999999982E-2</v>
      </c>
      <c r="L142" s="177">
        <v>205793524.65000001</v>
      </c>
      <c r="M142" s="176">
        <v>19.55</v>
      </c>
      <c r="N142" s="115">
        <f t="shared" si="143"/>
        <v>1.024065540194613E-3</v>
      </c>
      <c r="O142" s="115">
        <f t="shared" si="144"/>
        <v>1.0240655401945506E-3</v>
      </c>
      <c r="P142" s="177">
        <v>199161815.16</v>
      </c>
      <c r="Q142" s="176">
        <v>18.920000000000002</v>
      </c>
      <c r="R142" s="115">
        <f t="shared" si="145"/>
        <v>-3.2225063938618972E-2</v>
      </c>
      <c r="S142" s="115">
        <f t="shared" si="146"/>
        <v>-3.2225063938618875E-2</v>
      </c>
      <c r="T142" s="177">
        <v>203161893.90000001</v>
      </c>
      <c r="U142" s="176">
        <v>19.3</v>
      </c>
      <c r="V142" s="115">
        <f t="shared" si="147"/>
        <v>2.008456659619455E-2</v>
      </c>
      <c r="W142" s="115">
        <f t="shared" si="148"/>
        <v>2.008456659619445E-2</v>
      </c>
      <c r="X142" s="177">
        <v>203161893.90000001</v>
      </c>
      <c r="Y142" s="176">
        <v>19.3</v>
      </c>
      <c r="Z142" s="115">
        <f t="shared" si="149"/>
        <v>0</v>
      </c>
      <c r="AA142" s="115">
        <f t="shared" si="150"/>
        <v>0</v>
      </c>
      <c r="AB142" s="177">
        <v>203582954.81999999</v>
      </c>
      <c r="AC142" s="176">
        <v>19.34</v>
      </c>
      <c r="AD142" s="115">
        <f t="shared" si="151"/>
        <v>2.0725388601035622E-3</v>
      </c>
      <c r="AE142" s="115">
        <f t="shared" si="152"/>
        <v>2.0725388601035826E-3</v>
      </c>
      <c r="AF142" s="177">
        <v>203582954.81999999</v>
      </c>
      <c r="AG142" s="176">
        <v>19.34</v>
      </c>
      <c r="AH142" s="115">
        <f t="shared" si="153"/>
        <v>0</v>
      </c>
      <c r="AI142" s="115">
        <f t="shared" si="154"/>
        <v>0</v>
      </c>
      <c r="AJ142" s="116">
        <f t="shared" si="161"/>
        <v>5.1195133822342104E-3</v>
      </c>
      <c r="AK142" s="116">
        <f t="shared" si="162"/>
        <v>5.1195133822342122E-3</v>
      </c>
      <c r="AL142" s="117">
        <f t="shared" si="163"/>
        <v>3.9784946236559038E-2</v>
      </c>
      <c r="AM142" s="117">
        <f t="shared" si="164"/>
        <v>3.9784946236559052E-2</v>
      </c>
      <c r="AN142" s="118">
        <f t="shared" si="165"/>
        <v>2.3106935726237506E-2</v>
      </c>
      <c r="AO142" s="201">
        <f t="shared" si="166"/>
        <v>2.3106935726237492E-2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659715276.60000002</v>
      </c>
      <c r="C143" s="176">
        <v>187.4</v>
      </c>
      <c r="D143" s="177">
        <v>659715276.60000002</v>
      </c>
      <c r="E143" s="176">
        <v>187.4</v>
      </c>
      <c r="F143" s="115">
        <f t="shared" si="139"/>
        <v>0</v>
      </c>
      <c r="G143" s="115">
        <f t="shared" si="140"/>
        <v>0</v>
      </c>
      <c r="H143" s="177">
        <v>659715276.60000002</v>
      </c>
      <c r="I143" s="176">
        <v>187.4</v>
      </c>
      <c r="J143" s="115">
        <f t="shared" si="141"/>
        <v>0</v>
      </c>
      <c r="K143" s="115">
        <f t="shared" si="142"/>
        <v>0</v>
      </c>
      <c r="L143" s="177">
        <v>635424799.5</v>
      </c>
      <c r="M143" s="176">
        <v>180.5</v>
      </c>
      <c r="N143" s="115">
        <f t="shared" si="143"/>
        <v>-3.6819637139807931E-2</v>
      </c>
      <c r="O143" s="115">
        <f t="shared" si="144"/>
        <v>-3.6819637139807924E-2</v>
      </c>
      <c r="P143" s="177">
        <v>635424799.5</v>
      </c>
      <c r="Q143" s="176">
        <v>180.5</v>
      </c>
      <c r="R143" s="115">
        <f t="shared" si="145"/>
        <v>0</v>
      </c>
      <c r="S143" s="115">
        <f t="shared" si="146"/>
        <v>0</v>
      </c>
      <c r="T143" s="177">
        <v>635424799.5</v>
      </c>
      <c r="U143" s="176">
        <v>180.5</v>
      </c>
      <c r="V143" s="115">
        <f t="shared" si="147"/>
        <v>0</v>
      </c>
      <c r="W143" s="115">
        <f t="shared" si="148"/>
        <v>0</v>
      </c>
      <c r="X143" s="177">
        <v>635424799.5</v>
      </c>
      <c r="Y143" s="176">
        <v>180.5</v>
      </c>
      <c r="Z143" s="115">
        <f t="shared" si="149"/>
        <v>0</v>
      </c>
      <c r="AA143" s="115">
        <f t="shared" si="150"/>
        <v>0</v>
      </c>
      <c r="AB143" s="177">
        <v>635424799.5</v>
      </c>
      <c r="AC143" s="176">
        <v>180.5</v>
      </c>
      <c r="AD143" s="115">
        <f t="shared" si="151"/>
        <v>0</v>
      </c>
      <c r="AE143" s="115">
        <f t="shared" si="152"/>
        <v>0</v>
      </c>
      <c r="AF143" s="177">
        <v>635424799.5</v>
      </c>
      <c r="AG143" s="176">
        <v>180.5</v>
      </c>
      <c r="AH143" s="115">
        <f t="shared" si="153"/>
        <v>0</v>
      </c>
      <c r="AI143" s="115">
        <f t="shared" si="154"/>
        <v>0</v>
      </c>
      <c r="AJ143" s="116">
        <f t="shared" si="161"/>
        <v>-4.6024546424759914E-3</v>
      </c>
      <c r="AK143" s="116">
        <f t="shared" si="162"/>
        <v>-4.6024546424759906E-3</v>
      </c>
      <c r="AL143" s="117">
        <f t="shared" si="163"/>
        <v>-3.6819637139807931E-2</v>
      </c>
      <c r="AM143" s="117">
        <f t="shared" si="164"/>
        <v>-3.6819637139807924E-2</v>
      </c>
      <c r="AN143" s="118">
        <f t="shared" si="165"/>
        <v>1.3017707551193122E-2</v>
      </c>
      <c r="AO143" s="201">
        <f t="shared" si="166"/>
        <v>1.3017707551193121E-2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9972376800</v>
      </c>
      <c r="C144" s="176">
        <v>9200</v>
      </c>
      <c r="D144" s="177">
        <v>6823923582</v>
      </c>
      <c r="E144" s="176">
        <v>9498</v>
      </c>
      <c r="F144" s="115">
        <f t="shared" si="139"/>
        <v>-0.31571743438334582</v>
      </c>
      <c r="G144" s="115">
        <f t="shared" si="140"/>
        <v>3.239130434782609E-2</v>
      </c>
      <c r="H144" s="177">
        <v>6822486664</v>
      </c>
      <c r="I144" s="176">
        <v>9496</v>
      </c>
      <c r="J144" s="115">
        <f t="shared" si="141"/>
        <v>-2.105706464518846E-4</v>
      </c>
      <c r="K144" s="115">
        <f t="shared" si="142"/>
        <v>-2.105706464518846E-4</v>
      </c>
      <c r="L144" s="177">
        <v>6394285100</v>
      </c>
      <c r="M144" s="176">
        <v>8900</v>
      </c>
      <c r="N144" s="115">
        <f t="shared" si="143"/>
        <v>-6.2763268744734618E-2</v>
      </c>
      <c r="O144" s="115">
        <f t="shared" si="144"/>
        <v>-6.2763268744734618E-2</v>
      </c>
      <c r="P144" s="177">
        <v>6394285100</v>
      </c>
      <c r="Q144" s="176">
        <v>8900</v>
      </c>
      <c r="R144" s="115">
        <f t="shared" si="145"/>
        <v>0</v>
      </c>
      <c r="S144" s="115">
        <f t="shared" si="146"/>
        <v>0</v>
      </c>
      <c r="T144" s="177">
        <v>5502407200</v>
      </c>
      <c r="U144" s="176">
        <v>8900</v>
      </c>
      <c r="V144" s="115">
        <f t="shared" si="147"/>
        <v>-0.13948047139781114</v>
      </c>
      <c r="W144" s="115">
        <f t="shared" si="148"/>
        <v>0</v>
      </c>
      <c r="X144" s="177">
        <v>5687881600</v>
      </c>
      <c r="Y144" s="176">
        <v>9200</v>
      </c>
      <c r="Z144" s="115">
        <f t="shared" si="149"/>
        <v>3.3707865168539325E-2</v>
      </c>
      <c r="AA144" s="115">
        <f t="shared" si="150"/>
        <v>3.3707865168539325E-2</v>
      </c>
      <c r="AB144" s="177">
        <v>5193283200</v>
      </c>
      <c r="AC144" s="176">
        <v>8400</v>
      </c>
      <c r="AD144" s="115">
        <f t="shared" si="151"/>
        <v>-8.6956521739130432E-2</v>
      </c>
      <c r="AE144" s="115">
        <f t="shared" si="152"/>
        <v>-8.6956521739130432E-2</v>
      </c>
      <c r="AF144" s="177">
        <v>5558049520</v>
      </c>
      <c r="AG144" s="176">
        <v>8990</v>
      </c>
      <c r="AH144" s="115">
        <f t="shared" si="153"/>
        <v>7.0238095238095238E-2</v>
      </c>
      <c r="AI144" s="115">
        <f t="shared" si="154"/>
        <v>7.0238095238095238E-2</v>
      </c>
      <c r="AJ144" s="116">
        <f t="shared" si="161"/>
        <v>-6.2647788313104913E-2</v>
      </c>
      <c r="AK144" s="116">
        <f t="shared" si="162"/>
        <v>-1.6991370469820362E-3</v>
      </c>
      <c r="AL144" s="117">
        <f t="shared" si="163"/>
        <v>-0.18550531036705856</v>
      </c>
      <c r="AM144" s="117">
        <f t="shared" si="164"/>
        <v>-8.6956521739130432E-2</v>
      </c>
      <c r="AN144" s="118">
        <f t="shared" si="165"/>
        <v>0.12265203763035958</v>
      </c>
      <c r="AO144" s="201">
        <f t="shared" si="166"/>
        <v>5.1542519447682414E-2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593824000</v>
      </c>
      <c r="C145" s="176">
        <v>12.32</v>
      </c>
      <c r="D145" s="177">
        <v>593824000</v>
      </c>
      <c r="E145" s="176">
        <v>12.32</v>
      </c>
      <c r="F145" s="115">
        <f t="shared" si="139"/>
        <v>0</v>
      </c>
      <c r="G145" s="115">
        <f t="shared" si="140"/>
        <v>0</v>
      </c>
      <c r="H145" s="177">
        <v>593824000</v>
      </c>
      <c r="I145" s="176">
        <v>12.32</v>
      </c>
      <c r="J145" s="115">
        <f t="shared" si="141"/>
        <v>0</v>
      </c>
      <c r="K145" s="115">
        <f t="shared" si="142"/>
        <v>0</v>
      </c>
      <c r="L145" s="177">
        <v>593824000</v>
      </c>
      <c r="M145" s="176">
        <v>12.32</v>
      </c>
      <c r="N145" s="115">
        <f t="shared" si="143"/>
        <v>0</v>
      </c>
      <c r="O145" s="115">
        <f t="shared" si="144"/>
        <v>0</v>
      </c>
      <c r="P145" s="177">
        <v>593824000</v>
      </c>
      <c r="Q145" s="176">
        <v>12.32</v>
      </c>
      <c r="R145" s="115">
        <f t="shared" si="145"/>
        <v>0</v>
      </c>
      <c r="S145" s="115">
        <f t="shared" si="146"/>
        <v>0</v>
      </c>
      <c r="T145" s="177">
        <v>650700000</v>
      </c>
      <c r="U145" s="176">
        <v>13.5</v>
      </c>
      <c r="V145" s="115">
        <f t="shared" si="147"/>
        <v>9.5779220779220783E-2</v>
      </c>
      <c r="W145" s="115">
        <f t="shared" si="148"/>
        <v>9.5779220779220756E-2</v>
      </c>
      <c r="X145" s="177">
        <v>650700000</v>
      </c>
      <c r="Y145" s="176">
        <v>13.5</v>
      </c>
      <c r="Z145" s="115">
        <f t="shared" si="149"/>
        <v>0</v>
      </c>
      <c r="AA145" s="115">
        <f t="shared" si="150"/>
        <v>0</v>
      </c>
      <c r="AB145" s="177">
        <v>650700000</v>
      </c>
      <c r="AC145" s="176">
        <v>13.5</v>
      </c>
      <c r="AD145" s="115">
        <f t="shared" si="151"/>
        <v>0</v>
      </c>
      <c r="AE145" s="115">
        <f t="shared" si="152"/>
        <v>0</v>
      </c>
      <c r="AF145" s="177">
        <v>650700000</v>
      </c>
      <c r="AG145" s="176">
        <v>13.5</v>
      </c>
      <c r="AH145" s="115">
        <f t="shared" si="153"/>
        <v>0</v>
      </c>
      <c r="AI145" s="115">
        <f t="shared" si="154"/>
        <v>0</v>
      </c>
      <c r="AJ145" s="116">
        <f t="shared" si="161"/>
        <v>1.1972402597402598E-2</v>
      </c>
      <c r="AK145" s="116">
        <f t="shared" si="162"/>
        <v>1.1972402597402594E-2</v>
      </c>
      <c r="AL145" s="117">
        <f t="shared" si="163"/>
        <v>9.5779220779220783E-2</v>
      </c>
      <c r="AM145" s="117">
        <f t="shared" si="164"/>
        <v>9.5779220779220756E-2</v>
      </c>
      <c r="AN145" s="118">
        <f t="shared" si="165"/>
        <v>3.3863068254875249E-2</v>
      </c>
      <c r="AO145" s="201">
        <f t="shared" si="166"/>
        <v>3.3863068254875242E-2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554549414.58000004</v>
      </c>
      <c r="C146" s="175">
        <v>73</v>
      </c>
      <c r="D146" s="177">
        <v>561062437.80999994</v>
      </c>
      <c r="E146" s="175">
        <v>75</v>
      </c>
      <c r="F146" s="115">
        <f t="shared" si="139"/>
        <v>1.1744712118996066E-2</v>
      </c>
      <c r="G146" s="115">
        <f t="shared" si="140"/>
        <v>2.7397260273972601E-2</v>
      </c>
      <c r="H146" s="177">
        <v>565873401.44000006</v>
      </c>
      <c r="I146" s="175">
        <v>75</v>
      </c>
      <c r="J146" s="115">
        <f t="shared" si="141"/>
        <v>8.574738399488642E-3</v>
      </c>
      <c r="K146" s="115">
        <f t="shared" si="142"/>
        <v>0</v>
      </c>
      <c r="L146" s="177">
        <v>559155906.26999998</v>
      </c>
      <c r="M146" s="175">
        <v>75</v>
      </c>
      <c r="N146" s="115">
        <f t="shared" si="143"/>
        <v>-1.1871021244161336E-2</v>
      </c>
      <c r="O146" s="115">
        <f t="shared" si="144"/>
        <v>0</v>
      </c>
      <c r="P146" s="177">
        <v>551074586.22000003</v>
      </c>
      <c r="Q146" s="175">
        <v>75</v>
      </c>
      <c r="R146" s="115">
        <f t="shared" si="145"/>
        <v>-1.4452713383479348E-2</v>
      </c>
      <c r="S146" s="115">
        <f t="shared" si="146"/>
        <v>0</v>
      </c>
      <c r="T146" s="177">
        <v>562625366.42999995</v>
      </c>
      <c r="U146" s="175">
        <v>75</v>
      </c>
      <c r="V146" s="115">
        <f t="shared" si="147"/>
        <v>2.0960466148930004E-2</v>
      </c>
      <c r="W146" s="115">
        <f t="shared" si="148"/>
        <v>0</v>
      </c>
      <c r="X146" s="177">
        <v>566293591.87</v>
      </c>
      <c r="Y146" s="175">
        <v>70</v>
      </c>
      <c r="Z146" s="115">
        <f t="shared" si="149"/>
        <v>6.5198365713154283E-3</v>
      </c>
      <c r="AA146" s="115">
        <f t="shared" si="150"/>
        <v>-6.6666666666666666E-2</v>
      </c>
      <c r="AB146" s="177">
        <v>565115530.14999998</v>
      </c>
      <c r="AC146" s="175">
        <v>70</v>
      </c>
      <c r="AD146" s="115">
        <f t="shared" si="151"/>
        <v>-2.0803020498781628E-3</v>
      </c>
      <c r="AE146" s="115">
        <f t="shared" si="152"/>
        <v>0</v>
      </c>
      <c r="AF146" s="177">
        <v>575454265.83000004</v>
      </c>
      <c r="AG146" s="175">
        <v>70</v>
      </c>
      <c r="AH146" s="115">
        <f t="shared" si="153"/>
        <v>1.8294906312795602E-2</v>
      </c>
      <c r="AI146" s="115">
        <f t="shared" si="154"/>
        <v>0</v>
      </c>
      <c r="AJ146" s="116">
        <f t="shared" si="161"/>
        <v>4.7113278592508618E-3</v>
      </c>
      <c r="AK146" s="116">
        <f t="shared" si="162"/>
        <v>-4.9086757990867581E-3</v>
      </c>
      <c r="AL146" s="117">
        <f t="shared" si="163"/>
        <v>2.5651027497359924E-2</v>
      </c>
      <c r="AM146" s="117">
        <f t="shared" si="164"/>
        <v>-4.1095890410958902E-2</v>
      </c>
      <c r="AN146" s="118">
        <f t="shared" si="165"/>
        <v>1.311800427456785E-2</v>
      </c>
      <c r="AO146" s="201">
        <f t="shared" si="166"/>
        <v>2.6732253205658092E-2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787904969.70000005</v>
      </c>
      <c r="C147" s="165">
        <v>118.21</v>
      </c>
      <c r="D147" s="177">
        <v>791961588.41999996</v>
      </c>
      <c r="E147" s="165">
        <v>118.21</v>
      </c>
      <c r="F147" s="115">
        <f t="shared" si="139"/>
        <v>5.1486142060310821E-3</v>
      </c>
      <c r="G147" s="115">
        <f t="shared" si="140"/>
        <v>0</v>
      </c>
      <c r="H147" s="177">
        <v>796185610.51999998</v>
      </c>
      <c r="I147" s="165">
        <v>118.21</v>
      </c>
      <c r="J147" s="115">
        <f t="shared" si="141"/>
        <v>5.3336199151112155E-3</v>
      </c>
      <c r="K147" s="115">
        <f t="shared" si="142"/>
        <v>0</v>
      </c>
      <c r="L147" s="177">
        <v>800862774.07000005</v>
      </c>
      <c r="M147" s="165">
        <v>118.21</v>
      </c>
      <c r="N147" s="115">
        <f t="shared" si="143"/>
        <v>5.8744638036667737E-3</v>
      </c>
      <c r="O147" s="115">
        <f t="shared" si="144"/>
        <v>0</v>
      </c>
      <c r="P147" s="177">
        <v>784978597.98000002</v>
      </c>
      <c r="Q147" s="165">
        <v>118.21</v>
      </c>
      <c r="R147" s="115">
        <f t="shared" si="145"/>
        <v>-1.9833829969741687E-2</v>
      </c>
      <c r="S147" s="115">
        <f t="shared" si="146"/>
        <v>0</v>
      </c>
      <c r="T147" s="177">
        <v>802337026.79999995</v>
      </c>
      <c r="U147" s="165">
        <v>118.21</v>
      </c>
      <c r="V147" s="115">
        <f t="shared" si="147"/>
        <v>2.2113251067823633E-2</v>
      </c>
      <c r="W147" s="115">
        <f t="shared" si="148"/>
        <v>0</v>
      </c>
      <c r="X147" s="177">
        <v>812362527.41999996</v>
      </c>
      <c r="Y147" s="165">
        <v>118.21</v>
      </c>
      <c r="Z147" s="115">
        <f t="shared" si="149"/>
        <v>1.249537324730631E-2</v>
      </c>
      <c r="AA147" s="115">
        <f t="shared" si="150"/>
        <v>0</v>
      </c>
      <c r="AB147" s="177">
        <v>809651132</v>
      </c>
      <c r="AC147" s="165">
        <v>118.21</v>
      </c>
      <c r="AD147" s="115">
        <f t="shared" si="151"/>
        <v>-3.3376667786624002E-3</v>
      </c>
      <c r="AE147" s="115">
        <f t="shared" si="152"/>
        <v>0</v>
      </c>
      <c r="AF147" s="177">
        <v>822155086.48000002</v>
      </c>
      <c r="AG147" s="165">
        <v>118.21</v>
      </c>
      <c r="AH147" s="115">
        <f t="shared" si="153"/>
        <v>1.5443632431060467E-2</v>
      </c>
      <c r="AI147" s="115">
        <f t="shared" si="154"/>
        <v>0</v>
      </c>
      <c r="AJ147" s="116">
        <f t="shared" si="161"/>
        <v>5.4046822403244245E-3</v>
      </c>
      <c r="AK147" s="116">
        <f t="shared" si="162"/>
        <v>0</v>
      </c>
      <c r="AL147" s="117">
        <f t="shared" si="163"/>
        <v>3.8124952651096992E-2</v>
      </c>
      <c r="AM147" s="117">
        <f t="shared" si="164"/>
        <v>0</v>
      </c>
      <c r="AN147" s="118">
        <f t="shared" si="165"/>
        <v>1.2783567423559241E-2</v>
      </c>
      <c r="AO147" s="201">
        <f t="shared" si="166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654350000</v>
      </c>
      <c r="C148" s="165">
        <v>100</v>
      </c>
      <c r="D148" s="177">
        <v>718279022.55000019</v>
      </c>
      <c r="E148" s="165">
        <v>100</v>
      </c>
      <c r="F148" s="115">
        <f t="shared" si="139"/>
        <v>9.7698513868724982E-2</v>
      </c>
      <c r="G148" s="115">
        <f t="shared" si="140"/>
        <v>0</v>
      </c>
      <c r="H148" s="177">
        <v>672293077.82000005</v>
      </c>
      <c r="I148" s="165">
        <v>100</v>
      </c>
      <c r="J148" s="115">
        <f t="shared" si="141"/>
        <v>-6.4022396988210814E-2</v>
      </c>
      <c r="K148" s="115">
        <f t="shared" si="142"/>
        <v>0</v>
      </c>
      <c r="L148" s="177">
        <v>673498295.40999997</v>
      </c>
      <c r="M148" s="165">
        <v>117.39</v>
      </c>
      <c r="N148" s="115">
        <f t="shared" si="143"/>
        <v>1.7926967118388202E-3</v>
      </c>
      <c r="O148" s="115">
        <f t="shared" si="144"/>
        <v>0.1739</v>
      </c>
      <c r="P148" s="177">
        <v>667350490.30999994</v>
      </c>
      <c r="Q148" s="165">
        <v>116.19</v>
      </c>
      <c r="R148" s="115">
        <f t="shared" si="145"/>
        <v>-9.1281672751042011E-3</v>
      </c>
      <c r="S148" s="115">
        <f t="shared" si="146"/>
        <v>-1.0222335803731176E-2</v>
      </c>
      <c r="T148" s="177">
        <v>679404965.19000006</v>
      </c>
      <c r="U148" s="165">
        <v>118.31</v>
      </c>
      <c r="V148" s="115">
        <f t="shared" si="147"/>
        <v>1.8063184271282288E-2</v>
      </c>
      <c r="W148" s="115">
        <f t="shared" si="148"/>
        <v>1.8245976417936179E-2</v>
      </c>
      <c r="X148" s="177">
        <v>681957023.27999997</v>
      </c>
      <c r="Y148" s="165">
        <v>118.8</v>
      </c>
      <c r="Z148" s="115">
        <f t="shared" si="149"/>
        <v>3.7563135696045647E-3</v>
      </c>
      <c r="AA148" s="115">
        <f t="shared" si="150"/>
        <v>4.1416617361169378E-3</v>
      </c>
      <c r="AB148" s="177">
        <v>700647391.51999998</v>
      </c>
      <c r="AC148" s="175">
        <v>122.1</v>
      </c>
      <c r="AD148" s="115">
        <f t="shared" si="151"/>
        <v>2.7406959092678866E-2</v>
      </c>
      <c r="AE148" s="115">
        <f t="shared" si="152"/>
        <v>2.7777777777777755E-2</v>
      </c>
      <c r="AF148" s="177">
        <v>694271523.39999998</v>
      </c>
      <c r="AG148" s="165">
        <v>121.04</v>
      </c>
      <c r="AH148" s="115">
        <f t="shared" si="153"/>
        <v>-9.0999669693596595E-3</v>
      </c>
      <c r="AI148" s="115">
        <f t="shared" si="154"/>
        <v>-8.6814086814085839E-3</v>
      </c>
      <c r="AJ148" s="116">
        <f t="shared" si="161"/>
        <v>8.3083920351818552E-3</v>
      </c>
      <c r="AK148" s="116">
        <f t="shared" si="162"/>
        <v>2.564520893083639E-2</v>
      </c>
      <c r="AL148" s="117">
        <f t="shared" si="163"/>
        <v>-3.3423639555516915E-2</v>
      </c>
      <c r="AM148" s="117">
        <f t="shared" si="164"/>
        <v>0.22099999999999995</v>
      </c>
      <c r="AN148" s="118">
        <f t="shared" si="165"/>
        <v>4.5280882792216204E-2</v>
      </c>
      <c r="AO148" s="201">
        <f t="shared" si="166"/>
        <v>6.1273780261543911E-2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16362399774</v>
      </c>
      <c r="C149" s="170"/>
      <c r="D149" s="180">
        <f>SUM(D139:D148)</f>
        <v>13288445220.5</v>
      </c>
      <c r="E149" s="170"/>
      <c r="F149" s="115">
        <f>((D149-B149)/B149)</f>
        <v>-0.18786697525778226</v>
      </c>
      <c r="G149" s="115"/>
      <c r="H149" s="180">
        <f>SUM(H139:H148)</f>
        <v>13258049324.77</v>
      </c>
      <c r="I149" s="170"/>
      <c r="J149" s="115">
        <f>((H149-D149)/D149)</f>
        <v>-2.2873929361659248E-3</v>
      </c>
      <c r="K149" s="115"/>
      <c r="L149" s="180">
        <f>SUM(L139:L148)</f>
        <v>12876667885.440001</v>
      </c>
      <c r="M149" s="170"/>
      <c r="N149" s="115">
        <f>((L149-H149)/H149)</f>
        <v>-2.8766029601162018E-2</v>
      </c>
      <c r="O149" s="115"/>
      <c r="P149" s="180">
        <f>SUM(P139:P148)</f>
        <v>12847581374.929998</v>
      </c>
      <c r="Q149" s="170"/>
      <c r="R149" s="115">
        <f>((P149-L149)/L149)</f>
        <v>-2.2588538252889976E-3</v>
      </c>
      <c r="S149" s="115"/>
      <c r="T149" s="180">
        <f>SUM(T139:T148)</f>
        <v>12068398957.940001</v>
      </c>
      <c r="U149" s="170"/>
      <c r="V149" s="115">
        <f>((T149-P149)/P149)</f>
        <v>-6.0648179159265556E-2</v>
      </c>
      <c r="W149" s="115"/>
      <c r="X149" s="180">
        <f>SUM(X139:X148)</f>
        <v>12301609645.250002</v>
      </c>
      <c r="Y149" s="170"/>
      <c r="Z149" s="115">
        <f>((X149-T149)/T149)</f>
        <v>1.9324078373839985E-2</v>
      </c>
      <c r="AA149" s="115"/>
      <c r="AB149" s="180">
        <f>SUM(AB139:AB148)</f>
        <v>11825641384.99</v>
      </c>
      <c r="AC149" s="170"/>
      <c r="AD149" s="115">
        <f>((AB149-X149)/X149)</f>
        <v>-3.8691543138323112E-2</v>
      </c>
      <c r="AE149" s="115"/>
      <c r="AF149" s="180">
        <f>SUM(AF139:AF148)</f>
        <v>12206874527.029999</v>
      </c>
      <c r="AG149" s="170"/>
      <c r="AH149" s="115">
        <f>((AF149-AB149)/AB149)</f>
        <v>3.2237840606589761E-2</v>
      </c>
      <c r="AI149" s="115"/>
      <c r="AJ149" s="116">
        <f t="shared" si="161"/>
        <v>-3.3619631867194771E-2</v>
      </c>
      <c r="AK149" s="116"/>
      <c r="AL149" s="117">
        <f t="shared" si="163"/>
        <v>-8.1391816388080448E-2</v>
      </c>
      <c r="AM149" s="117"/>
      <c r="AN149" s="118">
        <f t="shared" si="165"/>
        <v>6.9361905746206293E-2</v>
      </c>
      <c r="AO149" s="201"/>
    </row>
    <row r="150" spans="1:46" ht="15.75" thickBot="1">
      <c r="A150" s="157" t="s">
        <v>57</v>
      </c>
      <c r="B150" s="181">
        <f>SUM(B135,B149)</f>
        <v>1337974052353.2727</v>
      </c>
      <c r="C150" s="182"/>
      <c r="D150" s="181">
        <f>SUM(D135,D149)</f>
        <v>1321879385232.043</v>
      </c>
      <c r="E150" s="182"/>
      <c r="F150" s="115">
        <f>((D150-B150)/B150)</f>
        <v>-1.2029132473026593E-2</v>
      </c>
      <c r="G150" s="115"/>
      <c r="H150" s="181">
        <f>SUM(H135,H149)</f>
        <v>1316833623545.051</v>
      </c>
      <c r="I150" s="182"/>
      <c r="J150" s="115">
        <f>((H150-D150)/D150)</f>
        <v>-3.8171120174524918E-3</v>
      </c>
      <c r="K150" s="115"/>
      <c r="L150" s="181">
        <f>SUM(L135,L149)</f>
        <v>1300478321751.0408</v>
      </c>
      <c r="M150" s="182"/>
      <c r="N150" s="115">
        <f>((L150-H150)/H150)</f>
        <v>-1.2420173286569115E-2</v>
      </c>
      <c r="O150" s="115"/>
      <c r="P150" s="181">
        <f>SUM(P135,P149)</f>
        <v>1294775630723.2661</v>
      </c>
      <c r="Q150" s="182"/>
      <c r="R150" s="115">
        <f>((P150-L150)/L150)</f>
        <v>-4.38507196344205E-3</v>
      </c>
      <c r="S150" s="115"/>
      <c r="T150" s="181">
        <f>SUM(T135,T149)</f>
        <v>1285988621214.6563</v>
      </c>
      <c r="U150" s="182"/>
      <c r="V150" s="115">
        <f>((T150-P150)/P150)</f>
        <v>-6.7865113461406511E-3</v>
      </c>
      <c r="W150" s="115"/>
      <c r="X150" s="181">
        <f>SUM(X135,X149)</f>
        <v>1284170666487.9248</v>
      </c>
      <c r="Y150" s="182"/>
      <c r="Z150" s="115">
        <f>((X150-T150)/T150)</f>
        <v>-1.4136631512449392E-3</v>
      </c>
      <c r="AA150" s="115"/>
      <c r="AB150" s="181">
        <f>SUM(AB135,AB149)</f>
        <v>1281080026547.4097</v>
      </c>
      <c r="AC150" s="182"/>
      <c r="AD150" s="115">
        <f>((AB150-X150)/X150)</f>
        <v>-2.4067205560517283E-3</v>
      </c>
      <c r="AE150" s="115"/>
      <c r="AF150" s="181">
        <f>SUM(AF135,AF149)</f>
        <v>1286559210955.6519</v>
      </c>
      <c r="AG150" s="182"/>
      <c r="AH150" s="115">
        <f>((AF150-AB150)/AB150)</f>
        <v>4.2770040081016097E-3</v>
      </c>
      <c r="AI150" s="115"/>
      <c r="AJ150" s="116">
        <f t="shared" si="161"/>
        <v>-4.8726725982282445E-3</v>
      </c>
      <c r="AK150" s="116"/>
      <c r="AL150" s="117">
        <f t="shared" si="163"/>
        <v>-2.6719664949000625E-2</v>
      </c>
      <c r="AM150" s="117"/>
      <c r="AN150" s="118">
        <f t="shared" si="165"/>
        <v>5.5414886303347018E-3</v>
      </c>
      <c r="AO150" s="201"/>
    </row>
  </sheetData>
  <protectedRanges>
    <protectedRange password="CADF" sqref="B44:B48" name="Yield_2_1_2_10"/>
    <protectedRange password="CADF" sqref="B18" name="Fund Name_1_1_1_2"/>
    <protectedRange password="CADF" sqref="C18" name="Fund Name_1_1_1_1_3"/>
    <protectedRange password="CADF" sqref="B43" name="Yield_2_1_2_1_4"/>
    <protectedRange password="CADF" sqref="B85" name="Yield_2_1_2_1_1_3"/>
    <protectedRange password="CADF" sqref="C85" name="Fund Name_2_1"/>
    <protectedRange password="CADF" sqref="C82" name="BidOffer Prices_2_1_1_1_1_1_1_1_1_2"/>
    <protectedRange password="CADF" sqref="D44:D48" name="Yield_2_1_2_1"/>
    <protectedRange password="CADF" sqref="E85" name="Fund Name_2_1_2"/>
    <protectedRange password="CADF" sqref="D18" name="Fund Name_1_1_1_1_1"/>
    <protectedRange password="CADF" sqref="E18" name="Fund Name_1_1_1_1_2"/>
    <protectedRange password="CADF" sqref="D85" name="Yield_2_1_2_2"/>
    <protectedRange password="CADF" sqref="E82" name="BidOffer Prices_2_1_1_1_1_1_1_1_1_1_1"/>
    <protectedRange password="CADF" sqref="D43" name="Yield_2_1_2_2_1_1"/>
    <protectedRange password="CADF" sqref="H44:H47" name="Yield_2_1_2_3"/>
    <protectedRange password="CADF" sqref="H48" name="Yield_2_1_2_1_3"/>
    <protectedRange password="CADF" sqref="H123" name="Fund Name_1_1_1_3"/>
    <protectedRange password="CADF" sqref="I123" name="Fund Name_1_1_1_1_6"/>
    <protectedRange password="CADF" sqref="I82" name="BidOffer Prices_2_1_1_1_1_1_1_1_1_3"/>
    <protectedRange password="CADF" sqref="H18" name="Fund Name_1_1_1_2_1"/>
    <protectedRange password="CADF" sqref="I18" name="Fund Name_1_1_1_3_1"/>
    <protectedRange password="CADF" sqref="H43" name="Yield_2_1_2_1_1_4"/>
    <protectedRange password="CADF" sqref="H85" name="Yield_2_1_2_1_2_1"/>
    <protectedRange password="CADF" sqref="I85" name="Fund Name_2_1_1_1"/>
    <protectedRange password="CADF" sqref="L44:L47" name="Yield_2_1_2_5"/>
    <protectedRange password="CADF" sqref="L18" name="Fund Name_1_1_1_1_1_1"/>
    <protectedRange password="CADF" sqref="M18" name="Fund Name_1_1_1_1_2_2"/>
    <protectedRange password="CADF" sqref="L43" name="Yield_2_1_2_2_2"/>
    <protectedRange password="CADF" sqref="L85" name="Yield_2_1_2_2_1_2"/>
    <protectedRange password="CADF" sqref="M85" name="Fund Name_2_2_1"/>
    <protectedRange password="CADF" sqref="L48" name="Yield_2_1_2_3_1"/>
    <protectedRange password="CADF" sqref="L123" name="Fund Name_1_1_1_4"/>
    <protectedRange password="CADF" sqref="M123" name="Fund Name_1_1_1_5"/>
    <protectedRange password="CADF" sqref="M82" name="BidOffer Prices_2_1_1_1_1_1_1_1_1_1_2"/>
    <protectedRange password="CADF" sqref="P44:P47" name="Yield_2_1_2_4"/>
    <protectedRange password="CADF" sqref="Q82" name="BidOffer Prices_2_1_1_1_1_1_1_1_1_4"/>
    <protectedRange password="CADF" sqref="P18" name="Fund Name_1_1_1_7"/>
    <protectedRange password="CADF" sqref="Q18" name="Fund Name_1_1_1_1_4"/>
    <protectedRange password="CADF" sqref="P43" name="Yield_2_1_2_1_5"/>
    <protectedRange password="CADF" sqref="P85" name="Yield_2_1_2_1_1_5"/>
    <protectedRange password="CADF" sqref="Q85" name="Fund Name_2_1_3"/>
    <protectedRange password="CADF" sqref="P48" name="Yield_2_1_2_4_1"/>
    <protectedRange password="CADF" sqref="P123" name="Fund Name_1_1_1_2_2"/>
    <protectedRange password="CADF" sqref="Q123" name="Fund Name_1_1_1_3_2"/>
    <protectedRange password="CADF" sqref="T44:T47" name="Yield_2_1_2_6"/>
    <protectedRange password="CADF" sqref="T18" name="Fund Name_1_1_1_1_1_2"/>
    <protectedRange password="CADF" sqref="U18" name="Fund Name_1_1_1_1_2_1"/>
    <protectedRange password="CADF" sqref="T43" name="Yield_2_1_2_2_3"/>
    <protectedRange password="CADF" sqref="T85" name="Yield_2_1_2_2_1_4"/>
    <protectedRange password="CADF" sqref="U85" name="Fund Name_2_2_2"/>
    <protectedRange password="CADF" sqref="U82" name="BidOffer Prices_2_1_1_1_1_1_1_1_1_1_3"/>
    <protectedRange password="CADF" sqref="T48" name="Yield_2_1_2_3_2"/>
    <protectedRange password="CADF" sqref="T123" name="Fund Name_1_1_1_4_1"/>
    <protectedRange password="CADF" sqref="U123" name="Fund Name_1_1_1_5_1"/>
    <protectedRange password="CADF" sqref="X44:X47" name="Yield_2_1_2_7"/>
    <protectedRange password="CADF" sqref="X18" name="Fund Name_1_1_1"/>
    <protectedRange password="CADF" sqref="Y18" name="Fund Name_1_1_1_1"/>
    <protectedRange password="CADF" sqref="X43" name="Yield_2_1_2_3_1_1"/>
    <protectedRange password="CADF" sqref="X85" name="Yield_2_1_2_3_2_1"/>
    <protectedRange password="CADF" sqref="Y85" name="Fund Name_2_3"/>
    <protectedRange password="CADF" sqref="X48" name="Yield_2_1_2_1_1"/>
    <protectedRange password="CADF" sqref="X123" name="Fund Name_1_1_1_2_3"/>
    <protectedRange password="CADF" sqref="Y123" name="Fund Name_1_1_1_3_3"/>
    <protectedRange password="CADF" sqref="Y82" name="BidOffer Prices_2_1_1_1_1_1_1_1_1_5"/>
    <protectedRange password="CADF" sqref="AB44:AB47" name="Yield_2_1_2_9"/>
    <protectedRange password="CADF" sqref="AC85" name="Fund Name_2_3_1"/>
    <protectedRange password="CADF" sqref="AC82" name="BidOffer Prices_2_1_1_1_1_1_1_1_1_2_1"/>
    <protectedRange password="CADF" sqref="AB48" name="Yield_2_1_2_5_1"/>
    <protectedRange password="CADF" sqref="AB123" name="Fund Name_1_1_1_6_1"/>
    <protectedRange password="CADF" sqref="AC123" name="Fund Name_1_1_1_7_1"/>
    <protectedRange password="CADF" sqref="AB18" name="Fund Name_1_1_1_1_1_3"/>
    <protectedRange password="CADF" sqref="AC18" name="Fund Name_1_1_1_1_2_3"/>
    <protectedRange password="CADF" sqref="AB43" name="Yield_2_1_2_2_1"/>
    <protectedRange password="CADF" sqref="AB85" name="Yield_2_1_2_2_1_3"/>
    <protectedRange password="CADF" sqref="AF44:AF47" name="Yield_2_1_2_8"/>
    <protectedRange password="CADF" sqref="AG82" name="BidOffer Prices_2_1_1_1_1_1_1_1_1_1_4"/>
    <protectedRange password="CADF" sqref="AF18" name="Fund Name_1_1_1_6"/>
    <protectedRange password="CADF" sqref="AG18" name="Fund Name_1_1_1_1_5"/>
    <protectedRange password="CADF" sqref="AF43" name="Yield_2_1_2_3_3"/>
    <protectedRange password="CADF" sqref="AF85" name="Yield_2_1_2_3_1_2"/>
    <protectedRange password="CADF" sqref="AG85" name="Fund Name_2_3_1_1"/>
    <protectedRange password="CADF" sqref="AF48" name="Yield_2_1_2_1_2"/>
    <protectedRange password="CADF" sqref="AF123" name="Fund Name_1_1_1_2_4"/>
    <protectedRange password="CADF" sqref="AG123" name="Fund Name_1_1_1_3_4"/>
  </protectedRanges>
  <mergeCells count="43">
    <mergeCell ref="A1:AO1"/>
    <mergeCell ref="AN2:AO2"/>
    <mergeCell ref="AL2:AM2"/>
    <mergeCell ref="AJ2:AK2"/>
    <mergeCell ref="D2:E2"/>
    <mergeCell ref="F2:G2"/>
    <mergeCell ref="J2:K2"/>
    <mergeCell ref="P2:Q2"/>
    <mergeCell ref="R2:S2"/>
    <mergeCell ref="B2:C2"/>
    <mergeCell ref="H2:I2"/>
    <mergeCell ref="L2:M2"/>
    <mergeCell ref="AB2:AC2"/>
    <mergeCell ref="AH2:AI2"/>
    <mergeCell ref="B137:C137"/>
    <mergeCell ref="V137:W137"/>
    <mergeCell ref="T137:U137"/>
    <mergeCell ref="F137:G137"/>
    <mergeCell ref="D137:E137"/>
    <mergeCell ref="R137:S137"/>
    <mergeCell ref="P137:Q137"/>
    <mergeCell ref="H137:I137"/>
    <mergeCell ref="L137:M137"/>
    <mergeCell ref="J137:K137"/>
    <mergeCell ref="N2:O2"/>
    <mergeCell ref="N137:O137"/>
    <mergeCell ref="T2:U2"/>
    <mergeCell ref="V2:W2"/>
    <mergeCell ref="AQ136:AR136"/>
    <mergeCell ref="AN137:AO137"/>
    <mergeCell ref="Z2:AA2"/>
    <mergeCell ref="Z137:AA137"/>
    <mergeCell ref="X2:Y2"/>
    <mergeCell ref="X137:Y137"/>
    <mergeCell ref="AD2:AE2"/>
    <mergeCell ref="AD137:AE137"/>
    <mergeCell ref="AH137:AI137"/>
    <mergeCell ref="AF2:AG2"/>
    <mergeCell ref="AF137:AG137"/>
    <mergeCell ref="AB137:AC137"/>
    <mergeCell ref="AQ2:AR2"/>
    <mergeCell ref="AJ137:AK137"/>
    <mergeCell ref="AL137:AM137"/>
  </mergeCells>
  <hyperlinks>
    <hyperlink ref="E121" r:id="rId1" display="tel:+4410156"/>
    <hyperlink ref="D121" r:id="rId2" display="tel:+4463517"/>
    <hyperlink ref="D46" r:id="rId3" display="tel:+4413047"/>
  </hyperlinks>
  <pageMargins left="0.70866141732283472" right="0.70866141732283472" top="0.74803149606299213" bottom="0.74803149606299213" header="0.31496062992125984" footer="0.31496062992125984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2021-07-29T14:35:50Z</dcterms:modified>
</cp:coreProperties>
</file>