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0" i="11" l="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H140" i="11" l="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39" i="11"/>
  <c r="AF124" i="11"/>
  <c r="AF115" i="11"/>
  <c r="AF93" i="11"/>
  <c r="AF87" i="11"/>
  <c r="AG85" i="11"/>
  <c r="AF85" i="11"/>
  <c r="AF59" i="11"/>
  <c r="AF47" i="11"/>
  <c r="AF19" i="11"/>
  <c r="AF125" i="11" s="1"/>
  <c r="I9" i="1" l="1"/>
  <c r="H9" i="1"/>
  <c r="G9" i="1"/>
  <c r="F9" i="1"/>
  <c r="E9" i="1"/>
  <c r="D9" i="1"/>
  <c r="C9" i="1"/>
  <c r="I85" i="9" l="1"/>
  <c r="G85" i="9"/>
  <c r="F85" i="9" l="1"/>
  <c r="D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C85" i="11"/>
  <c r="AB85" i="11"/>
  <c r="AB59" i="11"/>
  <c r="AB47" i="11"/>
  <c r="AB19" i="11"/>
  <c r="AB87" i="11" l="1"/>
  <c r="AB125" i="11"/>
  <c r="AB140" i="11" l="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Y85" i="11"/>
  <c r="AE85" i="11" s="1"/>
  <c r="X85" i="11"/>
  <c r="X59" i="11"/>
  <c r="AD59" i="11" s="1"/>
  <c r="X47" i="11"/>
  <c r="AD47" i="11" s="1"/>
  <c r="X19" i="11"/>
  <c r="AD19" i="11" s="1"/>
  <c r="W122" i="11"/>
  <c r="V122" i="11"/>
  <c r="S122" i="11"/>
  <c r="R122" i="11"/>
  <c r="O122" i="11"/>
  <c r="N122" i="11"/>
  <c r="K122" i="11"/>
  <c r="J122" i="11"/>
  <c r="G122" i="11"/>
  <c r="F122" i="11"/>
  <c r="W91" i="11"/>
  <c r="V91" i="11"/>
  <c r="S91" i="11"/>
  <c r="R91" i="11"/>
  <c r="O91" i="11"/>
  <c r="N91" i="11"/>
  <c r="K91" i="11"/>
  <c r="J91" i="11"/>
  <c r="G91" i="11"/>
  <c r="F91" i="11"/>
  <c r="Z85" i="11" l="1"/>
  <c r="AD85" i="11"/>
  <c r="AA85" i="11"/>
  <c r="X87" i="11"/>
  <c r="K91" i="9"/>
  <c r="J91" i="9"/>
  <c r="K122" i="9"/>
  <c r="J122" i="9"/>
  <c r="X125" i="11" l="1"/>
  <c r="AD87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0" i="11"/>
  <c r="V90" i="11"/>
  <c r="W89" i="11"/>
  <c r="V89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T87" i="11"/>
  <c r="Z87" i="11" s="1"/>
  <c r="T59" i="11"/>
  <c r="Z59" i="11" s="1"/>
  <c r="T47" i="11"/>
  <c r="Z47" i="11" s="1"/>
  <c r="T19" i="11"/>
  <c r="Z19" i="11" s="1"/>
  <c r="X140" i="11" l="1"/>
  <c r="AD140" i="11" s="1"/>
  <c r="AD125" i="11"/>
  <c r="T125" i="11"/>
  <c r="Z125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P87" i="11"/>
  <c r="V87" i="11" s="1"/>
  <c r="P59" i="11"/>
  <c r="V59" i="11" s="1"/>
  <c r="P47" i="11"/>
  <c r="V47" i="11" s="1"/>
  <c r="P19" i="11"/>
  <c r="V19" i="11" s="1"/>
  <c r="T140" i="11" l="1"/>
  <c r="Z140" i="11" s="1"/>
  <c r="P125" i="11"/>
  <c r="V125" i="11" s="1"/>
  <c r="P140" i="11" l="1"/>
  <c r="V140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M85" i="11"/>
  <c r="S85" i="11" s="1"/>
  <c r="L85" i="11"/>
  <c r="R85" i="11" s="1"/>
  <c r="L59" i="11"/>
  <c r="R59" i="11" s="1"/>
  <c r="L47" i="11"/>
  <c r="R47" i="11" s="1"/>
  <c r="L19" i="11"/>
  <c r="R19" i="11" s="1"/>
  <c r="L87" i="11" l="1"/>
  <c r="R87" i="11" s="1"/>
  <c r="L125" i="11" l="1"/>
  <c r="R125" i="11" s="1"/>
  <c r="L140" i="11" l="1"/>
  <c r="R140" i="11" s="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I85" i="11"/>
  <c r="O85" i="11" s="1"/>
  <c r="H85" i="11"/>
  <c r="N85" i="11" s="1"/>
  <c r="H59" i="11"/>
  <c r="N59" i="11" s="1"/>
  <c r="H47" i="11"/>
  <c r="N47" i="11" s="1"/>
  <c r="H19" i="11"/>
  <c r="N19" i="11" s="1"/>
  <c r="H87" i="11" l="1"/>
  <c r="N87" i="11" s="1"/>
  <c r="H125" i="11" l="1"/>
  <c r="N125" i="11" s="1"/>
  <c r="H140" i="11" l="1"/>
  <c r="N140" i="11" s="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E85" i="11"/>
  <c r="K85" i="11" s="1"/>
  <c r="D85" i="11"/>
  <c r="D59" i="11"/>
  <c r="J59" i="11" s="1"/>
  <c r="D47" i="11"/>
  <c r="J47" i="11" s="1"/>
  <c r="D19" i="11"/>
  <c r="J19" i="11" s="1"/>
  <c r="C85" i="11"/>
  <c r="B85" i="11"/>
  <c r="K45" i="9"/>
  <c r="J45" i="9"/>
  <c r="K85" i="9"/>
  <c r="J85" i="9"/>
  <c r="K113" i="9"/>
  <c r="J113" i="9"/>
  <c r="D87" i="11" l="1"/>
  <c r="J87" i="11" s="1"/>
  <c r="J85" i="11"/>
  <c r="F85" i="11"/>
  <c r="G85" i="11"/>
  <c r="B139" i="11"/>
  <c r="B124" i="11"/>
  <c r="B115" i="11"/>
  <c r="B93" i="11"/>
  <c r="C86" i="11"/>
  <c r="B86" i="11"/>
  <c r="B59" i="11"/>
  <c r="B47" i="11"/>
  <c r="B19" i="11"/>
  <c r="F47" i="11" l="1"/>
  <c r="F93" i="11"/>
  <c r="F115" i="11"/>
  <c r="F124" i="11"/>
  <c r="F19" i="11"/>
  <c r="F139" i="11"/>
  <c r="F59" i="11"/>
  <c r="F86" i="11"/>
  <c r="G86" i="11"/>
  <c r="D125" i="11"/>
  <c r="J125" i="11" s="1"/>
  <c r="B87" i="11"/>
  <c r="D140" i="11" l="1"/>
  <c r="J140" i="11" s="1"/>
  <c r="B125" i="11"/>
  <c r="F87" i="11"/>
  <c r="F125" i="11" l="1"/>
  <c r="B140" i="11"/>
  <c r="F140" i="11" l="1"/>
  <c r="K44" i="9" l="1"/>
  <c r="J44" i="9"/>
  <c r="K62" i="9"/>
  <c r="J62" i="9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H113" i="9" s="1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99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<sst xmlns="http://schemas.openxmlformats.org/spreadsheetml/2006/main" count="639" uniqueCount="226">
  <si>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</si>
  <si>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</si>
  <si>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</si>
  <si>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</si>
  <si>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</si>
  <si>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</si>
  <si>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</si>
  <si>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</si>
  <si>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</si>
  <si>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</si>
  <si>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</si>
  <si>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</si>
  <si>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</si>
  <si>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</si>
  <si>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</si>
  <si>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</si>
  <si>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</si>
  <si>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</si>
  <si>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</si>
  <si>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</si>
  <si>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</si>
  <si>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</si>
  <si>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</si>
  <si>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</si>
  <si>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</si>
  <si>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</si>
  <si>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</si>
  <si>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</si>
  <si>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</si>
  <si>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</si>
  <si>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</si>
  <si>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</si>
  <si>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</si>
  <si>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</si>
  <si>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</si>
  <si>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</si>
  <si>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</si>
  <si>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</si>
  <si>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</si>
  <si>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</si>
  <si>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</si>
  <si>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</si>
  <si>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</si>
  <si>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</si>
  <si>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</si>
  <si>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</si>
  <si>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</si>
  <si>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</si>
  <si>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</si>
  <si>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</si>
  <si>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</si>
  <si>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</si>
  <si>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</si>
  <si>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</si>
  <si>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</si>
  <si>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</si>
  <si>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</si>
  <si>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</si>
  <si>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</si>
  <si>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</si>
  <si>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</si>
  <si>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</si>
  <si>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</si>
  <si>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</si>
  <si>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</si>
  <si>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</si>
  <si>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</si>
  <si>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</si>
  <si>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</si>
  <si>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</si>
  <si>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</si>
  <si>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</si>
  <si>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</si>
  <si>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</si>
  <si>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</si>
  <si>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</si>
  <si>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</si>
  <si>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</si>
  <si>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</si>
  <si>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</si>
  <si>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</si>
  <si>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</si>
  <si>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</si>
  <si>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</si>
  <si>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</si>
  <si>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</si>
  <si>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</si>
  <si>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</si>
  <si>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</si>
  <si>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</si>
  <si>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</si>
  <si>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</si>
  <si>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</si>
  <si>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</si>
  <si>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</si>
  <si>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</si>
  <si>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</si>
  <si>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</si>
  <si>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</si>
  <si>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</si>
  <si>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</si>
  <si>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</si>
  <si>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</si>
  <si>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</si>
  <si>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</si>
  <si>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</si>
  <si>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</si>
  <si>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</si>
  <si>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</si>
  <si>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</si>
  <si>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</si>
  <si>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</si>
  <si>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</si>
  <si>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</si>
  <si>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</si>
  <si>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</si>
  <si>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</si>
  <si>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</si>
  <si>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</si>
  <si>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</si>
  <si>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</si>
  <si>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</si>
  <si>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</si>
  <si>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</si>
  <si>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</si>
  <si>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</si>
  <si>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</si>
  <si>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</si>
  <si>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</si>
  <si>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</si>
  <si>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</si>
  <si>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</si>
  <si>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</si>
  <si>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</si>
  <si>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</si>
  <si>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</si>
  <si>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</si>
  <si>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</si>
  <si>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</si>
  <si>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</si>
  <si>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</si>
  <si>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</si>
  <si>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</si>
  <si>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</si>
  <si>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</si>
  <si>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</si>
  <si>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</si>
  <si>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</si>
  <si>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</si>
  <si>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</si>
  <si>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</si>
  <si>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</si>
  <si>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</si>
  <si>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</si>
  <si>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</si>
  <si>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</si>
  <si>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</si>
  <si>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</si>
  <si>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</si>
  <si>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</si>
  <si>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</si>
  <si>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</si>
  <si>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</si>
  <si>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</si>
  <si>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</si>
  <si>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</si>
  <si>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</si>
  <si>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</si>
  <si>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</si>
  <si>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</si>
  <si>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</si>
  <si>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</si>
  <si>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</si>
  <si>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</si>
  <si>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</si>
  <si>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</si>
  <si>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</si>
  <si>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</si>
  <si>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</si>
  <si>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</si>
  <si>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</si>
  <si>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</si>
  <si>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</si>
  <si>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</si>
  <si>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</si>
  <si>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</si>
  <si>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</si>
  <si>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</si>
  <si>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</si>
  <si>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</si>
  <si>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</si>
  <si>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</si>
  <si>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</si>
  <si>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</si>
  <si>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</si>
  <si>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</si>
  <si>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</si>
  <si>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</si>
  <si>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</si>
  <si>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</si>
  <si>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</si>
  <si>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</si>
  <si>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</si>
  <si>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</si>
  <si>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</si>
  <si>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</si>
  <si>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</si>
  <si>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</si>
  <si>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</si>
  <si>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</si>
  <si>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</si>
  <si>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</si>
  <si>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</si>
  <si>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</si>
  <si>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</si>
  <si>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</si>
  <si>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</si>
  <si>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</si>
  <si>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</si>
  <si>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</si>
  <si>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</si>
  <si>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</si>
  <si>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NET ASSET VALUES AND UNIT PRICES OF FUND MANAGEMENT AND COLLECTIVE INVESTMENT SCHEMES AS AT WEEK ENDED FEBRUARY 5, 2021</t>
  </si>
  <si>
    <t>NAV and Unit Price as at Week Ended February 5, 2021</t>
  </si>
  <si>
    <t>MARKET CAPITALIZATION OF EXCHANGE TRADED FUNDS AS AT FEBRUARY 5, 2021</t>
  </si>
  <si>
    <t>The chart above shows that Money Market Funds category has 46.16% share of the Total NAV, followed by Fixed Income Funds with 31.54%, Bond Funds at 15.38%, Real Estate Funds at 2.84%.  Next is Mixed/Balanced Funds at 2.02%, Equity Based Funds at 1.04% and Ethical Funds at 1.02%.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</si>
</sst>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8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</cellStyleXfs>
  <cellXfs count="46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85" fillId="0" borderId="0" xfId="0" applyFont="1" applyBorder="1"/>
    <xf numFmtId="0" fontId="86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horizontal="center" wrapText="1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328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15" xfId="2327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5TH FEBRUARY,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15311855906.650002</c:v>
                </c:pt>
                <c:pt idx="1">
                  <c:v>30287495985.1064</c:v>
                </c:pt>
                <c:pt idx="2" formatCode="#,##0.00">
                  <c:v>472489656332.72375</c:v>
                </c:pt>
                <c:pt idx="3" formatCode="#,##0.00">
                  <c:v>15576716116.050001</c:v>
                </c:pt>
                <c:pt idx="4" formatCode="#,##0.00">
                  <c:v>42499417772.45108</c:v>
                </c:pt>
                <c:pt idx="5" formatCode="#,##0.00">
                  <c:v>691463024022.96985</c:v>
                </c:pt>
                <c:pt idx="6" formatCode="#,##0.00">
                  <c:v>230443138238.89001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1477731826209.4197</c:v>
                </c:pt>
                <c:pt idx="1">
                  <c:v>1479144917010.8354</c:v>
                </c:pt>
                <c:pt idx="2">
                  <c:v>1493761634797.3457</c:v>
                </c:pt>
                <c:pt idx="3">
                  <c:v>1493636064307.1685</c:v>
                </c:pt>
                <c:pt idx="4">
                  <c:v>1496203829459.8872</c:v>
                </c:pt>
                <c:pt idx="5">
                  <c:v>1497907917131.5071</c:v>
                </c:pt>
                <c:pt idx="6">
                  <c:v>1494913695939.4788</c:v>
                </c:pt>
                <c:pt idx="7">
                  <c:v>1498071304374.8413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10510321663.77</c:v>
                </c:pt>
                <c:pt idx="1">
                  <c:v>11583636280.93</c:v>
                </c:pt>
                <c:pt idx="2">
                  <c:v>12484919084.960001</c:v>
                </c:pt>
                <c:pt idx="3">
                  <c:v>13059553041.24</c:v>
                </c:pt>
                <c:pt idx="4">
                  <c:v>14539154771.85</c:v>
                </c:pt>
                <c:pt idx="5">
                  <c:v>14825747524.41</c:v>
                </c:pt>
                <c:pt idx="6">
                  <c:v>15207882683.340002</c:v>
                </c:pt>
                <c:pt idx="7">
                  <c:v>15311855906.650002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29594543698.040005</c:v>
                </c:pt>
                <c:pt idx="1">
                  <c:v>29456136497.55064</c:v>
                </c:pt>
                <c:pt idx="2">
                  <c:v>29632958911.520641</c:v>
                </c:pt>
                <c:pt idx="3">
                  <c:v>29799600911.113796</c:v>
                </c:pt>
                <c:pt idx="4">
                  <c:v>30356746627.496941</c:v>
                </c:pt>
                <c:pt idx="5">
                  <c:v>30186886129.4701</c:v>
                </c:pt>
                <c:pt idx="6">
                  <c:v>30522533194.753242</c:v>
                </c:pt>
                <c:pt idx="7">
                  <c:v>30287495985.1064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14657662390.49</c:v>
                </c:pt>
                <c:pt idx="1">
                  <c:v>14706374811.539999</c:v>
                </c:pt>
                <c:pt idx="2">
                  <c:v>14986399213.010002</c:v>
                </c:pt>
                <c:pt idx="3">
                  <c:v>15105783947.01</c:v>
                </c:pt>
                <c:pt idx="4">
                  <c:v>15501449617.91</c:v>
                </c:pt>
                <c:pt idx="5">
                  <c:v>15466748557.959999</c:v>
                </c:pt>
                <c:pt idx="6">
                  <c:v>15735857201.58</c:v>
                </c:pt>
                <c:pt idx="7">
                  <c:v>15576716116.050001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42265128578.148918</c:v>
                </c:pt>
                <c:pt idx="1">
                  <c:v>42278201949.368912</c:v>
                </c:pt>
                <c:pt idx="2">
                  <c:v>42306959892.688919</c:v>
                </c:pt>
                <c:pt idx="3">
                  <c:v>42320731839.598915</c:v>
                </c:pt>
                <c:pt idx="4">
                  <c:v>42475689079.191078</c:v>
                </c:pt>
                <c:pt idx="5">
                  <c:v>42491705608.34108</c:v>
                </c:pt>
                <c:pt idx="6">
                  <c:v>42503508866.801079</c:v>
                </c:pt>
                <c:pt idx="7">
                  <c:v>42499417772.45108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44183</c:v>
                </c:pt>
                <c:pt idx="1">
                  <c:v>44189</c:v>
                </c:pt>
                <c:pt idx="2">
                  <c:v>44561</c:v>
                </c:pt>
                <c:pt idx="3">
                  <c:v>44204</c:v>
                </c:pt>
                <c:pt idx="4">
                  <c:v>44211</c:v>
                </c:pt>
                <c:pt idx="5">
                  <c:v>44218</c:v>
                </c:pt>
                <c:pt idx="6">
                  <c:v>44225</c:v>
                </c:pt>
                <c:pt idx="7">
                  <c:v>44232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743448025468.94922</c:v>
                </c:pt>
                <c:pt idx="1">
                  <c:v>737255326040.85193</c:v>
                </c:pt>
                <c:pt idx="2">
                  <c:v>735762469741.90857</c:v>
                </c:pt>
                <c:pt idx="3">
                  <c:v>731631861532.73389</c:v>
                </c:pt>
                <c:pt idx="4">
                  <c:v>720747824285.94629</c:v>
                </c:pt>
                <c:pt idx="5">
                  <c:v>710300285781.38733</c:v>
                </c:pt>
                <c:pt idx="6">
                  <c:v>699358275142.32617</c:v>
                </c:pt>
                <c:pt idx="7">
                  <c:v>691463024022.96985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44183</c:v>
                </c:pt>
                <c:pt idx="1">
                  <c:v>44189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417446339056.69153</c:v>
                </c:pt>
                <c:pt idx="1">
                  <c:v>422660885839.034</c:v>
                </c:pt>
                <c:pt idx="2">
                  <c:v>434650230110.76752</c:v>
                </c:pt>
                <c:pt idx="3">
                  <c:v>439122942767.8219</c:v>
                </c:pt>
                <c:pt idx="4">
                  <c:v>446769776840.92291</c:v>
                </c:pt>
                <c:pt idx="5">
                  <c:v>457132505206.80859</c:v>
                </c:pt>
                <c:pt idx="6">
                  <c:v>462211719292.89813</c:v>
                </c:pt>
                <c:pt idx="7">
                  <c:v>472489656332.72375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219809805353.33005</c:v>
                </c:pt>
                <c:pt idx="1">
                  <c:v>221204355591.56</c:v>
                </c:pt>
                <c:pt idx="2">
                  <c:v>223937697842.49005</c:v>
                </c:pt>
                <c:pt idx="3">
                  <c:v>222595590267.64999</c:v>
                </c:pt>
                <c:pt idx="4">
                  <c:v>225813188236.56998</c:v>
                </c:pt>
                <c:pt idx="5">
                  <c:v>227504038323.12997</c:v>
                </c:pt>
                <c:pt idx="6">
                  <c:v>229373919557.78</c:v>
                </c:pt>
                <c:pt idx="7">
                  <c:v>230443138238.89001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9" t="s">
        <v>222</v>
      </c>
      <c r="B1" s="440"/>
      <c r="C1" s="440"/>
      <c r="D1" s="440"/>
      <c r="E1" s="440"/>
      <c r="F1" s="440"/>
      <c r="G1" s="440"/>
      <c r="H1" s="440"/>
      <c r="I1" s="440"/>
      <c r="J1" s="440"/>
      <c r="K1" s="441"/>
      <c r="M1" s="4"/>
    </row>
    <row r="2" spans="1:19" ht="24.75" customHeight="1" thickBot="1">
      <c r="A2" s="187"/>
      <c r="B2" s="190"/>
      <c r="C2" s="188"/>
      <c r="D2" s="442" t="s">
        <v>221</v>
      </c>
      <c r="E2" s="443"/>
      <c r="F2" s="444"/>
      <c r="G2" s="442" t="s">
        <v>223</v>
      </c>
      <c r="H2" s="443"/>
      <c r="I2" s="444"/>
      <c r="J2" s="433" t="s">
        <v>84</v>
      </c>
      <c r="K2" s="434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7">
        <v>1</v>
      </c>
      <c r="B5" s="408" t="s">
        <v>7</v>
      </c>
      <c r="C5" s="408" t="s">
        <v>8</v>
      </c>
      <c r="D5" s="73">
        <v>6747709453.6000004</v>
      </c>
      <c r="E5" s="55">
        <f>(D5/$D$19)</f>
        <v>0.42881105027582983</v>
      </c>
      <c r="F5" s="73">
        <v>10795.77</v>
      </c>
      <c r="G5" s="73">
        <v>6616811765.3000002</v>
      </c>
      <c r="H5" s="55">
        <f t="shared" ref="H5:H18" si="0">(G5/$G$19)</f>
        <v>0.42478862142721741</v>
      </c>
      <c r="I5" s="73">
        <v>10579.32</v>
      </c>
      <c r="J5" s="186">
        <f t="shared" ref="J5:J13" si="1">((G5-D5)/D5)</f>
        <v>-1.9398832922505931E-2</v>
      </c>
      <c r="K5" s="186">
        <f t="shared" ref="K5:K13" si="2">((I5-F5)/F5)</f>
        <v>-2.0049519395096478E-2</v>
      </c>
      <c r="L5" s="9"/>
      <c r="M5" s="194"/>
      <c r="N5" s="276"/>
    </row>
    <row r="6" spans="1:19" ht="12.75" customHeight="1">
      <c r="A6" s="407">
        <v>2</v>
      </c>
      <c r="B6" s="54" t="s">
        <v>170</v>
      </c>
      <c r="C6" s="408" t="s">
        <v>61</v>
      </c>
      <c r="D6" s="74">
        <v>819800505.36000001</v>
      </c>
      <c r="E6" s="55">
        <f t="shared" ref="E6:E18" si="3">(D6/$D$19)</f>
        <v>5.2097607067614071E-2</v>
      </c>
      <c r="F6" s="73">
        <v>1.65</v>
      </c>
      <c r="G6" s="74">
        <v>844950936.70000005</v>
      </c>
      <c r="H6" s="55">
        <f t="shared" si="0"/>
        <v>5.424448455020478E-2</v>
      </c>
      <c r="I6" s="73">
        <v>1.7</v>
      </c>
      <c r="J6" s="186">
        <f t="shared" si="1"/>
        <v>3.0678721439621085E-2</v>
      </c>
      <c r="K6" s="186">
        <f t="shared" si="2"/>
        <v>3.0303030303030332E-2</v>
      </c>
      <c r="L6" s="9"/>
      <c r="M6" s="194"/>
      <c r="N6" s="276"/>
    </row>
    <row r="7" spans="1:19" ht="12.95" customHeight="1">
      <c r="A7" s="407">
        <v>3</v>
      </c>
      <c r="B7" s="54" t="s">
        <v>76</v>
      </c>
      <c r="C7" s="408" t="s">
        <v>13</v>
      </c>
      <c r="D7" s="74">
        <v>270300267.06999999</v>
      </c>
      <c r="E7" s="55">
        <f t="shared" si="3"/>
        <v>1.7177346210466359E-2</v>
      </c>
      <c r="F7" s="73">
        <v>138.93</v>
      </c>
      <c r="G7" s="74">
        <v>265684483.19999999</v>
      </c>
      <c r="H7" s="55">
        <f t="shared" si="0"/>
        <v>1.7056514429652017E-2</v>
      </c>
      <c r="I7" s="73">
        <v>136.51</v>
      </c>
      <c r="J7" s="186">
        <f t="shared" si="1"/>
        <v>-1.7076505029144678E-2</v>
      </c>
      <c r="K7" s="186">
        <f t="shared" si="2"/>
        <v>-1.741884402216955E-2</v>
      </c>
      <c r="L7" s="9"/>
      <c r="M7" s="234"/>
      <c r="N7" s="10"/>
    </row>
    <row r="8" spans="1:19" ht="12.95" customHeight="1">
      <c r="A8" s="407">
        <v>4</v>
      </c>
      <c r="B8" s="408" t="s">
        <v>14</v>
      </c>
      <c r="C8" s="408" t="s">
        <v>15</v>
      </c>
      <c r="D8" s="74">
        <v>598191184</v>
      </c>
      <c r="E8" s="55">
        <f t="shared" si="3"/>
        <v>3.8014527987705493E-2</v>
      </c>
      <c r="F8" s="96">
        <v>17.559999999999999</v>
      </c>
      <c r="G8" s="74">
        <v>582746676</v>
      </c>
      <c r="H8" s="55">
        <f t="shared" si="0"/>
        <v>3.7411394780415053E-2</v>
      </c>
      <c r="I8" s="96">
        <v>17.079999999999998</v>
      </c>
      <c r="J8" s="186">
        <f t="shared" si="1"/>
        <v>-2.5818682075394811E-2</v>
      </c>
      <c r="K8" s="186">
        <f t="shared" si="2"/>
        <v>-2.7334851936218704E-2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7">
        <v>5</v>
      </c>
      <c r="B9" s="408" t="s">
        <v>77</v>
      </c>
      <c r="C9" s="408" t="s">
        <v>20</v>
      </c>
      <c r="D9" s="73">
        <v>368568009.31999999</v>
      </c>
      <c r="E9" s="55">
        <f t="shared" si="3"/>
        <v>2.342217551916987E-2</v>
      </c>
      <c r="F9" s="73">
        <v>171.55029999999999</v>
      </c>
      <c r="G9" s="73">
        <v>358407079.26999998</v>
      </c>
      <c r="H9" s="55">
        <f t="shared" si="0"/>
        <v>2.3009155241694557E-2</v>
      </c>
      <c r="I9" s="73">
        <v>167.6953</v>
      </c>
      <c r="J9" s="230">
        <f>((G9-D9)/D9)</f>
        <v>-2.7568670619967012E-2</v>
      </c>
      <c r="K9" s="230">
        <f>((I9-F9)/F9)</f>
        <v>-2.2471543331605889E-2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7">
        <v>6</v>
      </c>
      <c r="B10" s="408" t="s">
        <v>55</v>
      </c>
      <c r="C10" s="408" t="s">
        <v>100</v>
      </c>
      <c r="D10" s="73">
        <v>1881474937.95</v>
      </c>
      <c r="E10" s="55">
        <f t="shared" si="3"/>
        <v>0.11956609124294072</v>
      </c>
      <c r="F10" s="73">
        <v>0.93130000000000002</v>
      </c>
      <c r="G10" s="73">
        <v>1828742281.5699999</v>
      </c>
      <c r="H10" s="55">
        <f t="shared" si="0"/>
        <v>0.11740229891496147</v>
      </c>
      <c r="I10" s="73">
        <v>0.93259999999999998</v>
      </c>
      <c r="J10" s="186">
        <f t="shared" si="1"/>
        <v>-2.8027296732135092E-2</v>
      </c>
      <c r="K10" s="186">
        <f t="shared" si="2"/>
        <v>1.3958982068076537E-3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7">
        <v>7</v>
      </c>
      <c r="B11" s="408" t="s">
        <v>9</v>
      </c>
      <c r="C11" s="408" t="s">
        <v>16</v>
      </c>
      <c r="D11" s="73">
        <v>2682309985.1100001</v>
      </c>
      <c r="E11" s="55">
        <f t="shared" si="3"/>
        <v>0.17045845998403417</v>
      </c>
      <c r="F11" s="73">
        <v>19.794499999999999</v>
      </c>
      <c r="G11" s="73">
        <v>2682309985.1100001</v>
      </c>
      <c r="H11" s="55">
        <f t="shared" si="0"/>
        <v>0.17219996597011808</v>
      </c>
      <c r="I11" s="73">
        <v>19.794499999999999</v>
      </c>
      <c r="J11" s="186">
        <f t="shared" si="1"/>
        <v>0</v>
      </c>
      <c r="K11" s="186">
        <f t="shared" si="2"/>
        <v>0</v>
      </c>
      <c r="L11" s="49"/>
      <c r="M11" s="227"/>
      <c r="N11" s="10"/>
    </row>
    <row r="12" spans="1:19" ht="12.95" customHeight="1">
      <c r="A12" s="407">
        <v>8</v>
      </c>
      <c r="B12" s="75" t="s">
        <v>17</v>
      </c>
      <c r="C12" s="75" t="s">
        <v>72</v>
      </c>
      <c r="D12" s="73">
        <v>299532739.55000001</v>
      </c>
      <c r="E12" s="55">
        <f t="shared" si="3"/>
        <v>1.9035044339365551E-2</v>
      </c>
      <c r="F12" s="73">
        <v>160.82</v>
      </c>
      <c r="G12" s="73">
        <v>315038426.26999998</v>
      </c>
      <c r="H12" s="55">
        <f t="shared" si="0"/>
        <v>2.0224957810291565E-2</v>
      </c>
      <c r="I12" s="73">
        <v>157.71</v>
      </c>
      <c r="J12" s="186">
        <f>((G12-D12)/D12)</f>
        <v>5.1766250137780537E-2</v>
      </c>
      <c r="K12" s="186">
        <f>((I12-F12)/F12)</f>
        <v>-1.9338390747419384E-2</v>
      </c>
      <c r="L12" s="9"/>
      <c r="M12" s="350"/>
      <c r="N12" s="10"/>
    </row>
    <row r="13" spans="1:19" ht="12.95" customHeight="1">
      <c r="A13" s="407">
        <v>9</v>
      </c>
      <c r="B13" s="408" t="s">
        <v>74</v>
      </c>
      <c r="C13" s="408" t="s">
        <v>73</v>
      </c>
      <c r="D13" s="73">
        <v>305078682.75</v>
      </c>
      <c r="E13" s="55">
        <f t="shared" si="3"/>
        <v>1.9387484192432032E-2</v>
      </c>
      <c r="F13" s="73">
        <v>11.1046</v>
      </c>
      <c r="G13" s="73">
        <v>301413112.67000002</v>
      </c>
      <c r="H13" s="55">
        <f t="shared" si="0"/>
        <v>1.9350234698020125E-2</v>
      </c>
      <c r="I13" s="73">
        <v>11.0631</v>
      </c>
      <c r="J13" s="186">
        <f t="shared" si="1"/>
        <v>-1.2015162930947142E-2</v>
      </c>
      <c r="K13" s="186">
        <f t="shared" si="2"/>
        <v>-3.7371899933360234E-3</v>
      </c>
      <c r="L13" s="48"/>
      <c r="M13"/>
      <c r="N13" s="50"/>
      <c r="O13" s="50"/>
    </row>
    <row r="14" spans="1:19" ht="12.95" customHeight="1">
      <c r="A14" s="407">
        <v>10</v>
      </c>
      <c r="B14" s="408" t="s">
        <v>7</v>
      </c>
      <c r="C14" s="54" t="s">
        <v>91</v>
      </c>
      <c r="D14" s="73">
        <v>340784878.82999998</v>
      </c>
      <c r="E14" s="55">
        <f t="shared" si="3"/>
        <v>2.1656581809587253E-2</v>
      </c>
      <c r="F14" s="73">
        <v>2713.93</v>
      </c>
      <c r="G14" s="73">
        <v>329086245.60000002</v>
      </c>
      <c r="H14" s="55">
        <f t="shared" si="0"/>
        <v>2.1126805107587136E-2</v>
      </c>
      <c r="I14" s="73">
        <v>2620.66</v>
      </c>
      <c r="J14" s="186">
        <f t="shared" ref="J14:J19" si="4">((G14-D14)/D14)</f>
        <v>-3.432849858293098E-2</v>
      </c>
      <c r="K14" s="186">
        <f>((I14-F14)/F14)</f>
        <v>-3.4367135482492171E-2</v>
      </c>
      <c r="L14" s="48"/>
      <c r="M14" s="343"/>
      <c r="N14" s="282"/>
      <c r="O14" s="282"/>
    </row>
    <row r="15" spans="1:19" ht="12.95" customHeight="1">
      <c r="A15" s="407">
        <v>11</v>
      </c>
      <c r="B15" s="408" t="s">
        <v>105</v>
      </c>
      <c r="C15" s="73" t="s">
        <v>106</v>
      </c>
      <c r="D15" s="73">
        <v>379897526</v>
      </c>
      <c r="E15" s="55">
        <f t="shared" si="3"/>
        <v>2.4142156422330485E-2</v>
      </c>
      <c r="F15" s="73">
        <v>135.57</v>
      </c>
      <c r="G15" s="73">
        <v>428562865.11000001</v>
      </c>
      <c r="H15" s="55">
        <f t="shared" si="0"/>
        <v>2.7513043308814985E-2</v>
      </c>
      <c r="I15" s="73">
        <v>133.25</v>
      </c>
      <c r="J15" s="186">
        <f t="shared" si="4"/>
        <v>0.12810122672396665</v>
      </c>
      <c r="K15" s="186">
        <f>((I15-F15)/F15)</f>
        <v>-1.7112930589363379E-2</v>
      </c>
      <c r="L15" s="48"/>
      <c r="M15" s="333"/>
      <c r="N15" s="282"/>
      <c r="O15" s="282"/>
    </row>
    <row r="16" spans="1:19" ht="12.95" customHeight="1">
      <c r="A16" s="407">
        <v>12</v>
      </c>
      <c r="B16" s="418" t="s">
        <v>65</v>
      </c>
      <c r="C16" s="418" t="s">
        <v>159</v>
      </c>
      <c r="D16" s="73">
        <v>308851483.10000002</v>
      </c>
      <c r="E16" s="55">
        <f t="shared" si="3"/>
        <v>1.9627242363955171E-2</v>
      </c>
      <c r="F16" s="73">
        <v>1.25</v>
      </c>
      <c r="G16" s="73">
        <v>312950779.44999999</v>
      </c>
      <c r="H16" s="55">
        <f t="shared" si="0"/>
        <v>2.0090934258443632E-2</v>
      </c>
      <c r="I16" s="73">
        <v>1.25</v>
      </c>
      <c r="J16" s="186">
        <f t="shared" si="4"/>
        <v>1.3272710588450349E-2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407">
        <v>13</v>
      </c>
      <c r="B17" s="408" t="s">
        <v>115</v>
      </c>
      <c r="C17" s="54" t="s">
        <v>162</v>
      </c>
      <c r="D17" s="73">
        <v>319868436.88</v>
      </c>
      <c r="E17" s="55">
        <f t="shared" si="3"/>
        <v>2.0327360167445008E-2</v>
      </c>
      <c r="F17" s="73">
        <v>1.697219</v>
      </c>
      <c r="G17" s="73">
        <v>308287405.31999999</v>
      </c>
      <c r="H17" s="55">
        <f t="shared" si="0"/>
        <v>1.9791553176111719E-2</v>
      </c>
      <c r="I17" s="73">
        <v>1.6809590000000001</v>
      </c>
      <c r="J17" s="186">
        <f t="shared" si="4"/>
        <v>-3.6205609009008523E-2</v>
      </c>
      <c r="K17" s="186">
        <f>((I17-F17)/F17)</f>
        <v>-9.5803782540732456E-3</v>
      </c>
      <c r="L17" s="48"/>
      <c r="M17" s="50"/>
      <c r="N17" s="282"/>
      <c r="O17" s="282"/>
    </row>
    <row r="18" spans="1:18" ht="12.95" customHeight="1">
      <c r="A18" s="407">
        <v>14</v>
      </c>
      <c r="B18" s="408" t="s">
        <v>174</v>
      </c>
      <c r="C18" s="54" t="s">
        <v>175</v>
      </c>
      <c r="D18" s="73">
        <v>413489112.06</v>
      </c>
      <c r="E18" s="55">
        <f t="shared" si="3"/>
        <v>2.6276872417124029E-2</v>
      </c>
      <c r="F18" s="73">
        <v>141.86000000000001</v>
      </c>
      <c r="G18" s="73">
        <v>401724074.48000002</v>
      </c>
      <c r="H18" s="55">
        <f t="shared" si="0"/>
        <v>2.5790036326467418E-2</v>
      </c>
      <c r="I18" s="73">
        <v>137.72</v>
      </c>
      <c r="J18" s="186">
        <f t="shared" si="4"/>
        <v>-2.8453077086810448E-2</v>
      </c>
      <c r="K18" s="186">
        <f>((I18-F18)/F18)</f>
        <v>-2.9183702241646795E-2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15735857201.58</v>
      </c>
      <c r="E19" s="66">
        <f>(D19/$D$125)</f>
        <v>1.0526264656161841E-2</v>
      </c>
      <c r="F19" s="79"/>
      <c r="G19" s="78">
        <f>SUM(G5:G18)</f>
        <v>15576716116.050001</v>
      </c>
      <c r="H19" s="66">
        <f>(G19/$G$125)</f>
        <v>1.039784693195916E-2</v>
      </c>
      <c r="I19" s="79"/>
      <c r="J19" s="186">
        <f t="shared" si="4"/>
        <v>-1.011327717907988E-2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3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7">
        <v>15</v>
      </c>
      <c r="B21" s="408" t="s">
        <v>7</v>
      </c>
      <c r="C21" s="408" t="s">
        <v>48</v>
      </c>
      <c r="D21" s="84">
        <v>284572677141.70001</v>
      </c>
      <c r="E21" s="55">
        <f>(D21/$D$47)</f>
        <v>0.40690542638361821</v>
      </c>
      <c r="F21" s="84">
        <v>100</v>
      </c>
      <c r="G21" s="84">
        <v>279664526093.60999</v>
      </c>
      <c r="H21" s="55">
        <f t="shared" ref="H21:H46" si="5">(G21/$G$47)</f>
        <v>0.40445333499759167</v>
      </c>
      <c r="I21" s="84">
        <v>100</v>
      </c>
      <c r="J21" s="186">
        <f>((G21-D21)/D21)</f>
        <v>-1.7247443069336076E-2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7">
        <v>16</v>
      </c>
      <c r="B22" s="408" t="s">
        <v>21</v>
      </c>
      <c r="C22" s="408" t="s">
        <v>22</v>
      </c>
      <c r="D22" s="84">
        <v>209871456405.14999</v>
      </c>
      <c r="E22" s="55">
        <f t="shared" ref="E22:E44" si="7">(D22/$D$47)</f>
        <v>0.30009147509184636</v>
      </c>
      <c r="F22" s="84">
        <v>100</v>
      </c>
      <c r="G22" s="84">
        <v>206258366414.5</v>
      </c>
      <c r="H22" s="55">
        <f t="shared" si="5"/>
        <v>0.29829269136399733</v>
      </c>
      <c r="I22" s="84">
        <v>100</v>
      </c>
      <c r="J22" s="186">
        <f t="shared" ref="J22:J47" si="8">((G22-D22)/D22)</f>
        <v>-1.721572839174014E-2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7">
        <v>17</v>
      </c>
      <c r="B23" s="408" t="s">
        <v>55</v>
      </c>
      <c r="C23" s="408" t="s">
        <v>101</v>
      </c>
      <c r="D23" s="84">
        <v>12684576749.200001</v>
      </c>
      <c r="E23" s="55">
        <f t="shared" si="7"/>
        <v>1.8137451432341408E-2</v>
      </c>
      <c r="F23" s="84">
        <v>1</v>
      </c>
      <c r="G23" s="84">
        <v>12888162250.389999</v>
      </c>
      <c r="H23" s="55">
        <f t="shared" si="5"/>
        <v>1.8638975335811832E-2</v>
      </c>
      <c r="I23" s="84">
        <v>1</v>
      </c>
      <c r="J23" s="186">
        <f t="shared" si="8"/>
        <v>1.6049845825785121E-2</v>
      </c>
      <c r="K23" s="186">
        <f t="shared" si="6"/>
        <v>0</v>
      </c>
      <c r="L23" s="9"/>
      <c r="M23" s="4"/>
      <c r="N23" s="10"/>
    </row>
    <row r="24" spans="1:18" ht="12.95" customHeight="1">
      <c r="A24" s="407">
        <v>18</v>
      </c>
      <c r="B24" s="408" t="s">
        <v>50</v>
      </c>
      <c r="C24" s="408" t="s">
        <v>51</v>
      </c>
      <c r="D24" s="84">
        <v>782091290.53999996</v>
      </c>
      <c r="E24" s="55">
        <f t="shared" si="7"/>
        <v>1.1182984720969188E-3</v>
      </c>
      <c r="F24" s="84">
        <v>100</v>
      </c>
      <c r="G24" s="84">
        <v>758955562.53999996</v>
      </c>
      <c r="H24" s="55">
        <f t="shared" si="5"/>
        <v>1.097608311901271E-3</v>
      </c>
      <c r="I24" s="84">
        <v>100</v>
      </c>
      <c r="J24" s="186">
        <f t="shared" si="8"/>
        <v>-2.9581876540302331E-2</v>
      </c>
      <c r="K24" s="186">
        <f t="shared" si="6"/>
        <v>0</v>
      </c>
      <c r="L24" s="9"/>
      <c r="M24" s="233"/>
      <c r="N24" s="95"/>
    </row>
    <row r="25" spans="1:18" ht="12.95" customHeight="1">
      <c r="A25" s="407">
        <v>19</v>
      </c>
      <c r="B25" s="408" t="s">
        <v>9</v>
      </c>
      <c r="C25" s="408" t="s">
        <v>23</v>
      </c>
      <c r="D25" s="84">
        <v>81545082146</v>
      </c>
      <c r="E25" s="55">
        <f t="shared" si="7"/>
        <v>0.11659986739901632</v>
      </c>
      <c r="F25" s="76">
        <v>1</v>
      </c>
      <c r="G25" s="84">
        <v>81545082146</v>
      </c>
      <c r="H25" s="55">
        <f t="shared" si="5"/>
        <v>0.11793122598453093</v>
      </c>
      <c r="I25" s="76">
        <v>1</v>
      </c>
      <c r="J25" s="186">
        <f t="shared" si="8"/>
        <v>0</v>
      </c>
      <c r="K25" s="186">
        <f t="shared" si="6"/>
        <v>0</v>
      </c>
      <c r="L25" s="9"/>
      <c r="M25" s="215"/>
      <c r="N25" s="10"/>
    </row>
    <row r="26" spans="1:18" ht="12.95" customHeight="1">
      <c r="A26" s="407">
        <v>20</v>
      </c>
      <c r="B26" s="408" t="s">
        <v>74</v>
      </c>
      <c r="C26" s="408" t="s">
        <v>75</v>
      </c>
      <c r="D26" s="84">
        <v>1268142165.0999999</v>
      </c>
      <c r="E26" s="55">
        <f t="shared" si="7"/>
        <v>1.8132940013356111E-3</v>
      </c>
      <c r="F26" s="76">
        <v>10</v>
      </c>
      <c r="G26" s="84">
        <v>1259318014.8699999</v>
      </c>
      <c r="H26" s="55">
        <f t="shared" si="5"/>
        <v>1.8212369586203157E-3</v>
      </c>
      <c r="I26" s="76">
        <v>10</v>
      </c>
      <c r="J26" s="186">
        <f t="shared" si="8"/>
        <v>-6.9583288631556439E-3</v>
      </c>
      <c r="K26" s="186">
        <f t="shared" si="6"/>
        <v>0</v>
      </c>
      <c r="L26" s="9"/>
      <c r="M26" s="50"/>
      <c r="N26" s="50"/>
      <c r="O26" s="447"/>
      <c r="P26" s="447"/>
    </row>
    <row r="27" spans="1:18" ht="12.95" customHeight="1">
      <c r="A27" s="407">
        <v>21</v>
      </c>
      <c r="B27" s="408" t="s">
        <v>105</v>
      </c>
      <c r="C27" s="408" t="s">
        <v>107</v>
      </c>
      <c r="D27" s="84">
        <v>26957185909.91</v>
      </c>
      <c r="E27" s="55">
        <f t="shared" si="7"/>
        <v>3.854560225861909E-2</v>
      </c>
      <c r="F27" s="76">
        <v>1</v>
      </c>
      <c r="G27" s="84">
        <v>28339049233.91</v>
      </c>
      <c r="H27" s="55">
        <f t="shared" si="5"/>
        <v>4.0984186065412223E-2</v>
      </c>
      <c r="I27" s="76">
        <v>1</v>
      </c>
      <c r="J27" s="186">
        <f t="shared" si="8"/>
        <v>5.1261408687766609E-2</v>
      </c>
      <c r="K27" s="186">
        <f t="shared" si="6"/>
        <v>0</v>
      </c>
      <c r="L27" s="9"/>
      <c r="M27" s="233"/>
      <c r="N27" s="10"/>
      <c r="O27" s="446"/>
      <c r="P27" s="446"/>
    </row>
    <row r="28" spans="1:18" ht="12.95" customHeight="1">
      <c r="A28" s="407">
        <v>22</v>
      </c>
      <c r="B28" s="408" t="s">
        <v>112</v>
      </c>
      <c r="C28" s="408" t="s">
        <v>111</v>
      </c>
      <c r="D28" s="84">
        <v>5351873801.5977163</v>
      </c>
      <c r="E28" s="55">
        <f t="shared" si="7"/>
        <v>7.6525494754581379E-3</v>
      </c>
      <c r="F28" s="76">
        <v>100</v>
      </c>
      <c r="G28" s="84">
        <v>5368336628.3005619</v>
      </c>
      <c r="H28" s="55">
        <f t="shared" si="5"/>
        <v>7.7637363702650133E-3</v>
      </c>
      <c r="I28" s="76">
        <v>100</v>
      </c>
      <c r="J28" s="186">
        <f t="shared" si="8"/>
        <v>3.0760864910399904E-3</v>
      </c>
      <c r="K28" s="186">
        <f t="shared" si="6"/>
        <v>0</v>
      </c>
      <c r="L28" s="9"/>
      <c r="M28" s="4"/>
      <c r="N28" s="10"/>
      <c r="O28" s="447"/>
      <c r="P28" s="447"/>
    </row>
    <row r="29" spans="1:18" ht="12.95" customHeight="1">
      <c r="A29" s="407">
        <v>23</v>
      </c>
      <c r="B29" s="408" t="s">
        <v>113</v>
      </c>
      <c r="C29" s="408" t="s">
        <v>114</v>
      </c>
      <c r="D29" s="84">
        <v>7631122958.7700005</v>
      </c>
      <c r="E29" s="55">
        <f t="shared" si="7"/>
        <v>1.0911607440716982E-2</v>
      </c>
      <c r="F29" s="76">
        <v>100</v>
      </c>
      <c r="G29" s="84">
        <v>7465292176.5900002</v>
      </c>
      <c r="H29" s="55">
        <f t="shared" si="5"/>
        <v>1.0796372209690288E-2</v>
      </c>
      <c r="I29" s="76">
        <v>100</v>
      </c>
      <c r="J29" s="186">
        <f t="shared" si="8"/>
        <v>-2.1730849191654127E-2</v>
      </c>
      <c r="K29" s="186">
        <f t="shared" si="6"/>
        <v>0</v>
      </c>
      <c r="L29" s="9"/>
      <c r="M29" s="338"/>
      <c r="N29" s="10"/>
    </row>
    <row r="30" spans="1:18" ht="12.95" customHeight="1">
      <c r="A30" s="407">
        <v>24</v>
      </c>
      <c r="B30" s="408" t="s">
        <v>115</v>
      </c>
      <c r="C30" s="54" t="s">
        <v>120</v>
      </c>
      <c r="D30" s="84">
        <v>1137284987.9300001</v>
      </c>
      <c r="E30" s="55">
        <f t="shared" si="7"/>
        <v>1.6261836434244687E-3</v>
      </c>
      <c r="F30" s="76">
        <v>10</v>
      </c>
      <c r="G30" s="84">
        <v>1153611991.0899999</v>
      </c>
      <c r="H30" s="55">
        <f t="shared" si="5"/>
        <v>1.6683639630912179E-3</v>
      </c>
      <c r="I30" s="76">
        <v>10</v>
      </c>
      <c r="J30" s="186">
        <f t="shared" si="8"/>
        <v>1.435612298876557E-2</v>
      </c>
      <c r="K30" s="186">
        <f t="shared" si="6"/>
        <v>0</v>
      </c>
      <c r="L30" s="9"/>
      <c r="M30" s="369"/>
      <c r="N30" s="370"/>
    </row>
    <row r="31" spans="1:18" ht="12.95" customHeight="1">
      <c r="A31" s="407">
        <v>25</v>
      </c>
      <c r="B31" s="408" t="s">
        <v>14</v>
      </c>
      <c r="C31" s="408" t="s">
        <v>122</v>
      </c>
      <c r="D31" s="75">
        <v>2508299546</v>
      </c>
      <c r="E31" s="55">
        <f t="shared" si="7"/>
        <v>3.5865730558339885E-3</v>
      </c>
      <c r="F31" s="76">
        <v>100</v>
      </c>
      <c r="G31" s="75">
        <v>2479574170</v>
      </c>
      <c r="H31" s="55">
        <f t="shared" si="5"/>
        <v>3.585982306868271E-3</v>
      </c>
      <c r="I31" s="76">
        <v>100</v>
      </c>
      <c r="J31" s="186">
        <f t="shared" si="8"/>
        <v>-1.1452131403447616E-2</v>
      </c>
      <c r="K31" s="186">
        <f t="shared" ref="K31:K46" si="9">((I31-F31)/F31)</f>
        <v>0</v>
      </c>
      <c r="L31" s="9"/>
      <c r="M31" s="278"/>
      <c r="N31" s="10"/>
      <c r="O31" s="447"/>
      <c r="P31" s="447"/>
    </row>
    <row r="32" spans="1:18" ht="12.95" customHeight="1">
      <c r="A32" s="407">
        <v>26</v>
      </c>
      <c r="B32" s="408" t="s">
        <v>65</v>
      </c>
      <c r="C32" s="408" t="s">
        <v>123</v>
      </c>
      <c r="D32" s="75">
        <v>8977863409.3700008</v>
      </c>
      <c r="E32" s="55">
        <f t="shared" si="7"/>
        <v>1.2837287737165788E-2</v>
      </c>
      <c r="F32" s="76">
        <v>100</v>
      </c>
      <c r="G32" s="75">
        <v>8234006398.0600004</v>
      </c>
      <c r="H32" s="55">
        <f t="shared" si="5"/>
        <v>1.1908093581279443E-2</v>
      </c>
      <c r="I32" s="76">
        <v>100</v>
      </c>
      <c r="J32" s="186">
        <f t="shared" si="8"/>
        <v>-8.2854569889496535E-2</v>
      </c>
      <c r="K32" s="186">
        <f t="shared" si="9"/>
        <v>0</v>
      </c>
      <c r="L32" s="9"/>
      <c r="M32" s="334"/>
      <c r="N32" s="213"/>
    </row>
    <row r="33" spans="1:16" ht="12.95" customHeight="1">
      <c r="A33" s="407">
        <v>27</v>
      </c>
      <c r="B33" s="408" t="s">
        <v>126</v>
      </c>
      <c r="C33" s="408" t="s">
        <v>128</v>
      </c>
      <c r="D33" s="75">
        <v>12330425174.52</v>
      </c>
      <c r="E33" s="55">
        <f t="shared" si="7"/>
        <v>1.7631056373803026E-2</v>
      </c>
      <c r="F33" s="76">
        <v>100</v>
      </c>
      <c r="G33" s="75">
        <v>12127700179.870001</v>
      </c>
      <c r="H33" s="55">
        <f t="shared" si="5"/>
        <v>1.7539188298617003E-2</v>
      </c>
      <c r="I33" s="76">
        <v>100</v>
      </c>
      <c r="J33" s="186">
        <f t="shared" si="8"/>
        <v>-1.6441038470345472E-2</v>
      </c>
      <c r="K33" s="186">
        <f t="shared" si="9"/>
        <v>0</v>
      </c>
      <c r="L33" s="9"/>
      <c r="M33" s="351"/>
      <c r="N33" s="351"/>
    </row>
    <row r="34" spans="1:16" ht="12.95" customHeight="1">
      <c r="A34" s="407">
        <v>28</v>
      </c>
      <c r="B34" s="408" t="s">
        <v>126</v>
      </c>
      <c r="C34" s="408" t="s">
        <v>127</v>
      </c>
      <c r="D34" s="75">
        <v>297612529.56999999</v>
      </c>
      <c r="E34" s="55">
        <f t="shared" si="7"/>
        <v>4.2555088021148098E-4</v>
      </c>
      <c r="F34" s="76">
        <v>1000000</v>
      </c>
      <c r="G34" s="75">
        <v>297669101.29000002</v>
      </c>
      <c r="H34" s="55">
        <f t="shared" si="5"/>
        <v>4.3049171242468589E-4</v>
      </c>
      <c r="I34" s="76">
        <v>1000000</v>
      </c>
      <c r="J34" s="186">
        <f t="shared" si="8"/>
        <v>1.9008514218727695E-4</v>
      </c>
      <c r="K34" s="186">
        <f t="shared" si="9"/>
        <v>0</v>
      </c>
      <c r="L34" s="9"/>
      <c r="M34" s="371"/>
      <c r="N34" s="213"/>
    </row>
    <row r="35" spans="1:16" ht="12.95" customHeight="1">
      <c r="A35" s="407">
        <v>29</v>
      </c>
      <c r="B35" s="408" t="s">
        <v>138</v>
      </c>
      <c r="C35" s="408" t="s">
        <v>139</v>
      </c>
      <c r="D35" s="75">
        <v>7162595855.1099997</v>
      </c>
      <c r="E35" s="55">
        <f t="shared" si="7"/>
        <v>1.024166884084176E-2</v>
      </c>
      <c r="F35" s="76">
        <v>1</v>
      </c>
      <c r="G35" s="75">
        <v>8136872400.2399998</v>
      </c>
      <c r="H35" s="55">
        <f t="shared" si="5"/>
        <v>1.1767617526240564E-2</v>
      </c>
      <c r="I35" s="76">
        <v>1</v>
      </c>
      <c r="J35" s="186">
        <f t="shared" si="8"/>
        <v>0.13602282815313718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407">
        <v>30</v>
      </c>
      <c r="B36" s="408" t="s">
        <v>18</v>
      </c>
      <c r="C36" s="75" t="s">
        <v>144</v>
      </c>
      <c r="D36" s="75">
        <v>13027505535.09</v>
      </c>
      <c r="E36" s="55">
        <f t="shared" si="7"/>
        <v>1.862779922413698E-2</v>
      </c>
      <c r="F36" s="76">
        <v>1</v>
      </c>
      <c r="G36" s="75">
        <v>12755758940.709999</v>
      </c>
      <c r="H36" s="55">
        <f t="shared" si="5"/>
        <v>1.8447492487011514E-2</v>
      </c>
      <c r="I36" s="76">
        <v>1</v>
      </c>
      <c r="J36" s="186">
        <f t="shared" si="8"/>
        <v>-2.0859449542972211E-2</v>
      </c>
      <c r="K36" s="186">
        <f t="shared" si="9"/>
        <v>0</v>
      </c>
      <c r="L36" s="9"/>
      <c r="M36" s="313"/>
      <c r="N36" s="448"/>
      <c r="O36" s="347"/>
    </row>
    <row r="37" spans="1:16" ht="12.95" customHeight="1" thickBot="1">
      <c r="A37" s="407">
        <v>31</v>
      </c>
      <c r="B37" s="408" t="s">
        <v>78</v>
      </c>
      <c r="C37" s="408" t="s">
        <v>147</v>
      </c>
      <c r="D37" s="75">
        <v>546780475.58000004</v>
      </c>
      <c r="E37" s="55">
        <f t="shared" si="7"/>
        <v>7.8183170917470722E-4</v>
      </c>
      <c r="F37" s="76">
        <v>100</v>
      </c>
      <c r="G37" s="75">
        <v>546916876.29999995</v>
      </c>
      <c r="H37" s="55">
        <f t="shared" si="5"/>
        <v>7.9095607038827257E-4</v>
      </c>
      <c r="I37" s="76">
        <v>100</v>
      </c>
      <c r="J37" s="230">
        <f t="shared" ref="J37:J45" si="10">((G37-D37)/D37)</f>
        <v>2.4946157752838864E-4</v>
      </c>
      <c r="K37" s="230">
        <f t="shared" ref="K37:K45" si="11">((I37-F37)/F37)</f>
        <v>0</v>
      </c>
      <c r="L37" s="9"/>
      <c r="M37" s="304"/>
      <c r="N37" s="449"/>
      <c r="O37" s="348"/>
    </row>
    <row r="38" spans="1:16" ht="12.95" customHeight="1">
      <c r="A38" s="407">
        <v>32</v>
      </c>
      <c r="B38" s="54" t="s">
        <v>170</v>
      </c>
      <c r="C38" s="408" t="s">
        <v>157</v>
      </c>
      <c r="D38" s="74">
        <v>10952741496.5</v>
      </c>
      <c r="E38" s="55">
        <f t="shared" si="7"/>
        <v>1.5661130905001461E-2</v>
      </c>
      <c r="F38" s="76">
        <v>1</v>
      </c>
      <c r="G38" s="74">
        <v>10852124953.549999</v>
      </c>
      <c r="H38" s="55">
        <f t="shared" si="5"/>
        <v>1.5694440015623309E-2</v>
      </c>
      <c r="I38" s="76">
        <v>1</v>
      </c>
      <c r="J38" s="230">
        <f t="shared" si="10"/>
        <v>-9.1864254243700771E-3</v>
      </c>
      <c r="K38" s="230">
        <f t="shared" si="11"/>
        <v>0</v>
      </c>
      <c r="L38" s="9"/>
      <c r="M38" s="4"/>
      <c r="N38" s="213"/>
    </row>
    <row r="39" spans="1:16" ht="12.95" customHeight="1">
      <c r="A39" s="407">
        <v>33</v>
      </c>
      <c r="B39" s="54" t="s">
        <v>182</v>
      </c>
      <c r="C39" s="408" t="s">
        <v>158</v>
      </c>
      <c r="D39" s="74">
        <v>791171880.25999999</v>
      </c>
      <c r="E39" s="55">
        <f t="shared" si="7"/>
        <v>1.1312826463646102E-3</v>
      </c>
      <c r="F39" s="76">
        <v>10</v>
      </c>
      <c r="G39" s="74">
        <v>754701197.19000006</v>
      </c>
      <c r="H39" s="55">
        <f t="shared" si="5"/>
        <v>1.0914556107412758E-3</v>
      </c>
      <c r="I39" s="76">
        <v>10</v>
      </c>
      <c r="J39" s="186">
        <f t="shared" si="10"/>
        <v>-4.6097041591031652E-2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407">
        <v>34</v>
      </c>
      <c r="B40" s="54" t="s">
        <v>52</v>
      </c>
      <c r="C40" s="408" t="s">
        <v>169</v>
      </c>
      <c r="D40" s="74">
        <v>1069959445.1</v>
      </c>
      <c r="E40" s="55">
        <f t="shared" si="7"/>
        <v>1.5299160432215562E-3</v>
      </c>
      <c r="F40" s="76">
        <v>1</v>
      </c>
      <c r="G40" s="74">
        <v>1040092611.4</v>
      </c>
      <c r="H40" s="55">
        <f t="shared" si="5"/>
        <v>1.5041912224730168E-3</v>
      </c>
      <c r="I40" s="76">
        <v>1</v>
      </c>
      <c r="J40" s="186">
        <f t="shared" si="10"/>
        <v>-2.7913986681250939E-2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407">
        <v>35</v>
      </c>
      <c r="B41" s="408" t="s">
        <v>11</v>
      </c>
      <c r="C41" s="54" t="s">
        <v>171</v>
      </c>
      <c r="D41" s="74">
        <v>6870538365.7700005</v>
      </c>
      <c r="E41" s="55">
        <f t="shared" si="7"/>
        <v>9.8240610141801486E-3</v>
      </c>
      <c r="F41" s="76">
        <v>100</v>
      </c>
      <c r="G41" s="74">
        <v>6586852323</v>
      </c>
      <c r="H41" s="55">
        <f>(G41/$G$47)</f>
        <v>9.5259646490962469E-3</v>
      </c>
      <c r="I41" s="76">
        <v>100</v>
      </c>
      <c r="J41" s="186">
        <f t="shared" si="10"/>
        <v>-4.1290220309861694E-2</v>
      </c>
      <c r="K41" s="186">
        <f t="shared" si="11"/>
        <v>0</v>
      </c>
      <c r="L41" s="9"/>
      <c r="M41" s="337"/>
      <c r="N41" s="213"/>
    </row>
    <row r="42" spans="1:16" ht="12.95" customHeight="1">
      <c r="A42" s="407">
        <v>36</v>
      </c>
      <c r="B42" s="408" t="s">
        <v>172</v>
      </c>
      <c r="C42" s="54" t="s">
        <v>173</v>
      </c>
      <c r="D42" s="74">
        <v>671014110.00999999</v>
      </c>
      <c r="E42" s="55">
        <f t="shared" si="7"/>
        <v>9.5947118073843067E-4</v>
      </c>
      <c r="F42" s="76">
        <v>1</v>
      </c>
      <c r="G42" s="74">
        <v>674953318.63999999</v>
      </c>
      <c r="H42" s="55">
        <f>(G42/$G$47)</f>
        <v>9.761235166460305E-4</v>
      </c>
      <c r="I42" s="76">
        <v>1</v>
      </c>
      <c r="J42" s="186">
        <f t="shared" si="10"/>
        <v>5.8705302485238201E-3</v>
      </c>
      <c r="K42" s="186">
        <f t="shared" si="11"/>
        <v>0</v>
      </c>
      <c r="L42" s="9"/>
      <c r="M42" s="4"/>
      <c r="N42" s="213"/>
    </row>
    <row r="43" spans="1:16" ht="12.95" customHeight="1">
      <c r="A43" s="407">
        <v>37</v>
      </c>
      <c r="B43" s="408" t="s">
        <v>174</v>
      </c>
      <c r="C43" s="54" t="s">
        <v>176</v>
      </c>
      <c r="D43" s="74">
        <v>285172530.20999998</v>
      </c>
      <c r="E43" s="55">
        <f t="shared" si="7"/>
        <v>4.0776314565229763E-4</v>
      </c>
      <c r="F43" s="76">
        <v>100</v>
      </c>
      <c r="G43" s="74">
        <v>260186028.87</v>
      </c>
      <c r="H43" s="55">
        <f>(G43/$G$47)</f>
        <v>3.762833583728359E-4</v>
      </c>
      <c r="I43" s="76">
        <v>100</v>
      </c>
      <c r="J43" s="186">
        <f t="shared" si="10"/>
        <v>-8.7618892750995367E-2</v>
      </c>
      <c r="K43" s="186">
        <f t="shared" si="11"/>
        <v>0</v>
      </c>
      <c r="L43" s="9"/>
      <c r="M43" s="4"/>
      <c r="N43" s="213"/>
    </row>
    <row r="44" spans="1:16" ht="12.95" customHeight="1">
      <c r="A44" s="407">
        <v>38</v>
      </c>
      <c r="B44" s="408" t="s">
        <v>192</v>
      </c>
      <c r="C44" s="54" t="s">
        <v>193</v>
      </c>
      <c r="D44" s="74">
        <v>106206649.26863004</v>
      </c>
      <c r="E44" s="55">
        <f t="shared" si="7"/>
        <v>1.5186300504847243E-4</v>
      </c>
      <c r="F44" s="76">
        <v>1</v>
      </c>
      <c r="G44" s="74">
        <v>55649056.009106889</v>
      </c>
      <c r="H44" s="55">
        <f t="shared" ref="H44:H45" si="12">(G44/$G$47)</f>
        <v>8.0480161737843376E-5</v>
      </c>
      <c r="I44" s="76">
        <v>1</v>
      </c>
      <c r="J44" s="186">
        <f t="shared" si="10"/>
        <v>-0.47603039553245946</v>
      </c>
      <c r="K44" s="186">
        <f t="shared" si="11"/>
        <v>0</v>
      </c>
      <c r="L44" s="9"/>
      <c r="M44" s="4"/>
      <c r="N44" s="213"/>
    </row>
    <row r="45" spans="1:16" ht="12.95" customHeight="1">
      <c r="A45" s="407">
        <v>39</v>
      </c>
      <c r="B45" s="411" t="s">
        <v>137</v>
      </c>
      <c r="C45" s="411" t="s">
        <v>203</v>
      </c>
      <c r="D45" s="74">
        <v>1824808038.7</v>
      </c>
      <c r="E45" s="55">
        <f t="shared" ref="E45" si="13">(D45/$D$47)</f>
        <v>2.6092606658992259E-3</v>
      </c>
      <c r="F45" s="76">
        <v>1</v>
      </c>
      <c r="G45" s="74">
        <v>1824679410.6400001</v>
      </c>
      <c r="H45" s="55">
        <f t="shared" si="12"/>
        <v>2.6388676577728119E-3</v>
      </c>
      <c r="I45" s="76">
        <v>1</v>
      </c>
      <c r="J45" s="186">
        <f t="shared" si="10"/>
        <v>-7.0488543053316379E-5</v>
      </c>
      <c r="K45" s="186">
        <f t="shared" si="11"/>
        <v>0</v>
      </c>
      <c r="L45" s="9"/>
      <c r="M45" s="4"/>
      <c r="N45" s="213"/>
    </row>
    <row r="46" spans="1:16" ht="12.95" customHeight="1">
      <c r="A46" s="407">
        <v>40</v>
      </c>
      <c r="B46" s="408" t="s">
        <v>208</v>
      </c>
      <c r="C46" s="408" t="s">
        <v>211</v>
      </c>
      <c r="D46" s="74">
        <v>134086545.37</v>
      </c>
      <c r="E46" s="55" t="s">
        <v>102</v>
      </c>
      <c r="F46" s="76">
        <v>1</v>
      </c>
      <c r="G46" s="74">
        <v>134586545.40000001</v>
      </c>
      <c r="H46" s="55">
        <f t="shared" si="5"/>
        <v>1.9464026379453826E-4</v>
      </c>
      <c r="I46" s="76">
        <v>1</v>
      </c>
      <c r="J46" s="186">
        <f t="shared" si="8"/>
        <v>3.7289351337995557E-3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699358275142.32617</v>
      </c>
      <c r="E47" s="66">
        <f>(D47/$D$125)</f>
        <v>0.46782518418417091</v>
      </c>
      <c r="F47" s="86"/>
      <c r="G47" s="85">
        <f>SUM(G21:G46)</f>
        <v>691463024022.96985</v>
      </c>
      <c r="H47" s="66">
        <f>(G47/$G$125)</f>
        <v>0.46156883320819209</v>
      </c>
      <c r="I47" s="86"/>
      <c r="J47" s="186">
        <f t="shared" si="8"/>
        <v>-1.1289279615300988E-2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3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7">
        <v>41</v>
      </c>
      <c r="B49" s="408" t="s">
        <v>7</v>
      </c>
      <c r="C49" s="408" t="s">
        <v>24</v>
      </c>
      <c r="D49" s="73">
        <v>163760291573.06</v>
      </c>
      <c r="E49" s="55">
        <f>(D49/$D$59)</f>
        <v>0.71394468860618776</v>
      </c>
      <c r="F49" s="96">
        <v>225.51</v>
      </c>
      <c r="G49" s="73">
        <v>163567905048.98999</v>
      </c>
      <c r="H49" s="55">
        <f t="shared" ref="H49:H58" si="14">(G49/$G$59)</f>
        <v>0.70979724672655042</v>
      </c>
      <c r="I49" s="96">
        <v>225.68</v>
      </c>
      <c r="J49" s="186">
        <f>((G49-D49)/D49)</f>
        <v>-1.174805700588143E-3</v>
      </c>
      <c r="K49" s="186">
        <f t="shared" ref="K49:K58" si="15">((I49-F49)/F49)</f>
        <v>7.5384683606055571E-4</v>
      </c>
      <c r="L49" s="9"/>
      <c r="M49" s="4"/>
    </row>
    <row r="50" spans="1:15" ht="12.95" customHeight="1">
      <c r="A50" s="407">
        <v>42</v>
      </c>
      <c r="B50" s="408" t="s">
        <v>78</v>
      </c>
      <c r="C50" s="408" t="s">
        <v>25</v>
      </c>
      <c r="D50" s="73">
        <v>1957093752.54</v>
      </c>
      <c r="E50" s="55">
        <f t="shared" ref="E50:E58" si="16">(D50/$D$59)</f>
        <v>8.5323290298791009E-3</v>
      </c>
      <c r="F50" s="96">
        <v>377.0093</v>
      </c>
      <c r="G50" s="73">
        <v>1956458270.05</v>
      </c>
      <c r="H50" s="55">
        <f t="shared" si="14"/>
        <v>8.4899827567086333E-3</v>
      </c>
      <c r="I50" s="96">
        <v>376.98259999999999</v>
      </c>
      <c r="J50" s="230">
        <f t="shared" ref="J50:J59" si="17">((G50-D50)/D50)</f>
        <v>-3.2470722936765457E-4</v>
      </c>
      <c r="K50" s="230">
        <f t="shared" si="15"/>
        <v>-7.082053413537882E-5</v>
      </c>
      <c r="L50" s="9"/>
      <c r="M50" s="215"/>
      <c r="N50" s="216"/>
    </row>
    <row r="51" spans="1:15" ht="12.95" customHeight="1">
      <c r="A51" s="407">
        <v>43</v>
      </c>
      <c r="B51" s="415" t="s">
        <v>21</v>
      </c>
      <c r="C51" s="415" t="s">
        <v>28</v>
      </c>
      <c r="D51" s="73">
        <v>17830037124.93</v>
      </c>
      <c r="E51" s="55">
        <f t="shared" si="16"/>
        <v>7.7733498033714155E-2</v>
      </c>
      <c r="F51" s="96">
        <v>1359.61</v>
      </c>
      <c r="G51" s="73">
        <v>17848275419.220001</v>
      </c>
      <c r="H51" s="55">
        <f t="shared" si="14"/>
        <v>7.7451971690810334E-2</v>
      </c>
      <c r="I51" s="344">
        <v>1358.89</v>
      </c>
      <c r="J51" s="186">
        <f t="shared" si="17"/>
        <v>1.0228971573199973E-3</v>
      </c>
      <c r="K51" s="186">
        <f t="shared" si="15"/>
        <v>-5.2956362486286505E-4</v>
      </c>
      <c r="L51" s="9"/>
      <c r="M51" s="310" t="s">
        <v>183</v>
      </c>
      <c r="N51" s="217"/>
      <c r="O51" s="95"/>
    </row>
    <row r="52" spans="1:15" ht="12.95" customHeight="1">
      <c r="A52" s="407" t="s">
        <v>212</v>
      </c>
      <c r="B52" s="408" t="s">
        <v>21</v>
      </c>
      <c r="C52" s="408" t="s">
        <v>86</v>
      </c>
      <c r="D52" s="73">
        <v>4620209071.3100004</v>
      </c>
      <c r="E52" s="55">
        <f t="shared" si="16"/>
        <v>2.0142695735493831E-2</v>
      </c>
      <c r="F52" s="344">
        <v>49736.31</v>
      </c>
      <c r="G52" s="73">
        <v>4729463350.0200005</v>
      </c>
      <c r="H52" s="55">
        <f t="shared" si="14"/>
        <v>2.0523342053765901E-2</v>
      </c>
      <c r="I52" s="344">
        <v>50254.84</v>
      </c>
      <c r="J52" s="186">
        <f t="shared" si="17"/>
        <v>2.3647042162752693E-2</v>
      </c>
      <c r="K52" s="186">
        <f t="shared" si="15"/>
        <v>1.0425582436654405E-2</v>
      </c>
      <c r="L52" s="9"/>
      <c r="M52" s="317"/>
      <c r="N52" s="218"/>
    </row>
    <row r="53" spans="1:15" ht="12.95" customHeight="1">
      <c r="A53" s="407" t="s">
        <v>213</v>
      </c>
      <c r="B53" s="408" t="s">
        <v>21</v>
      </c>
      <c r="C53" s="408" t="s">
        <v>85</v>
      </c>
      <c r="D53" s="73">
        <v>578366645.35000002</v>
      </c>
      <c r="E53" s="55">
        <f t="shared" si="16"/>
        <v>2.5215013392327181E-3</v>
      </c>
      <c r="F53" s="344">
        <v>49681.06</v>
      </c>
      <c r="G53" s="73">
        <v>586162480.75999999</v>
      </c>
      <c r="H53" s="55">
        <f t="shared" si="14"/>
        <v>2.5436317403052886E-3</v>
      </c>
      <c r="I53" s="344">
        <v>50199.05</v>
      </c>
      <c r="J53" s="186">
        <f t="shared" si="17"/>
        <v>1.3479054286199886E-2</v>
      </c>
      <c r="K53" s="186">
        <f>((I53-F53)/F53)</f>
        <v>1.0426307329191552E-2</v>
      </c>
      <c r="L53" s="9"/>
      <c r="M53" s="310"/>
      <c r="N53" s="218"/>
    </row>
    <row r="54" spans="1:15" ht="12.95" customHeight="1">
      <c r="A54" s="407">
        <v>45</v>
      </c>
      <c r="B54" s="414" t="s">
        <v>55</v>
      </c>
      <c r="C54" s="415" t="s">
        <v>132</v>
      </c>
      <c r="D54" s="73">
        <v>29743488865.619999</v>
      </c>
      <c r="E54" s="55">
        <f t="shared" si="16"/>
        <v>0.12967249686871013</v>
      </c>
      <c r="F54" s="344">
        <v>46347.64</v>
      </c>
      <c r="G54" s="73">
        <v>30946707556.700001</v>
      </c>
      <c r="H54" s="55">
        <f t="shared" si="14"/>
        <v>0.13429216332151728</v>
      </c>
      <c r="I54" s="344">
        <v>46643.71</v>
      </c>
      <c r="J54" s="186">
        <f t="shared" si="17"/>
        <v>4.045317940057739E-2</v>
      </c>
      <c r="K54" s="186">
        <f>((I54-F54)/F54)</f>
        <v>6.388027524163036E-3</v>
      </c>
      <c r="L54" s="9"/>
      <c r="M54" s="281"/>
      <c r="N54" s="218"/>
    </row>
    <row r="55" spans="1:15" ht="12.95" customHeight="1">
      <c r="A55" s="407">
        <v>46</v>
      </c>
      <c r="B55" s="54" t="s">
        <v>170</v>
      </c>
      <c r="C55" s="408" t="s">
        <v>156</v>
      </c>
      <c r="D55" s="73">
        <v>3962362441.1199999</v>
      </c>
      <c r="E55" s="55">
        <f t="shared" si="16"/>
        <v>1.7274686018180323E-2</v>
      </c>
      <c r="F55" s="344">
        <v>379.5</v>
      </c>
      <c r="G55" s="73">
        <v>4001066826.4000001</v>
      </c>
      <c r="H55" s="55">
        <f t="shared" si="14"/>
        <v>1.7362490621232012E-2</v>
      </c>
      <c r="I55" s="344">
        <v>379.5</v>
      </c>
      <c r="J55" s="186">
        <f>((G55-D55)/D55)</f>
        <v>9.7680073075445475E-3</v>
      </c>
      <c r="K55" s="186">
        <f>((I55-F55)/F55)</f>
        <v>0</v>
      </c>
      <c r="L55" s="9"/>
      <c r="M55" s="318"/>
      <c r="N55" s="218"/>
    </row>
    <row r="56" spans="1:15" ht="12.95" customHeight="1">
      <c r="A56" s="407">
        <v>47</v>
      </c>
      <c r="B56" s="408" t="s">
        <v>115</v>
      </c>
      <c r="C56" s="408" t="s">
        <v>164</v>
      </c>
      <c r="D56" s="73">
        <v>681845487.39999998</v>
      </c>
      <c r="E56" s="55">
        <f t="shared" si="16"/>
        <v>2.9726373805468369E-3</v>
      </c>
      <c r="F56" s="344">
        <v>42325.23</v>
      </c>
      <c r="G56" s="73">
        <v>567820327.60000002</v>
      </c>
      <c r="H56" s="55">
        <f t="shared" si="14"/>
        <v>2.4640366033002307E-3</v>
      </c>
      <c r="I56" s="344">
        <v>42385.48</v>
      </c>
      <c r="J56" s="186">
        <f>((G56-D56)/D56)</f>
        <v>-0.16723020377358291</v>
      </c>
      <c r="K56" s="186">
        <f>((I56-F56)/F56)</f>
        <v>1.4235008291744664E-3</v>
      </c>
      <c r="L56" s="9"/>
      <c r="M56" s="318"/>
      <c r="N56" s="218"/>
    </row>
    <row r="57" spans="1:15" ht="12.95" customHeight="1">
      <c r="A57" s="407">
        <v>48</v>
      </c>
      <c r="B57" s="408" t="s">
        <v>78</v>
      </c>
      <c r="C57" s="408" t="s">
        <v>188</v>
      </c>
      <c r="D57" s="73">
        <v>690149714.5</v>
      </c>
      <c r="E57" s="55">
        <f t="shared" si="16"/>
        <v>3.0088412659580906E-3</v>
      </c>
      <c r="F57" s="344">
        <v>43286.158499999998</v>
      </c>
      <c r="G57" s="73">
        <v>689204077.20000005</v>
      </c>
      <c r="H57" s="55">
        <f t="shared" si="14"/>
        <v>2.9907771716141673E-3</v>
      </c>
      <c r="I57" s="344">
        <v>43400.37</v>
      </c>
      <c r="J57" s="186">
        <f>((G57-D57)/D57)</f>
        <v>-1.3701915397951706E-3</v>
      </c>
      <c r="K57" s="186">
        <f>((I57-F57)/F57)</f>
        <v>2.6385224274407463E-3</v>
      </c>
      <c r="L57" s="9"/>
      <c r="M57" s="318"/>
      <c r="N57" s="218"/>
    </row>
    <row r="58" spans="1:15" ht="12.95" customHeight="1">
      <c r="A58" s="407">
        <v>49</v>
      </c>
      <c r="B58" s="408" t="s">
        <v>9</v>
      </c>
      <c r="C58" s="408" t="s">
        <v>189</v>
      </c>
      <c r="D58" s="73">
        <v>5550074881.9499998</v>
      </c>
      <c r="E58" s="55">
        <f t="shared" si="16"/>
        <v>2.4196625722097052E-2</v>
      </c>
      <c r="F58" s="344">
        <v>462.49369999999999</v>
      </c>
      <c r="G58" s="73">
        <v>5550074881.9499998</v>
      </c>
      <c r="H58" s="55">
        <f t="shared" si="14"/>
        <v>2.4084357314195604E-2</v>
      </c>
      <c r="I58" s="344">
        <v>462.49369999999999</v>
      </c>
      <c r="J58" s="186">
        <f t="shared" si="17"/>
        <v>0</v>
      </c>
      <c r="K58" s="186">
        <f t="shared" si="15"/>
        <v>0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229373919557.78</v>
      </c>
      <c r="E59" s="66">
        <f>(D59/$D$125)</f>
        <v>0.1534362285801589</v>
      </c>
      <c r="F59" s="86"/>
      <c r="G59" s="208">
        <f>SUM(G49:G58)</f>
        <v>230443138238.89001</v>
      </c>
      <c r="H59" s="66">
        <f>(G59/$G$125)</f>
        <v>0.15382654855341216</v>
      </c>
      <c r="I59" s="86"/>
      <c r="J59" s="186">
        <f t="shared" si="17"/>
        <v>4.6614657986026016E-3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3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7">
        <v>50</v>
      </c>
      <c r="B61" s="408" t="s">
        <v>11</v>
      </c>
      <c r="C61" s="54" t="s">
        <v>26</v>
      </c>
      <c r="D61" s="73">
        <v>22483365284.529999</v>
      </c>
      <c r="E61" s="55">
        <f>(D61/$D$87)</f>
        <v>4.864300134779264E-2</v>
      </c>
      <c r="F61" s="344">
        <v>3321.75</v>
      </c>
      <c r="G61" s="73">
        <v>24190589430.73</v>
      </c>
      <c r="H61" s="55">
        <f>(G61/$G$87)</f>
        <v>5.119813546499135E-2</v>
      </c>
      <c r="I61" s="344">
        <v>3323.68</v>
      </c>
      <c r="J61" s="186">
        <f t="shared" ref="J61:J69" si="18">((G61-D61)/D61)</f>
        <v>7.5932767385791702E-2</v>
      </c>
      <c r="K61" s="186">
        <f t="shared" ref="K61:K86" si="19">((I61-F61)/F61)</f>
        <v>5.8101904116800976E-4</v>
      </c>
      <c r="L61" s="9"/>
      <c r="M61" s="235"/>
      <c r="N61"/>
      <c r="O61"/>
    </row>
    <row r="62" spans="1:15" ht="12.95" customHeight="1">
      <c r="A62" s="407">
        <v>51</v>
      </c>
      <c r="B62" s="408" t="s">
        <v>55</v>
      </c>
      <c r="C62" s="408" t="s">
        <v>201</v>
      </c>
      <c r="D62" s="73">
        <v>135434056682.5</v>
      </c>
      <c r="E62" s="55">
        <f t="shared" ref="E62:E86" si="20">(D62/$D$87)</f>
        <v>0.29301303067280521</v>
      </c>
      <c r="F62" s="344">
        <v>1.8982000000000001</v>
      </c>
      <c r="G62" s="73">
        <v>146822006662.17999</v>
      </c>
      <c r="H62" s="55">
        <f t="shared" ref="H62:H86" si="21">(G62/$G$87)</f>
        <v>0.3107412081816856</v>
      </c>
      <c r="I62" s="344">
        <v>1.9026000000000001</v>
      </c>
      <c r="J62" s="230">
        <f t="shared" si="18"/>
        <v>8.4084832564507217E-2</v>
      </c>
      <c r="K62" s="230">
        <f t="shared" si="19"/>
        <v>2.3179854599093665E-3</v>
      </c>
      <c r="L62" s="9"/>
      <c r="M62" s="235"/>
      <c r="N62" s="379"/>
      <c r="O62" s="379"/>
    </row>
    <row r="63" spans="1:15" ht="12.95" customHeight="1">
      <c r="A63" s="407">
        <v>52</v>
      </c>
      <c r="B63" s="408" t="s">
        <v>65</v>
      </c>
      <c r="C63" s="408" t="s">
        <v>68</v>
      </c>
      <c r="D63" s="73">
        <v>12523884944.6</v>
      </c>
      <c r="E63" s="55">
        <f t="shared" si="20"/>
        <v>2.7095559073576327E-2</v>
      </c>
      <c r="F63" s="76">
        <v>1</v>
      </c>
      <c r="G63" s="73">
        <v>12608155072.889999</v>
      </c>
      <c r="H63" s="55">
        <f t="shared" si="21"/>
        <v>2.6684510240392288E-2</v>
      </c>
      <c r="I63" s="76">
        <v>1</v>
      </c>
      <c r="J63" s="186">
        <f t="shared" si="18"/>
        <v>6.7287529918050124E-3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407">
        <v>53</v>
      </c>
      <c r="B64" s="408" t="s">
        <v>18</v>
      </c>
      <c r="C64" s="408" t="s">
        <v>27</v>
      </c>
      <c r="D64" s="73">
        <v>28535009935.290001</v>
      </c>
      <c r="E64" s="55">
        <f t="shared" si="20"/>
        <v>6.1735799297654111E-2</v>
      </c>
      <c r="F64" s="76">
        <v>24.112400000000001</v>
      </c>
      <c r="G64" s="73">
        <v>29940866725.75</v>
      </c>
      <c r="H64" s="55">
        <f t="shared" si="21"/>
        <v>6.3368300923535695E-2</v>
      </c>
      <c r="I64" s="76">
        <v>24.136399999999998</v>
      </c>
      <c r="J64" s="186">
        <f t="shared" si="18"/>
        <v>4.9267786962335657E-2</v>
      </c>
      <c r="K64" s="186">
        <f t="shared" si="19"/>
        <v>9.9533849803409673E-4</v>
      </c>
      <c r="L64" s="9"/>
      <c r="M64" s="314"/>
      <c r="N64" s="314"/>
      <c r="O64" s="299"/>
    </row>
    <row r="65" spans="1:16" ht="12.95" customHeight="1" thickBot="1">
      <c r="A65" s="407">
        <v>54</v>
      </c>
      <c r="B65" s="408" t="s">
        <v>133</v>
      </c>
      <c r="C65" s="417" t="s">
        <v>136</v>
      </c>
      <c r="D65" s="73">
        <v>550794557.38999999</v>
      </c>
      <c r="E65" s="55">
        <f t="shared" si="20"/>
        <v>1.1916499179913003E-3</v>
      </c>
      <c r="F65" s="76">
        <v>2.0872999999999999</v>
      </c>
      <c r="G65" s="73">
        <v>554482766.99000001</v>
      </c>
      <c r="H65" s="55">
        <f t="shared" si="21"/>
        <v>1.173534191824799E-3</v>
      </c>
      <c r="I65" s="76">
        <v>2.1017187528854344</v>
      </c>
      <c r="J65" s="230">
        <f t="shared" si="18"/>
        <v>6.6961620272302739E-3</v>
      </c>
      <c r="K65" s="230">
        <f t="shared" si="19"/>
        <v>6.9078488408156388E-3</v>
      </c>
      <c r="L65" s="9"/>
      <c r="N65" s="312"/>
      <c r="O65" s="311"/>
      <c r="P65" s="296"/>
    </row>
    <row r="66" spans="1:16" ht="12.95" customHeight="1" thickBot="1">
      <c r="A66" s="407">
        <v>55</v>
      </c>
      <c r="B66" s="408" t="s">
        <v>7</v>
      </c>
      <c r="C66" s="408" t="s">
        <v>87</v>
      </c>
      <c r="D66" s="73">
        <v>37594455826.25</v>
      </c>
      <c r="E66" s="55">
        <f t="shared" si="20"/>
        <v>8.1336007411847627E-2</v>
      </c>
      <c r="F66" s="96">
        <v>295.72000000000003</v>
      </c>
      <c r="G66" s="73">
        <v>38963241116.07</v>
      </c>
      <c r="H66" s="55">
        <f t="shared" si="21"/>
        <v>8.2463691202231043E-2</v>
      </c>
      <c r="I66" s="96">
        <v>295.99</v>
      </c>
      <c r="J66" s="186">
        <f t="shared" si="18"/>
        <v>3.6409232684364523E-2</v>
      </c>
      <c r="K66" s="186">
        <f t="shared" si="19"/>
        <v>9.1302583524949883E-4</v>
      </c>
      <c r="L66" s="9"/>
      <c r="M66" s="4"/>
      <c r="N66"/>
      <c r="O66" s="305"/>
      <c r="P66" s="298"/>
    </row>
    <row r="67" spans="1:16" ht="12.95" customHeight="1">
      <c r="A67" s="407">
        <v>56</v>
      </c>
      <c r="B67" s="408" t="s">
        <v>29</v>
      </c>
      <c r="C67" s="408" t="s">
        <v>49</v>
      </c>
      <c r="D67" s="73">
        <v>5899443119.0600004</v>
      </c>
      <c r="E67" s="55">
        <f t="shared" si="20"/>
        <v>1.2763508307589216E-2</v>
      </c>
      <c r="F67" s="96">
        <v>1</v>
      </c>
      <c r="G67" s="74">
        <v>6080981480.1199999</v>
      </c>
      <c r="H67" s="55">
        <f t="shared" si="21"/>
        <v>1.2870083817957312E-2</v>
      </c>
      <c r="I67" s="96">
        <v>1</v>
      </c>
      <c r="J67" s="186">
        <f t="shared" si="18"/>
        <v>3.0772118214596033E-2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7">
        <v>57</v>
      </c>
      <c r="B68" s="54" t="s">
        <v>170</v>
      </c>
      <c r="C68" s="408" t="s">
        <v>143</v>
      </c>
      <c r="D68" s="74">
        <v>27471046706.48</v>
      </c>
      <c r="E68" s="55">
        <f t="shared" si="20"/>
        <v>5.9433903468535637E-2</v>
      </c>
      <c r="F68" s="96">
        <v>3.88</v>
      </c>
      <c r="G68" s="74">
        <v>27380910339.990002</v>
      </c>
      <c r="H68" s="55">
        <f t="shared" si="21"/>
        <v>5.7950285203087211E-2</v>
      </c>
      <c r="I68" s="96">
        <v>3.88</v>
      </c>
      <c r="J68" s="186">
        <f t="shared" si="18"/>
        <v>-3.2811405933337108E-3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407">
        <v>58</v>
      </c>
      <c r="B69" s="408" t="s">
        <v>7</v>
      </c>
      <c r="C69" s="54" t="s">
        <v>92</v>
      </c>
      <c r="D69" s="73">
        <v>36869419489.169998</v>
      </c>
      <c r="E69" s="55">
        <f t="shared" si="20"/>
        <v>7.9767383539244022E-2</v>
      </c>
      <c r="F69" s="73">
        <v>3955.83</v>
      </c>
      <c r="G69" s="73">
        <v>36689763545.040001</v>
      </c>
      <c r="H69" s="55">
        <f t="shared" si="21"/>
        <v>7.7651993124698879E-2</v>
      </c>
      <c r="I69" s="73">
        <v>3958.41</v>
      </c>
      <c r="J69" s="186">
        <f t="shared" si="18"/>
        <v>-4.8727630274398347E-3</v>
      </c>
      <c r="K69" s="186">
        <f t="shared" si="19"/>
        <v>6.5220193992156575E-4</v>
      </c>
      <c r="L69" s="9"/>
      <c r="M69" s="4"/>
      <c r="N69" s="305"/>
      <c r="O69" s="316"/>
    </row>
    <row r="70" spans="1:16" ht="12.95" customHeight="1">
      <c r="A70" s="407">
        <v>59</v>
      </c>
      <c r="B70" s="408" t="s">
        <v>7</v>
      </c>
      <c r="C70" s="54" t="s">
        <v>93</v>
      </c>
      <c r="D70" s="73">
        <v>402057861.47000003</v>
      </c>
      <c r="E70" s="55">
        <f t="shared" si="20"/>
        <v>8.6985648500015789E-4</v>
      </c>
      <c r="F70" s="73">
        <v>3614.64</v>
      </c>
      <c r="G70" s="73">
        <v>399811235.48000002</v>
      </c>
      <c r="H70" s="55">
        <f t="shared" si="21"/>
        <v>8.4617986895877328E-4</v>
      </c>
      <c r="I70" s="73">
        <v>3594.33</v>
      </c>
      <c r="J70" s="186">
        <f t="shared" ref="J70:J86" si="22">((G70-D70)/D70)</f>
        <v>-5.587817588707052E-3</v>
      </c>
      <c r="K70" s="186">
        <f t="shared" si="19"/>
        <v>-5.618816811632679E-3</v>
      </c>
      <c r="L70" s="9"/>
      <c r="M70" s="4"/>
      <c r="N70" s="445"/>
      <c r="O70" s="445"/>
    </row>
    <row r="71" spans="1:16" ht="12.95" customHeight="1">
      <c r="A71" s="407">
        <v>60</v>
      </c>
      <c r="B71" s="408" t="s">
        <v>115</v>
      </c>
      <c r="C71" s="54" t="s">
        <v>116</v>
      </c>
      <c r="D71" s="73">
        <v>64451430.590000004</v>
      </c>
      <c r="E71" s="55">
        <f t="shared" si="20"/>
        <v>1.3944135966218954E-4</v>
      </c>
      <c r="F71" s="73">
        <v>12.293243</v>
      </c>
      <c r="G71" s="73">
        <v>64591537.539999999</v>
      </c>
      <c r="H71" s="55">
        <f t="shared" si="21"/>
        <v>1.3670465940214172E-4</v>
      </c>
      <c r="I71" s="73">
        <v>12.315535000000001</v>
      </c>
      <c r="J71" s="186">
        <f t="shared" si="22"/>
        <v>2.1738377056557362E-3</v>
      </c>
      <c r="K71" s="186">
        <f t="shared" si="19"/>
        <v>1.8133538887989281E-3</v>
      </c>
      <c r="L71" s="9"/>
      <c r="M71" s="254"/>
      <c r="N71" s="255"/>
      <c r="O71" s="421"/>
      <c r="P71" s="59"/>
    </row>
    <row r="72" spans="1:16" ht="12.95" customHeight="1">
      <c r="A72" s="407">
        <v>61</v>
      </c>
      <c r="B72" s="408" t="s">
        <v>37</v>
      </c>
      <c r="C72" s="408" t="s">
        <v>110</v>
      </c>
      <c r="D72" s="73">
        <v>13358016402.709999</v>
      </c>
      <c r="E72" s="55">
        <f t="shared" si="20"/>
        <v>2.8900211407762211E-2</v>
      </c>
      <c r="F72" s="73">
        <v>1130.27</v>
      </c>
      <c r="G72" s="73">
        <v>13478657274.52</v>
      </c>
      <c r="H72" s="55">
        <f t="shared" si="21"/>
        <v>2.8526883274304801E-2</v>
      </c>
      <c r="I72" s="73">
        <v>1131.6099999999999</v>
      </c>
      <c r="J72" s="186">
        <f t="shared" si="22"/>
        <v>9.031346284731798E-3</v>
      </c>
      <c r="K72" s="186">
        <f t="shared" si="19"/>
        <v>1.1855574331796103E-3</v>
      </c>
      <c r="L72" s="9"/>
      <c r="M72" s="4"/>
      <c r="N72" s="223"/>
      <c r="O72" s="421"/>
    </row>
    <row r="73" spans="1:16" ht="12.95" customHeight="1">
      <c r="A73" s="407">
        <v>62</v>
      </c>
      <c r="B73" s="408" t="s">
        <v>7</v>
      </c>
      <c r="C73" s="414" t="s">
        <v>118</v>
      </c>
      <c r="D73" s="73">
        <v>115200245009.00999</v>
      </c>
      <c r="E73" s="55">
        <f t="shared" si="20"/>
        <v>0.24923696263099065</v>
      </c>
      <c r="F73" s="73">
        <v>485.29</v>
      </c>
      <c r="G73" s="73">
        <v>110372325517.24001</v>
      </c>
      <c r="H73" s="55">
        <f t="shared" si="21"/>
        <v>0.23359733708015107</v>
      </c>
      <c r="I73" s="73">
        <v>488.28</v>
      </c>
      <c r="J73" s="186">
        <f t="shared" si="22"/>
        <v>-4.1908934233537351E-2</v>
      </c>
      <c r="K73" s="186">
        <f t="shared" si="19"/>
        <v>6.1612643986069197E-3</v>
      </c>
      <c r="L73" s="9"/>
      <c r="M73" s="256"/>
      <c r="N73" s="257"/>
      <c r="O73" s="421"/>
    </row>
    <row r="74" spans="1:16" ht="12.95" customHeight="1" thickBot="1">
      <c r="A74" s="407">
        <v>63</v>
      </c>
      <c r="B74" s="54" t="s">
        <v>124</v>
      </c>
      <c r="C74" s="408" t="s">
        <v>125</v>
      </c>
      <c r="D74" s="73">
        <v>30214883.52</v>
      </c>
      <c r="E74" s="55">
        <f t="shared" si="20"/>
        <v>6.5370223771529212E-5</v>
      </c>
      <c r="F74" s="73">
        <v>0.63019999999999998</v>
      </c>
      <c r="G74" s="73">
        <v>33647486.719999999</v>
      </c>
      <c r="H74" s="55">
        <f t="shared" si="21"/>
        <v>7.1213171058935704E-5</v>
      </c>
      <c r="I74" s="73">
        <v>0.7016</v>
      </c>
      <c r="J74" s="230">
        <f t="shared" si="22"/>
        <v>0.11360636878602798</v>
      </c>
      <c r="K74" s="230">
        <f t="shared" si="19"/>
        <v>0.11329736591558238</v>
      </c>
      <c r="L74" s="9"/>
      <c r="M74" s="359"/>
      <c r="N74" s="257"/>
      <c r="O74" s="421"/>
    </row>
    <row r="75" spans="1:16" ht="12.95" customHeight="1">
      <c r="A75" s="407">
        <v>64</v>
      </c>
      <c r="B75" s="408" t="s">
        <v>126</v>
      </c>
      <c r="C75" s="408" t="s">
        <v>129</v>
      </c>
      <c r="D75" s="73">
        <v>1335490589.0599999</v>
      </c>
      <c r="E75" s="55">
        <f t="shared" si="20"/>
        <v>2.8893481781532139E-3</v>
      </c>
      <c r="F75" s="73">
        <v>1200.8</v>
      </c>
      <c r="G75" s="73">
        <v>1322916153.55</v>
      </c>
      <c r="H75" s="55">
        <f t="shared" si="21"/>
        <v>2.7998838404589585E-3</v>
      </c>
      <c r="I75" s="73">
        <v>1189.58</v>
      </c>
      <c r="J75" s="186">
        <f t="shared" si="22"/>
        <v>-9.4155927514627032E-3</v>
      </c>
      <c r="K75" s="186">
        <f t="shared" si="19"/>
        <v>-9.3437708194537214E-3</v>
      </c>
      <c r="L75" s="9"/>
      <c r="M75" s="351"/>
      <c r="N75" s="257"/>
      <c r="O75" s="421"/>
    </row>
    <row r="76" spans="1:16" ht="12.95" customHeight="1">
      <c r="A76" s="407">
        <v>65</v>
      </c>
      <c r="B76" s="408" t="s">
        <v>65</v>
      </c>
      <c r="C76" s="408" t="s">
        <v>130</v>
      </c>
      <c r="D76" s="73">
        <v>288446636</v>
      </c>
      <c r="E76" s="55">
        <f t="shared" si="20"/>
        <v>6.240573831431019E-4</v>
      </c>
      <c r="F76" s="73">
        <v>156.38999999999999</v>
      </c>
      <c r="G76" s="73">
        <v>289205803.30000001</v>
      </c>
      <c r="H76" s="55">
        <f t="shared" si="21"/>
        <v>6.1208917364392716E-4</v>
      </c>
      <c r="I76" s="73">
        <v>156.61000000000001</v>
      </c>
      <c r="J76" s="186">
        <f t="shared" si="22"/>
        <v>2.631915943023901E-3</v>
      </c>
      <c r="K76" s="186">
        <f t="shared" si="19"/>
        <v>1.4067395613532024E-3</v>
      </c>
      <c r="L76" s="9"/>
      <c r="M76" s="351"/>
      <c r="N76" s="257"/>
      <c r="O76" s="421"/>
    </row>
    <row r="77" spans="1:16" ht="12.95" customHeight="1">
      <c r="A77" s="407">
        <v>66</v>
      </c>
      <c r="B77" s="408" t="s">
        <v>134</v>
      </c>
      <c r="C77" s="408" t="s">
        <v>135</v>
      </c>
      <c r="D77" s="73">
        <v>625813807.42999995</v>
      </c>
      <c r="E77" s="55">
        <f t="shared" si="20"/>
        <v>1.353954868101103E-3</v>
      </c>
      <c r="F77" s="73">
        <v>172.45211599999999</v>
      </c>
      <c r="G77" s="73">
        <v>623279447.85000002</v>
      </c>
      <c r="H77" s="55">
        <f t="shared" si="21"/>
        <v>1.3191388202815834E-3</v>
      </c>
      <c r="I77" s="73">
        <v>170.83476899999999</v>
      </c>
      <c r="J77" s="186">
        <f t="shared" si="22"/>
        <v>-4.0497022435597241E-3</v>
      </c>
      <c r="K77" s="186">
        <f t="shared" si="19"/>
        <v>-9.3785280083196858E-3</v>
      </c>
      <c r="L77" s="9"/>
      <c r="M77" s="351"/>
      <c r="N77" s="224"/>
      <c r="O77" s="421"/>
    </row>
    <row r="78" spans="1:16" ht="12.95" customHeight="1">
      <c r="A78" s="407">
        <v>67</v>
      </c>
      <c r="B78" s="408" t="s">
        <v>138</v>
      </c>
      <c r="C78" s="408" t="s">
        <v>141</v>
      </c>
      <c r="D78" s="73">
        <v>2311398956.0999999</v>
      </c>
      <c r="E78" s="55">
        <f t="shared" si="20"/>
        <v>5.0007363717130106E-3</v>
      </c>
      <c r="F78" s="73">
        <v>1.5677000000000001</v>
      </c>
      <c r="G78" s="73">
        <v>2219654301.5500002</v>
      </c>
      <c r="H78" s="55">
        <f t="shared" si="21"/>
        <v>4.697783902356872E-3</v>
      </c>
      <c r="I78" s="73">
        <v>1.5606</v>
      </c>
      <c r="J78" s="186">
        <f t="shared" ref="J78:J85" si="23">((G78-D78)/D78)</f>
        <v>-3.9692262691335439E-2</v>
      </c>
      <c r="K78" s="186">
        <f t="shared" ref="K78:K85" si="24">((I78-F78)/F78)</f>
        <v>-4.5289277285195549E-3</v>
      </c>
      <c r="L78" s="9"/>
      <c r="M78" s="352"/>
      <c r="N78" s="224"/>
      <c r="O78" s="421"/>
    </row>
    <row r="79" spans="1:16" ht="12.95" customHeight="1">
      <c r="A79" s="407">
        <v>68</v>
      </c>
      <c r="B79" s="408" t="s">
        <v>65</v>
      </c>
      <c r="C79" s="408" t="s">
        <v>160</v>
      </c>
      <c r="D79" s="73">
        <v>2054418128.1600001</v>
      </c>
      <c r="E79" s="55">
        <f t="shared" si="20"/>
        <v>4.4447556009676583E-3</v>
      </c>
      <c r="F79" s="73">
        <v>559.87</v>
      </c>
      <c r="G79" s="73">
        <v>1769727427.2</v>
      </c>
      <c r="H79" s="55">
        <f t="shared" si="21"/>
        <v>3.7455368672743407E-3</v>
      </c>
      <c r="I79" s="73">
        <v>518</v>
      </c>
      <c r="J79" s="186">
        <f t="shared" si="23"/>
        <v>-0.13857485828115124</v>
      </c>
      <c r="K79" s="186">
        <f t="shared" si="24"/>
        <v>-7.4785217997035039E-2</v>
      </c>
      <c r="L79" s="9"/>
      <c r="M79" s="264"/>
      <c r="N79" s="224"/>
      <c r="O79" s="421"/>
    </row>
    <row r="80" spans="1:16" ht="12.95" customHeight="1">
      <c r="A80" s="407">
        <v>69</v>
      </c>
      <c r="B80" s="408" t="s">
        <v>7</v>
      </c>
      <c r="C80" s="54" t="s">
        <v>168</v>
      </c>
      <c r="D80" s="73">
        <v>12604717540.15</v>
      </c>
      <c r="E80" s="55">
        <f t="shared" si="20"/>
        <v>2.7270441258895339E-2</v>
      </c>
      <c r="F80" s="96">
        <v>111.39</v>
      </c>
      <c r="G80" s="73">
        <v>12057590068.120001</v>
      </c>
      <c r="H80" s="55">
        <f t="shared" si="21"/>
        <v>2.5519267790338959E-2</v>
      </c>
      <c r="I80" s="96">
        <v>111.47</v>
      </c>
      <c r="J80" s="186">
        <f t="shared" si="23"/>
        <v>-4.3406563478096613E-2</v>
      </c>
      <c r="K80" s="186">
        <f t="shared" si="24"/>
        <v>7.1819732471495009E-4</v>
      </c>
      <c r="L80" s="9"/>
      <c r="M80" s="264"/>
      <c r="N80" s="224"/>
      <c r="O80" s="421"/>
    </row>
    <row r="81" spans="1:15" ht="12.95" customHeight="1">
      <c r="A81" s="407">
        <v>70</v>
      </c>
      <c r="B81" s="408" t="s">
        <v>174</v>
      </c>
      <c r="C81" s="54" t="s">
        <v>177</v>
      </c>
      <c r="D81" s="73">
        <v>435584104.39999998</v>
      </c>
      <c r="E81" s="55">
        <f t="shared" si="20"/>
        <v>9.4239087028422021E-4</v>
      </c>
      <c r="F81" s="96">
        <v>1.21</v>
      </c>
      <c r="G81" s="73">
        <v>423873116.92000002</v>
      </c>
      <c r="H81" s="55">
        <f t="shared" si="21"/>
        <v>8.9710560059649575E-4</v>
      </c>
      <c r="I81" s="96">
        <v>1.2</v>
      </c>
      <c r="J81" s="186">
        <f t="shared" si="23"/>
        <v>-2.6885709009357415E-2</v>
      </c>
      <c r="K81" s="186">
        <f t="shared" si="24"/>
        <v>-8.2644628099173625E-3</v>
      </c>
      <c r="L81" s="9"/>
      <c r="M81" s="264"/>
      <c r="N81" s="224"/>
      <c r="O81" s="421"/>
    </row>
    <row r="82" spans="1:15" ht="12.95" customHeight="1">
      <c r="A82" s="407">
        <v>71</v>
      </c>
      <c r="B82" s="412" t="s">
        <v>113</v>
      </c>
      <c r="C82" s="413" t="s">
        <v>181</v>
      </c>
      <c r="D82" s="73">
        <v>1858195955.3900001</v>
      </c>
      <c r="E82" s="55">
        <f t="shared" si="20"/>
        <v>4.0202268307534695E-3</v>
      </c>
      <c r="F82" s="344">
        <v>41164.370000000003</v>
      </c>
      <c r="G82" s="73">
        <v>1878128691.95</v>
      </c>
      <c r="H82" s="55">
        <f t="shared" si="21"/>
        <v>3.9749625558520921E-3</v>
      </c>
      <c r="I82" s="344">
        <v>41278.22</v>
      </c>
      <c r="J82" s="186">
        <f t="shared" si="23"/>
        <v>1.072692925747782E-2</v>
      </c>
      <c r="K82" s="186">
        <f t="shared" si="24"/>
        <v>2.7657413437882942E-3</v>
      </c>
      <c r="L82" s="9"/>
      <c r="M82" s="264"/>
      <c r="N82" s="224"/>
      <c r="O82" s="421"/>
    </row>
    <row r="83" spans="1:15" ht="12.95" customHeight="1">
      <c r="A83" s="407">
        <v>72</v>
      </c>
      <c r="B83" s="408" t="s">
        <v>9</v>
      </c>
      <c r="C83" s="408" t="s">
        <v>187</v>
      </c>
      <c r="D83" s="73">
        <v>2626751430.52</v>
      </c>
      <c r="E83" s="55">
        <f t="shared" si="20"/>
        <v>5.6830048241495552E-3</v>
      </c>
      <c r="F83" s="344">
        <v>1.0969</v>
      </c>
      <c r="G83" s="73">
        <v>2626751430.52</v>
      </c>
      <c r="H83" s="55">
        <f t="shared" si="21"/>
        <v>5.5593839892872929E-3</v>
      </c>
      <c r="I83" s="344">
        <v>1.0969</v>
      </c>
      <c r="J83" s="186">
        <f t="shared" si="23"/>
        <v>0</v>
      </c>
      <c r="K83" s="186">
        <f t="shared" si="24"/>
        <v>0</v>
      </c>
      <c r="L83" s="9"/>
      <c r="M83" s="264"/>
      <c r="N83" s="224"/>
      <c r="O83" s="421"/>
    </row>
    <row r="84" spans="1:15" ht="12.95" customHeight="1">
      <c r="A84" s="407">
        <v>73</v>
      </c>
      <c r="B84" s="408" t="s">
        <v>190</v>
      </c>
      <c r="C84" s="408" t="s">
        <v>191</v>
      </c>
      <c r="D84" s="73">
        <v>529402095.44999999</v>
      </c>
      <c r="E84" s="55">
        <f t="shared" si="20"/>
        <v>1.1453670977012249E-3</v>
      </c>
      <c r="F84" s="344">
        <v>47499.75</v>
      </c>
      <c r="G84" s="73">
        <v>529966884.44999999</v>
      </c>
      <c r="H84" s="55">
        <f t="shared" si="21"/>
        <v>1.121647590263439E-3</v>
      </c>
      <c r="I84" s="344">
        <v>47550.9</v>
      </c>
      <c r="J84" s="186">
        <f t="shared" si="23"/>
        <v>1.0668431516500149E-3</v>
      </c>
      <c r="K84" s="186">
        <f t="shared" si="24"/>
        <v>1.0768477728830459E-3</v>
      </c>
      <c r="L84" s="9"/>
      <c r="M84" s="264"/>
      <c r="N84" s="224"/>
      <c r="O84" s="421"/>
    </row>
    <row r="85" spans="1:15" ht="12.95" customHeight="1">
      <c r="A85" s="407">
        <v>74</v>
      </c>
      <c r="B85" s="54" t="s">
        <v>11</v>
      </c>
      <c r="C85" s="408" t="s">
        <v>197</v>
      </c>
      <c r="D85" s="73">
        <f>2546928.44*393.45</f>
        <v>1002088994.7179999</v>
      </c>
      <c r="E85" s="55">
        <f t="shared" ref="E85" si="25">(D85/$D$87)</f>
        <v>2.1680302616537248E-3</v>
      </c>
      <c r="F85" s="344">
        <f t="shared" ref="F85" si="26">1.13787110165498*393.45</f>
        <v>447.69538494615188</v>
      </c>
      <c r="G85" s="73">
        <f>2633423.23*395.93</f>
        <v>1042651259.4539</v>
      </c>
      <c r="H85" s="55">
        <f t="shared" ref="H85" si="27">(G85/$G$87)</f>
        <v>2.2067176402263346E-3</v>
      </c>
      <c r="I85" s="344">
        <f>1.0495*395.93</f>
        <v>415.52853500000003</v>
      </c>
      <c r="J85" s="186">
        <f t="shared" si="23"/>
        <v>4.0477707019739059E-2</v>
      </c>
      <c r="K85" s="186">
        <f t="shared" si="24"/>
        <v>-7.184985824685422E-2</v>
      </c>
      <c r="L85" s="9"/>
      <c r="M85" s="264"/>
      <c r="N85" s="224"/>
      <c r="O85" s="421"/>
    </row>
    <row r="86" spans="1:15" ht="12.95" customHeight="1">
      <c r="A86" s="407">
        <v>75</v>
      </c>
      <c r="B86" s="408" t="s">
        <v>208</v>
      </c>
      <c r="C86" s="408" t="s">
        <v>210</v>
      </c>
      <c r="D86" s="73">
        <v>122948922.95</v>
      </c>
      <c r="E86" s="55">
        <f t="shared" si="20"/>
        <v>2.660013102612154E-4</v>
      </c>
      <c r="F86" s="344">
        <v>393.57</v>
      </c>
      <c r="G86" s="73">
        <v>125881556.59999999</v>
      </c>
      <c r="H86" s="55">
        <f t="shared" si="21"/>
        <v>2.6642182514013626E-4</v>
      </c>
      <c r="I86" s="344">
        <v>402.94</v>
      </c>
      <c r="J86" s="186">
        <f t="shared" si="22"/>
        <v>2.3852454984031164E-2</v>
      </c>
      <c r="K86" s="186">
        <f t="shared" si="19"/>
        <v>2.3807708920903538E-2</v>
      </c>
      <c r="L86" s="9"/>
      <c r="M86" s="338"/>
      <c r="N86" s="338"/>
      <c r="O86" s="421"/>
    </row>
    <row r="87" spans="1:15" ht="12.95" customHeight="1">
      <c r="A87" s="237"/>
      <c r="B87" s="238"/>
      <c r="C87" s="239" t="s">
        <v>56</v>
      </c>
      <c r="D87" s="78">
        <f>SUM(D61:D86)</f>
        <v>462211719292.89813</v>
      </c>
      <c r="E87" s="66">
        <f>(D87/$D$125)</f>
        <v>0.30918956763080641</v>
      </c>
      <c r="F87" s="88"/>
      <c r="G87" s="78">
        <f>SUM(G61:G86)</f>
        <v>472489656332.72375</v>
      </c>
      <c r="H87" s="66">
        <f>(G87/$G$125)</f>
        <v>0.31539864287694769</v>
      </c>
      <c r="I87" s="88"/>
      <c r="J87" s="186">
        <f>((G87-D87)/D87)</f>
        <v>2.2236426751682199E-2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3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7">
        <v>76</v>
      </c>
      <c r="B89" s="408" t="s">
        <v>29</v>
      </c>
      <c r="C89" s="408" t="s">
        <v>179</v>
      </c>
      <c r="D89" s="73">
        <v>2264474448.3499999</v>
      </c>
      <c r="E89" s="55">
        <f>(D89/$D$93)</f>
        <v>5.327735306387258E-2</v>
      </c>
      <c r="F89" s="96">
        <v>69.3</v>
      </c>
      <c r="G89" s="73">
        <v>2263838570.8899999</v>
      </c>
      <c r="H89" s="55">
        <f>(G89/$G$93)</f>
        <v>5.3267519640174045E-2</v>
      </c>
      <c r="I89" s="96">
        <v>69.3</v>
      </c>
      <c r="J89" s="186">
        <f>((G89-D89)/D89)</f>
        <v>-2.8080575625985435E-4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7">
        <v>77</v>
      </c>
      <c r="B90" s="408" t="s">
        <v>29</v>
      </c>
      <c r="C90" s="408" t="s">
        <v>31</v>
      </c>
      <c r="D90" s="73">
        <v>9881268722</v>
      </c>
      <c r="E90" s="55">
        <f t="shared" ref="E90:E92" si="28">(D90/$D$93)</f>
        <v>0.23248124650052426</v>
      </c>
      <c r="F90" s="96">
        <v>40.65</v>
      </c>
      <c r="G90" s="73">
        <v>9877813505.1100006</v>
      </c>
      <c r="H90" s="55">
        <f>(G90/$G$93)</f>
        <v>0.23242232535978374</v>
      </c>
      <c r="I90" s="96">
        <v>40.65</v>
      </c>
      <c r="J90" s="186">
        <f>((G90-D90)/D90)</f>
        <v>-3.4967340603809052E-4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7">
        <v>78</v>
      </c>
      <c r="B91" s="54" t="s">
        <v>11</v>
      </c>
      <c r="C91" s="408" t="s">
        <v>32</v>
      </c>
      <c r="D91" s="73">
        <v>30350365696.451077</v>
      </c>
      <c r="E91" s="55">
        <f t="shared" ref="E91" si="29">(D91/$D$93)</f>
        <v>0.71406729716278416</v>
      </c>
      <c r="F91" s="96">
        <v>11.37</v>
      </c>
      <c r="G91" s="73">
        <v>30350365696.451077</v>
      </c>
      <c r="H91" s="55">
        <f>(G91/$G$93)</f>
        <v>0.71413603496763089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9"/>
    </row>
    <row r="92" spans="1:15" ht="12.95" customHeight="1">
      <c r="A92" s="407">
        <v>79</v>
      </c>
      <c r="B92" s="408" t="s">
        <v>14</v>
      </c>
      <c r="C92" s="408" t="s">
        <v>219</v>
      </c>
      <c r="D92" s="73">
        <v>7400000</v>
      </c>
      <c r="E92" s="55">
        <f t="shared" si="28"/>
        <v>1.7410327281896579E-4</v>
      </c>
      <c r="F92" s="96">
        <v>100</v>
      </c>
      <c r="G92" s="73">
        <v>7400000</v>
      </c>
      <c r="H92" s="55">
        <f>(G92/$G$93)</f>
        <v>1.7412003241128678E-4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42503508866.801079</v>
      </c>
      <c r="E93" s="66">
        <f>(D93/$D$125)</f>
        <v>2.8432082054134736E-2</v>
      </c>
      <c r="F93" s="88"/>
      <c r="G93" s="78">
        <f>SUM(G89:G92)</f>
        <v>42499417772.45108</v>
      </c>
      <c r="H93" s="66">
        <f>(G93/$G$125)</f>
        <v>2.8369422502346423E-2</v>
      </c>
      <c r="I93" s="88"/>
      <c r="J93" s="186">
        <f>((G93-D93)/D93)</f>
        <v>-9.6253096722420791E-5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3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7">
        <v>80</v>
      </c>
      <c r="B95" s="408" t="s">
        <v>7</v>
      </c>
      <c r="C95" s="408" t="s">
        <v>35</v>
      </c>
      <c r="D95" s="73">
        <v>1886929993.48</v>
      </c>
      <c r="E95" s="55">
        <f>(D95/$D$115)</f>
        <v>6.1820884309968058E-2</v>
      </c>
      <c r="F95" s="73">
        <v>3315.18</v>
      </c>
      <c r="G95" s="73">
        <v>1905218638.78</v>
      </c>
      <c r="H95" s="55">
        <f t="shared" ref="H95:H114" si="30">(G95/$G$115)</f>
        <v>6.2904461950795604E-2</v>
      </c>
      <c r="I95" s="73">
        <v>3291.73</v>
      </c>
      <c r="J95" s="186">
        <f>((G95-D95)/D95)</f>
        <v>9.6922754756104297E-3</v>
      </c>
      <c r="K95" s="186">
        <f t="shared" ref="K95:K105" si="31">((I95-F95)/F95)</f>
        <v>-7.0735224030067205E-3</v>
      </c>
      <c r="L95" s="9"/>
      <c r="M95" s="4"/>
      <c r="N95" s="226"/>
      <c r="O95"/>
    </row>
    <row r="96" spans="1:15" ht="12.95" customHeight="1">
      <c r="A96" s="407">
        <v>81</v>
      </c>
      <c r="B96" s="408" t="s">
        <v>14</v>
      </c>
      <c r="C96" s="408" t="s">
        <v>33</v>
      </c>
      <c r="D96" s="73">
        <v>189131092</v>
      </c>
      <c r="E96" s="55">
        <f t="shared" ref="E96:E114" si="32">(D96/$D$115)</f>
        <v>6.1964415205390368E-3</v>
      </c>
      <c r="F96" s="73">
        <v>140.81</v>
      </c>
      <c r="G96" s="73">
        <v>186548809</v>
      </c>
      <c r="H96" s="65">
        <f t="shared" si="30"/>
        <v>6.1592681379713157E-3</v>
      </c>
      <c r="I96" s="73">
        <v>138.88</v>
      </c>
      <c r="J96" s="186">
        <f>((G96-D96)/D96)</f>
        <v>-1.3653402900037187E-2</v>
      </c>
      <c r="K96" s="186">
        <f t="shared" si="31"/>
        <v>-1.3706412896811354E-2</v>
      </c>
      <c r="L96" s="9"/>
      <c r="M96" s="4"/>
      <c r="N96" s="349"/>
      <c r="O96" s="279"/>
    </row>
    <row r="97" spans="1:18" ht="12.95" customHeight="1">
      <c r="A97" s="407">
        <v>82</v>
      </c>
      <c r="B97" s="408" t="s">
        <v>55</v>
      </c>
      <c r="C97" s="408" t="s">
        <v>99</v>
      </c>
      <c r="D97" s="73">
        <v>1007011687.61</v>
      </c>
      <c r="E97" s="55">
        <f t="shared" si="32"/>
        <v>3.2992402078314491E-2</v>
      </c>
      <c r="F97" s="73">
        <v>1.4809000000000001</v>
      </c>
      <c r="G97" s="73">
        <v>988632899.74000001</v>
      </c>
      <c r="H97" s="65">
        <f t="shared" si="30"/>
        <v>3.2641618845815158E-2</v>
      </c>
      <c r="I97" s="73">
        <v>1.4537</v>
      </c>
      <c r="J97" s="186">
        <f t="shared" ref="J97:J102" si="33">((G97-D97)/D97)</f>
        <v>-1.8250818829739168E-2</v>
      </c>
      <c r="K97" s="186">
        <f t="shared" si="31"/>
        <v>-1.8367209129583437E-2</v>
      </c>
      <c r="L97" s="9"/>
      <c r="M97" s="4"/>
      <c r="N97" s="438"/>
      <c r="O97" s="61"/>
    </row>
    <row r="98" spans="1:18" ht="12.95" customHeight="1">
      <c r="A98" s="407">
        <v>83</v>
      </c>
      <c r="B98" s="408" t="s">
        <v>9</v>
      </c>
      <c r="C98" s="408" t="s">
        <v>199</v>
      </c>
      <c r="D98" s="73">
        <v>4121902446.3000002</v>
      </c>
      <c r="E98" s="55">
        <f t="shared" si="32"/>
        <v>0.13504457248026014</v>
      </c>
      <c r="F98" s="73">
        <v>416.46249999999998</v>
      </c>
      <c r="G98" s="73">
        <v>4121902446.3000002</v>
      </c>
      <c r="H98" s="65">
        <f t="shared" si="30"/>
        <v>0.13609254618892588</v>
      </c>
      <c r="I98" s="73">
        <v>416.46249999999998</v>
      </c>
      <c r="J98" s="186">
        <f>((G98-D98)/D98)</f>
        <v>0</v>
      </c>
      <c r="K98" s="186">
        <f t="shared" si="31"/>
        <v>0</v>
      </c>
      <c r="L98" s="9"/>
      <c r="M98" s="4"/>
      <c r="N98" s="438"/>
      <c r="O98" s="277"/>
    </row>
    <row r="99" spans="1:18" ht="15.75" customHeight="1">
      <c r="A99" s="407">
        <v>84</v>
      </c>
      <c r="B99" s="408" t="s">
        <v>18</v>
      </c>
      <c r="C99" s="408" t="s">
        <v>19</v>
      </c>
      <c r="D99" s="73">
        <v>2549984507.27</v>
      </c>
      <c r="E99" s="55">
        <f t="shared" si="32"/>
        <v>8.3544327431785276E-2</v>
      </c>
      <c r="F99" s="73">
        <v>12.8231</v>
      </c>
      <c r="G99" s="73">
        <v>2522226534.0900002</v>
      </c>
      <c r="H99" s="65">
        <f t="shared" si="30"/>
        <v>8.3276165693270982E-2</v>
      </c>
      <c r="I99" s="73">
        <v>12.6823</v>
      </c>
      <c r="J99" s="186">
        <f>((G99-D99)/D99)</f>
        <v>-1.0885545814440014E-2</v>
      </c>
      <c r="K99" s="186">
        <f t="shared" si="31"/>
        <v>-1.0980184198828714E-2</v>
      </c>
      <c r="L99" s="9"/>
      <c r="M99" s="313"/>
      <c r="N99" s="366"/>
      <c r="O99" s="364"/>
      <c r="P99" s="357"/>
      <c r="Q99" s="296"/>
      <c r="R99" s="380">
        <v>2301437352.3499999</v>
      </c>
    </row>
    <row r="100" spans="1:18" ht="12.95" customHeight="1" thickBot="1">
      <c r="A100" s="407">
        <v>85</v>
      </c>
      <c r="B100" s="54" t="s">
        <v>34</v>
      </c>
      <c r="C100" s="54" t="s">
        <v>163</v>
      </c>
      <c r="D100" s="73">
        <v>4320296193.5699997</v>
      </c>
      <c r="E100" s="55">
        <f t="shared" si="32"/>
        <v>0.14154448341504791</v>
      </c>
      <c r="F100" s="73">
        <v>192.43</v>
      </c>
      <c r="G100" s="73">
        <v>4327766908.1599998</v>
      </c>
      <c r="H100" s="65">
        <f t="shared" si="30"/>
        <v>0.14288955779930237</v>
      </c>
      <c r="I100" s="73">
        <v>190.5</v>
      </c>
      <c r="J100" s="186">
        <f t="shared" si="33"/>
        <v>1.7292135203875595E-3</v>
      </c>
      <c r="K100" s="186">
        <f t="shared" si="31"/>
        <v>-1.0029621160941676E-2</v>
      </c>
      <c r="L100" s="9"/>
      <c r="M100" s="305"/>
      <c r="N100" s="365"/>
      <c r="O100" s="363"/>
      <c r="P100" s="358"/>
      <c r="Q100" s="298"/>
      <c r="R100" s="381"/>
    </row>
    <row r="101" spans="1:18" ht="12.75" customHeight="1">
      <c r="A101" s="407">
        <v>86</v>
      </c>
      <c r="B101" s="411" t="s">
        <v>137</v>
      </c>
      <c r="C101" s="411" t="s">
        <v>202</v>
      </c>
      <c r="D101" s="73">
        <v>5309506272.79</v>
      </c>
      <c r="E101" s="55">
        <f t="shared" si="32"/>
        <v>0.17395365708710878</v>
      </c>
      <c r="F101" s="73">
        <v>115.05</v>
      </c>
      <c r="G101" s="73">
        <v>5257604699.8400002</v>
      </c>
      <c r="H101" s="65">
        <f t="shared" si="30"/>
        <v>0.17358994293966656</v>
      </c>
      <c r="I101" s="73">
        <v>115.05</v>
      </c>
      <c r="J101" s="186">
        <f>((G101-D101)/D101)</f>
        <v>-9.7752164294415567E-3</v>
      </c>
      <c r="K101" s="186">
        <f t="shared" si="31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407">
        <v>87</v>
      </c>
      <c r="B102" s="408" t="s">
        <v>11</v>
      </c>
      <c r="C102" s="73" t="s">
        <v>12</v>
      </c>
      <c r="D102" s="73">
        <v>2288708616</v>
      </c>
      <c r="E102" s="55">
        <f t="shared" si="32"/>
        <v>7.4984228910378384E-2</v>
      </c>
      <c r="F102" s="73">
        <v>4021.33</v>
      </c>
      <c r="G102" s="73">
        <v>2293850614.77</v>
      </c>
      <c r="H102" s="65">
        <f t="shared" si="30"/>
        <v>7.5735894967942557E-2</v>
      </c>
      <c r="I102" s="73">
        <v>3943.61</v>
      </c>
      <c r="J102" s="186">
        <f t="shared" si="33"/>
        <v>2.2466812656067622E-3</v>
      </c>
      <c r="K102" s="186">
        <f t="shared" si="31"/>
        <v>-1.9326939097263792E-2</v>
      </c>
      <c r="L102" s="9"/>
      <c r="M102" s="4"/>
      <c r="N102" s="298"/>
      <c r="O102" s="298"/>
      <c r="P102" s="298"/>
      <c r="Q102" s="307"/>
    </row>
    <row r="103" spans="1:18" ht="13.5" customHeight="1">
      <c r="A103" s="407">
        <v>88</v>
      </c>
      <c r="B103" s="54" t="s">
        <v>60</v>
      </c>
      <c r="C103" s="73" t="s">
        <v>204</v>
      </c>
      <c r="D103" s="73">
        <v>1872327628.51</v>
      </c>
      <c r="E103" s="55">
        <f t="shared" si="32"/>
        <v>6.1342471693399583E-2</v>
      </c>
      <c r="F103" s="73">
        <v>1.1023000000000001</v>
      </c>
      <c r="G103" s="73">
        <v>1838944174.0899999</v>
      </c>
      <c r="H103" s="65">
        <f t="shared" si="30"/>
        <v>6.0716282884338939E-2</v>
      </c>
      <c r="I103" s="73">
        <v>1.0842000000000001</v>
      </c>
      <c r="J103" s="186">
        <f>((G103-D103)/D103)</f>
        <v>-1.7829921383239244E-2</v>
      </c>
      <c r="K103" s="186">
        <f t="shared" si="31"/>
        <v>-1.6420212283407426E-2</v>
      </c>
      <c r="L103" s="9"/>
      <c r="M103" s="4"/>
      <c r="N103" s="308"/>
      <c r="O103" s="308"/>
      <c r="P103" s="308"/>
      <c r="Q103" s="308"/>
    </row>
    <row r="104" spans="1:18" ht="12.95" customHeight="1">
      <c r="A104" s="407">
        <v>89</v>
      </c>
      <c r="B104" s="54" t="s">
        <v>76</v>
      </c>
      <c r="C104" s="408" t="s">
        <v>41</v>
      </c>
      <c r="D104" s="73">
        <v>1081046924.5599999</v>
      </c>
      <c r="E104" s="55">
        <f t="shared" si="32"/>
        <v>3.5417994884704707E-2</v>
      </c>
      <c r="F104" s="74">
        <v>552.20000000000005</v>
      </c>
      <c r="G104" s="73">
        <v>1102300686.02</v>
      </c>
      <c r="H104" s="65">
        <f t="shared" si="30"/>
        <v>3.639457968271944E-2</v>
      </c>
      <c r="I104" s="74">
        <v>552.20000000000005</v>
      </c>
      <c r="J104" s="186">
        <f>((G104-D104)/D104)</f>
        <v>1.96603505149886E-2</v>
      </c>
      <c r="K104" s="186">
        <f t="shared" si="31"/>
        <v>0</v>
      </c>
      <c r="L104" s="9"/>
      <c r="M104" s="293"/>
      <c r="N104" s="255"/>
    </row>
    <row r="105" spans="1:18" ht="12.95" customHeight="1">
      <c r="A105" s="407">
        <v>90</v>
      </c>
      <c r="B105" s="54" t="s">
        <v>65</v>
      </c>
      <c r="C105" s="408" t="s">
        <v>71</v>
      </c>
      <c r="D105" s="73">
        <v>2086799144.29</v>
      </c>
      <c r="E105" s="55">
        <f t="shared" si="32"/>
        <v>6.8369133419395087E-2</v>
      </c>
      <c r="F105" s="74">
        <v>2.93</v>
      </c>
      <c r="G105" s="73">
        <v>2008465191.3599999</v>
      </c>
      <c r="H105" s="65">
        <f t="shared" si="30"/>
        <v>6.6313345690500278E-2</v>
      </c>
      <c r="I105" s="74">
        <v>2.82</v>
      </c>
      <c r="J105" s="186">
        <f>((G105-D105)/D105)</f>
        <v>-3.7537849842588442E-2</v>
      </c>
      <c r="K105" s="186">
        <f t="shared" si="31"/>
        <v>-3.7542662116041063E-2</v>
      </c>
      <c r="L105" s="9"/>
      <c r="M105" s="209"/>
    </row>
    <row r="106" spans="1:18" ht="12.95" customHeight="1" thickBot="1">
      <c r="A106" s="407">
        <v>91</v>
      </c>
      <c r="B106" s="54" t="s">
        <v>115</v>
      </c>
      <c r="C106" s="410" t="s">
        <v>67</v>
      </c>
      <c r="D106" s="73">
        <v>180305307.34</v>
      </c>
      <c r="E106" s="55">
        <f t="shared" si="32"/>
        <v>5.9072851584610316E-3</v>
      </c>
      <c r="F106" s="74">
        <v>1.681454</v>
      </c>
      <c r="G106" s="73">
        <v>166111639.18000001</v>
      </c>
      <c r="H106" s="65">
        <f t="shared" si="30"/>
        <v>5.4844956235960834E-3</v>
      </c>
      <c r="I106" s="74">
        <v>1.6818029999999999</v>
      </c>
      <c r="J106" s="186">
        <f>((G106-D106)/D106)</f>
        <v>-7.8720190600020057E-2</v>
      </c>
      <c r="K106" s="186">
        <f t="shared" ref="K106:K114" si="34">((I106-F106)/F106)</f>
        <v>2.0755845833423495E-4</v>
      </c>
      <c r="L106" s="9"/>
      <c r="M106" s="293"/>
      <c r="N106" s="294"/>
      <c r="O106" s="255"/>
    </row>
    <row r="107" spans="1:18" ht="12.95" customHeight="1">
      <c r="A107" s="407">
        <v>92</v>
      </c>
      <c r="B107" s="408" t="s">
        <v>55</v>
      </c>
      <c r="C107" s="408" t="s">
        <v>131</v>
      </c>
      <c r="D107" s="73">
        <v>563142648.23000002</v>
      </c>
      <c r="E107" s="55">
        <f t="shared" si="32"/>
        <v>1.8450062602497326E-2</v>
      </c>
      <c r="F107" s="74">
        <v>1.1313</v>
      </c>
      <c r="G107" s="73">
        <v>553536434.42999995</v>
      </c>
      <c r="H107" s="65">
        <f t="shared" si="30"/>
        <v>1.8276071244126502E-2</v>
      </c>
      <c r="I107" s="74">
        <v>1.1120000000000001</v>
      </c>
      <c r="J107" s="186">
        <f t="shared" ref="J107:J114" si="35">((G107-D107)/D107)</f>
        <v>-1.7058224643779207E-2</v>
      </c>
      <c r="K107" s="186">
        <f t="shared" si="34"/>
        <v>-1.7060019446654178E-2</v>
      </c>
      <c r="L107" s="9"/>
      <c r="M107" s="4"/>
      <c r="Q107" s="308"/>
    </row>
    <row r="108" spans="1:18" ht="12.95" customHeight="1">
      <c r="A108" s="407">
        <v>93</v>
      </c>
      <c r="B108" s="408" t="s">
        <v>138</v>
      </c>
      <c r="C108" s="408" t="s">
        <v>140</v>
      </c>
      <c r="D108" s="73">
        <v>755409867.13999999</v>
      </c>
      <c r="E108" s="55">
        <f t="shared" si="32"/>
        <v>2.4749252046676561E-2</v>
      </c>
      <c r="F108" s="74">
        <v>1.2172000000000001</v>
      </c>
      <c r="G108" s="73">
        <v>738001239.70000005</v>
      </c>
      <c r="H108" s="65">
        <f t="shared" si="30"/>
        <v>2.4366531986100979E-2</v>
      </c>
      <c r="I108" s="74">
        <v>1.2116</v>
      </c>
      <c r="J108" s="186">
        <f t="shared" si="35"/>
        <v>-2.304527409194352E-2</v>
      </c>
      <c r="K108" s="186">
        <f t="shared" si="34"/>
        <v>-4.6007229707525875E-3</v>
      </c>
      <c r="L108" s="9"/>
      <c r="M108" s="4"/>
    </row>
    <row r="109" spans="1:18" ht="12.95" customHeight="1">
      <c r="A109" s="407">
        <v>94</v>
      </c>
      <c r="B109" s="408" t="s">
        <v>112</v>
      </c>
      <c r="C109" s="408" t="s">
        <v>142</v>
      </c>
      <c r="D109" s="73">
        <v>261777805.03324655</v>
      </c>
      <c r="E109" s="55">
        <f t="shared" si="32"/>
        <v>8.5765425616195438E-3</v>
      </c>
      <c r="F109" s="74">
        <v>130.78</v>
      </c>
      <c r="G109" s="73">
        <v>258297486.28639725</v>
      </c>
      <c r="H109" s="65">
        <f t="shared" si="30"/>
        <v>8.5281888741615582E-3</v>
      </c>
      <c r="I109" s="74">
        <v>129.04</v>
      </c>
      <c r="J109" s="186">
        <f t="shared" si="35"/>
        <v>-1.3294934405945102E-2</v>
      </c>
      <c r="K109" s="186">
        <f t="shared" si="34"/>
        <v>-1.3304786664627689E-2</v>
      </c>
      <c r="L109" s="9"/>
      <c r="N109" s="376"/>
    </row>
    <row r="110" spans="1:18" ht="12.95" customHeight="1">
      <c r="A110" s="407">
        <v>95</v>
      </c>
      <c r="B110" s="408" t="s">
        <v>50</v>
      </c>
      <c r="C110" s="408" t="s">
        <v>148</v>
      </c>
      <c r="D110" s="73">
        <v>172174659.53</v>
      </c>
      <c r="E110" s="55">
        <f t="shared" si="32"/>
        <v>5.6409033428325159E-3</v>
      </c>
      <c r="F110" s="74">
        <v>3.7166999999999999</v>
      </c>
      <c r="G110" s="73">
        <v>172523304.52000001</v>
      </c>
      <c r="H110" s="65">
        <f t="shared" si="30"/>
        <v>5.6961891007707198E-3</v>
      </c>
      <c r="I110" s="74">
        <v>3.722</v>
      </c>
      <c r="J110" s="186">
        <f t="shared" si="35"/>
        <v>2.0249494957721176E-3</v>
      </c>
      <c r="K110" s="186">
        <f t="shared" si="34"/>
        <v>1.425996179406485E-3</v>
      </c>
      <c r="L110" s="9"/>
      <c r="M110" s="4"/>
    </row>
    <row r="111" spans="1:18" ht="12.95" customHeight="1">
      <c r="A111" s="407">
        <v>96</v>
      </c>
      <c r="B111" s="408" t="s">
        <v>113</v>
      </c>
      <c r="C111" s="408" t="s">
        <v>200</v>
      </c>
      <c r="D111" s="73">
        <v>424192975.17000002</v>
      </c>
      <c r="E111" s="55">
        <f t="shared" si="32"/>
        <v>1.3897698872612508E-2</v>
      </c>
      <c r="F111" s="74">
        <v>136.21</v>
      </c>
      <c r="G111" s="73">
        <v>426833938.51999998</v>
      </c>
      <c r="H111" s="65">
        <f t="shared" si="30"/>
        <v>1.4092744369818215E-2</v>
      </c>
      <c r="I111" s="74">
        <v>134.1</v>
      </c>
      <c r="J111" s="186">
        <f>((G111-D111)/D111)</f>
        <v>6.2258535727555816E-3</v>
      </c>
      <c r="K111" s="186">
        <f t="shared" si="34"/>
        <v>-1.5490786285882192E-2</v>
      </c>
      <c r="L111" s="9"/>
      <c r="M111" s="4"/>
    </row>
    <row r="112" spans="1:18" ht="12.95" customHeight="1">
      <c r="A112" s="407">
        <v>97</v>
      </c>
      <c r="B112" s="408" t="s">
        <v>134</v>
      </c>
      <c r="C112" s="408" t="s">
        <v>166</v>
      </c>
      <c r="D112" s="73">
        <v>102484506.11</v>
      </c>
      <c r="E112" s="55">
        <f t="shared" si="32"/>
        <v>3.3576671194387253E-3</v>
      </c>
      <c r="F112" s="74">
        <v>148.48110299999999</v>
      </c>
      <c r="G112" s="73">
        <v>89835520.5</v>
      </c>
      <c r="H112" s="65">
        <f t="shared" si="30"/>
        <v>2.9660926919866798E-3</v>
      </c>
      <c r="I112" s="74">
        <v>145.46715</v>
      </c>
      <c r="J112" s="186">
        <f>((G112-D112)/D112)</f>
        <v>-0.1234233943267817</v>
      </c>
      <c r="K112" s="186">
        <f>((I112-F112)/F112)</f>
        <v>-2.0298562841360269E-2</v>
      </c>
      <c r="L112" s="9"/>
      <c r="M112" s="4"/>
    </row>
    <row r="113" spans="1:16" ht="12.95" customHeight="1">
      <c r="A113" s="407">
        <v>98</v>
      </c>
      <c r="B113" s="408" t="s">
        <v>133</v>
      </c>
      <c r="C113" s="408" t="s">
        <v>186</v>
      </c>
      <c r="D113" s="73">
        <v>1334433354.1900001</v>
      </c>
      <c r="E113" s="55">
        <f t="shared" ref="E113" si="36">(D113/$D$115)</f>
        <v>4.3719613495887238E-2</v>
      </c>
      <c r="F113" s="74">
        <v>2.3469000000000002</v>
      </c>
      <c r="G113" s="416">
        <v>1313935406.2</v>
      </c>
      <c r="H113" s="65">
        <f t="shared" ref="H113" si="37">(G113/$G$115)</f>
        <v>4.3382107482444761E-2</v>
      </c>
      <c r="I113" s="74">
        <v>2.3105000000000002</v>
      </c>
      <c r="J113" s="186">
        <f t="shared" ref="J113" si="38">((G113-D113)/D113)</f>
        <v>-1.53607881020347E-2</v>
      </c>
      <c r="K113" s="186">
        <f t="shared" ref="K113" si="39">((I113-F113)/F113)</f>
        <v>-1.5509821466615529E-2</v>
      </c>
      <c r="L113" s="9"/>
      <c r="M113" s="4"/>
    </row>
    <row r="114" spans="1:16" ht="12.95" customHeight="1">
      <c r="A114" s="407">
        <v>99</v>
      </c>
      <c r="B114" s="408" t="s">
        <v>208</v>
      </c>
      <c r="C114" s="408" t="s">
        <v>209</v>
      </c>
      <c r="D114" s="73">
        <v>14967565.630000001</v>
      </c>
      <c r="E114" s="55">
        <f t="shared" si="32"/>
        <v>4.9037756907322795E-4</v>
      </c>
      <c r="F114" s="74">
        <v>0.99450000000000005</v>
      </c>
      <c r="G114" s="73">
        <v>14959413.619999999</v>
      </c>
      <c r="H114" s="65">
        <f t="shared" si="30"/>
        <v>4.9391384574532524E-4</v>
      </c>
      <c r="I114" s="74">
        <v>0.99399999999999999</v>
      </c>
      <c r="J114" s="186">
        <f t="shared" si="35"/>
        <v>-5.4464501452809993E-4</v>
      </c>
      <c r="K114" s="186">
        <f t="shared" si="34"/>
        <v>-5.0276520864761781E-4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30522533194.753242</v>
      </c>
      <c r="E115" s="66">
        <f>(D115/$D$125)</f>
        <v>2.0417588839850287E-2</v>
      </c>
      <c r="F115" s="68"/>
      <c r="G115" s="69">
        <f>SUM(G95:G114)</f>
        <v>30287495985.1064</v>
      </c>
      <c r="H115" s="66">
        <f>(G115/$G$125)</f>
        <v>2.0217659798073259E-2</v>
      </c>
      <c r="I115" s="68"/>
      <c r="J115" s="186">
        <f>((G115-D115)/D115)</f>
        <v>-7.7004489813199822E-3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3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7">
        <v>100</v>
      </c>
      <c r="B117" s="408" t="s">
        <v>18</v>
      </c>
      <c r="C117" s="54" t="s">
        <v>36</v>
      </c>
      <c r="D117" s="84">
        <v>621794687.03999996</v>
      </c>
      <c r="E117" s="55">
        <f>(D117/$D$124)</f>
        <v>4.0886341641835938E-2</v>
      </c>
      <c r="F117" s="368">
        <v>14.1035</v>
      </c>
      <c r="G117" s="84">
        <v>612994813.14999998</v>
      </c>
      <c r="H117" s="55">
        <f t="shared" ref="H117:H123" si="40">(G117/$G$124)</f>
        <v>4.0033998287808716E-2</v>
      </c>
      <c r="I117" s="368">
        <v>13.902799999999999</v>
      </c>
      <c r="J117" s="186">
        <f t="shared" ref="J117:J124" si="41">((G117-D117)/D117)</f>
        <v>-1.4152378708623303E-2</v>
      </c>
      <c r="K117" s="230">
        <f t="shared" ref="K117:K123" si="42">((I117-F117)/F117)</f>
        <v>-1.4230510157053299E-2</v>
      </c>
      <c r="L117" s="9"/>
      <c r="M117" s="367"/>
      <c r="N117" s="365"/>
      <c r="O117" s="302"/>
      <c r="P117" s="424"/>
    </row>
    <row r="118" spans="1:16" ht="12" customHeight="1" thickBot="1">
      <c r="A118" s="407">
        <v>101</v>
      </c>
      <c r="B118" s="408" t="s">
        <v>37</v>
      </c>
      <c r="C118" s="54" t="s">
        <v>165</v>
      </c>
      <c r="D118" s="84">
        <v>2980180011.5599999</v>
      </c>
      <c r="E118" s="55">
        <f t="shared" ref="E118:E123" si="43">(D118/$D$124)</f>
        <v>0.19596284858409255</v>
      </c>
      <c r="F118" s="368">
        <v>1.49</v>
      </c>
      <c r="G118" s="84">
        <v>2955815334.6900001</v>
      </c>
      <c r="H118" s="55">
        <f t="shared" si="40"/>
        <v>0.19304095811183003</v>
      </c>
      <c r="I118" s="368">
        <v>1.48</v>
      </c>
      <c r="J118" s="230">
        <f t="shared" si="41"/>
        <v>-8.175572205534656E-3</v>
      </c>
      <c r="K118" s="230">
        <f t="shared" si="42"/>
        <v>-6.7114093959731603E-3</v>
      </c>
      <c r="L118" s="9"/>
      <c r="M118" s="314"/>
      <c r="N118" s="312"/>
      <c r="O118" s="303"/>
      <c r="P118" s="425"/>
    </row>
    <row r="119" spans="1:16" ht="12" customHeight="1" thickBot="1">
      <c r="A119" s="407">
        <v>102</v>
      </c>
      <c r="B119" s="408" t="s">
        <v>7</v>
      </c>
      <c r="C119" s="54" t="s">
        <v>39</v>
      </c>
      <c r="D119" s="76">
        <v>1646121074.8299999</v>
      </c>
      <c r="E119" s="55">
        <f t="shared" si="43"/>
        <v>0.10824130545360532</v>
      </c>
      <c r="F119" s="76">
        <v>1.24</v>
      </c>
      <c r="G119" s="76">
        <v>1618524582.3900001</v>
      </c>
      <c r="H119" s="55">
        <f t="shared" si="40"/>
        <v>0.10570401081733458</v>
      </c>
      <c r="I119" s="76">
        <v>1.22</v>
      </c>
      <c r="J119" s="186">
        <f t="shared" si="41"/>
        <v>-1.676455812513657E-2</v>
      </c>
      <c r="K119" s="186">
        <f t="shared" si="42"/>
        <v>-1.612903225806453E-2</v>
      </c>
      <c r="L119" s="9"/>
      <c r="M119" s="422"/>
      <c r="N119" s="297"/>
      <c r="O119" s="298"/>
    </row>
    <row r="120" spans="1:16" ht="12" customHeight="1" thickBot="1">
      <c r="A120" s="407">
        <v>103</v>
      </c>
      <c r="B120" s="414" t="s">
        <v>9</v>
      </c>
      <c r="C120" s="408" t="s">
        <v>40</v>
      </c>
      <c r="D120" s="76">
        <v>368737684.66000003</v>
      </c>
      <c r="E120" s="55">
        <f t="shared" si="43"/>
        <v>2.4246484033174875E-2</v>
      </c>
      <c r="F120" s="76">
        <v>36.901899999999998</v>
      </c>
      <c r="G120" s="76">
        <v>368737684.66000003</v>
      </c>
      <c r="H120" s="55">
        <f t="shared" si="40"/>
        <v>2.4081841346211712E-2</v>
      </c>
      <c r="I120" s="76">
        <v>36.901899999999998</v>
      </c>
      <c r="J120" s="186">
        <f t="shared" si="41"/>
        <v>0</v>
      </c>
      <c r="K120" s="186">
        <f t="shared" si="42"/>
        <v>0</v>
      </c>
      <c r="L120" s="9"/>
      <c r="M120" s="423"/>
      <c r="P120" s="300"/>
    </row>
    <row r="121" spans="1:16" ht="12" customHeight="1">
      <c r="A121" s="407">
        <v>104</v>
      </c>
      <c r="B121" s="408" t="s">
        <v>7</v>
      </c>
      <c r="C121" s="408" t="s">
        <v>89</v>
      </c>
      <c r="D121" s="73">
        <v>263113992.13999999</v>
      </c>
      <c r="E121" s="55">
        <f t="shared" si="43"/>
        <v>1.7301158722656196E-2</v>
      </c>
      <c r="F121" s="96">
        <v>225.92</v>
      </c>
      <c r="G121" s="73">
        <v>263861568.02000001</v>
      </c>
      <c r="H121" s="55">
        <f t="shared" si="40"/>
        <v>1.7232500725493625E-2</v>
      </c>
      <c r="I121" s="96">
        <v>223</v>
      </c>
      <c r="J121" s="186">
        <f>((G121-D121)/D121)</f>
        <v>2.8412623514231365E-3</v>
      </c>
      <c r="K121" s="186">
        <f t="shared" si="42"/>
        <v>-1.29249291784702E-2</v>
      </c>
      <c r="L121" s="9"/>
      <c r="M121" s="355"/>
      <c r="N121" s="10"/>
      <c r="P121" s="353"/>
    </row>
    <row r="122" spans="1:16" ht="12" customHeight="1">
      <c r="A122" s="407">
        <v>105</v>
      </c>
      <c r="B122" s="54" t="s">
        <v>34</v>
      </c>
      <c r="C122" s="54" t="s">
        <v>185</v>
      </c>
      <c r="D122" s="73">
        <v>8751127200.8700008</v>
      </c>
      <c r="E122" s="55">
        <f t="shared" ref="E122" si="44">(D122/$D$124)</f>
        <v>0.57543363419397786</v>
      </c>
      <c r="F122" s="96">
        <v>110.97</v>
      </c>
      <c r="G122" s="73">
        <v>8893367914.3500004</v>
      </c>
      <c r="H122" s="55">
        <f t="shared" ref="H122" si="45">(G122/$G$124)</f>
        <v>0.58081580499249441</v>
      </c>
      <c r="I122" s="96">
        <v>110.78</v>
      </c>
      <c r="J122" s="186">
        <f t="shared" ref="J122" si="46">((G122-D122)/D122)</f>
        <v>1.6253987653825734E-2</v>
      </c>
      <c r="K122" s="186">
        <f t="shared" ref="K122" si="47">((I122-F122)/F122)</f>
        <v>-1.7121744615661687E-3</v>
      </c>
      <c r="L122" s="9"/>
      <c r="M122" s="355"/>
      <c r="N122" s="10"/>
      <c r="P122" s="404"/>
    </row>
    <row r="123" spans="1:16" ht="12" customHeight="1" thickBot="1">
      <c r="A123" s="407">
        <v>106</v>
      </c>
      <c r="B123" s="408" t="s">
        <v>55</v>
      </c>
      <c r="C123" s="408" t="s">
        <v>220</v>
      </c>
      <c r="D123" s="73">
        <v>576808032.24000001</v>
      </c>
      <c r="E123" s="55">
        <f t="shared" si="43"/>
        <v>3.7928227370657208E-2</v>
      </c>
      <c r="F123" s="96">
        <v>1.0169999999999999</v>
      </c>
      <c r="G123" s="73">
        <v>598554009.38999999</v>
      </c>
      <c r="H123" s="55">
        <f t="shared" si="40"/>
        <v>3.9090885718826907E-2</v>
      </c>
      <c r="I123" s="96">
        <v>1.0181</v>
      </c>
      <c r="J123" s="186">
        <f t="shared" si="41"/>
        <v>3.7700544955226706E-2</v>
      </c>
      <c r="K123" s="186">
        <f t="shared" si="42"/>
        <v>1.081612586037464E-3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15207882683.340002</v>
      </c>
      <c r="E124" s="66">
        <f>(D124/$D$125)</f>
        <v>1.0173084054717023E-2</v>
      </c>
      <c r="F124" s="88"/>
      <c r="G124" s="91">
        <f>SUM(G117:G123)</f>
        <v>15311855906.650002</v>
      </c>
      <c r="H124" s="66">
        <f>(G124/$G$125)</f>
        <v>1.0221046129069121E-2</v>
      </c>
      <c r="I124" s="88"/>
      <c r="J124" s="186">
        <f t="shared" si="41"/>
        <v>6.8367980918146156E-3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1494913695939.4785</v>
      </c>
      <c r="E125" s="56"/>
      <c r="F125" s="41"/>
      <c r="G125" s="42">
        <f>SUM(G19,G47,G59,G87,G93,G115,G124)</f>
        <v>1498071304374.8413</v>
      </c>
      <c r="H125" s="56"/>
      <c r="I125" s="41"/>
      <c r="J125" s="186">
        <f>((G125-D125)/D125)</f>
        <v>2.1122346018633497E-3</v>
      </c>
      <c r="K125" s="186"/>
      <c r="L125" s="9"/>
      <c r="M125" s="346">
        <f>((G125-D125)/D125)</f>
        <v>2.1122346018633497E-3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30" t="s">
        <v>224</v>
      </c>
      <c r="B127" s="431"/>
      <c r="C127" s="431"/>
      <c r="D127" s="431"/>
      <c r="E127" s="431"/>
      <c r="F127" s="431"/>
      <c r="G127" s="431"/>
      <c r="H127" s="431"/>
      <c r="I127" s="431"/>
      <c r="J127" s="431"/>
      <c r="K127" s="432"/>
      <c r="L127" s="9"/>
      <c r="M127" s="4"/>
    </row>
    <row r="128" spans="1:16" ht="27" customHeight="1">
      <c r="A128" s="267"/>
      <c r="B128" s="268"/>
      <c r="C128" s="267" t="s">
        <v>63</v>
      </c>
      <c r="D128" s="442" t="s">
        <v>221</v>
      </c>
      <c r="E128" s="443"/>
      <c r="F128" s="444"/>
      <c r="G128" s="442" t="s">
        <v>223</v>
      </c>
      <c r="H128" s="443"/>
      <c r="I128" s="444"/>
      <c r="J128" s="428" t="s">
        <v>84</v>
      </c>
      <c r="K128" s="429"/>
      <c r="M128" s="4"/>
    </row>
    <row r="129" spans="1:21" ht="27" customHeight="1">
      <c r="A129" s="248"/>
      <c r="B129" s="375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4" t="s">
        <v>155</v>
      </c>
      <c r="K129" s="211" t="s">
        <v>154</v>
      </c>
      <c r="M129" s="4"/>
    </row>
    <row r="130" spans="1:21" ht="12" customHeight="1">
      <c r="A130" s="407">
        <v>1</v>
      </c>
      <c r="B130" s="54" t="s">
        <v>43</v>
      </c>
      <c r="C130" s="54" t="s">
        <v>44</v>
      </c>
      <c r="D130" s="90">
        <v>2669421000</v>
      </c>
      <c r="E130" s="77">
        <f>(D130/$D$140)</f>
        <v>0.16210608500740048</v>
      </c>
      <c r="F130" s="89">
        <v>17.690000000000001</v>
      </c>
      <c r="G130" s="90">
        <v>2669421000</v>
      </c>
      <c r="H130" s="77">
        <f t="shared" ref="H130:H139" si="48">(G130/$G$140)</f>
        <v>0.1404418592388873</v>
      </c>
      <c r="I130" s="89">
        <v>17.690000000000001</v>
      </c>
      <c r="J130" s="186">
        <f t="shared" ref="J130:J139" si="49">((G130-D130)/D130)</f>
        <v>0</v>
      </c>
      <c r="K130" s="186">
        <f t="shared" ref="K130:K136" si="50">((I130-F130)/F130)</f>
        <v>0</v>
      </c>
      <c r="M130" s="4"/>
    </row>
    <row r="131" spans="1:21" ht="12" customHeight="1">
      <c r="A131" s="407">
        <v>2</v>
      </c>
      <c r="B131" s="54" t="s">
        <v>43</v>
      </c>
      <c r="C131" s="410" t="s">
        <v>80</v>
      </c>
      <c r="D131" s="90">
        <v>360413736.38999999</v>
      </c>
      <c r="E131" s="77">
        <f t="shared" ref="E131:E139" si="51">(D131/$D$140)</f>
        <v>2.1886866024157361E-2</v>
      </c>
      <c r="F131" s="89">
        <v>4.2300000000000004</v>
      </c>
      <c r="G131" s="90">
        <v>360413736.38999999</v>
      </c>
      <c r="H131" s="77">
        <f t="shared" si="48"/>
        <v>1.8961855486206863E-2</v>
      </c>
      <c r="I131" s="89">
        <v>4.2300000000000004</v>
      </c>
      <c r="J131" s="186">
        <f t="shared" si="49"/>
        <v>0</v>
      </c>
      <c r="K131" s="186">
        <f t="shared" si="50"/>
        <v>0</v>
      </c>
      <c r="M131" s="4"/>
    </row>
    <row r="132" spans="1:21" ht="12" customHeight="1">
      <c r="A132" s="407">
        <v>3</v>
      </c>
      <c r="B132" s="54" t="s">
        <v>43</v>
      </c>
      <c r="C132" s="54" t="s">
        <v>69</v>
      </c>
      <c r="D132" s="90">
        <v>157682666.24000001</v>
      </c>
      <c r="E132" s="77">
        <f t="shared" si="51"/>
        <v>9.5756044841540551E-3</v>
      </c>
      <c r="F132" s="89">
        <v>6.14</v>
      </c>
      <c r="G132" s="90">
        <v>152032798.72</v>
      </c>
      <c r="H132" s="77">
        <f t="shared" si="48"/>
        <v>7.9986517366606186E-3</v>
      </c>
      <c r="I132" s="89">
        <v>5.92</v>
      </c>
      <c r="J132" s="186">
        <f t="shared" si="49"/>
        <v>-3.5830618892508208E-2</v>
      </c>
      <c r="K132" s="186">
        <f t="shared" si="50"/>
        <v>-3.5830618892508104E-2</v>
      </c>
      <c r="M132" s="4"/>
      <c r="O132" s="194"/>
    </row>
    <row r="133" spans="1:21" ht="12" customHeight="1">
      <c r="A133" s="407">
        <v>4</v>
      </c>
      <c r="B133" s="54" t="s">
        <v>43</v>
      </c>
      <c r="C133" s="54" t="s">
        <v>70</v>
      </c>
      <c r="D133" s="90">
        <v>219372739.31999999</v>
      </c>
      <c r="E133" s="77">
        <f t="shared" si="51"/>
        <v>1.3321861155851485E-2</v>
      </c>
      <c r="F133" s="89">
        <v>20.84</v>
      </c>
      <c r="G133" s="90">
        <v>214530538.74000001</v>
      </c>
      <c r="H133" s="77">
        <f t="shared" si="48"/>
        <v>1.1286742602296805E-2</v>
      </c>
      <c r="I133" s="89">
        <v>20.38</v>
      </c>
      <c r="J133" s="186">
        <f t="shared" si="49"/>
        <v>-2.207293666026864E-2</v>
      </c>
      <c r="K133" s="186">
        <f t="shared" si="50"/>
        <v>-2.2072936660268754E-2</v>
      </c>
      <c r="M133" s="4"/>
      <c r="O133" s="194"/>
    </row>
    <row r="134" spans="1:21" ht="12" customHeight="1">
      <c r="A134" s="407">
        <v>5</v>
      </c>
      <c r="B134" s="54" t="s">
        <v>43</v>
      </c>
      <c r="C134" s="54" t="s">
        <v>117</v>
      </c>
      <c r="D134" s="90">
        <v>765326046.60000002</v>
      </c>
      <c r="E134" s="77">
        <f t="shared" si="51"/>
        <v>4.6475999540168955E-2</v>
      </c>
      <c r="F134" s="89">
        <v>217.4</v>
      </c>
      <c r="G134" s="90">
        <v>754518544.47000003</v>
      </c>
      <c r="H134" s="77">
        <f t="shared" si="48"/>
        <v>3.969624394787704E-2</v>
      </c>
      <c r="I134" s="89">
        <v>214.33</v>
      </c>
      <c r="J134" s="186">
        <f t="shared" si="49"/>
        <v>-1.4121435142594289E-2</v>
      </c>
      <c r="K134" s="186">
        <f t="shared" si="50"/>
        <v>-1.4121435142594264E-2</v>
      </c>
      <c r="M134" s="4"/>
    </row>
    <row r="135" spans="1:21" ht="12" customHeight="1">
      <c r="A135" s="407">
        <v>6</v>
      </c>
      <c r="B135" s="54" t="s">
        <v>45</v>
      </c>
      <c r="C135" s="54" t="s">
        <v>46</v>
      </c>
      <c r="D135" s="90">
        <v>9569615120</v>
      </c>
      <c r="E135" s="77">
        <f t="shared" si="51"/>
        <v>0.58113457642343602</v>
      </c>
      <c r="F135" s="89">
        <v>8860</v>
      </c>
      <c r="G135" s="90">
        <v>12167299170</v>
      </c>
      <c r="H135" s="77">
        <f t="shared" si="48"/>
        <v>0.64013811135469845</v>
      </c>
      <c r="I135" s="89">
        <v>8490</v>
      </c>
      <c r="J135" s="186">
        <f t="shared" si="49"/>
        <v>0.27145125665200209</v>
      </c>
      <c r="K135" s="186">
        <f t="shared" si="50"/>
        <v>-4.17607223476298E-2</v>
      </c>
      <c r="M135" s="194"/>
      <c r="O135" s="195"/>
    </row>
    <row r="136" spans="1:21" ht="12" customHeight="1">
      <c r="A136" s="407">
        <v>7</v>
      </c>
      <c r="B136" s="54" t="s">
        <v>37</v>
      </c>
      <c r="C136" s="54" t="s">
        <v>121</v>
      </c>
      <c r="D136" s="90">
        <v>655038000</v>
      </c>
      <c r="E136" s="77">
        <f t="shared" si="51"/>
        <v>3.9778530891559485E-2</v>
      </c>
      <c r="F136" s="89">
        <v>13.66</v>
      </c>
      <c r="G136" s="90">
        <v>655038000</v>
      </c>
      <c r="H136" s="77">
        <f t="shared" si="48"/>
        <v>3.4462437581828514E-2</v>
      </c>
      <c r="I136" s="89">
        <v>13.59</v>
      </c>
      <c r="J136" s="186">
        <f t="shared" si="49"/>
        <v>0</v>
      </c>
      <c r="K136" s="186">
        <f t="shared" si="50"/>
        <v>-5.1244509516837691E-3</v>
      </c>
      <c r="M136" s="194"/>
      <c r="O136" s="195"/>
    </row>
    <row r="137" spans="1:21" ht="12" customHeight="1">
      <c r="A137" s="407">
        <v>8</v>
      </c>
      <c r="B137" s="54" t="s">
        <v>53</v>
      </c>
      <c r="C137" s="54" t="s">
        <v>54</v>
      </c>
      <c r="D137" s="90">
        <v>584174664.99000001</v>
      </c>
      <c r="E137" s="77">
        <f t="shared" si="51"/>
        <v>3.5475209006761634E-2</v>
      </c>
      <c r="F137" s="96">
        <v>90</v>
      </c>
      <c r="G137" s="90">
        <v>572742843.83000004</v>
      </c>
      <c r="H137" s="77">
        <f t="shared" si="48"/>
        <v>3.0132777802097489E-2</v>
      </c>
      <c r="I137" s="96">
        <v>90</v>
      </c>
      <c r="J137" s="186">
        <f t="shared" si="49"/>
        <v>-1.956918340543861E-2</v>
      </c>
      <c r="K137" s="186">
        <f>((I137-F137)/F137)</f>
        <v>0</v>
      </c>
      <c r="M137" s="194"/>
      <c r="O137" s="195"/>
    </row>
    <row r="138" spans="1:21" ht="12" customHeight="1">
      <c r="A138" s="407">
        <v>9</v>
      </c>
      <c r="B138" s="54" t="s">
        <v>53</v>
      </c>
      <c r="C138" s="54" t="s">
        <v>119</v>
      </c>
      <c r="D138" s="90">
        <v>831730008.13</v>
      </c>
      <c r="E138" s="77">
        <f t="shared" si="51"/>
        <v>5.0508516791142231E-2</v>
      </c>
      <c r="F138" s="54">
        <v>120.92</v>
      </c>
      <c r="G138" s="90">
        <v>806956564.11000001</v>
      </c>
      <c r="H138" s="77">
        <f>(G138/$G$140)</f>
        <v>4.2455079280725207E-2</v>
      </c>
      <c r="I138" s="54">
        <v>120.92</v>
      </c>
      <c r="J138" s="186">
        <f>((G138-D138)/D138)</f>
        <v>-2.9785439719433416E-2</v>
      </c>
      <c r="K138" s="186">
        <f>((I138-F138)/F138)</f>
        <v>0</v>
      </c>
      <c r="M138" s="194"/>
      <c r="O138" s="195"/>
    </row>
    <row r="139" spans="1:21" ht="12" customHeight="1">
      <c r="A139" s="407">
        <v>10</v>
      </c>
      <c r="B139" s="408" t="s">
        <v>112</v>
      </c>
      <c r="C139" s="54" t="s">
        <v>180</v>
      </c>
      <c r="D139" s="90">
        <v>654350000</v>
      </c>
      <c r="E139" s="77">
        <f t="shared" si="51"/>
        <v>3.9736750675368374E-2</v>
      </c>
      <c r="F139" s="54">
        <v>100</v>
      </c>
      <c r="G139" s="90">
        <v>654350000</v>
      </c>
      <c r="H139" s="77">
        <f t="shared" si="48"/>
        <v>3.4426240968721648E-2</v>
      </c>
      <c r="I139" s="54">
        <v>100</v>
      </c>
      <c r="J139" s="186">
        <f t="shared" si="49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16467123981.669998</v>
      </c>
      <c r="E140" s="44"/>
      <c r="F140" s="45"/>
      <c r="G140" s="44">
        <f>SUM(G130:G139)</f>
        <v>19007303196.260002</v>
      </c>
      <c r="H140" s="44"/>
      <c r="I140" s="45"/>
      <c r="J140" s="186">
        <f>((G140-D140)/D140)</f>
        <v>0.1542576115548499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1511380819921.1484</v>
      </c>
      <c r="E141" s="52"/>
      <c r="F141" s="57"/>
      <c r="G141" s="47">
        <f>SUM(G125,G140)</f>
        <v>1517078607571.1013</v>
      </c>
      <c r="H141" s="52"/>
      <c r="I141" s="57"/>
      <c r="J141" s="193">
        <f>((G141-D141)/D141)</f>
        <v>3.7699218984730432E-3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35" t="s">
        <v>149</v>
      </c>
      <c r="B143" s="436"/>
      <c r="C143" s="436"/>
      <c r="D143" s="436"/>
      <c r="E143" s="436"/>
      <c r="F143" s="436"/>
      <c r="G143" s="436"/>
      <c r="H143" s="436"/>
      <c r="I143" s="436"/>
      <c r="J143" s="436"/>
      <c r="K143" s="437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42" t="s">
        <v>221</v>
      </c>
      <c r="E144" s="443"/>
      <c r="F144" s="444"/>
      <c r="G144" s="442" t="s">
        <v>223</v>
      </c>
      <c r="H144" s="443"/>
      <c r="I144" s="444"/>
      <c r="J144" s="433" t="s">
        <v>84</v>
      </c>
      <c r="K144" s="434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26" t="s">
        <v>153</v>
      </c>
      <c r="E145" s="427"/>
      <c r="F145" s="38" t="s">
        <v>167</v>
      </c>
      <c r="G145" s="426" t="s">
        <v>153</v>
      </c>
      <c r="H145" s="427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53" t="s">
        <v>6</v>
      </c>
      <c r="E146" s="454"/>
      <c r="F146" s="266" t="s">
        <v>6</v>
      </c>
      <c r="G146" s="453" t="s">
        <v>6</v>
      </c>
      <c r="H146" s="454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7" t="s">
        <v>151</v>
      </c>
      <c r="C147" s="377" t="s">
        <v>152</v>
      </c>
      <c r="D147" s="451">
        <v>58856971281</v>
      </c>
      <c r="E147" s="452"/>
      <c r="F147" s="326">
        <v>108.05</v>
      </c>
      <c r="G147" s="451">
        <v>58856971281</v>
      </c>
      <c r="H147" s="452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50"/>
      <c r="E148" s="450"/>
      <c r="F148" s="450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5"/>
      <c r="C149" s="354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8"/>
      <c r="C150" s="356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7"/>
      <c r="C151" s="378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7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7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"/>
    <protectedRange password="CADF" sqref="F18" name="Fund Name_1_1_1_1_1"/>
    <protectedRange password="CADF" sqref="D43" name="Yield_2_1_2_1"/>
    <protectedRange password="CADF" sqref="D81" name="Yield_2_1_2_1_1"/>
    <protectedRange password="CADF" sqref="F81" name="Fund Name_2_1_1"/>
    <protectedRange password="CADF" sqref="G18" name="Fund Name_1_1_1"/>
    <protectedRange password="CADF" sqref="I18" name="Fund Name_1_1_1_2"/>
    <protectedRange password="CADF" sqref="G43" name="Yield_2_1_2_3"/>
    <protectedRange password="CADF" sqref="G81" name="Yield_2_1_2_3_1"/>
    <protectedRange password="CADF" sqref="I81" name="Fund Name_2_3"/>
  </protectedRanges>
  <mergeCells count="29"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12" zoomScale="110" zoomScaleNormal="11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2"/>
      <c r="F5" s="392"/>
      <c r="G5" s="392"/>
    </row>
    <row r="6" spans="1:7">
      <c r="E6" s="387" t="s">
        <v>88</v>
      </c>
      <c r="F6" s="388" t="s">
        <v>196</v>
      </c>
      <c r="G6" s="392"/>
    </row>
    <row r="7" spans="1:7">
      <c r="E7" s="389" t="s">
        <v>90</v>
      </c>
      <c r="F7" s="390">
        <f>'NAV Trend'!J2</f>
        <v>15311855906.650002</v>
      </c>
      <c r="G7" s="392"/>
    </row>
    <row r="8" spans="1:7">
      <c r="E8" s="389" t="s">
        <v>82</v>
      </c>
      <c r="F8" s="391">
        <f>'NAV Trend'!J3</f>
        <v>30287495985.1064</v>
      </c>
      <c r="G8" s="392"/>
    </row>
    <row r="9" spans="1:7">
      <c r="A9" s="392"/>
      <c r="B9" s="392"/>
      <c r="E9" s="389" t="s">
        <v>62</v>
      </c>
      <c r="F9" s="390">
        <f>'NAV Trend'!J4</f>
        <v>472489656332.72375</v>
      </c>
      <c r="G9" s="392"/>
    </row>
    <row r="10" spans="1:7">
      <c r="A10" s="455"/>
      <c r="B10" s="455"/>
      <c r="E10" s="389" t="s">
        <v>0</v>
      </c>
      <c r="F10" s="390">
        <f>'NAV Trend'!J5</f>
        <v>15576716116.050001</v>
      </c>
      <c r="G10" s="392"/>
    </row>
    <row r="11" spans="1:7">
      <c r="A11" s="383"/>
      <c r="B11" s="383"/>
      <c r="E11" s="389" t="s">
        <v>58</v>
      </c>
      <c r="F11" s="390">
        <f>'NAV Trend'!J6</f>
        <v>42499417772.45108</v>
      </c>
      <c r="G11" s="392"/>
    </row>
    <row r="12" spans="1:7">
      <c r="A12" s="384"/>
      <c r="B12" s="385"/>
      <c r="E12" s="389" t="s">
        <v>59</v>
      </c>
      <c r="F12" s="390">
        <f>'NAV Trend'!J7</f>
        <v>691463024022.96985</v>
      </c>
      <c r="G12" s="392"/>
    </row>
    <row r="13" spans="1:7">
      <c r="A13" s="384"/>
      <c r="B13" s="385"/>
      <c r="E13" s="389" t="s">
        <v>81</v>
      </c>
      <c r="F13" s="390">
        <f>'NAV Trend'!J8</f>
        <v>230443138238.89001</v>
      </c>
      <c r="G13" s="392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">
      <c r="B25" s="406" t="s">
        <v>198</v>
      </c>
      <c r="M25" s="382"/>
    </row>
    <row r="26" spans="1:13" ht="39.75" customHeight="1">
      <c r="B26" s="456" t="s">
        <v>225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38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44183</v>
      </c>
      <c r="D1" s="286">
        <v>44189</v>
      </c>
      <c r="E1" s="286">
        <v>44561</v>
      </c>
      <c r="F1" s="286">
        <v>44204</v>
      </c>
      <c r="G1" s="286">
        <v>44211</v>
      </c>
      <c r="H1" s="286">
        <v>44218</v>
      </c>
      <c r="I1" s="286">
        <v>44225</v>
      </c>
      <c r="J1" s="286">
        <v>44232</v>
      </c>
    </row>
    <row r="2" spans="2:11">
      <c r="B2" s="287" t="s">
        <v>90</v>
      </c>
      <c r="C2" s="288">
        <v>10510321663.77</v>
      </c>
      <c r="D2" s="288">
        <v>11583636280.93</v>
      </c>
      <c r="E2" s="288">
        <v>12484919084.960001</v>
      </c>
      <c r="F2" s="288">
        <v>13059553041.24</v>
      </c>
      <c r="G2" s="288">
        <v>14539154771.85</v>
      </c>
      <c r="H2" s="288">
        <v>14825747524.41</v>
      </c>
      <c r="I2" s="288">
        <v>15207882683.340002</v>
      </c>
      <c r="J2" s="288">
        <v>15311855906.650002</v>
      </c>
      <c r="K2" s="342"/>
    </row>
    <row r="3" spans="2:11">
      <c r="B3" s="287" t="s">
        <v>206</v>
      </c>
      <c r="C3" s="289">
        <v>29594543698.040005</v>
      </c>
      <c r="D3" s="289">
        <v>29456136497.55064</v>
      </c>
      <c r="E3" s="289">
        <v>29632958911.520641</v>
      </c>
      <c r="F3" s="289">
        <v>29799600911.113796</v>
      </c>
      <c r="G3" s="289">
        <v>30356746627.496941</v>
      </c>
      <c r="H3" s="289">
        <v>30186886129.4701</v>
      </c>
      <c r="I3" s="289">
        <v>30522533194.753242</v>
      </c>
      <c r="J3" s="289">
        <v>30287495985.1064</v>
      </c>
      <c r="K3" s="342"/>
    </row>
    <row r="4" spans="2:11">
      <c r="B4" s="287" t="s">
        <v>62</v>
      </c>
      <c r="C4" s="288">
        <v>417446339056.69153</v>
      </c>
      <c r="D4" s="288">
        <v>422660885839.034</v>
      </c>
      <c r="E4" s="288">
        <v>434650230110.76752</v>
      </c>
      <c r="F4" s="288">
        <v>439122942767.8219</v>
      </c>
      <c r="G4" s="288">
        <v>446769776840.92291</v>
      </c>
      <c r="H4" s="288">
        <v>457132505206.80859</v>
      </c>
      <c r="I4" s="288">
        <v>462211719292.89813</v>
      </c>
      <c r="J4" s="288">
        <v>472489656332.72375</v>
      </c>
      <c r="K4" s="342"/>
    </row>
    <row r="5" spans="2:11">
      <c r="B5" s="287" t="s">
        <v>0</v>
      </c>
      <c r="C5" s="288">
        <v>14657662390.49</v>
      </c>
      <c r="D5" s="288">
        <v>14706374811.539999</v>
      </c>
      <c r="E5" s="288">
        <v>14986399213.010002</v>
      </c>
      <c r="F5" s="288">
        <v>15105783947.01</v>
      </c>
      <c r="G5" s="288">
        <v>15501449617.91</v>
      </c>
      <c r="H5" s="288">
        <v>15466748557.959999</v>
      </c>
      <c r="I5" s="288">
        <v>15735857201.58</v>
      </c>
      <c r="J5" s="288">
        <v>15576716116.050001</v>
      </c>
      <c r="K5" s="342"/>
    </row>
    <row r="6" spans="2:11">
      <c r="B6" s="287" t="s">
        <v>58</v>
      </c>
      <c r="C6" s="288">
        <v>42265128578.148918</v>
      </c>
      <c r="D6" s="288">
        <v>42278201949.368912</v>
      </c>
      <c r="E6" s="288">
        <v>42306959892.688919</v>
      </c>
      <c r="F6" s="288">
        <v>42320731839.598915</v>
      </c>
      <c r="G6" s="288">
        <v>42475689079.191078</v>
      </c>
      <c r="H6" s="288">
        <v>42491705608.34108</v>
      </c>
      <c r="I6" s="288">
        <v>42503508866.801079</v>
      </c>
      <c r="J6" s="288">
        <v>42499417772.45108</v>
      </c>
      <c r="K6" s="342"/>
    </row>
    <row r="7" spans="2:11">
      <c r="B7" s="287" t="s">
        <v>59</v>
      </c>
      <c r="C7" s="290">
        <v>743448025468.94922</v>
      </c>
      <c r="D7" s="290">
        <v>737255326040.85193</v>
      </c>
      <c r="E7" s="290">
        <v>735762469741.90857</v>
      </c>
      <c r="F7" s="290">
        <v>731631861532.73389</v>
      </c>
      <c r="G7" s="290">
        <v>720747824285.94629</v>
      </c>
      <c r="H7" s="290">
        <v>710300285781.38733</v>
      </c>
      <c r="I7" s="290">
        <v>699358275142.32617</v>
      </c>
      <c r="J7" s="290">
        <v>691463024022.96985</v>
      </c>
      <c r="K7" s="342"/>
    </row>
    <row r="8" spans="2:11">
      <c r="B8" s="287" t="s">
        <v>81</v>
      </c>
      <c r="C8" s="290">
        <v>219809805353.33005</v>
      </c>
      <c r="D8" s="290">
        <v>221204355591.56</v>
      </c>
      <c r="E8" s="290">
        <v>223937697842.49005</v>
      </c>
      <c r="F8" s="290">
        <v>222595590267.64999</v>
      </c>
      <c r="G8" s="290">
        <v>225813188236.56998</v>
      </c>
      <c r="H8" s="290">
        <v>227504038323.12997</v>
      </c>
      <c r="I8" s="290">
        <v>229373919557.78</v>
      </c>
      <c r="J8" s="290">
        <v>230443138238.89001</v>
      </c>
      <c r="K8" s="342"/>
    </row>
    <row r="9" spans="2:11" s="2" customFormat="1">
      <c r="B9" s="291" t="s">
        <v>1</v>
      </c>
      <c r="C9" s="292">
        <f t="shared" ref="C9:F9" si="0">SUM(C2:C8)</f>
        <v>1477731826209.4197</v>
      </c>
      <c r="D9" s="292">
        <f t="shared" si="0"/>
        <v>1479144917010.8354</v>
      </c>
      <c r="E9" s="292">
        <f t="shared" si="0"/>
        <v>1493761634797.3457</v>
      </c>
      <c r="F9" s="292">
        <f t="shared" si="0"/>
        <v>1493636064307.1685</v>
      </c>
      <c r="G9" s="292">
        <f t="shared" ref="G9:H9" si="1">SUM(G2:G8)</f>
        <v>1496203829459.8872</v>
      </c>
      <c r="H9" s="292">
        <f t="shared" si="1"/>
        <v>1497907917131.5071</v>
      </c>
      <c r="I9" s="292">
        <f t="shared" ref="I9:J9" si="2">SUM(I2:I8)</f>
        <v>1494913695939.4788</v>
      </c>
      <c r="J9" s="292">
        <f t="shared" si="2"/>
        <v>1498071304374.8413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3">(C9+D9)/2</f>
        <v>1478438371610.1274</v>
      </c>
      <c r="E11" s="261">
        <f t="shared" si="3"/>
        <v>1486453275904.0906</v>
      </c>
      <c r="F11" s="261">
        <f t="shared" si="3"/>
        <v>1493698849552.2571</v>
      </c>
      <c r="G11" s="261">
        <f t="shared" si="3"/>
        <v>1494919946883.5278</v>
      </c>
      <c r="H11" s="261">
        <f>(G9+H9)/2</f>
        <v>1497055873295.6973</v>
      </c>
      <c r="I11" s="261">
        <f t="shared" si="3"/>
        <v>1496410806535.4929</v>
      </c>
      <c r="J11" s="261">
        <f t="shared" si="3"/>
        <v>1496492500157.1602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50" zoomScaleNormal="150" workbookViewId="0">
      <pane xSplit="1" topLeftCell="AF1" activePane="topRight" state="frozen"/>
      <selection pane="topRight" activeCell="AK121" sqref="AK121"/>
    </sheetView>
  </sheetViews>
  <sheetFormatPr defaultRowHeight="15"/>
  <cols>
    <col min="1" max="1" width="31.5703125" customWidth="1"/>
    <col min="2" max="2" width="15.28515625" style="379" customWidth="1"/>
    <col min="3" max="3" width="8.7109375" style="379" customWidth="1"/>
    <col min="4" max="4" width="15" style="379" customWidth="1"/>
    <col min="5" max="5" width="8.140625" style="379" customWidth="1"/>
    <col min="6" max="7" width="7.140625" style="379" customWidth="1"/>
    <col min="8" max="8" width="15.85546875" style="379" customWidth="1"/>
    <col min="9" max="9" width="8.42578125" style="379" customWidth="1"/>
    <col min="10" max="11" width="7.140625" style="379" customWidth="1"/>
    <col min="12" max="12" width="14.5703125" style="379" customWidth="1"/>
    <col min="13" max="13" width="7.7109375" style="379" customWidth="1"/>
    <col min="14" max="15" width="7.140625" style="379" customWidth="1"/>
    <col min="16" max="16" width="16.140625" style="379" customWidth="1"/>
    <col min="17" max="17" width="8.140625" style="379" customWidth="1"/>
    <col min="18" max="19" width="7.140625" style="379" customWidth="1"/>
    <col min="20" max="20" width="15.85546875" style="379" customWidth="1"/>
    <col min="21" max="21" width="8.42578125" style="379" customWidth="1"/>
    <col min="22" max="23" width="7.140625" style="379" customWidth="1"/>
    <col min="24" max="24" width="15.7109375" style="379" customWidth="1"/>
    <col min="25" max="25" width="8.5703125" style="379" customWidth="1"/>
    <col min="26" max="27" width="7.140625" style="379" customWidth="1"/>
    <col min="28" max="28" width="16.42578125" style="379" customWidth="1"/>
    <col min="29" max="29" width="7.85546875" style="379" customWidth="1"/>
    <col min="30" max="31" width="7.140625" style="379" customWidth="1"/>
    <col min="32" max="32" width="17.5703125" style="379" customWidth="1"/>
    <col min="33" max="33" width="8.4257812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9" t="s">
        <v>95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1"/>
    </row>
    <row r="2" spans="1:49" ht="30.75" customHeight="1" thickBot="1">
      <c r="A2" s="100"/>
      <c r="B2" s="457" t="s">
        <v>205</v>
      </c>
      <c r="C2" s="458"/>
      <c r="D2" s="457" t="s">
        <v>207</v>
      </c>
      <c r="E2" s="458"/>
      <c r="F2" s="457" t="s">
        <v>84</v>
      </c>
      <c r="G2" s="458"/>
      <c r="H2" s="457" t="s">
        <v>214</v>
      </c>
      <c r="I2" s="458"/>
      <c r="J2" s="457" t="s">
        <v>84</v>
      </c>
      <c r="K2" s="458"/>
      <c r="L2" s="457" t="s">
        <v>215</v>
      </c>
      <c r="M2" s="458"/>
      <c r="N2" s="457" t="s">
        <v>84</v>
      </c>
      <c r="O2" s="458"/>
      <c r="P2" s="457" t="s">
        <v>216</v>
      </c>
      <c r="Q2" s="458"/>
      <c r="R2" s="457" t="s">
        <v>84</v>
      </c>
      <c r="S2" s="458"/>
      <c r="T2" s="457" t="s">
        <v>217</v>
      </c>
      <c r="U2" s="458"/>
      <c r="V2" s="457" t="s">
        <v>84</v>
      </c>
      <c r="W2" s="458"/>
      <c r="X2" s="457" t="s">
        <v>218</v>
      </c>
      <c r="Y2" s="458"/>
      <c r="Z2" s="457" t="s">
        <v>84</v>
      </c>
      <c r="AA2" s="458"/>
      <c r="AB2" s="457" t="s">
        <v>221</v>
      </c>
      <c r="AC2" s="458"/>
      <c r="AD2" s="457" t="s">
        <v>84</v>
      </c>
      <c r="AE2" s="458"/>
      <c r="AF2" s="457" t="s">
        <v>223</v>
      </c>
      <c r="AG2" s="458"/>
      <c r="AH2" s="457" t="s">
        <v>84</v>
      </c>
      <c r="AI2" s="458"/>
      <c r="AJ2" s="457" t="s">
        <v>103</v>
      </c>
      <c r="AK2" s="458"/>
      <c r="AL2" s="457" t="s">
        <v>104</v>
      </c>
      <c r="AM2" s="458"/>
      <c r="AN2" s="457" t="s">
        <v>94</v>
      </c>
      <c r="AO2" s="458"/>
      <c r="AP2" s="101"/>
      <c r="AQ2" s="462" t="s">
        <v>108</v>
      </c>
      <c r="AR2" s="463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5962769068.0299997</v>
      </c>
      <c r="C5" s="165">
        <v>9553.51</v>
      </c>
      <c r="D5" s="165">
        <v>6175692471.0100002</v>
      </c>
      <c r="E5" s="165">
        <v>9906.92</v>
      </c>
      <c r="F5" s="116">
        <f t="shared" ref="F5:F18" si="0">((D5-B5)/B5)</f>
        <v>3.5708812558516018E-2</v>
      </c>
      <c r="G5" s="116">
        <f t="shared" ref="G5:G18" si="1">((E5-C5)/C5)</f>
        <v>3.6992686457647486E-2</v>
      </c>
      <c r="H5" s="165">
        <v>6297404601.1599998</v>
      </c>
      <c r="I5" s="165">
        <v>10101.120000000001</v>
      </c>
      <c r="J5" s="116">
        <f t="shared" ref="J5:J18" si="2">((H5-D5)/D5)</f>
        <v>1.9708256316411796E-2</v>
      </c>
      <c r="K5" s="116">
        <f t="shared" ref="K5:K18" si="3">((I5-E5)/E5)</f>
        <v>1.960245969483964E-2</v>
      </c>
      <c r="L5" s="165">
        <v>6593195455.9499998</v>
      </c>
      <c r="M5" s="165">
        <v>10568.78</v>
      </c>
      <c r="N5" s="116">
        <f t="shared" ref="N5:N18" si="4">((L5-H5)/H5)</f>
        <v>4.6970279587167457E-2</v>
      </c>
      <c r="O5" s="116">
        <f t="shared" ref="O5:O18" si="5">((M5-I5)/I5)</f>
        <v>4.629783627954126E-2</v>
      </c>
      <c r="P5" s="165">
        <v>6605804022.8199997</v>
      </c>
      <c r="Q5" s="165">
        <v>10532.99</v>
      </c>
      <c r="R5" s="116">
        <f t="shared" ref="R5:R18" si="6">((P5-L5)/L5)</f>
        <v>1.9123605472095235E-3</v>
      </c>
      <c r="S5" s="116">
        <f t="shared" ref="S5:S18" si="7">((Q5-M5)/M5)</f>
        <v>-3.386388968263212E-3</v>
      </c>
      <c r="T5" s="165">
        <v>6701294238.4799995</v>
      </c>
      <c r="U5" s="165">
        <v>10680.84</v>
      </c>
      <c r="V5" s="116">
        <f t="shared" ref="V5:V18" si="8">((T5-P5)/P5)</f>
        <v>1.4455502362789646E-2</v>
      </c>
      <c r="W5" s="116">
        <f t="shared" ref="W5:W18" si="9">((U5-Q5)/Q5)</f>
        <v>1.403684993529856E-2</v>
      </c>
      <c r="X5" s="165">
        <v>6641191574.1899996</v>
      </c>
      <c r="Y5" s="165">
        <v>10629.96</v>
      </c>
      <c r="Z5" s="116">
        <f t="shared" ref="Z5:Z18" si="10">((X5-T5)/T5)</f>
        <v>-8.9688144037729286E-3</v>
      </c>
      <c r="AA5" s="116">
        <f t="shared" ref="AA5:AA18" si="11">((Y5-U5)/U5)</f>
        <v>-4.7636702731246811E-3</v>
      </c>
      <c r="AB5" s="165">
        <v>6747709453.6000004</v>
      </c>
      <c r="AC5" s="165">
        <v>10795.77</v>
      </c>
      <c r="AD5" s="116">
        <f t="shared" ref="AD5:AD18" si="12">((AB5-X5)/X5)</f>
        <v>1.6038971052117611E-2</v>
      </c>
      <c r="AE5" s="116">
        <f t="shared" ref="AE5:AE18" si="13">((AC5-Y5)/Y5)</f>
        <v>1.5598365374846313E-2</v>
      </c>
      <c r="AF5" s="165">
        <v>6616811765.3000002</v>
      </c>
      <c r="AG5" s="165">
        <v>10579.32</v>
      </c>
      <c r="AH5" s="116">
        <f t="shared" ref="AH5:AH18" si="14">((AF5-AB5)/AB5)</f>
        <v>-1.9398832922505931E-2</v>
      </c>
      <c r="AI5" s="116">
        <f t="shared" ref="AI5:AI18" si="15">((AG5-AC5)/AC5)</f>
        <v>-2.0049519395096478E-2</v>
      </c>
      <c r="AJ5" s="117">
        <f>AVERAGE(F5,J5,N5,R5,V5,Z5,AD5,AH5)</f>
        <v>1.3303316887241647E-2</v>
      </c>
      <c r="AK5" s="117">
        <f>AVERAGE(G5,K5,O5,S5,W5,AA5,AE5,AI5)</f>
        <v>1.3041077388211111E-2</v>
      </c>
      <c r="AL5" s="118">
        <f>((AF5-D5)/D5)</f>
        <v>7.142831291562958E-2</v>
      </c>
      <c r="AM5" s="118">
        <f>((AG5-E5)/E5)</f>
        <v>6.787175025133943E-2</v>
      </c>
      <c r="AN5" s="119">
        <f>STDEV(F5,J5,N5,R5,V5,Z5,AD5,AH5)</f>
        <v>2.1975757807992418E-2</v>
      </c>
      <c r="AO5" s="203">
        <f>STDEV(G5,K5,O5,S5,W5,AA5,AE5,AI5)</f>
        <v>2.207821452799575E-2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733773616.00999999</v>
      </c>
      <c r="C6" s="165">
        <v>1.47</v>
      </c>
      <c r="D6" s="166">
        <v>745841508.45000005</v>
      </c>
      <c r="E6" s="165">
        <v>1.5</v>
      </c>
      <c r="F6" s="116">
        <f t="shared" si="0"/>
        <v>1.6446342818403535E-2</v>
      </c>
      <c r="G6" s="116">
        <f t="shared" si="1"/>
        <v>2.0408163265306142E-2</v>
      </c>
      <c r="H6" s="166">
        <v>760574446.07000005</v>
      </c>
      <c r="I6" s="165">
        <v>1.53</v>
      </c>
      <c r="J6" s="116">
        <f t="shared" si="2"/>
        <v>1.9753442860290574E-2</v>
      </c>
      <c r="K6" s="116">
        <f t="shared" si="3"/>
        <v>2.0000000000000018E-2</v>
      </c>
      <c r="L6" s="166">
        <v>763048053.77999997</v>
      </c>
      <c r="M6" s="165">
        <v>1.54</v>
      </c>
      <c r="N6" s="116">
        <f t="shared" si="4"/>
        <v>3.2522887440952211E-3</v>
      </c>
      <c r="O6" s="116">
        <f t="shared" si="5"/>
        <v>6.5359477124183061E-3</v>
      </c>
      <c r="P6" s="166">
        <v>773708558.14999998</v>
      </c>
      <c r="Q6" s="165">
        <v>1.56</v>
      </c>
      <c r="R6" s="116">
        <f t="shared" si="6"/>
        <v>1.3970947592605502E-2</v>
      </c>
      <c r="S6" s="116">
        <f t="shared" si="7"/>
        <v>1.2987012987012998E-2</v>
      </c>
      <c r="T6" s="166">
        <v>796717512.48000002</v>
      </c>
      <c r="U6" s="165">
        <v>1.6</v>
      </c>
      <c r="V6" s="116">
        <f t="shared" si="8"/>
        <v>2.9738528917162714E-2</v>
      </c>
      <c r="W6" s="116">
        <f t="shared" si="9"/>
        <v>2.5641025641025664E-2</v>
      </c>
      <c r="X6" s="166">
        <v>788932693.08000004</v>
      </c>
      <c r="Y6" s="165">
        <v>1.59</v>
      </c>
      <c r="Z6" s="116">
        <f t="shared" si="10"/>
        <v>-9.7711162087646443E-3</v>
      </c>
      <c r="AA6" s="116">
        <f t="shared" si="11"/>
        <v>-6.2500000000000056E-3</v>
      </c>
      <c r="AB6" s="166">
        <v>819800505.36000001</v>
      </c>
      <c r="AC6" s="165">
        <v>1.65</v>
      </c>
      <c r="AD6" s="116">
        <f t="shared" si="12"/>
        <v>3.9126040219593088E-2</v>
      </c>
      <c r="AE6" s="116">
        <f t="shared" si="13"/>
        <v>3.7735849056603668E-2</v>
      </c>
      <c r="AF6" s="166">
        <v>844950936.70000005</v>
      </c>
      <c r="AG6" s="165">
        <v>1.7</v>
      </c>
      <c r="AH6" s="116">
        <f t="shared" si="14"/>
        <v>3.0678721439621085E-2</v>
      </c>
      <c r="AI6" s="116">
        <f t="shared" si="15"/>
        <v>3.0303030303030332E-2</v>
      </c>
      <c r="AJ6" s="117">
        <f t="shared" ref="AJ6:AJ69" si="16">AVERAGE(F6,J6,N6,R6,V6,Z6,AD6,AH6)</f>
        <v>1.7899399547875887E-2</v>
      </c>
      <c r="AK6" s="117">
        <f t="shared" ref="AK6:AK69" si="17">AVERAGE(G6,K6,O6,S6,W6,AA6,AE6,AI6)</f>
        <v>1.8420128620674641E-2</v>
      </c>
      <c r="AL6" s="118">
        <f t="shared" ref="AL6:AL69" si="18">((AF6-D6)/D6)</f>
        <v>0.13288269307505848</v>
      </c>
      <c r="AM6" s="118">
        <f t="shared" ref="AM6:AM69" si="19">((AG6-E6)/E6)</f>
        <v>0.1333333333333333</v>
      </c>
      <c r="AN6" s="119">
        <f t="shared" ref="AN6:AN69" si="20">STDEV(F6,J6,N6,R6,V6,Z6,AD6,AH6)</f>
        <v>1.5834966772515585E-2</v>
      </c>
      <c r="AO6" s="203">
        <f t="shared" ref="AO6:AO69" si="21">STDEV(G6,K6,O6,S6,W6,AA6,AE6,AI6)</f>
        <v>1.3898909438015075E-2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256512650.78</v>
      </c>
      <c r="C7" s="165">
        <v>131.85</v>
      </c>
      <c r="D7" s="166">
        <v>261704205.27000001</v>
      </c>
      <c r="E7" s="165">
        <v>134.36000000000001</v>
      </c>
      <c r="F7" s="116">
        <f t="shared" si="0"/>
        <v>2.0238980316228478E-2</v>
      </c>
      <c r="G7" s="116">
        <f t="shared" si="1"/>
        <v>1.9036784224497682E-2</v>
      </c>
      <c r="H7" s="166">
        <v>261014221.61000001</v>
      </c>
      <c r="I7" s="165">
        <v>133.54</v>
      </c>
      <c r="J7" s="116">
        <f t="shared" si="2"/>
        <v>-2.6365019976967541E-3</v>
      </c>
      <c r="K7" s="116">
        <f t="shared" si="3"/>
        <v>-6.1030068472761349E-3</v>
      </c>
      <c r="L7" s="166">
        <v>261044121.25</v>
      </c>
      <c r="M7" s="165">
        <v>133.55000000000001</v>
      </c>
      <c r="N7" s="116">
        <f t="shared" si="4"/>
        <v>1.1455176585994951E-4</v>
      </c>
      <c r="O7" s="116">
        <f t="shared" si="5"/>
        <v>7.4883929908786334E-5</v>
      </c>
      <c r="P7" s="166">
        <v>263208294.84</v>
      </c>
      <c r="Q7" s="165">
        <v>134.6</v>
      </c>
      <c r="R7" s="116">
        <f t="shared" si="6"/>
        <v>8.2904513598580174E-3</v>
      </c>
      <c r="S7" s="116">
        <f t="shared" si="7"/>
        <v>7.8622238861848215E-3</v>
      </c>
      <c r="T7" s="166">
        <v>268141861.66</v>
      </c>
      <c r="U7" s="165">
        <v>137.52000000000001</v>
      </c>
      <c r="V7" s="116">
        <f t="shared" si="8"/>
        <v>1.8743964064654676E-2</v>
      </c>
      <c r="W7" s="116">
        <f t="shared" si="9"/>
        <v>2.1693907875185856E-2</v>
      </c>
      <c r="X7" s="166">
        <v>271648992.75</v>
      </c>
      <c r="Y7" s="165">
        <v>139.41999999999999</v>
      </c>
      <c r="Z7" s="116">
        <f t="shared" si="10"/>
        <v>1.3079386666029025E-2</v>
      </c>
      <c r="AA7" s="116">
        <f t="shared" si="11"/>
        <v>1.3816172193135377E-2</v>
      </c>
      <c r="AB7" s="166">
        <v>270300267.06999999</v>
      </c>
      <c r="AC7" s="165">
        <v>138.93</v>
      </c>
      <c r="AD7" s="116">
        <f t="shared" si="12"/>
        <v>-4.9649574119394824E-3</v>
      </c>
      <c r="AE7" s="116">
        <f t="shared" si="13"/>
        <v>-3.514560321331091E-3</v>
      </c>
      <c r="AF7" s="166">
        <v>265684483.19999999</v>
      </c>
      <c r="AG7" s="165">
        <v>136.51</v>
      </c>
      <c r="AH7" s="116">
        <f t="shared" si="14"/>
        <v>-1.7076505029144678E-2</v>
      </c>
      <c r="AI7" s="116">
        <f t="shared" si="15"/>
        <v>-1.741884402216955E-2</v>
      </c>
      <c r="AJ7" s="117">
        <f t="shared" si="16"/>
        <v>4.4736712167311532E-3</v>
      </c>
      <c r="AK7" s="117">
        <f t="shared" si="17"/>
        <v>4.4309451147669689E-3</v>
      </c>
      <c r="AL7" s="118">
        <f t="shared" si="18"/>
        <v>1.5209071347911768E-2</v>
      </c>
      <c r="AM7" s="118">
        <f t="shared" si="19"/>
        <v>1.6001786245906348E-2</v>
      </c>
      <c r="AN7" s="119">
        <f t="shared" si="20"/>
        <v>1.2894443267036971E-2</v>
      </c>
      <c r="AO7" s="203">
        <f t="shared" si="21"/>
        <v>1.3531341057154173E-2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517895153</v>
      </c>
      <c r="C8" s="177">
        <v>15.24</v>
      </c>
      <c r="D8" s="166">
        <v>544229624</v>
      </c>
      <c r="E8" s="177">
        <v>16.02</v>
      </c>
      <c r="F8" s="116">
        <f t="shared" si="0"/>
        <v>5.0849039322829886E-2</v>
      </c>
      <c r="G8" s="116">
        <f t="shared" si="1"/>
        <v>5.1181102362204682E-2</v>
      </c>
      <c r="H8" s="166">
        <v>551435061</v>
      </c>
      <c r="I8" s="177">
        <v>16.21</v>
      </c>
      <c r="J8" s="116">
        <f t="shared" si="2"/>
        <v>1.3239700086594331E-2</v>
      </c>
      <c r="K8" s="116">
        <f t="shared" si="3"/>
        <v>1.1860174781523177E-2</v>
      </c>
      <c r="L8" s="166">
        <v>552755196</v>
      </c>
      <c r="M8" s="177">
        <v>16.27</v>
      </c>
      <c r="N8" s="116">
        <f t="shared" si="4"/>
        <v>2.3939990279290566E-3</v>
      </c>
      <c r="O8" s="116">
        <f t="shared" si="5"/>
        <v>3.7014188772361949E-3</v>
      </c>
      <c r="P8" s="166">
        <v>561200569</v>
      </c>
      <c r="Q8" s="177">
        <v>16.53</v>
      </c>
      <c r="R8" s="116">
        <f t="shared" si="6"/>
        <v>1.5278685865125725E-2</v>
      </c>
      <c r="S8" s="116">
        <f t="shared" si="7"/>
        <v>1.5980331899201079E-2</v>
      </c>
      <c r="T8" s="166">
        <v>577926153</v>
      </c>
      <c r="U8" s="177">
        <v>17</v>
      </c>
      <c r="V8" s="116">
        <f t="shared" si="8"/>
        <v>2.9803219960740989E-2</v>
      </c>
      <c r="W8" s="116">
        <f t="shared" si="9"/>
        <v>2.8433151845129997E-2</v>
      </c>
      <c r="X8" s="166">
        <v>581728049</v>
      </c>
      <c r="Y8" s="177">
        <v>17.12</v>
      </c>
      <c r="Z8" s="116">
        <f t="shared" si="10"/>
        <v>6.5785152311665677E-3</v>
      </c>
      <c r="AA8" s="116">
        <f t="shared" si="11"/>
        <v>7.0588235294118231E-3</v>
      </c>
      <c r="AB8" s="166">
        <v>598191184</v>
      </c>
      <c r="AC8" s="177">
        <v>17.559999999999999</v>
      </c>
      <c r="AD8" s="116">
        <f t="shared" si="12"/>
        <v>2.8300397459432112E-2</v>
      </c>
      <c r="AE8" s="116">
        <f t="shared" si="13"/>
        <v>2.5700934579439116E-2</v>
      </c>
      <c r="AF8" s="166">
        <v>582746676</v>
      </c>
      <c r="AG8" s="177">
        <v>17.079999999999998</v>
      </c>
      <c r="AH8" s="116">
        <f t="shared" si="14"/>
        <v>-2.5818682075394811E-2</v>
      </c>
      <c r="AI8" s="116">
        <f t="shared" si="15"/>
        <v>-2.7334851936218704E-2</v>
      </c>
      <c r="AJ8" s="117">
        <f t="shared" si="16"/>
        <v>1.5078109359802982E-2</v>
      </c>
      <c r="AK8" s="117">
        <f t="shared" si="17"/>
        <v>1.4572635742240922E-2</v>
      </c>
      <c r="AL8" s="118">
        <f t="shared" si="18"/>
        <v>7.0773530696300352E-2</v>
      </c>
      <c r="AM8" s="118">
        <f t="shared" si="19"/>
        <v>6.6167290886391936E-2</v>
      </c>
      <c r="AN8" s="119">
        <f t="shared" si="20"/>
        <v>2.2615779888533912E-2</v>
      </c>
      <c r="AO8" s="203">
        <f t="shared" si="21"/>
        <v>2.2666369286623241E-2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327495970.64999998</v>
      </c>
      <c r="C9" s="165">
        <v>153.88910000000001</v>
      </c>
      <c r="D9" s="165">
        <v>345381885.24000001</v>
      </c>
      <c r="E9" s="165">
        <v>162.2612</v>
      </c>
      <c r="F9" s="116">
        <f t="shared" si="0"/>
        <v>5.4614151601623785E-2</v>
      </c>
      <c r="G9" s="116">
        <f t="shared" si="1"/>
        <v>5.4403463273227204E-2</v>
      </c>
      <c r="H9" s="165">
        <v>351330325.66000003</v>
      </c>
      <c r="I9" s="165">
        <v>165.06960000000001</v>
      </c>
      <c r="J9" s="116">
        <f t="shared" si="2"/>
        <v>1.7222792144604069E-2</v>
      </c>
      <c r="K9" s="116">
        <f t="shared" si="3"/>
        <v>1.7307896157553414E-2</v>
      </c>
      <c r="L9" s="165">
        <v>353878946.66000003</v>
      </c>
      <c r="M9" s="165">
        <v>166.27780000000001</v>
      </c>
      <c r="N9" s="116">
        <f t="shared" si="4"/>
        <v>7.254201570024525E-3</v>
      </c>
      <c r="O9" s="116">
        <f t="shared" si="5"/>
        <v>7.3193368130776652E-3</v>
      </c>
      <c r="P9" s="165">
        <v>354638546.05000001</v>
      </c>
      <c r="Q9" s="165">
        <v>166.70339999999999</v>
      </c>
      <c r="R9" s="116">
        <f t="shared" si="6"/>
        <v>2.1464950010993277E-3</v>
      </c>
      <c r="S9" s="116">
        <f t="shared" si="7"/>
        <v>2.5595719933747883E-3</v>
      </c>
      <c r="T9" s="165">
        <v>363968713.47000003</v>
      </c>
      <c r="U9" s="165">
        <v>171.1053</v>
      </c>
      <c r="V9" s="116">
        <f t="shared" si="8"/>
        <v>2.6308948995873022E-2</v>
      </c>
      <c r="W9" s="116">
        <f t="shared" si="9"/>
        <v>2.6405580210121762E-2</v>
      </c>
      <c r="X9" s="165">
        <v>358785251.88</v>
      </c>
      <c r="Y9" s="165">
        <v>168.7749</v>
      </c>
      <c r="Z9" s="116">
        <f t="shared" si="10"/>
        <v>-1.424150317916619E-2</v>
      </c>
      <c r="AA9" s="116">
        <f t="shared" si="11"/>
        <v>-1.3619683317816557E-2</v>
      </c>
      <c r="AB9" s="165">
        <v>368568009.31999999</v>
      </c>
      <c r="AC9" s="165">
        <v>171.55029999999999</v>
      </c>
      <c r="AD9" s="116">
        <f t="shared" si="12"/>
        <v>2.7266331012044936E-2</v>
      </c>
      <c r="AE9" s="116">
        <f t="shared" si="13"/>
        <v>1.6444388353955418E-2</v>
      </c>
      <c r="AF9" s="165">
        <v>358407079.26999998</v>
      </c>
      <c r="AG9" s="165">
        <v>167.6953</v>
      </c>
      <c r="AH9" s="116">
        <f t="shared" si="14"/>
        <v>-2.7568670619967012E-2</v>
      </c>
      <c r="AI9" s="116">
        <f t="shared" si="15"/>
        <v>-2.2471543331605889E-2</v>
      </c>
      <c r="AJ9" s="117">
        <f t="shared" si="16"/>
        <v>1.162534331576706E-2</v>
      </c>
      <c r="AK9" s="117">
        <f t="shared" si="17"/>
        <v>1.1043626268985977E-2</v>
      </c>
      <c r="AL9" s="118">
        <f t="shared" si="18"/>
        <v>3.7712441174930139E-2</v>
      </c>
      <c r="AM9" s="118">
        <f t="shared" si="19"/>
        <v>3.3489829977838205E-2</v>
      </c>
      <c r="AN9" s="119">
        <f t="shared" si="20"/>
        <v>2.5784374461606332E-2</v>
      </c>
      <c r="AO9" s="203">
        <f t="shared" si="21"/>
        <v>2.3910157268685769E-2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1665118913.6600001</v>
      </c>
      <c r="C10" s="165">
        <v>0.84660000000000002</v>
      </c>
      <c r="D10" s="165">
        <v>1736019782.8699999</v>
      </c>
      <c r="E10" s="165">
        <v>0.88370000000000004</v>
      </c>
      <c r="F10" s="116">
        <f t="shared" si="0"/>
        <v>4.2580063578856818E-2</v>
      </c>
      <c r="G10" s="116">
        <f t="shared" si="1"/>
        <v>4.3822348216395017E-2</v>
      </c>
      <c r="H10" s="165">
        <v>1755217128.5</v>
      </c>
      <c r="I10" s="165">
        <v>0.89129999999999998</v>
      </c>
      <c r="J10" s="116">
        <f t="shared" si="2"/>
        <v>1.1058252803008345E-2</v>
      </c>
      <c r="K10" s="116">
        <f t="shared" si="3"/>
        <v>8.600203689034672E-3</v>
      </c>
      <c r="L10" s="165">
        <v>1751139389.8199999</v>
      </c>
      <c r="M10" s="165">
        <v>0.89049999999999996</v>
      </c>
      <c r="N10" s="116">
        <f t="shared" si="4"/>
        <v>-2.323210395904057E-3</v>
      </c>
      <c r="O10" s="116">
        <f t="shared" si="5"/>
        <v>-8.975653539773622E-4</v>
      </c>
      <c r="P10" s="165">
        <v>1779786174.1199999</v>
      </c>
      <c r="Q10" s="165">
        <v>0.90739999999999998</v>
      </c>
      <c r="R10" s="116">
        <f t="shared" si="6"/>
        <v>1.6358940051565261E-2</v>
      </c>
      <c r="S10" s="116">
        <f t="shared" si="7"/>
        <v>1.8978102189781052E-2</v>
      </c>
      <c r="T10" s="165">
        <v>1839374261.71</v>
      </c>
      <c r="U10" s="165">
        <v>0.93779999999999997</v>
      </c>
      <c r="V10" s="116">
        <f t="shared" si="8"/>
        <v>3.3480475607954967E-2</v>
      </c>
      <c r="W10" s="116">
        <f t="shared" si="9"/>
        <v>3.3502314304606547E-2</v>
      </c>
      <c r="X10" s="165">
        <v>1839221292.47</v>
      </c>
      <c r="Y10" s="165">
        <v>0.93759999999999999</v>
      </c>
      <c r="Z10" s="116">
        <f t="shared" si="10"/>
        <v>-8.3163738443202707E-5</v>
      </c>
      <c r="AA10" s="116">
        <f t="shared" si="11"/>
        <v>-2.1326508850498825E-4</v>
      </c>
      <c r="AB10" s="165">
        <v>1881474937.95</v>
      </c>
      <c r="AC10" s="165">
        <v>0.93130000000000002</v>
      </c>
      <c r="AD10" s="116">
        <f t="shared" si="12"/>
        <v>2.2973660457820753E-2</v>
      </c>
      <c r="AE10" s="116">
        <f t="shared" si="13"/>
        <v>-6.7192832764504827E-3</v>
      </c>
      <c r="AF10" s="165">
        <v>1828742281.5699999</v>
      </c>
      <c r="AG10" s="165">
        <v>0.93259999999999998</v>
      </c>
      <c r="AH10" s="116">
        <f t="shared" si="14"/>
        <v>-2.8027296732135092E-2</v>
      </c>
      <c r="AI10" s="116">
        <f t="shared" si="15"/>
        <v>1.3958982068076537E-3</v>
      </c>
      <c r="AJ10" s="117">
        <f t="shared" si="16"/>
        <v>1.2002215204090472E-2</v>
      </c>
      <c r="AK10" s="117">
        <f t="shared" si="17"/>
        <v>1.2308594110961512E-2</v>
      </c>
      <c r="AL10" s="118">
        <f t="shared" si="18"/>
        <v>5.3410968938793185E-2</v>
      </c>
      <c r="AM10" s="118">
        <f t="shared" si="19"/>
        <v>5.5335521104447144E-2</v>
      </c>
      <c r="AN10" s="119">
        <f t="shared" si="20"/>
        <v>2.2329356836848904E-2</v>
      </c>
      <c r="AO10" s="203">
        <f t="shared" si="21"/>
        <v>1.8177189891221607E-2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2693643348.8800001</v>
      </c>
      <c r="C11" s="165">
        <v>18.709700000000002</v>
      </c>
      <c r="D11" s="165">
        <v>2742653805.71</v>
      </c>
      <c r="E11" s="165">
        <v>18.648299999999999</v>
      </c>
      <c r="F11" s="116">
        <f t="shared" si="0"/>
        <v>1.8194857478210008E-2</v>
      </c>
      <c r="G11" s="116">
        <f t="shared" si="1"/>
        <v>-3.2817201772344057E-3</v>
      </c>
      <c r="H11" s="165">
        <v>2580000850.5700002</v>
      </c>
      <c r="I11" s="165">
        <v>19.026900000000001</v>
      </c>
      <c r="J11" s="116">
        <f t="shared" si="2"/>
        <v>-5.930495303540264E-2</v>
      </c>
      <c r="K11" s="116">
        <f t="shared" si="3"/>
        <v>2.030211869178436E-2</v>
      </c>
      <c r="L11" s="165">
        <v>2562856463.4400001</v>
      </c>
      <c r="M11" s="165">
        <v>19.048200000000001</v>
      </c>
      <c r="N11" s="116">
        <f t="shared" si="4"/>
        <v>-6.6451090999494833E-3</v>
      </c>
      <c r="O11" s="116">
        <f t="shared" si="5"/>
        <v>1.1194677009917589E-3</v>
      </c>
      <c r="P11" s="165">
        <v>2581549959.8000002</v>
      </c>
      <c r="Q11" s="165">
        <v>19.014199999999999</v>
      </c>
      <c r="R11" s="116">
        <f t="shared" si="6"/>
        <v>7.2940083171527852E-3</v>
      </c>
      <c r="S11" s="116">
        <f t="shared" si="7"/>
        <v>-1.7849455591605753E-3</v>
      </c>
      <c r="T11" s="165">
        <v>2652599255.2800002</v>
      </c>
      <c r="U11" s="165">
        <v>19.578700000000001</v>
      </c>
      <c r="V11" s="116">
        <f t="shared" si="8"/>
        <v>2.7521952542612967E-2</v>
      </c>
      <c r="W11" s="116">
        <f t="shared" si="9"/>
        <v>2.9688338189353351E-2</v>
      </c>
      <c r="X11" s="165">
        <v>2662956331.1199999</v>
      </c>
      <c r="Y11" s="165">
        <v>19.649699999999999</v>
      </c>
      <c r="Z11" s="116">
        <f t="shared" si="10"/>
        <v>3.9045007719820139E-3</v>
      </c>
      <c r="AA11" s="116">
        <f t="shared" si="11"/>
        <v>3.6263899033131897E-3</v>
      </c>
      <c r="AB11" s="165">
        <v>2682309985.1100001</v>
      </c>
      <c r="AC11" s="165">
        <v>19.794499999999999</v>
      </c>
      <c r="AD11" s="116">
        <f t="shared" si="12"/>
        <v>7.2677323934412352E-3</v>
      </c>
      <c r="AE11" s="116">
        <f t="shared" si="13"/>
        <v>7.3690692478765602E-3</v>
      </c>
      <c r="AF11" s="165">
        <v>2682309985.1100001</v>
      </c>
      <c r="AG11" s="165">
        <v>19.794499999999999</v>
      </c>
      <c r="AH11" s="116">
        <f t="shared" si="14"/>
        <v>0</v>
      </c>
      <c r="AI11" s="116">
        <f t="shared" si="15"/>
        <v>0</v>
      </c>
      <c r="AJ11" s="117">
        <f t="shared" si="16"/>
        <v>-2.2087632899413863E-4</v>
      </c>
      <c r="AK11" s="117">
        <f t="shared" si="17"/>
        <v>7.1298397496155292E-3</v>
      </c>
      <c r="AL11" s="118">
        <f t="shared" si="18"/>
        <v>-2.2001982340741869E-2</v>
      </c>
      <c r="AM11" s="118">
        <f t="shared" si="19"/>
        <v>6.146404766118093E-2</v>
      </c>
      <c r="AN11" s="119">
        <f t="shared" si="20"/>
        <v>2.6105891417242143E-2</v>
      </c>
      <c r="AO11" s="203">
        <f t="shared" si="21"/>
        <v>1.1768962450897126E-2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257043508.69</v>
      </c>
      <c r="C12" s="165">
        <v>147.78</v>
      </c>
      <c r="D12" s="165">
        <v>266755417.09999999</v>
      </c>
      <c r="E12" s="165">
        <v>151.57</v>
      </c>
      <c r="F12" s="116">
        <f t="shared" si="0"/>
        <v>3.7783130410473688E-2</v>
      </c>
      <c r="G12" s="116">
        <f t="shared" si="1"/>
        <v>2.5646230883746055E-2</v>
      </c>
      <c r="H12" s="165">
        <v>270325926.25999999</v>
      </c>
      <c r="I12" s="165">
        <v>152.94</v>
      </c>
      <c r="J12" s="116">
        <f t="shared" si="2"/>
        <v>1.3384954648030637E-2</v>
      </c>
      <c r="K12" s="116">
        <f t="shared" si="3"/>
        <v>9.0387279804711E-3</v>
      </c>
      <c r="L12" s="165">
        <v>271769477.77999997</v>
      </c>
      <c r="M12" s="165">
        <v>153.47</v>
      </c>
      <c r="N12" s="116">
        <f t="shared" si="4"/>
        <v>5.3400409645191424E-3</v>
      </c>
      <c r="O12" s="116">
        <f t="shared" si="5"/>
        <v>3.4654112723944107E-3</v>
      </c>
      <c r="P12" s="165">
        <v>277045172.19999999</v>
      </c>
      <c r="Q12" s="165">
        <v>156.13999999999999</v>
      </c>
      <c r="R12" s="116">
        <f t="shared" si="6"/>
        <v>1.9412387524513488E-2</v>
      </c>
      <c r="S12" s="116">
        <f t="shared" si="7"/>
        <v>1.739753697791091E-2</v>
      </c>
      <c r="T12" s="165">
        <v>285248057.89999998</v>
      </c>
      <c r="U12" s="165">
        <v>160.4</v>
      </c>
      <c r="V12" s="116">
        <f t="shared" si="8"/>
        <v>2.9608477328304759E-2</v>
      </c>
      <c r="W12" s="116">
        <f t="shared" si="9"/>
        <v>2.7283207377994233E-2</v>
      </c>
      <c r="X12" s="165">
        <v>297171393.06</v>
      </c>
      <c r="Y12" s="165">
        <v>159.51</v>
      </c>
      <c r="Z12" s="116">
        <f t="shared" si="10"/>
        <v>4.1799881996672575E-2</v>
      </c>
      <c r="AA12" s="116">
        <f t="shared" si="11"/>
        <v>-5.5486284289277725E-3</v>
      </c>
      <c r="AB12" s="165">
        <v>299532739.55000001</v>
      </c>
      <c r="AC12" s="165">
        <v>160.82</v>
      </c>
      <c r="AD12" s="116">
        <f t="shared" si="12"/>
        <v>7.9460760528966695E-3</v>
      </c>
      <c r="AE12" s="116">
        <f t="shared" si="13"/>
        <v>8.2126512444360995E-3</v>
      </c>
      <c r="AF12" s="165">
        <v>315038426.26999998</v>
      </c>
      <c r="AG12" s="165">
        <v>157.71</v>
      </c>
      <c r="AH12" s="116">
        <f t="shared" si="14"/>
        <v>5.1766250137780537E-2</v>
      </c>
      <c r="AI12" s="116">
        <f t="shared" si="15"/>
        <v>-1.9338390747419384E-2</v>
      </c>
      <c r="AJ12" s="117">
        <f t="shared" si="16"/>
        <v>2.5880149882898933E-2</v>
      </c>
      <c r="AK12" s="117">
        <f t="shared" si="17"/>
        <v>8.2695933200757077E-3</v>
      </c>
      <c r="AL12" s="118">
        <f t="shared" si="18"/>
        <v>0.18100104468318964</v>
      </c>
      <c r="AM12" s="118">
        <f t="shared" si="19"/>
        <v>4.0509335620505474E-2</v>
      </c>
      <c r="AN12" s="119">
        <f t="shared" si="20"/>
        <v>1.6989906080464322E-2</v>
      </c>
      <c r="AO12" s="203">
        <f t="shared" si="21"/>
        <v>1.5691687609468399E-2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272251167.81999999</v>
      </c>
      <c r="C13" s="165">
        <v>10.068</v>
      </c>
      <c r="D13" s="165">
        <v>283652394.55000001</v>
      </c>
      <c r="E13" s="165">
        <v>10.476599999999999</v>
      </c>
      <c r="F13" s="116">
        <f t="shared" si="0"/>
        <v>4.1877604497689382E-2</v>
      </c>
      <c r="G13" s="116">
        <f t="shared" si="1"/>
        <v>4.0584028605482707E-2</v>
      </c>
      <c r="H13" s="165">
        <v>289610145.94999999</v>
      </c>
      <c r="I13" s="165">
        <v>10.723632</v>
      </c>
      <c r="J13" s="116">
        <f t="shared" si="2"/>
        <v>2.1003705642787338E-2</v>
      </c>
      <c r="K13" s="116">
        <f t="shared" si="3"/>
        <v>2.3579405532329269E-2</v>
      </c>
      <c r="L13" s="165">
        <v>287058615.50999999</v>
      </c>
      <c r="M13" s="165">
        <v>10.551835000000001</v>
      </c>
      <c r="N13" s="116">
        <f t="shared" si="4"/>
        <v>-8.8102246267315124E-3</v>
      </c>
      <c r="O13" s="116">
        <f t="shared" si="5"/>
        <v>-1.6020411741096651E-2</v>
      </c>
      <c r="P13" s="165">
        <v>298973109.73000002</v>
      </c>
      <c r="Q13" s="165">
        <v>10.98634</v>
      </c>
      <c r="R13" s="116">
        <f t="shared" si="6"/>
        <v>4.1505440269863539E-2</v>
      </c>
      <c r="S13" s="116">
        <f t="shared" si="7"/>
        <v>4.1178145791703501E-2</v>
      </c>
      <c r="T13" s="165">
        <v>308720145.19999999</v>
      </c>
      <c r="U13" s="165">
        <v>11.355399999999999</v>
      </c>
      <c r="V13" s="116">
        <f t="shared" si="8"/>
        <v>3.2601712838998903E-2</v>
      </c>
      <c r="W13" s="116">
        <f t="shared" si="9"/>
        <v>3.3592625023438127E-2</v>
      </c>
      <c r="X13" s="165">
        <v>312314186.44999999</v>
      </c>
      <c r="Y13" s="165">
        <v>11.5177</v>
      </c>
      <c r="Z13" s="116">
        <f t="shared" si="10"/>
        <v>1.1641745139992892E-2</v>
      </c>
      <c r="AA13" s="116">
        <f t="shared" si="11"/>
        <v>1.4292759392007337E-2</v>
      </c>
      <c r="AB13" s="165">
        <v>305078682.75</v>
      </c>
      <c r="AC13" s="165">
        <v>11.1046</v>
      </c>
      <c r="AD13" s="116">
        <f t="shared" si="12"/>
        <v>-2.3167387246299034E-2</v>
      </c>
      <c r="AE13" s="116">
        <f t="shared" si="13"/>
        <v>-3.5866535853512425E-2</v>
      </c>
      <c r="AF13" s="165">
        <v>301413112.67000002</v>
      </c>
      <c r="AG13" s="165">
        <v>11.0631</v>
      </c>
      <c r="AH13" s="116">
        <f t="shared" si="14"/>
        <v>-1.2015162930947142E-2</v>
      </c>
      <c r="AI13" s="116">
        <f t="shared" si="15"/>
        <v>-3.7371899933360234E-3</v>
      </c>
      <c r="AJ13" s="117">
        <f t="shared" si="16"/>
        <v>1.3079679198169297E-2</v>
      </c>
      <c r="AK13" s="117">
        <f t="shared" si="17"/>
        <v>1.2200353344626977E-2</v>
      </c>
      <c r="AL13" s="118">
        <f t="shared" si="18"/>
        <v>6.2614377531261367E-2</v>
      </c>
      <c r="AM13" s="118">
        <f t="shared" si="19"/>
        <v>5.5981902525628631E-2</v>
      </c>
      <c r="AN13" s="119">
        <f t="shared" si="20"/>
        <v>2.5371752734557062E-2</v>
      </c>
      <c r="AO13" s="203">
        <f t="shared" si="21"/>
        <v>2.8278407872480191E-2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306202136.49000001</v>
      </c>
      <c r="C14" s="165">
        <v>2419.9899999999998</v>
      </c>
      <c r="D14" s="165">
        <v>310785676.19999999</v>
      </c>
      <c r="E14" s="165">
        <v>2456.27</v>
      </c>
      <c r="F14" s="116">
        <f t="shared" si="0"/>
        <v>1.4968999767738944E-2</v>
      </c>
      <c r="G14" s="116">
        <f t="shared" si="1"/>
        <v>1.4991797486766559E-2</v>
      </c>
      <c r="H14" s="165">
        <v>309302973.81999999</v>
      </c>
      <c r="I14" s="165">
        <v>2462.79</v>
      </c>
      <c r="J14" s="116">
        <f t="shared" si="2"/>
        <v>-4.7708195504024171E-3</v>
      </c>
      <c r="K14" s="116">
        <f t="shared" si="3"/>
        <v>2.6544313125185675E-3</v>
      </c>
      <c r="L14" s="165">
        <v>317216183.98000002</v>
      </c>
      <c r="M14" s="165">
        <v>2525.5500000000002</v>
      </c>
      <c r="N14" s="116">
        <f t="shared" si="4"/>
        <v>2.5584009304110825E-2</v>
      </c>
      <c r="O14" s="116">
        <f t="shared" si="5"/>
        <v>2.5483293338043528E-2</v>
      </c>
      <c r="P14" s="165">
        <v>321804407.94</v>
      </c>
      <c r="Q14" s="165">
        <v>2562.4899999999998</v>
      </c>
      <c r="R14" s="116">
        <f t="shared" si="6"/>
        <v>1.4464028607976883E-2</v>
      </c>
      <c r="S14" s="116">
        <f t="shared" si="7"/>
        <v>1.4626516996297677E-2</v>
      </c>
      <c r="T14" s="165">
        <v>337758155.66000003</v>
      </c>
      <c r="U14" s="165">
        <v>2689.77</v>
      </c>
      <c r="V14" s="116">
        <f t="shared" si="8"/>
        <v>4.9575914208653669E-2</v>
      </c>
      <c r="W14" s="116">
        <f t="shared" si="9"/>
        <v>4.9670437738293695E-2</v>
      </c>
      <c r="X14" s="165">
        <v>335615264.19</v>
      </c>
      <c r="Y14" s="165">
        <v>2672.72</v>
      </c>
      <c r="Z14" s="116">
        <f t="shared" si="10"/>
        <v>-6.3444551496104895E-3</v>
      </c>
      <c r="AA14" s="116">
        <f t="shared" si="11"/>
        <v>-6.3388319447388371E-3</v>
      </c>
      <c r="AB14" s="165">
        <v>340784878.82999998</v>
      </c>
      <c r="AC14" s="165">
        <v>2713.93</v>
      </c>
      <c r="AD14" s="116">
        <f t="shared" si="12"/>
        <v>1.5403395469740436E-2</v>
      </c>
      <c r="AE14" s="116">
        <f t="shared" si="13"/>
        <v>1.5418749438773997E-2</v>
      </c>
      <c r="AF14" s="165">
        <v>329086245.60000002</v>
      </c>
      <c r="AG14" s="165">
        <v>2620.66</v>
      </c>
      <c r="AH14" s="116">
        <f t="shared" si="14"/>
        <v>-3.432849858293098E-2</v>
      </c>
      <c r="AI14" s="116">
        <f t="shared" si="15"/>
        <v>-3.4367135482492171E-2</v>
      </c>
      <c r="AJ14" s="117">
        <f t="shared" si="16"/>
        <v>9.3190717594096098E-3</v>
      </c>
      <c r="AK14" s="117">
        <f t="shared" si="17"/>
        <v>1.0267407360432877E-2</v>
      </c>
      <c r="AL14" s="118">
        <f t="shared" si="18"/>
        <v>5.8884854745438996E-2</v>
      </c>
      <c r="AM14" s="118">
        <f t="shared" si="19"/>
        <v>6.692668151302579E-2</v>
      </c>
      <c r="AN14" s="119">
        <f t="shared" si="20"/>
        <v>2.4869816269476971E-2</v>
      </c>
      <c r="AO14" s="203">
        <f t="shared" si="21"/>
        <v>2.4430504983077746E-2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249310703.69</v>
      </c>
      <c r="C15" s="165">
        <v>120.64</v>
      </c>
      <c r="D15" s="165">
        <v>283994272.29000002</v>
      </c>
      <c r="E15" s="165">
        <v>124.95</v>
      </c>
      <c r="F15" s="116">
        <f t="shared" si="0"/>
        <v>0.13911784807733951</v>
      </c>
      <c r="G15" s="116">
        <f t="shared" si="1"/>
        <v>3.5726127320954926E-2</v>
      </c>
      <c r="H15" s="165">
        <v>297499332.73000002</v>
      </c>
      <c r="I15" s="165">
        <v>126.02</v>
      </c>
      <c r="J15" s="116">
        <f t="shared" si="2"/>
        <v>4.7553988786820815E-2</v>
      </c>
      <c r="K15" s="116">
        <f t="shared" si="3"/>
        <v>8.5634253701480038E-3</v>
      </c>
      <c r="L15" s="165">
        <v>286277554.77999997</v>
      </c>
      <c r="M15" s="165">
        <v>127.07</v>
      </c>
      <c r="N15" s="116">
        <f t="shared" si="4"/>
        <v>-3.7720346620691549E-2</v>
      </c>
      <c r="O15" s="116">
        <f t="shared" si="5"/>
        <v>8.3320107919377662E-3</v>
      </c>
      <c r="P15" s="165">
        <v>306444392.24000001</v>
      </c>
      <c r="Q15" s="165">
        <v>129.72</v>
      </c>
      <c r="R15" s="116">
        <f t="shared" si="6"/>
        <v>7.0445052793251473E-2</v>
      </c>
      <c r="S15" s="116">
        <f t="shared" si="7"/>
        <v>2.085464704493591E-2</v>
      </c>
      <c r="T15" s="165">
        <v>354180805.75</v>
      </c>
      <c r="U15" s="165">
        <v>133.11000000000001</v>
      </c>
      <c r="V15" s="116">
        <f t="shared" si="8"/>
        <v>0.15577512501065433</v>
      </c>
      <c r="W15" s="116">
        <f t="shared" si="9"/>
        <v>2.6133209990749421E-2</v>
      </c>
      <c r="X15" s="165">
        <v>362758717.48000002</v>
      </c>
      <c r="Y15" s="165">
        <v>132.68</v>
      </c>
      <c r="Z15" s="116">
        <f t="shared" si="10"/>
        <v>2.4219019186643258E-2</v>
      </c>
      <c r="AA15" s="116">
        <f t="shared" si="11"/>
        <v>-3.2304109383217397E-3</v>
      </c>
      <c r="AB15" s="165">
        <v>379897526</v>
      </c>
      <c r="AC15" s="165">
        <v>135.57</v>
      </c>
      <c r="AD15" s="116">
        <f t="shared" si="12"/>
        <v>4.7245752325565805E-2</v>
      </c>
      <c r="AE15" s="116">
        <f t="shared" si="13"/>
        <v>2.1781730479348706E-2</v>
      </c>
      <c r="AF15" s="165">
        <v>428562865.11000001</v>
      </c>
      <c r="AG15" s="165">
        <v>133.25</v>
      </c>
      <c r="AH15" s="116">
        <f t="shared" si="14"/>
        <v>0.12810122672396665</v>
      </c>
      <c r="AI15" s="116">
        <f t="shared" si="15"/>
        <v>-1.7112930589363379E-2</v>
      </c>
      <c r="AJ15" s="117">
        <f t="shared" si="16"/>
        <v>7.1842208285443784E-2</v>
      </c>
      <c r="AK15" s="117">
        <f t="shared" si="17"/>
        <v>1.2630976183798702E-2</v>
      </c>
      <c r="AL15" s="118">
        <f t="shared" si="18"/>
        <v>0.50905460752523257</v>
      </c>
      <c r="AM15" s="118">
        <f t="shared" si="19"/>
        <v>6.6426570628251275E-2</v>
      </c>
      <c r="AN15" s="119">
        <f t="shared" si="20"/>
        <v>6.568822491593472E-2</v>
      </c>
      <c r="AO15" s="203">
        <f t="shared" si="21"/>
        <v>1.7064462048638096E-2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276448474.25</v>
      </c>
      <c r="C16" s="165">
        <v>1.1200000000000001</v>
      </c>
      <c r="D16" s="165">
        <v>295003320.63999999</v>
      </c>
      <c r="E16" s="165">
        <v>1.19</v>
      </c>
      <c r="F16" s="116">
        <f t="shared" si="0"/>
        <v>6.7118642779053009E-2</v>
      </c>
      <c r="G16" s="116">
        <f t="shared" si="1"/>
        <v>6.2499999999999854E-2</v>
      </c>
      <c r="H16" s="165">
        <v>305090418</v>
      </c>
      <c r="I16" s="165">
        <v>1.23</v>
      </c>
      <c r="J16" s="116">
        <f t="shared" si="2"/>
        <v>3.419316548070167E-2</v>
      </c>
      <c r="K16" s="116">
        <f t="shared" si="3"/>
        <v>3.3613445378151294E-2</v>
      </c>
      <c r="L16" s="165">
        <v>305766762.27999997</v>
      </c>
      <c r="M16" s="165">
        <v>1.23</v>
      </c>
      <c r="N16" s="116">
        <f t="shared" si="4"/>
        <v>2.2168650344173424E-3</v>
      </c>
      <c r="O16" s="116">
        <f t="shared" si="5"/>
        <v>0</v>
      </c>
      <c r="P16" s="165">
        <v>304899686.94999999</v>
      </c>
      <c r="Q16" s="165">
        <v>1.23</v>
      </c>
      <c r="R16" s="116">
        <f t="shared" si="6"/>
        <v>-2.835740953445999E-3</v>
      </c>
      <c r="S16" s="116">
        <f t="shared" si="7"/>
        <v>0</v>
      </c>
      <c r="T16" s="165">
        <v>311978504.35000002</v>
      </c>
      <c r="U16" s="165">
        <v>1.26</v>
      </c>
      <c r="V16" s="116">
        <f t="shared" si="8"/>
        <v>2.3216873296301153E-2</v>
      </c>
      <c r="W16" s="116">
        <f t="shared" si="9"/>
        <v>2.4390243902439046E-2</v>
      </c>
      <c r="X16" s="165">
        <v>308851483.10000002</v>
      </c>
      <c r="Y16" s="165">
        <v>1.25</v>
      </c>
      <c r="Z16" s="116">
        <f t="shared" si="10"/>
        <v>-1.0023194567571494E-2</v>
      </c>
      <c r="AA16" s="116">
        <f t="shared" si="11"/>
        <v>-7.936507936507943E-3</v>
      </c>
      <c r="AB16" s="165">
        <v>308851483.10000002</v>
      </c>
      <c r="AC16" s="165">
        <v>1.25</v>
      </c>
      <c r="AD16" s="116">
        <f t="shared" si="12"/>
        <v>0</v>
      </c>
      <c r="AE16" s="116">
        <f t="shared" si="13"/>
        <v>0</v>
      </c>
      <c r="AF16" s="165">
        <v>312950779.44999999</v>
      </c>
      <c r="AG16" s="165">
        <v>1.25</v>
      </c>
      <c r="AH16" s="116">
        <f t="shared" si="14"/>
        <v>1.3272710588450349E-2</v>
      </c>
      <c r="AI16" s="116">
        <f t="shared" si="15"/>
        <v>0</v>
      </c>
      <c r="AJ16" s="117">
        <f t="shared" si="16"/>
        <v>1.5894915207238253E-2</v>
      </c>
      <c r="AK16" s="117">
        <f t="shared" si="17"/>
        <v>1.4070897668010281E-2</v>
      </c>
      <c r="AL16" s="118">
        <f t="shared" si="18"/>
        <v>6.0838158604667847E-2</v>
      </c>
      <c r="AM16" s="118">
        <f t="shared" si="19"/>
        <v>5.0420168067226941E-2</v>
      </c>
      <c r="AN16" s="119">
        <f t="shared" si="20"/>
        <v>2.5302474574710087E-2</v>
      </c>
      <c r="AO16" s="203">
        <f t="shared" si="21"/>
        <v>2.4231221231436475E-2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272681049.82999998</v>
      </c>
      <c r="C17" s="165">
        <v>1.4962420000000001</v>
      </c>
      <c r="D17" s="165">
        <v>284425456.91000003</v>
      </c>
      <c r="E17" s="165">
        <v>1.561504</v>
      </c>
      <c r="F17" s="116">
        <f t="shared" si="0"/>
        <v>4.3070125655310355E-2</v>
      </c>
      <c r="G17" s="116">
        <f t="shared" si="1"/>
        <v>4.3617275815008488E-2</v>
      </c>
      <c r="H17" s="165">
        <v>289361949.72000003</v>
      </c>
      <c r="I17" s="165">
        <v>1.588719</v>
      </c>
      <c r="J17" s="116">
        <f t="shared" si="2"/>
        <v>1.7356016102180485E-2</v>
      </c>
      <c r="K17" s="116">
        <f t="shared" si="3"/>
        <v>1.7428709756747335E-2</v>
      </c>
      <c r="L17" s="165">
        <v>289187234.52999997</v>
      </c>
      <c r="M17" s="165">
        <v>1.588217</v>
      </c>
      <c r="N17" s="116">
        <f t="shared" si="4"/>
        <v>-6.0379462527509131E-4</v>
      </c>
      <c r="O17" s="116">
        <f t="shared" si="5"/>
        <v>-3.1597784126708529E-4</v>
      </c>
      <c r="P17" s="165">
        <v>285313253.74000001</v>
      </c>
      <c r="Q17" s="165">
        <v>1.567682</v>
      </c>
      <c r="R17" s="116">
        <f t="shared" si="6"/>
        <v>-1.3396098884849219E-2</v>
      </c>
      <c r="S17" s="116">
        <f t="shared" si="7"/>
        <v>-1.2929593374205144E-2</v>
      </c>
      <c r="T17" s="165">
        <v>302252187</v>
      </c>
      <c r="U17" s="165">
        <v>1.6602269999999999</v>
      </c>
      <c r="V17" s="116">
        <f t="shared" si="8"/>
        <v>5.9369598285245052E-2</v>
      </c>
      <c r="W17" s="116">
        <f t="shared" si="9"/>
        <v>5.9033018175879977E-2</v>
      </c>
      <c r="X17" s="165">
        <v>304209756.33999997</v>
      </c>
      <c r="Y17" s="165">
        <v>1.671349</v>
      </c>
      <c r="Z17" s="116">
        <f t="shared" si="10"/>
        <v>6.4766093487355772E-3</v>
      </c>
      <c r="AA17" s="116">
        <f t="shared" si="11"/>
        <v>6.6990839204518881E-3</v>
      </c>
      <c r="AB17" s="165">
        <v>319868436.88</v>
      </c>
      <c r="AC17" s="165">
        <v>1.697219</v>
      </c>
      <c r="AD17" s="116">
        <f t="shared" si="12"/>
        <v>5.1473301607391907E-2</v>
      </c>
      <c r="AE17" s="116">
        <f t="shared" si="13"/>
        <v>1.5478514660911671E-2</v>
      </c>
      <c r="AF17" s="165">
        <v>308287405.31999999</v>
      </c>
      <c r="AG17" s="165">
        <v>1.6809590000000001</v>
      </c>
      <c r="AH17" s="116">
        <f t="shared" si="14"/>
        <v>-3.6205609009008523E-2</v>
      </c>
      <c r="AI17" s="116">
        <f t="shared" si="15"/>
        <v>-9.5803782540732456E-3</v>
      </c>
      <c r="AJ17" s="117">
        <f t="shared" si="16"/>
        <v>1.5942518559966319E-2</v>
      </c>
      <c r="AK17" s="117">
        <f t="shared" si="17"/>
        <v>1.4928831607431735E-2</v>
      </c>
      <c r="AL17" s="118">
        <f t="shared" si="18"/>
        <v>8.3895262643633686E-2</v>
      </c>
      <c r="AM17" s="118">
        <f t="shared" si="19"/>
        <v>7.6499964137139637E-2</v>
      </c>
      <c r="AN17" s="119">
        <f t="shared" si="20"/>
        <v>3.344466312153941E-2</v>
      </c>
      <c r="AO17" s="203">
        <f t="shared" si="21"/>
        <v>2.521814488120951E-2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362956759.17000002</v>
      </c>
      <c r="C18" s="165">
        <v>124.68</v>
      </c>
      <c r="D18" s="165">
        <v>381522570.25</v>
      </c>
      <c r="E18" s="165">
        <v>130.91</v>
      </c>
      <c r="F18" s="116">
        <f t="shared" si="0"/>
        <v>5.1151578282922168E-2</v>
      </c>
      <c r="G18" s="116">
        <f t="shared" si="1"/>
        <v>4.9967917869746463E-2</v>
      </c>
      <c r="H18" s="165">
        <v>388207430.49000001</v>
      </c>
      <c r="I18" s="165">
        <v>133.19999999999999</v>
      </c>
      <c r="J18" s="116">
        <f t="shared" si="2"/>
        <v>1.7521532829944047E-2</v>
      </c>
      <c r="K18" s="116">
        <f t="shared" si="3"/>
        <v>1.7492934076846628E-2</v>
      </c>
      <c r="L18" s="165">
        <v>391205757.25</v>
      </c>
      <c r="M18" s="165">
        <v>134.24</v>
      </c>
      <c r="N18" s="116">
        <f t="shared" si="4"/>
        <v>7.7235171831086975E-3</v>
      </c>
      <c r="O18" s="116">
        <f t="shared" si="5"/>
        <v>7.807807807807962E-3</v>
      </c>
      <c r="P18" s="165">
        <v>391407799.43000001</v>
      </c>
      <c r="Q18" s="165">
        <v>134.30000000000001</v>
      </c>
      <c r="R18" s="116">
        <f t="shared" si="6"/>
        <v>5.1646013959577824E-4</v>
      </c>
      <c r="S18" s="116">
        <f t="shared" si="7"/>
        <v>4.469606674612803E-4</v>
      </c>
      <c r="T18" s="165">
        <v>401289765.97000003</v>
      </c>
      <c r="U18" s="165">
        <v>137.65</v>
      </c>
      <c r="V18" s="116">
        <f t="shared" si="8"/>
        <v>2.5247239718756111E-2</v>
      </c>
      <c r="W18" s="116">
        <f t="shared" si="9"/>
        <v>2.4944154877140686E-2</v>
      </c>
      <c r="X18" s="165">
        <v>401363572.85000002</v>
      </c>
      <c r="Y18" s="165">
        <v>137.68</v>
      </c>
      <c r="Z18" s="116">
        <f t="shared" si="10"/>
        <v>1.8392415221850673E-4</v>
      </c>
      <c r="AA18" s="116">
        <f t="shared" si="11"/>
        <v>2.1794406102434533E-4</v>
      </c>
      <c r="AB18" s="165">
        <v>413489112.06</v>
      </c>
      <c r="AC18" s="165">
        <v>141.86000000000001</v>
      </c>
      <c r="AD18" s="116">
        <f t="shared" si="12"/>
        <v>3.0210861249562394E-2</v>
      </c>
      <c r="AE18" s="116">
        <f t="shared" si="13"/>
        <v>3.0360255665310913E-2</v>
      </c>
      <c r="AF18" s="165">
        <v>401724074.48000002</v>
      </c>
      <c r="AG18" s="165">
        <v>137.72</v>
      </c>
      <c r="AH18" s="116">
        <f t="shared" si="14"/>
        <v>-2.8453077086810448E-2</v>
      </c>
      <c r="AI18" s="116">
        <f t="shared" si="15"/>
        <v>-2.9183702241646795E-2</v>
      </c>
      <c r="AJ18" s="117">
        <f t="shared" si="16"/>
        <v>1.3012754558662156E-2</v>
      </c>
      <c r="AK18" s="117">
        <f t="shared" si="17"/>
        <v>1.2756784097961438E-2</v>
      </c>
      <c r="AL18" s="118">
        <f t="shared" si="18"/>
        <v>5.2949696309611764E-2</v>
      </c>
      <c r="AM18" s="118">
        <f t="shared" si="19"/>
        <v>5.2020472080055016E-2</v>
      </c>
      <c r="AN18" s="119">
        <f t="shared" si="20"/>
        <v>2.3870136594632274E-2</v>
      </c>
      <c r="AO18" s="203">
        <f t="shared" si="21"/>
        <v>2.3778035585151749E-2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14154102520.949999</v>
      </c>
      <c r="C19" s="171"/>
      <c r="D19" s="170">
        <f>SUM(D5:D18)</f>
        <v>14657662390.49</v>
      </c>
      <c r="E19" s="171"/>
      <c r="F19" s="116">
        <f>((D19-B19)/B19)</f>
        <v>3.5576955076781713E-2</v>
      </c>
      <c r="G19" s="116"/>
      <c r="H19" s="170">
        <f>SUM(H5:H18)</f>
        <v>14706374811.539999</v>
      </c>
      <c r="I19" s="171"/>
      <c r="J19" s="116">
        <f>((H19-D19)/D19)</f>
        <v>3.3233417275052137E-3</v>
      </c>
      <c r="K19" s="116"/>
      <c r="L19" s="170">
        <f>SUM(L5:L18)</f>
        <v>14986399213.010002</v>
      </c>
      <c r="M19" s="171"/>
      <c r="N19" s="116">
        <f>((L19-H19)/H19)</f>
        <v>1.9041021669750302E-2</v>
      </c>
      <c r="O19" s="116"/>
      <c r="P19" s="170">
        <f>SUM(P5:P18)</f>
        <v>15105783947.01</v>
      </c>
      <c r="Q19" s="171"/>
      <c r="R19" s="116">
        <f>((P19-L19)/L19)</f>
        <v>7.9662053774970671E-3</v>
      </c>
      <c r="S19" s="116"/>
      <c r="T19" s="170">
        <f>SUM(T5:T18)</f>
        <v>15501449617.91</v>
      </c>
      <c r="U19" s="171"/>
      <c r="V19" s="116">
        <f>((T19-P19)/P19)</f>
        <v>2.619299152483355E-2</v>
      </c>
      <c r="W19" s="116"/>
      <c r="X19" s="170">
        <f>SUM(X5:X18)</f>
        <v>15466748557.959999</v>
      </c>
      <c r="Y19" s="171"/>
      <c r="Z19" s="116">
        <f>((X19-T19)/T19)</f>
        <v>-2.2385687019817811E-3</v>
      </c>
      <c r="AA19" s="116"/>
      <c r="AB19" s="170">
        <f>SUM(AB5:AB18)</f>
        <v>15735857201.58</v>
      </c>
      <c r="AC19" s="171"/>
      <c r="AD19" s="116">
        <f>((AB19-X19)/X19)</f>
        <v>1.7399173627963546E-2</v>
      </c>
      <c r="AE19" s="116"/>
      <c r="AF19" s="170">
        <f>SUM(AF5:AF18)</f>
        <v>15576716116.050001</v>
      </c>
      <c r="AG19" s="171"/>
      <c r="AH19" s="116">
        <f>((AF19-AB19)/AB19)</f>
        <v>-1.011327717907988E-2</v>
      </c>
      <c r="AI19" s="116"/>
      <c r="AJ19" s="117">
        <f t="shared" si="16"/>
        <v>1.2143480390408717E-2</v>
      </c>
      <c r="AK19" s="117"/>
      <c r="AL19" s="118">
        <f t="shared" si="18"/>
        <v>6.2701248062330198E-2</v>
      </c>
      <c r="AM19" s="118"/>
      <c r="AN19" s="119">
        <f t="shared" si="20"/>
        <v>1.5208859975450266E-2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309175210965.94</v>
      </c>
      <c r="C21" s="173">
        <v>100</v>
      </c>
      <c r="D21" s="173">
        <v>303904848622.67999</v>
      </c>
      <c r="E21" s="173">
        <v>100</v>
      </c>
      <c r="F21" s="116">
        <f t="shared" ref="F21:F46" si="22">((D21-B21)/B21)</f>
        <v>-1.7046522995145991E-2</v>
      </c>
      <c r="G21" s="116">
        <f t="shared" ref="G21:G46" si="23">((E21-C21)/C21)</f>
        <v>0</v>
      </c>
      <c r="H21" s="173">
        <v>303381453103.56</v>
      </c>
      <c r="I21" s="173">
        <v>100</v>
      </c>
      <c r="J21" s="116">
        <f t="shared" ref="J21:J46" si="24">((H21-D21)/D21)</f>
        <v>-1.7222348425570161E-3</v>
      </c>
      <c r="K21" s="116">
        <f t="shared" ref="K21:K46" si="25">((I21-E21)/E21)</f>
        <v>0</v>
      </c>
      <c r="L21" s="173">
        <v>301402812413.28003</v>
      </c>
      <c r="M21" s="173">
        <v>100</v>
      </c>
      <c r="N21" s="116">
        <f t="shared" ref="N21:N46" si="26">((L21-H21)/H21)</f>
        <v>-6.5219566655729429E-3</v>
      </c>
      <c r="O21" s="116">
        <f t="shared" ref="O21:O46" si="27">((M21-I21)/I21)</f>
        <v>0</v>
      </c>
      <c r="P21" s="173">
        <v>297058650870.82001</v>
      </c>
      <c r="Q21" s="173">
        <v>100</v>
      </c>
      <c r="R21" s="116">
        <f t="shared" ref="R21:R46" si="28">((P21-L21)/L21)</f>
        <v>-1.4413142026370207E-2</v>
      </c>
      <c r="S21" s="116">
        <f t="shared" ref="S21:S46" si="29">((Q21-M21)/M21)</f>
        <v>0</v>
      </c>
      <c r="T21" s="173">
        <v>292145254621.41998</v>
      </c>
      <c r="U21" s="173">
        <v>100</v>
      </c>
      <c r="V21" s="116">
        <f t="shared" ref="V21:V46" si="30">((T21-P21)/P21)</f>
        <v>-1.6540155403643442E-2</v>
      </c>
      <c r="W21" s="116">
        <f t="shared" ref="W21:W46" si="31">((U21-Q21)/Q21)</f>
        <v>0</v>
      </c>
      <c r="X21" s="173">
        <v>289221600443.35999</v>
      </c>
      <c r="Y21" s="173">
        <v>100</v>
      </c>
      <c r="Z21" s="116">
        <f t="shared" ref="Z21:Z46" si="32">((X21-T21)/T21)</f>
        <v>-1.0007536086282321E-2</v>
      </c>
      <c r="AA21" s="116">
        <f t="shared" ref="AA21:AA46" si="33">((Y21-U21)/U21)</f>
        <v>0</v>
      </c>
      <c r="AB21" s="173">
        <v>284572677141.70001</v>
      </c>
      <c r="AC21" s="173">
        <v>100</v>
      </c>
      <c r="AD21" s="116">
        <f t="shared" ref="AD21:AD46" si="34">((AB21-X21)/X21)</f>
        <v>-1.6073914584987574E-2</v>
      </c>
      <c r="AE21" s="116">
        <f t="shared" ref="AE21:AE46" si="35">((AC21-Y21)/Y21)</f>
        <v>0</v>
      </c>
      <c r="AF21" s="173">
        <v>279664526093.60999</v>
      </c>
      <c r="AG21" s="173">
        <v>100</v>
      </c>
      <c r="AH21" s="116">
        <f t="shared" ref="AH21:AH46" si="36">((AF21-AB21)/AB21)</f>
        <v>-1.7247443069336076E-2</v>
      </c>
      <c r="AI21" s="116">
        <f t="shared" ref="AI21:AI46" si="37">((AG21-AC21)/AC21)</f>
        <v>0</v>
      </c>
      <c r="AJ21" s="117">
        <f t="shared" si="16"/>
        <v>-1.2446613209236948E-2</v>
      </c>
      <c r="AK21" s="117">
        <f t="shared" si="17"/>
        <v>0</v>
      </c>
      <c r="AL21" s="118">
        <f t="shared" si="18"/>
        <v>-7.9762868670667814E-2</v>
      </c>
      <c r="AM21" s="118">
        <f t="shared" si="19"/>
        <v>0</v>
      </c>
      <c r="AN21" s="119">
        <f t="shared" si="20"/>
        <v>5.7823835874201224E-3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216321264138.47</v>
      </c>
      <c r="C22" s="173">
        <v>100</v>
      </c>
      <c r="D22" s="173">
        <v>216321264138.47</v>
      </c>
      <c r="E22" s="173">
        <v>100</v>
      </c>
      <c r="F22" s="116">
        <f t="shared" si="22"/>
        <v>0</v>
      </c>
      <c r="G22" s="116">
        <f t="shared" si="23"/>
        <v>0</v>
      </c>
      <c r="H22" s="173">
        <v>212706958140.94</v>
      </c>
      <c r="I22" s="173">
        <v>100</v>
      </c>
      <c r="J22" s="116">
        <f t="shared" si="24"/>
        <v>-1.6708047689738145E-2</v>
      </c>
      <c r="K22" s="116">
        <f t="shared" si="25"/>
        <v>0</v>
      </c>
      <c r="L22" s="173">
        <v>215176722279.64001</v>
      </c>
      <c r="M22" s="173">
        <v>100</v>
      </c>
      <c r="N22" s="116">
        <f t="shared" si="26"/>
        <v>1.1611111175138624E-2</v>
      </c>
      <c r="O22" s="116">
        <f t="shared" si="27"/>
        <v>0</v>
      </c>
      <c r="P22" s="173">
        <v>216210988603.45001</v>
      </c>
      <c r="Q22" s="173">
        <v>100</v>
      </c>
      <c r="R22" s="116">
        <f t="shared" si="28"/>
        <v>4.806590196433435E-3</v>
      </c>
      <c r="S22" s="116">
        <f t="shared" si="29"/>
        <v>0</v>
      </c>
      <c r="T22" s="173">
        <v>213821784867.85001</v>
      </c>
      <c r="U22" s="173">
        <v>100</v>
      </c>
      <c r="V22" s="116">
        <f t="shared" si="30"/>
        <v>-1.105033444892117E-2</v>
      </c>
      <c r="W22" s="116">
        <f t="shared" si="31"/>
        <v>0</v>
      </c>
      <c r="X22" s="173">
        <v>210623945862.60999</v>
      </c>
      <c r="Y22" s="173">
        <v>100</v>
      </c>
      <c r="Z22" s="116">
        <f t="shared" si="32"/>
        <v>-1.4955627684131469E-2</v>
      </c>
      <c r="AA22" s="116">
        <f t="shared" si="33"/>
        <v>0</v>
      </c>
      <c r="AB22" s="173">
        <v>209871456405.14999</v>
      </c>
      <c r="AC22" s="173">
        <v>100</v>
      </c>
      <c r="AD22" s="116">
        <f t="shared" si="34"/>
        <v>-3.5726681236464934E-3</v>
      </c>
      <c r="AE22" s="116">
        <f t="shared" si="35"/>
        <v>0</v>
      </c>
      <c r="AF22" s="173">
        <v>206258366414.5</v>
      </c>
      <c r="AG22" s="173">
        <v>100</v>
      </c>
      <c r="AH22" s="116">
        <f t="shared" si="36"/>
        <v>-1.721572839174014E-2</v>
      </c>
      <c r="AI22" s="116">
        <f t="shared" si="37"/>
        <v>0</v>
      </c>
      <c r="AJ22" s="117">
        <f t="shared" si="16"/>
        <v>-5.8855881208256695E-3</v>
      </c>
      <c r="AK22" s="117">
        <f t="shared" si="17"/>
        <v>0</v>
      </c>
      <c r="AL22" s="118">
        <f t="shared" si="18"/>
        <v>-4.65183012129987E-2</v>
      </c>
      <c r="AM22" s="118">
        <f t="shared" si="19"/>
        <v>0</v>
      </c>
      <c r="AN22" s="119">
        <f t="shared" si="20"/>
        <v>1.0789444854351671E-2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12261535324.190001</v>
      </c>
      <c r="C23" s="173">
        <v>1</v>
      </c>
      <c r="D23" s="173">
        <v>10100373553.5</v>
      </c>
      <c r="E23" s="173">
        <v>1</v>
      </c>
      <c r="F23" s="116">
        <f t="shared" si="22"/>
        <v>-0.17625539653475389</v>
      </c>
      <c r="G23" s="116">
        <f t="shared" si="23"/>
        <v>0</v>
      </c>
      <c r="H23" s="173">
        <v>11040542996.58</v>
      </c>
      <c r="I23" s="173">
        <v>1</v>
      </c>
      <c r="J23" s="116">
        <f t="shared" si="24"/>
        <v>9.308264076571808E-2</v>
      </c>
      <c r="K23" s="116">
        <f t="shared" si="25"/>
        <v>0</v>
      </c>
      <c r="L23" s="173">
        <v>10742540720.68</v>
      </c>
      <c r="M23" s="173">
        <v>1</v>
      </c>
      <c r="N23" s="116">
        <f t="shared" si="26"/>
        <v>-2.6991632204350004E-2</v>
      </c>
      <c r="O23" s="116">
        <f t="shared" si="27"/>
        <v>0</v>
      </c>
      <c r="P23" s="173">
        <v>13183922864.459999</v>
      </c>
      <c r="Q23" s="173">
        <v>1</v>
      </c>
      <c r="R23" s="116">
        <f t="shared" si="28"/>
        <v>0.22726301042361419</v>
      </c>
      <c r="S23" s="116">
        <f t="shared" si="29"/>
        <v>0</v>
      </c>
      <c r="T23" s="173">
        <v>12771708220.33</v>
      </c>
      <c r="U23" s="173">
        <v>1</v>
      </c>
      <c r="V23" s="116">
        <f t="shared" si="30"/>
        <v>-3.1266463583552152E-2</v>
      </c>
      <c r="W23" s="116">
        <f t="shared" si="31"/>
        <v>0</v>
      </c>
      <c r="X23" s="173">
        <v>12872260575.200001</v>
      </c>
      <c r="Y23" s="173">
        <v>1</v>
      </c>
      <c r="Z23" s="116">
        <f t="shared" si="32"/>
        <v>7.8730544994710765E-3</v>
      </c>
      <c r="AA23" s="116">
        <f t="shared" si="33"/>
        <v>0</v>
      </c>
      <c r="AB23" s="173">
        <v>12684576749.200001</v>
      </c>
      <c r="AC23" s="173">
        <v>1</v>
      </c>
      <c r="AD23" s="116">
        <f t="shared" si="34"/>
        <v>-1.4580486846389363E-2</v>
      </c>
      <c r="AE23" s="116">
        <f t="shared" si="35"/>
        <v>0</v>
      </c>
      <c r="AF23" s="173">
        <v>12888162250.389999</v>
      </c>
      <c r="AG23" s="173">
        <v>1</v>
      </c>
      <c r="AH23" s="116">
        <f t="shared" si="36"/>
        <v>1.6049845825785121E-2</v>
      </c>
      <c r="AI23" s="116">
        <f t="shared" si="37"/>
        <v>0</v>
      </c>
      <c r="AJ23" s="117">
        <f t="shared" si="16"/>
        <v>1.1896821543192881E-2</v>
      </c>
      <c r="AK23" s="117">
        <f t="shared" si="17"/>
        <v>0</v>
      </c>
      <c r="AL23" s="118">
        <f t="shared" si="18"/>
        <v>0.2760084745503269</v>
      </c>
      <c r="AM23" s="118">
        <f t="shared" si="19"/>
        <v>0</v>
      </c>
      <c r="AN23" s="119">
        <f t="shared" si="20"/>
        <v>0.11494399686843747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865461915</v>
      </c>
      <c r="C24" s="173">
        <v>100</v>
      </c>
      <c r="D24" s="173">
        <v>864424142.58000004</v>
      </c>
      <c r="E24" s="173">
        <v>100</v>
      </c>
      <c r="F24" s="116">
        <f t="shared" si="22"/>
        <v>-1.1990965772306192E-3</v>
      </c>
      <c r="G24" s="116">
        <f t="shared" si="23"/>
        <v>0</v>
      </c>
      <c r="H24" s="173">
        <v>879726914.58000004</v>
      </c>
      <c r="I24" s="173">
        <v>100</v>
      </c>
      <c r="J24" s="116">
        <f t="shared" si="24"/>
        <v>1.7702851234958156E-2</v>
      </c>
      <c r="K24" s="116">
        <f t="shared" si="25"/>
        <v>0</v>
      </c>
      <c r="L24" s="173">
        <v>862387169.58000004</v>
      </c>
      <c r="M24" s="173">
        <v>100</v>
      </c>
      <c r="N24" s="116">
        <f t="shared" si="26"/>
        <v>-1.9710372290108181E-2</v>
      </c>
      <c r="O24" s="116">
        <f t="shared" si="27"/>
        <v>0</v>
      </c>
      <c r="P24" s="173">
        <v>859412169.53999996</v>
      </c>
      <c r="Q24" s="173">
        <v>100</v>
      </c>
      <c r="R24" s="116">
        <f t="shared" si="28"/>
        <v>-3.4497266946225164E-3</v>
      </c>
      <c r="S24" s="116">
        <f t="shared" si="29"/>
        <v>0</v>
      </c>
      <c r="T24" s="173">
        <v>859412169.53999996</v>
      </c>
      <c r="U24" s="173">
        <v>100</v>
      </c>
      <c r="V24" s="116">
        <f t="shared" si="30"/>
        <v>0</v>
      </c>
      <c r="W24" s="116">
        <f t="shared" si="31"/>
        <v>0</v>
      </c>
      <c r="X24" s="173">
        <v>788893807.53999996</v>
      </c>
      <c r="Y24" s="173">
        <v>100</v>
      </c>
      <c r="Z24" s="116">
        <f t="shared" si="32"/>
        <v>-8.2054181333905157E-2</v>
      </c>
      <c r="AA24" s="116">
        <f t="shared" si="33"/>
        <v>0</v>
      </c>
      <c r="AB24" s="173">
        <v>782091290.53999996</v>
      </c>
      <c r="AC24" s="173">
        <v>100</v>
      </c>
      <c r="AD24" s="116">
        <f t="shared" si="34"/>
        <v>-8.6228551105150941E-3</v>
      </c>
      <c r="AE24" s="116">
        <f t="shared" si="35"/>
        <v>0</v>
      </c>
      <c r="AF24" s="173">
        <v>758955562.53999996</v>
      </c>
      <c r="AG24" s="173">
        <v>100</v>
      </c>
      <c r="AH24" s="116">
        <f t="shared" si="36"/>
        <v>-2.9581876540302331E-2</v>
      </c>
      <c r="AI24" s="116">
        <f t="shared" si="37"/>
        <v>0</v>
      </c>
      <c r="AJ24" s="117">
        <f t="shared" si="16"/>
        <v>-1.5864407163965717E-2</v>
      </c>
      <c r="AK24" s="117">
        <f t="shared" si="17"/>
        <v>0</v>
      </c>
      <c r="AL24" s="118">
        <f t="shared" si="18"/>
        <v>-0.12201022026665487</v>
      </c>
      <c r="AM24" s="118">
        <f t="shared" si="19"/>
        <v>0</v>
      </c>
      <c r="AN24" s="119">
        <f t="shared" si="20"/>
        <v>3.0199627650254617E-2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86949957443.039993</v>
      </c>
      <c r="C25" s="169">
        <v>1</v>
      </c>
      <c r="D25" s="173">
        <v>85862534334.020004</v>
      </c>
      <c r="E25" s="169">
        <v>1</v>
      </c>
      <c r="F25" s="116">
        <f t="shared" si="22"/>
        <v>-1.2506309847619518E-2</v>
      </c>
      <c r="G25" s="116">
        <f t="shared" si="23"/>
        <v>0</v>
      </c>
      <c r="H25" s="173">
        <v>85192750587.25</v>
      </c>
      <c r="I25" s="169">
        <v>1</v>
      </c>
      <c r="J25" s="116">
        <f t="shared" si="24"/>
        <v>-7.8006519603117056E-3</v>
      </c>
      <c r="K25" s="116">
        <f t="shared" si="25"/>
        <v>0</v>
      </c>
      <c r="L25" s="173">
        <v>84975318535.360001</v>
      </c>
      <c r="M25" s="169">
        <v>1</v>
      </c>
      <c r="N25" s="116">
        <f t="shared" si="26"/>
        <v>-2.5522365505421351E-3</v>
      </c>
      <c r="O25" s="116">
        <f t="shared" si="27"/>
        <v>0</v>
      </c>
      <c r="P25" s="173">
        <v>85048767431.259995</v>
      </c>
      <c r="Q25" s="169">
        <v>1</v>
      </c>
      <c r="R25" s="116">
        <f t="shared" si="28"/>
        <v>8.6435564074326219E-4</v>
      </c>
      <c r="S25" s="116">
        <f t="shared" si="29"/>
        <v>0</v>
      </c>
      <c r="T25" s="173">
        <v>85048767431.259995</v>
      </c>
      <c r="U25" s="169">
        <v>1</v>
      </c>
      <c r="V25" s="116">
        <f t="shared" si="30"/>
        <v>0</v>
      </c>
      <c r="W25" s="116">
        <f t="shared" si="31"/>
        <v>0</v>
      </c>
      <c r="X25" s="173">
        <v>83723260734.520004</v>
      </c>
      <c r="Y25" s="169">
        <v>1</v>
      </c>
      <c r="Z25" s="116">
        <f t="shared" si="32"/>
        <v>-1.5585254634187624E-2</v>
      </c>
      <c r="AA25" s="116">
        <f t="shared" si="33"/>
        <v>0</v>
      </c>
      <c r="AB25" s="173">
        <v>81545082146</v>
      </c>
      <c r="AC25" s="169">
        <v>1</v>
      </c>
      <c r="AD25" s="116">
        <f t="shared" si="34"/>
        <v>-2.6016408933555998E-2</v>
      </c>
      <c r="AE25" s="116">
        <f t="shared" si="35"/>
        <v>0</v>
      </c>
      <c r="AF25" s="173">
        <v>81545082146</v>
      </c>
      <c r="AG25" s="169">
        <v>1</v>
      </c>
      <c r="AH25" s="116">
        <f t="shared" si="36"/>
        <v>0</v>
      </c>
      <c r="AI25" s="116">
        <f t="shared" si="37"/>
        <v>0</v>
      </c>
      <c r="AJ25" s="117">
        <f t="shared" si="16"/>
        <v>-7.9495632856842156E-3</v>
      </c>
      <c r="AK25" s="117">
        <f t="shared" si="17"/>
        <v>0</v>
      </c>
      <c r="AL25" s="118">
        <f t="shared" si="18"/>
        <v>-5.0283307166596944E-2</v>
      </c>
      <c r="AM25" s="118">
        <f t="shared" si="19"/>
        <v>0</v>
      </c>
      <c r="AN25" s="119">
        <f t="shared" si="20"/>
        <v>9.5521741985781852E-3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1488994791.3099999</v>
      </c>
      <c r="C26" s="169">
        <v>10</v>
      </c>
      <c r="D26" s="173">
        <v>1494097824.3800001</v>
      </c>
      <c r="E26" s="169">
        <v>10</v>
      </c>
      <c r="F26" s="116">
        <f t="shared" si="22"/>
        <v>3.4271665017112543E-3</v>
      </c>
      <c r="G26" s="116">
        <f t="shared" si="23"/>
        <v>0</v>
      </c>
      <c r="H26" s="173">
        <v>1507656853.2056201</v>
      </c>
      <c r="I26" s="169">
        <v>10</v>
      </c>
      <c r="J26" s="116">
        <f t="shared" si="24"/>
        <v>9.0750609527501802E-3</v>
      </c>
      <c r="K26" s="116">
        <f t="shared" si="25"/>
        <v>0</v>
      </c>
      <c r="L26" s="173">
        <v>1511532347.3599999</v>
      </c>
      <c r="M26" s="169">
        <v>10</v>
      </c>
      <c r="N26" s="116">
        <f t="shared" si="26"/>
        <v>2.5705412648373309E-3</v>
      </c>
      <c r="O26" s="116">
        <f t="shared" si="27"/>
        <v>0</v>
      </c>
      <c r="P26" s="173">
        <v>1498779370.6500001</v>
      </c>
      <c r="Q26" s="169">
        <v>10</v>
      </c>
      <c r="R26" s="116">
        <f t="shared" si="28"/>
        <v>-8.4371179566707869E-3</v>
      </c>
      <c r="S26" s="116">
        <f t="shared" si="29"/>
        <v>0</v>
      </c>
      <c r="T26" s="173">
        <v>1285712631.95</v>
      </c>
      <c r="U26" s="169">
        <v>10</v>
      </c>
      <c r="V26" s="116">
        <f t="shared" si="30"/>
        <v>-0.14216017572192491</v>
      </c>
      <c r="W26" s="116">
        <f t="shared" si="31"/>
        <v>0</v>
      </c>
      <c r="X26" s="173">
        <v>1277866942.4300001</v>
      </c>
      <c r="Y26" s="169">
        <v>10</v>
      </c>
      <c r="Z26" s="116">
        <f t="shared" si="32"/>
        <v>-6.1022108090364405E-3</v>
      </c>
      <c r="AA26" s="116">
        <f t="shared" si="33"/>
        <v>0</v>
      </c>
      <c r="AB26" s="173">
        <v>1268142165.0999999</v>
      </c>
      <c r="AC26" s="169">
        <v>10</v>
      </c>
      <c r="AD26" s="116">
        <f t="shared" si="34"/>
        <v>-7.6101642566224169E-3</v>
      </c>
      <c r="AE26" s="116">
        <f t="shared" si="35"/>
        <v>0</v>
      </c>
      <c r="AF26" s="173">
        <v>1259318014.8699999</v>
      </c>
      <c r="AG26" s="169">
        <v>10</v>
      </c>
      <c r="AH26" s="116">
        <f t="shared" si="36"/>
        <v>-6.9583288631556439E-3</v>
      </c>
      <c r="AI26" s="116">
        <f t="shared" si="37"/>
        <v>0</v>
      </c>
      <c r="AJ26" s="117">
        <f t="shared" si="16"/>
        <v>-1.952440361101393E-2</v>
      </c>
      <c r="AK26" s="117">
        <f t="shared" si="17"/>
        <v>0</v>
      </c>
      <c r="AL26" s="118">
        <f t="shared" si="18"/>
        <v>-0.15713817775447594</v>
      </c>
      <c r="AM26" s="118">
        <f t="shared" si="19"/>
        <v>0</v>
      </c>
      <c r="AN26" s="119">
        <f t="shared" si="20"/>
        <v>4.9964789932563633E-2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26348854142.549999</v>
      </c>
      <c r="C27" s="169">
        <v>1</v>
      </c>
      <c r="D27" s="173">
        <v>29646019611.549999</v>
      </c>
      <c r="E27" s="169">
        <v>1</v>
      </c>
      <c r="F27" s="116">
        <f t="shared" si="22"/>
        <v>0.12513506094655946</v>
      </c>
      <c r="G27" s="116">
        <f t="shared" si="23"/>
        <v>0</v>
      </c>
      <c r="H27" s="173">
        <v>29968183813.689999</v>
      </c>
      <c r="I27" s="169">
        <v>1</v>
      </c>
      <c r="J27" s="116">
        <f t="shared" si="24"/>
        <v>1.0867030595044375E-2</v>
      </c>
      <c r="K27" s="116">
        <f t="shared" si="25"/>
        <v>0</v>
      </c>
      <c r="L27" s="173">
        <v>29498741174.360001</v>
      </c>
      <c r="M27" s="169">
        <v>1</v>
      </c>
      <c r="N27" s="116">
        <f t="shared" si="26"/>
        <v>-1.5664701012530105E-2</v>
      </c>
      <c r="O27" s="116">
        <f t="shared" si="27"/>
        <v>0</v>
      </c>
      <c r="P27" s="173">
        <v>29644704048.18</v>
      </c>
      <c r="Q27" s="169">
        <v>1</v>
      </c>
      <c r="R27" s="116">
        <f t="shared" si="28"/>
        <v>4.9481051736156492E-3</v>
      </c>
      <c r="S27" s="116">
        <f t="shared" si="29"/>
        <v>0</v>
      </c>
      <c r="T27" s="173">
        <v>29081721971.43</v>
      </c>
      <c r="U27" s="169">
        <v>1</v>
      </c>
      <c r="V27" s="116">
        <f t="shared" si="30"/>
        <v>-1.8990983206815436E-2</v>
      </c>
      <c r="W27" s="116">
        <f t="shared" si="31"/>
        <v>0</v>
      </c>
      <c r="X27" s="173">
        <v>28906652026.029999</v>
      </c>
      <c r="Y27" s="169">
        <v>1</v>
      </c>
      <c r="Z27" s="116">
        <f t="shared" si="32"/>
        <v>-6.0199305107170387E-3</v>
      </c>
      <c r="AA27" s="116">
        <f t="shared" si="33"/>
        <v>0</v>
      </c>
      <c r="AB27" s="173">
        <v>26957185909.91</v>
      </c>
      <c r="AC27" s="169">
        <v>1</v>
      </c>
      <c r="AD27" s="116">
        <f t="shared" si="34"/>
        <v>-6.7440052011714616E-2</v>
      </c>
      <c r="AE27" s="116">
        <f t="shared" si="35"/>
        <v>0</v>
      </c>
      <c r="AF27" s="173">
        <v>28339049233.91</v>
      </c>
      <c r="AG27" s="169">
        <v>1</v>
      </c>
      <c r="AH27" s="116">
        <f t="shared" si="36"/>
        <v>5.1261408687766609E-2</v>
      </c>
      <c r="AI27" s="116">
        <f t="shared" si="37"/>
        <v>0</v>
      </c>
      <c r="AJ27" s="117">
        <f t="shared" si="16"/>
        <v>1.0511992332651109E-2</v>
      </c>
      <c r="AK27" s="117">
        <f t="shared" si="17"/>
        <v>0</v>
      </c>
      <c r="AL27" s="118">
        <f t="shared" si="18"/>
        <v>-4.4085863625712762E-2</v>
      </c>
      <c r="AM27" s="118">
        <f t="shared" si="19"/>
        <v>0</v>
      </c>
      <c r="AN27" s="119">
        <f t="shared" si="20"/>
        <v>5.6990621051403324E-2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6764318682.5200005</v>
      </c>
      <c r="C28" s="169">
        <v>100</v>
      </c>
      <c r="D28" s="173">
        <v>6722921362.5297871</v>
      </c>
      <c r="E28" s="169">
        <v>100</v>
      </c>
      <c r="F28" s="116">
        <f t="shared" si="22"/>
        <v>-6.1199541200195355E-3</v>
      </c>
      <c r="G28" s="116">
        <f t="shared" si="23"/>
        <v>0</v>
      </c>
      <c r="H28" s="173">
        <v>6414180513.3763847</v>
      </c>
      <c r="I28" s="169">
        <v>100</v>
      </c>
      <c r="J28" s="116">
        <f t="shared" si="24"/>
        <v>-4.5923614527781022E-2</v>
      </c>
      <c r="K28" s="116">
        <f t="shared" si="25"/>
        <v>0</v>
      </c>
      <c r="L28" s="173">
        <v>6406826656.6785574</v>
      </c>
      <c r="M28" s="169">
        <v>100</v>
      </c>
      <c r="N28" s="116">
        <f t="shared" si="26"/>
        <v>-1.1464998034419699E-3</v>
      </c>
      <c r="O28" s="116">
        <f t="shared" si="27"/>
        <v>0</v>
      </c>
      <c r="P28" s="173">
        <v>5629280108.4935875</v>
      </c>
      <c r="Q28" s="169">
        <v>100</v>
      </c>
      <c r="R28" s="116">
        <f t="shared" si="28"/>
        <v>-0.12136219533494721</v>
      </c>
      <c r="S28" s="116">
        <f t="shared" si="29"/>
        <v>0</v>
      </c>
      <c r="T28" s="173">
        <v>5397878597.5764532</v>
      </c>
      <c r="U28" s="169">
        <v>100</v>
      </c>
      <c r="V28" s="116">
        <f t="shared" si="30"/>
        <v>-4.1106767909450864E-2</v>
      </c>
      <c r="W28" s="116">
        <f t="shared" si="31"/>
        <v>0</v>
      </c>
      <c r="X28" s="173">
        <v>5355481265.6800003</v>
      </c>
      <c r="Y28" s="169">
        <v>100</v>
      </c>
      <c r="Z28" s="116">
        <f t="shared" si="32"/>
        <v>-7.8544433947604006E-3</v>
      </c>
      <c r="AA28" s="116">
        <f t="shared" si="33"/>
        <v>0</v>
      </c>
      <c r="AB28" s="173">
        <v>5351873801.5977163</v>
      </c>
      <c r="AC28" s="169">
        <v>100</v>
      </c>
      <c r="AD28" s="116">
        <f t="shared" si="34"/>
        <v>-6.7360222234405E-4</v>
      </c>
      <c r="AE28" s="116">
        <f t="shared" si="35"/>
        <v>0</v>
      </c>
      <c r="AF28" s="173">
        <v>5368336628.3005619</v>
      </c>
      <c r="AG28" s="169">
        <v>100</v>
      </c>
      <c r="AH28" s="116">
        <f t="shared" si="36"/>
        <v>3.0760864910399904E-3</v>
      </c>
      <c r="AI28" s="116">
        <f t="shared" si="37"/>
        <v>0</v>
      </c>
      <c r="AJ28" s="117">
        <f t="shared" si="16"/>
        <v>-2.7638873852713134E-2</v>
      </c>
      <c r="AK28" s="117">
        <f t="shared" si="17"/>
        <v>0</v>
      </c>
      <c r="AL28" s="118">
        <f t="shared" si="18"/>
        <v>-0.20148751728363287</v>
      </c>
      <c r="AM28" s="118">
        <f t="shared" si="19"/>
        <v>0</v>
      </c>
      <c r="AN28" s="119">
        <f t="shared" si="20"/>
        <v>4.2302727102790705E-2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8404338281.8800001</v>
      </c>
      <c r="C29" s="169">
        <v>100</v>
      </c>
      <c r="D29" s="173">
        <v>8083342379.1599998</v>
      </c>
      <c r="E29" s="169">
        <v>100</v>
      </c>
      <c r="F29" s="116">
        <f t="shared" si="22"/>
        <v>-3.8194072151055226E-2</v>
      </c>
      <c r="G29" s="116">
        <f t="shared" si="23"/>
        <v>0</v>
      </c>
      <c r="H29" s="173">
        <v>8050514944.1899996</v>
      </c>
      <c r="I29" s="169">
        <v>100</v>
      </c>
      <c r="J29" s="116">
        <f t="shared" si="24"/>
        <v>-4.0611214309855337E-3</v>
      </c>
      <c r="K29" s="116">
        <f t="shared" si="25"/>
        <v>0</v>
      </c>
      <c r="L29" s="173">
        <v>8555263758.0699997</v>
      </c>
      <c r="M29" s="169">
        <v>100</v>
      </c>
      <c r="N29" s="116">
        <f t="shared" si="26"/>
        <v>6.2697705349180649E-2</v>
      </c>
      <c r="O29" s="116">
        <f t="shared" si="27"/>
        <v>0</v>
      </c>
      <c r="P29" s="173">
        <v>8353554494.0699997</v>
      </c>
      <c r="Q29" s="169">
        <v>100</v>
      </c>
      <c r="R29" s="116">
        <f t="shared" si="28"/>
        <v>-2.3577211609604895E-2</v>
      </c>
      <c r="S29" s="116">
        <f t="shared" si="29"/>
        <v>0</v>
      </c>
      <c r="T29" s="173">
        <v>7948623302.4899998</v>
      </c>
      <c r="U29" s="169">
        <v>100</v>
      </c>
      <c r="V29" s="116">
        <f t="shared" si="30"/>
        <v>-4.8474118636258549E-2</v>
      </c>
      <c r="W29" s="116">
        <f t="shared" si="31"/>
        <v>0</v>
      </c>
      <c r="X29" s="173">
        <v>7783818661.6400003</v>
      </c>
      <c r="Y29" s="169">
        <v>100</v>
      </c>
      <c r="Z29" s="116">
        <f t="shared" si="32"/>
        <v>-2.0733733953447315E-2</v>
      </c>
      <c r="AA29" s="116">
        <f t="shared" si="33"/>
        <v>0</v>
      </c>
      <c r="AB29" s="173">
        <v>7631122958.7700005</v>
      </c>
      <c r="AC29" s="169">
        <v>100</v>
      </c>
      <c r="AD29" s="116">
        <f t="shared" si="34"/>
        <v>-1.9617068370632866E-2</v>
      </c>
      <c r="AE29" s="116">
        <f t="shared" si="35"/>
        <v>0</v>
      </c>
      <c r="AF29" s="173">
        <v>7465292176.5900002</v>
      </c>
      <c r="AG29" s="169">
        <v>100</v>
      </c>
      <c r="AH29" s="116">
        <f t="shared" si="36"/>
        <v>-2.1730849191654127E-2</v>
      </c>
      <c r="AI29" s="116">
        <f t="shared" si="37"/>
        <v>0</v>
      </c>
      <c r="AJ29" s="117">
        <f t="shared" si="16"/>
        <v>-1.4211308749307233E-2</v>
      </c>
      <c r="AK29" s="117">
        <f t="shared" si="17"/>
        <v>0</v>
      </c>
      <c r="AL29" s="118">
        <f t="shared" si="18"/>
        <v>-7.6459733310742906E-2</v>
      </c>
      <c r="AM29" s="118">
        <f t="shared" si="19"/>
        <v>0</v>
      </c>
      <c r="AN29" s="119">
        <f t="shared" si="20"/>
        <v>3.3770578332565929E-2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1046903220.91</v>
      </c>
      <c r="C30" s="169">
        <v>10</v>
      </c>
      <c r="D30" s="173">
        <v>1041556793.8099999</v>
      </c>
      <c r="E30" s="169">
        <v>10</v>
      </c>
      <c r="F30" s="116">
        <f t="shared" si="22"/>
        <v>-5.1068971736974384E-3</v>
      </c>
      <c r="G30" s="116">
        <f t="shared" si="23"/>
        <v>0</v>
      </c>
      <c r="H30" s="173">
        <v>1022167168.6799999</v>
      </c>
      <c r="I30" s="169">
        <v>10</v>
      </c>
      <c r="J30" s="116">
        <f t="shared" si="24"/>
        <v>-1.8616003702566254E-2</v>
      </c>
      <c r="K30" s="116">
        <f t="shared" si="25"/>
        <v>0</v>
      </c>
      <c r="L30" s="173">
        <v>1117238030.79</v>
      </c>
      <c r="M30" s="169">
        <v>10</v>
      </c>
      <c r="N30" s="116">
        <f t="shared" si="26"/>
        <v>9.3009113404387708E-2</v>
      </c>
      <c r="O30" s="116">
        <f t="shared" si="27"/>
        <v>0</v>
      </c>
      <c r="P30" s="173">
        <v>1119873219.01</v>
      </c>
      <c r="Q30" s="169">
        <v>10</v>
      </c>
      <c r="R30" s="116">
        <f t="shared" si="28"/>
        <v>2.358663192065423E-3</v>
      </c>
      <c r="S30" s="116">
        <f t="shared" si="29"/>
        <v>0</v>
      </c>
      <c r="T30" s="173">
        <v>1124245076.1300001</v>
      </c>
      <c r="U30" s="169">
        <v>10</v>
      </c>
      <c r="V30" s="116">
        <f t="shared" si="30"/>
        <v>3.9038857665200451E-3</v>
      </c>
      <c r="W30" s="116">
        <f t="shared" si="31"/>
        <v>0</v>
      </c>
      <c r="X30" s="173">
        <v>1125494987.9300001</v>
      </c>
      <c r="Y30" s="169">
        <v>10</v>
      </c>
      <c r="Z30" s="116">
        <f t="shared" si="32"/>
        <v>1.1117787629566821E-3</v>
      </c>
      <c r="AA30" s="116">
        <f t="shared" si="33"/>
        <v>0</v>
      </c>
      <c r="AB30" s="173">
        <v>1137284987.9300001</v>
      </c>
      <c r="AC30" s="169">
        <v>10</v>
      </c>
      <c r="AD30" s="116">
        <f t="shared" si="34"/>
        <v>1.0475390940375539E-2</v>
      </c>
      <c r="AE30" s="116">
        <f t="shared" si="35"/>
        <v>0</v>
      </c>
      <c r="AF30" s="173">
        <v>1153611991.0899999</v>
      </c>
      <c r="AG30" s="169">
        <v>10</v>
      </c>
      <c r="AH30" s="116">
        <f t="shared" si="36"/>
        <v>1.435612298876557E-2</v>
      </c>
      <c r="AI30" s="116">
        <f t="shared" si="37"/>
        <v>0</v>
      </c>
      <c r="AJ30" s="117">
        <f t="shared" si="16"/>
        <v>1.2686506772350909E-2</v>
      </c>
      <c r="AK30" s="117">
        <f t="shared" si="17"/>
        <v>0</v>
      </c>
      <c r="AL30" s="118">
        <f t="shared" si="18"/>
        <v>0.10758433716331843</v>
      </c>
      <c r="AM30" s="118">
        <f t="shared" si="19"/>
        <v>0</v>
      </c>
      <c r="AN30" s="119">
        <f t="shared" si="20"/>
        <v>3.396137151647307E-2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2754268644</v>
      </c>
      <c r="C31" s="169">
        <v>100</v>
      </c>
      <c r="D31" s="168">
        <v>2773896262</v>
      </c>
      <c r="E31" s="169">
        <v>100</v>
      </c>
      <c r="F31" s="116">
        <f t="shared" si="22"/>
        <v>7.1262540212834805E-3</v>
      </c>
      <c r="G31" s="116">
        <f t="shared" si="23"/>
        <v>0</v>
      </c>
      <c r="H31" s="168">
        <v>2548299818</v>
      </c>
      <c r="I31" s="169">
        <v>100</v>
      </c>
      <c r="J31" s="116">
        <f t="shared" si="24"/>
        <v>-8.1328363677646426E-2</v>
      </c>
      <c r="K31" s="116">
        <f t="shared" si="25"/>
        <v>0</v>
      </c>
      <c r="L31" s="168">
        <v>2549594818</v>
      </c>
      <c r="M31" s="169">
        <v>100</v>
      </c>
      <c r="N31" s="116">
        <f t="shared" si="26"/>
        <v>5.0818196149947695E-4</v>
      </c>
      <c r="O31" s="116">
        <f t="shared" si="27"/>
        <v>0</v>
      </c>
      <c r="P31" s="168">
        <v>2521521661</v>
      </c>
      <c r="Q31" s="169">
        <v>100</v>
      </c>
      <c r="R31" s="116">
        <f t="shared" si="28"/>
        <v>-1.1010830741341741E-2</v>
      </c>
      <c r="S31" s="116">
        <f t="shared" si="29"/>
        <v>0</v>
      </c>
      <c r="T31" s="168">
        <v>2527081987</v>
      </c>
      <c r="U31" s="169">
        <v>100</v>
      </c>
      <c r="V31" s="116">
        <f t="shared" si="30"/>
        <v>2.2051470292723373E-3</v>
      </c>
      <c r="W31" s="116">
        <f t="shared" si="31"/>
        <v>0</v>
      </c>
      <c r="X31" s="168">
        <v>2524853225</v>
      </c>
      <c r="Y31" s="169">
        <v>100</v>
      </c>
      <c r="Z31" s="116">
        <f t="shared" si="32"/>
        <v>-8.8195080787460028E-4</v>
      </c>
      <c r="AA31" s="116">
        <f t="shared" si="33"/>
        <v>0</v>
      </c>
      <c r="AB31" s="168">
        <v>2508299546</v>
      </c>
      <c r="AC31" s="169">
        <v>100</v>
      </c>
      <c r="AD31" s="116">
        <f t="shared" si="34"/>
        <v>-6.5562935841547779E-3</v>
      </c>
      <c r="AE31" s="116">
        <f t="shared" si="35"/>
        <v>0</v>
      </c>
      <c r="AF31" s="168">
        <v>2479574170</v>
      </c>
      <c r="AG31" s="169">
        <v>100</v>
      </c>
      <c r="AH31" s="116">
        <f t="shared" si="36"/>
        <v>-1.1452131403447616E-2</v>
      </c>
      <c r="AI31" s="116">
        <f t="shared" si="37"/>
        <v>0</v>
      </c>
      <c r="AJ31" s="117">
        <f t="shared" si="16"/>
        <v>-1.2673748400301235E-2</v>
      </c>
      <c r="AK31" s="117">
        <f t="shared" si="17"/>
        <v>0</v>
      </c>
      <c r="AL31" s="118">
        <f t="shared" si="18"/>
        <v>-0.10610421738979942</v>
      </c>
      <c r="AM31" s="118">
        <f t="shared" si="19"/>
        <v>0</v>
      </c>
      <c r="AN31" s="119">
        <f t="shared" si="20"/>
        <v>2.8489016678508682E-2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10330016561.74</v>
      </c>
      <c r="C32" s="169">
        <v>100</v>
      </c>
      <c r="D32" s="168">
        <v>9984002999.5200005</v>
      </c>
      <c r="E32" s="169">
        <v>100</v>
      </c>
      <c r="F32" s="116">
        <f t="shared" si="22"/>
        <v>-3.3495934895356683E-2</v>
      </c>
      <c r="G32" s="116">
        <f t="shared" si="23"/>
        <v>0</v>
      </c>
      <c r="H32" s="168">
        <v>10198823526.33</v>
      </c>
      <c r="I32" s="169">
        <v>100</v>
      </c>
      <c r="J32" s="116">
        <f t="shared" si="24"/>
        <v>2.151647258322412E-2</v>
      </c>
      <c r="K32" s="116">
        <f t="shared" si="25"/>
        <v>0</v>
      </c>
      <c r="L32" s="168">
        <v>9761435875.7900009</v>
      </c>
      <c r="M32" s="169">
        <v>100</v>
      </c>
      <c r="N32" s="116">
        <f t="shared" si="26"/>
        <v>-4.2886088715115844E-2</v>
      </c>
      <c r="O32" s="116">
        <f t="shared" si="27"/>
        <v>0</v>
      </c>
      <c r="P32" s="168">
        <v>9675445348.5799999</v>
      </c>
      <c r="Q32" s="169">
        <v>100</v>
      </c>
      <c r="R32" s="116">
        <f t="shared" si="28"/>
        <v>-8.809208840194498E-3</v>
      </c>
      <c r="S32" s="116">
        <f t="shared" si="29"/>
        <v>0</v>
      </c>
      <c r="T32" s="168">
        <v>10134094447.74</v>
      </c>
      <c r="U32" s="169">
        <v>100</v>
      </c>
      <c r="V32" s="116">
        <f t="shared" si="30"/>
        <v>4.7403409624685929E-2</v>
      </c>
      <c r="W32" s="116">
        <f t="shared" si="31"/>
        <v>0</v>
      </c>
      <c r="X32" s="168">
        <v>9277884616.1200008</v>
      </c>
      <c r="Y32" s="169">
        <v>100</v>
      </c>
      <c r="Z32" s="116">
        <f t="shared" si="32"/>
        <v>-8.4488045383368404E-2</v>
      </c>
      <c r="AA32" s="116">
        <f t="shared" si="33"/>
        <v>0</v>
      </c>
      <c r="AB32" s="168">
        <v>8977863409.3700008</v>
      </c>
      <c r="AC32" s="169">
        <v>100</v>
      </c>
      <c r="AD32" s="116">
        <f t="shared" si="34"/>
        <v>-3.2337242718962426E-2</v>
      </c>
      <c r="AE32" s="116">
        <f t="shared" si="35"/>
        <v>0</v>
      </c>
      <c r="AF32" s="168">
        <v>8234006398.0600004</v>
      </c>
      <c r="AG32" s="169">
        <v>100</v>
      </c>
      <c r="AH32" s="116">
        <f t="shared" si="36"/>
        <v>-8.2854569889496535E-2</v>
      </c>
      <c r="AI32" s="116">
        <f t="shared" si="37"/>
        <v>0</v>
      </c>
      <c r="AJ32" s="117">
        <f t="shared" si="16"/>
        <v>-2.6993901029323045E-2</v>
      </c>
      <c r="AK32" s="117">
        <f t="shared" si="17"/>
        <v>0</v>
      </c>
      <c r="AL32" s="118">
        <f t="shared" si="18"/>
        <v>-0.17528005565945187</v>
      </c>
      <c r="AM32" s="118">
        <f t="shared" si="19"/>
        <v>0</v>
      </c>
      <c r="AN32" s="119">
        <f t="shared" si="20"/>
        <v>4.6242033360737463E-2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14672737361.209999</v>
      </c>
      <c r="C33" s="169">
        <v>100</v>
      </c>
      <c r="D33" s="168">
        <v>14519474034.5</v>
      </c>
      <c r="E33" s="169">
        <v>100</v>
      </c>
      <c r="F33" s="116">
        <f t="shared" si="22"/>
        <v>-1.0445448789615635E-2</v>
      </c>
      <c r="G33" s="116">
        <f t="shared" si="23"/>
        <v>0</v>
      </c>
      <c r="H33" s="168">
        <v>13588844839.6</v>
      </c>
      <c r="I33" s="169">
        <v>100</v>
      </c>
      <c r="J33" s="116">
        <f t="shared" si="24"/>
        <v>-6.409524151417012E-2</v>
      </c>
      <c r="K33" s="116">
        <f t="shared" si="25"/>
        <v>0</v>
      </c>
      <c r="L33" s="168">
        <v>13324856919.76</v>
      </c>
      <c r="M33" s="169">
        <v>100</v>
      </c>
      <c r="N33" s="116">
        <f t="shared" si="26"/>
        <v>-1.9426810958257351E-2</v>
      </c>
      <c r="O33" s="116">
        <f t="shared" si="27"/>
        <v>0</v>
      </c>
      <c r="P33" s="168">
        <v>13475168627.459999</v>
      </c>
      <c r="Q33" s="169">
        <v>100</v>
      </c>
      <c r="R33" s="116">
        <f t="shared" si="28"/>
        <v>1.1280549472699793E-2</v>
      </c>
      <c r="S33" s="116">
        <f t="shared" si="29"/>
        <v>0</v>
      </c>
      <c r="T33" s="168">
        <v>13343925753.969999</v>
      </c>
      <c r="U33" s="169">
        <v>100</v>
      </c>
      <c r="V33" s="116">
        <f t="shared" si="30"/>
        <v>-9.7396089888292844E-3</v>
      </c>
      <c r="W33" s="116">
        <f t="shared" si="31"/>
        <v>0</v>
      </c>
      <c r="X33" s="168">
        <v>12343925060.040001</v>
      </c>
      <c r="Y33" s="169">
        <v>100</v>
      </c>
      <c r="Z33" s="116">
        <f t="shared" si="32"/>
        <v>-7.4940516933892906E-2</v>
      </c>
      <c r="AA33" s="116">
        <f t="shared" si="33"/>
        <v>0</v>
      </c>
      <c r="AB33" s="168">
        <v>12330425174.52</v>
      </c>
      <c r="AC33" s="169">
        <v>100</v>
      </c>
      <c r="AD33" s="116">
        <f t="shared" si="34"/>
        <v>-1.0936461015712542E-3</v>
      </c>
      <c r="AE33" s="116">
        <f t="shared" si="35"/>
        <v>0</v>
      </c>
      <c r="AF33" s="168">
        <v>12127700179.870001</v>
      </c>
      <c r="AG33" s="169">
        <v>100</v>
      </c>
      <c r="AH33" s="116">
        <f t="shared" si="36"/>
        <v>-1.6441038470345472E-2</v>
      </c>
      <c r="AI33" s="116">
        <f t="shared" si="37"/>
        <v>0</v>
      </c>
      <c r="AJ33" s="117">
        <f t="shared" si="16"/>
        <v>-2.3112720285497778E-2</v>
      </c>
      <c r="AK33" s="117">
        <f t="shared" si="17"/>
        <v>0</v>
      </c>
      <c r="AL33" s="118">
        <f t="shared" si="18"/>
        <v>-0.16472868431369206</v>
      </c>
      <c r="AM33" s="118">
        <f t="shared" si="19"/>
        <v>0</v>
      </c>
      <c r="AN33" s="119">
        <f t="shared" si="20"/>
        <v>3.030987892462533E-2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488310131.99000001</v>
      </c>
      <c r="C34" s="169">
        <v>1000000</v>
      </c>
      <c r="D34" s="168">
        <v>483746216.48000002</v>
      </c>
      <c r="E34" s="169">
        <v>1000000</v>
      </c>
      <c r="F34" s="116">
        <f t="shared" si="22"/>
        <v>-9.3463461251577177E-3</v>
      </c>
      <c r="G34" s="116">
        <f t="shared" si="23"/>
        <v>0</v>
      </c>
      <c r="H34" s="168">
        <v>483862778.57999998</v>
      </c>
      <c r="I34" s="169">
        <v>1000000</v>
      </c>
      <c r="J34" s="116">
        <f t="shared" si="24"/>
        <v>2.4095713005909035E-4</v>
      </c>
      <c r="K34" s="116">
        <f t="shared" si="25"/>
        <v>0</v>
      </c>
      <c r="L34" s="168">
        <v>483814292.95999998</v>
      </c>
      <c r="M34" s="169">
        <v>1000000</v>
      </c>
      <c r="N34" s="116">
        <f t="shared" si="26"/>
        <v>-1.0020531056820761E-4</v>
      </c>
      <c r="O34" s="116">
        <f t="shared" si="27"/>
        <v>0</v>
      </c>
      <c r="P34" s="168">
        <v>487535655.88999999</v>
      </c>
      <c r="Q34" s="169">
        <v>1000000</v>
      </c>
      <c r="R34" s="116">
        <f t="shared" si="28"/>
        <v>7.6917176366008604E-3</v>
      </c>
      <c r="S34" s="116">
        <f t="shared" si="29"/>
        <v>0</v>
      </c>
      <c r="T34" s="168">
        <v>397558429.45999998</v>
      </c>
      <c r="U34" s="169">
        <v>1000000</v>
      </c>
      <c r="V34" s="116">
        <f t="shared" si="30"/>
        <v>-0.18455517118177933</v>
      </c>
      <c r="W34" s="116">
        <f t="shared" si="31"/>
        <v>0</v>
      </c>
      <c r="X34" s="168">
        <v>347562275.58999997</v>
      </c>
      <c r="Y34" s="169">
        <v>1000000</v>
      </c>
      <c r="Z34" s="116">
        <f t="shared" si="32"/>
        <v>-0.12575800225871031</v>
      </c>
      <c r="AA34" s="116">
        <f t="shared" si="33"/>
        <v>0</v>
      </c>
      <c r="AB34" s="168">
        <v>297612529.56999999</v>
      </c>
      <c r="AC34" s="169">
        <v>1000000</v>
      </c>
      <c r="AD34" s="116">
        <f t="shared" si="34"/>
        <v>-0.14371452118964412</v>
      </c>
      <c r="AE34" s="116">
        <f t="shared" si="35"/>
        <v>0</v>
      </c>
      <c r="AF34" s="168">
        <v>297669101.29000002</v>
      </c>
      <c r="AG34" s="169">
        <v>1000000</v>
      </c>
      <c r="AH34" s="116">
        <f t="shared" si="36"/>
        <v>1.9008514218727695E-4</v>
      </c>
      <c r="AI34" s="116">
        <f t="shared" si="37"/>
        <v>0</v>
      </c>
      <c r="AJ34" s="117">
        <f t="shared" si="16"/>
        <v>-5.6918935769626554E-2</v>
      </c>
      <c r="AK34" s="117">
        <f t="shared" si="17"/>
        <v>0</v>
      </c>
      <c r="AL34" s="118">
        <f t="shared" si="18"/>
        <v>-0.38465854377941822</v>
      </c>
      <c r="AM34" s="118">
        <f t="shared" si="19"/>
        <v>0</v>
      </c>
      <c r="AN34" s="119">
        <f t="shared" si="20"/>
        <v>7.9962534878643424E-2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10208083416.5</v>
      </c>
      <c r="C35" s="169">
        <v>1</v>
      </c>
      <c r="D35" s="168">
        <v>10000487019.48</v>
      </c>
      <c r="E35" s="169">
        <v>1</v>
      </c>
      <c r="F35" s="116">
        <f t="shared" si="22"/>
        <v>-2.0336471455988367E-2</v>
      </c>
      <c r="G35" s="116">
        <f t="shared" si="23"/>
        <v>0</v>
      </c>
      <c r="H35" s="168">
        <v>9220692589.2299995</v>
      </c>
      <c r="I35" s="169">
        <v>1</v>
      </c>
      <c r="J35" s="116">
        <f t="shared" si="24"/>
        <v>-7.7975645459169587E-2</v>
      </c>
      <c r="K35" s="116">
        <f t="shared" si="25"/>
        <v>0</v>
      </c>
      <c r="L35" s="168">
        <v>8492041573.9499998</v>
      </c>
      <c r="M35" s="169">
        <v>1</v>
      </c>
      <c r="N35" s="116">
        <f t="shared" si="26"/>
        <v>-7.9023458186978535E-2</v>
      </c>
      <c r="O35" s="116">
        <f t="shared" si="27"/>
        <v>0</v>
      </c>
      <c r="P35" s="168">
        <v>7522839240.7200003</v>
      </c>
      <c r="Q35" s="169">
        <v>1</v>
      </c>
      <c r="R35" s="116">
        <f t="shared" si="28"/>
        <v>-0.11413066278468341</v>
      </c>
      <c r="S35" s="116">
        <f t="shared" si="29"/>
        <v>0</v>
      </c>
      <c r="T35" s="168">
        <v>6942903576.6700001</v>
      </c>
      <c r="U35" s="169">
        <v>1</v>
      </c>
      <c r="V35" s="116">
        <f t="shared" si="30"/>
        <v>-7.7089998269655347E-2</v>
      </c>
      <c r="W35" s="116">
        <f t="shared" si="31"/>
        <v>0</v>
      </c>
      <c r="X35" s="168">
        <v>6924130834.4200001</v>
      </c>
      <c r="Y35" s="169">
        <v>1</v>
      </c>
      <c r="Z35" s="116">
        <f t="shared" si="32"/>
        <v>-2.7038748331579023E-3</v>
      </c>
      <c r="AA35" s="116">
        <f t="shared" si="33"/>
        <v>0</v>
      </c>
      <c r="AB35" s="168">
        <v>7162595855.1099997</v>
      </c>
      <c r="AC35" s="169">
        <v>1</v>
      </c>
      <c r="AD35" s="116">
        <f t="shared" si="34"/>
        <v>3.4439704620338039E-2</v>
      </c>
      <c r="AE35" s="116">
        <f t="shared" si="35"/>
        <v>0</v>
      </c>
      <c r="AF35" s="168">
        <v>8136872400.2399998</v>
      </c>
      <c r="AG35" s="169">
        <v>1</v>
      </c>
      <c r="AH35" s="116">
        <f t="shared" si="36"/>
        <v>0.13602282815313718</v>
      </c>
      <c r="AI35" s="116">
        <f t="shared" si="37"/>
        <v>0</v>
      </c>
      <c r="AJ35" s="117">
        <f t="shared" si="16"/>
        <v>-2.5099697277019748E-2</v>
      </c>
      <c r="AK35" s="117">
        <f t="shared" si="17"/>
        <v>0</v>
      </c>
      <c r="AL35" s="118">
        <f t="shared" si="18"/>
        <v>-0.18635238619977762</v>
      </c>
      <c r="AM35" s="118">
        <f t="shared" si="19"/>
        <v>0</v>
      </c>
      <c r="AN35" s="119">
        <f t="shared" si="20"/>
        <v>8.1383406404335987E-2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14396847298.959999</v>
      </c>
      <c r="C36" s="169">
        <v>1</v>
      </c>
      <c r="D36" s="168">
        <v>13878281441.75</v>
      </c>
      <c r="E36" s="169">
        <v>1</v>
      </c>
      <c r="F36" s="116">
        <f t="shared" si="22"/>
        <v>-3.6019403862640076E-2</v>
      </c>
      <c r="G36" s="116">
        <f t="shared" si="23"/>
        <v>0</v>
      </c>
      <c r="H36" s="168">
        <v>13800628692.049999</v>
      </c>
      <c r="I36" s="169">
        <v>1</v>
      </c>
      <c r="J36" s="116">
        <f t="shared" si="24"/>
        <v>-5.5952712895991708E-3</v>
      </c>
      <c r="K36" s="116">
        <f t="shared" si="25"/>
        <v>0</v>
      </c>
      <c r="L36" s="168">
        <v>13790690988.99</v>
      </c>
      <c r="M36" s="169">
        <v>1</v>
      </c>
      <c r="N36" s="116">
        <f t="shared" si="26"/>
        <v>-7.2009060469282733E-4</v>
      </c>
      <c r="O36" s="116">
        <f t="shared" si="27"/>
        <v>0</v>
      </c>
      <c r="P36" s="168">
        <v>13345509942.219999</v>
      </c>
      <c r="Q36" s="169">
        <v>1</v>
      </c>
      <c r="R36" s="116">
        <f t="shared" si="28"/>
        <v>-3.2281271991767294E-2</v>
      </c>
      <c r="S36" s="116">
        <f t="shared" si="29"/>
        <v>0</v>
      </c>
      <c r="T36" s="168">
        <v>13229519873</v>
      </c>
      <c r="U36" s="169">
        <v>1</v>
      </c>
      <c r="V36" s="116">
        <f t="shared" si="30"/>
        <v>-8.6913178831070272E-3</v>
      </c>
      <c r="W36" s="116">
        <f t="shared" si="31"/>
        <v>0</v>
      </c>
      <c r="X36" s="168">
        <v>13033449042.790001</v>
      </c>
      <c r="Y36" s="169">
        <v>1</v>
      </c>
      <c r="Z36" s="116">
        <f t="shared" si="32"/>
        <v>-1.4820706427159019E-2</v>
      </c>
      <c r="AA36" s="116">
        <f t="shared" si="33"/>
        <v>0</v>
      </c>
      <c r="AB36" s="168">
        <v>13027505535.09</v>
      </c>
      <c r="AC36" s="169">
        <v>1</v>
      </c>
      <c r="AD36" s="116">
        <f t="shared" si="34"/>
        <v>-4.5601956017073342E-4</v>
      </c>
      <c r="AE36" s="116">
        <f t="shared" si="35"/>
        <v>0</v>
      </c>
      <c r="AF36" s="168">
        <v>12755758940.709999</v>
      </c>
      <c r="AG36" s="169">
        <v>1</v>
      </c>
      <c r="AH36" s="116">
        <f t="shared" si="36"/>
        <v>-2.0859449542972211E-2</v>
      </c>
      <c r="AI36" s="116">
        <f t="shared" si="37"/>
        <v>0</v>
      </c>
      <c r="AJ36" s="117">
        <f t="shared" si="16"/>
        <v>-1.4930441395263545E-2</v>
      </c>
      <c r="AK36" s="117">
        <f t="shared" si="17"/>
        <v>0</v>
      </c>
      <c r="AL36" s="118">
        <f t="shared" si="18"/>
        <v>-8.0883393650104204E-2</v>
      </c>
      <c r="AM36" s="118">
        <f t="shared" si="19"/>
        <v>0</v>
      </c>
      <c r="AN36" s="119">
        <f t="shared" si="20"/>
        <v>1.3724201042947696E-2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594846646.92999995</v>
      </c>
      <c r="C37" s="169">
        <v>100</v>
      </c>
      <c r="D37" s="168">
        <v>581445343.88999999</v>
      </c>
      <c r="E37" s="169">
        <v>100</v>
      </c>
      <c r="F37" s="116">
        <f t="shared" si="22"/>
        <v>-2.2529004927848224E-2</v>
      </c>
      <c r="G37" s="116">
        <f t="shared" si="23"/>
        <v>0</v>
      </c>
      <c r="H37" s="168">
        <v>560722998.37</v>
      </c>
      <c r="I37" s="169">
        <v>100</v>
      </c>
      <c r="J37" s="116">
        <f t="shared" si="24"/>
        <v>-3.5639369611875873E-2</v>
      </c>
      <c r="K37" s="116">
        <f t="shared" si="25"/>
        <v>0</v>
      </c>
      <c r="L37" s="168">
        <v>557495225.91999996</v>
      </c>
      <c r="M37" s="169">
        <v>100</v>
      </c>
      <c r="N37" s="116">
        <f t="shared" si="26"/>
        <v>-5.7564474069782354E-3</v>
      </c>
      <c r="O37" s="116">
        <f t="shared" si="27"/>
        <v>0</v>
      </c>
      <c r="P37" s="168">
        <v>572015900.09000003</v>
      </c>
      <c r="Q37" s="169">
        <v>100</v>
      </c>
      <c r="R37" s="116">
        <f t="shared" si="28"/>
        <v>2.6046275366820415E-2</v>
      </c>
      <c r="S37" s="116">
        <f t="shared" si="29"/>
        <v>0</v>
      </c>
      <c r="T37" s="168">
        <v>543834346.87</v>
      </c>
      <c r="U37" s="169">
        <v>100</v>
      </c>
      <c r="V37" s="116">
        <f t="shared" si="30"/>
        <v>-4.9267080190543634E-2</v>
      </c>
      <c r="W37" s="116">
        <f t="shared" si="31"/>
        <v>0</v>
      </c>
      <c r="X37" s="168">
        <v>548792050.96000004</v>
      </c>
      <c r="Y37" s="169">
        <v>100</v>
      </c>
      <c r="Z37" s="116">
        <f t="shared" si="32"/>
        <v>9.1162026056900367E-3</v>
      </c>
      <c r="AA37" s="116">
        <f t="shared" si="33"/>
        <v>0</v>
      </c>
      <c r="AB37" s="168">
        <v>546780475.58000004</v>
      </c>
      <c r="AC37" s="169">
        <v>100</v>
      </c>
      <c r="AD37" s="116">
        <f t="shared" si="34"/>
        <v>-3.6654601255268794E-3</v>
      </c>
      <c r="AE37" s="116">
        <f t="shared" si="35"/>
        <v>0</v>
      </c>
      <c r="AF37" s="168">
        <v>546916876.29999995</v>
      </c>
      <c r="AG37" s="169">
        <v>100</v>
      </c>
      <c r="AH37" s="116">
        <f t="shared" si="36"/>
        <v>2.4946157752838864E-4</v>
      </c>
      <c r="AI37" s="116">
        <f t="shared" si="37"/>
        <v>0</v>
      </c>
      <c r="AJ37" s="117">
        <f t="shared" si="16"/>
        <v>-1.018067783909175E-2</v>
      </c>
      <c r="AK37" s="117">
        <f t="shared" si="17"/>
        <v>0</v>
      </c>
      <c r="AL37" s="118">
        <f t="shared" si="18"/>
        <v>-5.9383857748342823E-2</v>
      </c>
      <c r="AM37" s="118">
        <f t="shared" si="19"/>
        <v>0</v>
      </c>
      <c r="AN37" s="119">
        <f t="shared" si="20"/>
        <v>2.4448033622234612E-2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13185330693.690001</v>
      </c>
      <c r="C38" s="169">
        <v>1</v>
      </c>
      <c r="D38" s="166">
        <v>12971378982.48</v>
      </c>
      <c r="E38" s="169">
        <v>1</v>
      </c>
      <c r="F38" s="116">
        <f t="shared" si="22"/>
        <v>-1.6226495654931897E-2</v>
      </c>
      <c r="G38" s="116">
        <f t="shared" si="23"/>
        <v>0</v>
      </c>
      <c r="H38" s="166">
        <v>12801020125.540001</v>
      </c>
      <c r="I38" s="169">
        <v>1</v>
      </c>
      <c r="J38" s="116">
        <f t="shared" si="24"/>
        <v>-1.3133442263162346E-2</v>
      </c>
      <c r="K38" s="116">
        <f t="shared" si="25"/>
        <v>0</v>
      </c>
      <c r="L38" s="166">
        <v>12732737091.18</v>
      </c>
      <c r="M38" s="169">
        <v>1</v>
      </c>
      <c r="N38" s="116">
        <f t="shared" si="26"/>
        <v>-5.3341869390366378E-3</v>
      </c>
      <c r="O38" s="116">
        <f t="shared" si="27"/>
        <v>0</v>
      </c>
      <c r="P38" s="166">
        <v>12044848678.77</v>
      </c>
      <c r="Q38" s="169">
        <v>1</v>
      </c>
      <c r="R38" s="116">
        <f t="shared" si="28"/>
        <v>-5.4025179934524992E-2</v>
      </c>
      <c r="S38" s="116">
        <f t="shared" si="29"/>
        <v>0</v>
      </c>
      <c r="T38" s="166">
        <v>11677013016.469999</v>
      </c>
      <c r="U38" s="169">
        <v>1</v>
      </c>
      <c r="V38" s="116">
        <f t="shared" si="30"/>
        <v>-3.0538836319989691E-2</v>
      </c>
      <c r="W38" s="116">
        <f t="shared" si="31"/>
        <v>0</v>
      </c>
      <c r="X38" s="166">
        <v>11448504434.790001</v>
      </c>
      <c r="Y38" s="169">
        <v>1</v>
      </c>
      <c r="Z38" s="116">
        <f t="shared" si="32"/>
        <v>-1.9569095397743878E-2</v>
      </c>
      <c r="AA38" s="116">
        <f t="shared" si="33"/>
        <v>0</v>
      </c>
      <c r="AB38" s="166">
        <v>10952741496.5</v>
      </c>
      <c r="AC38" s="169">
        <v>1</v>
      </c>
      <c r="AD38" s="116">
        <f t="shared" si="34"/>
        <v>-4.3303729418443876E-2</v>
      </c>
      <c r="AE38" s="116">
        <f t="shared" si="35"/>
        <v>0</v>
      </c>
      <c r="AF38" s="166">
        <v>10852124953.549999</v>
      </c>
      <c r="AG38" s="169">
        <v>1</v>
      </c>
      <c r="AH38" s="116">
        <f t="shared" si="36"/>
        <v>-9.1864254243700771E-3</v>
      </c>
      <c r="AI38" s="116">
        <f t="shared" si="37"/>
        <v>0</v>
      </c>
      <c r="AJ38" s="117">
        <f t="shared" si="16"/>
        <v>-2.3914673919025423E-2</v>
      </c>
      <c r="AK38" s="117">
        <f t="shared" si="17"/>
        <v>0</v>
      </c>
      <c r="AL38" s="118">
        <f t="shared" si="18"/>
        <v>-0.16337923915355526</v>
      </c>
      <c r="AM38" s="118">
        <f t="shared" si="19"/>
        <v>0</v>
      </c>
      <c r="AN38" s="119">
        <f t="shared" si="20"/>
        <v>1.7249598202524072E-2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806522985.38</v>
      </c>
      <c r="C39" s="169">
        <v>10</v>
      </c>
      <c r="D39" s="166">
        <v>800686623.62</v>
      </c>
      <c r="E39" s="169">
        <v>10</v>
      </c>
      <c r="F39" s="116">
        <f t="shared" si="22"/>
        <v>-7.2364481431984734E-3</v>
      </c>
      <c r="G39" s="116">
        <f t="shared" si="23"/>
        <v>0</v>
      </c>
      <c r="H39" s="166">
        <v>794686623.62</v>
      </c>
      <c r="I39" s="169">
        <v>10</v>
      </c>
      <c r="J39" s="116">
        <f t="shared" si="24"/>
        <v>-7.4935684236527925E-3</v>
      </c>
      <c r="K39" s="116">
        <f t="shared" si="25"/>
        <v>0</v>
      </c>
      <c r="L39" s="166">
        <v>794686623.62</v>
      </c>
      <c r="M39" s="169">
        <v>10</v>
      </c>
      <c r="N39" s="116">
        <f t="shared" si="26"/>
        <v>0</v>
      </c>
      <c r="O39" s="116">
        <f t="shared" si="27"/>
        <v>0</v>
      </c>
      <c r="P39" s="166">
        <v>794686623.62</v>
      </c>
      <c r="Q39" s="169">
        <v>10</v>
      </c>
      <c r="R39" s="116">
        <f t="shared" si="28"/>
        <v>0</v>
      </c>
      <c r="S39" s="116">
        <f t="shared" si="29"/>
        <v>0</v>
      </c>
      <c r="T39" s="166">
        <v>791666037.18000007</v>
      </c>
      <c r="U39" s="169">
        <v>10</v>
      </c>
      <c r="V39" s="116">
        <f t="shared" si="30"/>
        <v>-3.8009780839652206E-3</v>
      </c>
      <c r="W39" s="116">
        <f t="shared" si="31"/>
        <v>0</v>
      </c>
      <c r="X39" s="166">
        <v>791171880.25999999</v>
      </c>
      <c r="Y39" s="169">
        <v>10</v>
      </c>
      <c r="Z39" s="116">
        <f t="shared" si="32"/>
        <v>-6.2419871106295858E-4</v>
      </c>
      <c r="AA39" s="116">
        <f t="shared" si="33"/>
        <v>0</v>
      </c>
      <c r="AB39" s="166">
        <v>791171880.25999999</v>
      </c>
      <c r="AC39" s="169">
        <v>10</v>
      </c>
      <c r="AD39" s="116">
        <f t="shared" si="34"/>
        <v>0</v>
      </c>
      <c r="AE39" s="116">
        <f t="shared" si="35"/>
        <v>0</v>
      </c>
      <c r="AF39" s="166">
        <v>754701197.19000006</v>
      </c>
      <c r="AG39" s="169">
        <v>10</v>
      </c>
      <c r="AH39" s="116">
        <f t="shared" si="36"/>
        <v>-4.6097041591031652E-2</v>
      </c>
      <c r="AI39" s="116">
        <f t="shared" si="37"/>
        <v>0</v>
      </c>
      <c r="AJ39" s="117">
        <f t="shared" si="16"/>
        <v>-8.1565293691138879E-3</v>
      </c>
      <c r="AK39" s="117">
        <f t="shared" si="17"/>
        <v>0</v>
      </c>
      <c r="AL39" s="118">
        <f t="shared" si="18"/>
        <v>-5.743248990734269E-2</v>
      </c>
      <c r="AM39" s="118">
        <f t="shared" si="19"/>
        <v>0</v>
      </c>
      <c r="AN39" s="119">
        <f t="shared" si="20"/>
        <v>1.5657322707312227E-2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1217886421.3699999</v>
      </c>
      <c r="C40" s="169">
        <v>1</v>
      </c>
      <c r="D40" s="166">
        <v>1204029449.9100001</v>
      </c>
      <c r="E40" s="169">
        <v>1</v>
      </c>
      <c r="F40" s="116">
        <f t="shared" si="22"/>
        <v>-1.1377884847761172E-2</v>
      </c>
      <c r="G40" s="116">
        <f t="shared" si="23"/>
        <v>0</v>
      </c>
      <c r="H40" s="166">
        <v>1201364295.02</v>
      </c>
      <c r="I40" s="169">
        <v>1</v>
      </c>
      <c r="J40" s="116">
        <f t="shared" si="24"/>
        <v>-2.2135296526171536E-3</v>
      </c>
      <c r="K40" s="116">
        <f t="shared" si="25"/>
        <v>0</v>
      </c>
      <c r="L40" s="166">
        <v>1179129123.75</v>
      </c>
      <c r="M40" s="169">
        <v>1</v>
      </c>
      <c r="N40" s="116">
        <f t="shared" si="26"/>
        <v>-1.85082671111262E-2</v>
      </c>
      <c r="O40" s="116">
        <f t="shared" si="27"/>
        <v>0</v>
      </c>
      <c r="P40" s="166">
        <v>1177437270.0799999</v>
      </c>
      <c r="Q40" s="169">
        <v>1</v>
      </c>
      <c r="R40" s="116">
        <f t="shared" si="28"/>
        <v>-1.4348332476255454E-3</v>
      </c>
      <c r="S40" s="116">
        <f t="shared" si="29"/>
        <v>0</v>
      </c>
      <c r="T40" s="166">
        <v>1179195377.27</v>
      </c>
      <c r="U40" s="169">
        <v>1</v>
      </c>
      <c r="V40" s="116">
        <f t="shared" si="30"/>
        <v>1.4931642089778627E-3</v>
      </c>
      <c r="W40" s="116">
        <f t="shared" si="31"/>
        <v>0</v>
      </c>
      <c r="X40" s="166">
        <v>1176876671.01</v>
      </c>
      <c r="Y40" s="169">
        <v>1</v>
      </c>
      <c r="Z40" s="116">
        <f t="shared" si="32"/>
        <v>-1.9663461243955311E-3</v>
      </c>
      <c r="AA40" s="116">
        <f t="shared" si="33"/>
        <v>0</v>
      </c>
      <c r="AB40" s="166">
        <v>1069959445.1</v>
      </c>
      <c r="AC40" s="169">
        <v>1</v>
      </c>
      <c r="AD40" s="116">
        <f t="shared" si="34"/>
        <v>-9.0848283888780967E-2</v>
      </c>
      <c r="AE40" s="116">
        <f t="shared" si="35"/>
        <v>0</v>
      </c>
      <c r="AF40" s="166">
        <v>1040092611.4</v>
      </c>
      <c r="AG40" s="169">
        <v>1</v>
      </c>
      <c r="AH40" s="116">
        <f t="shared" si="36"/>
        <v>-2.7913986681250939E-2</v>
      </c>
      <c r="AI40" s="116">
        <f t="shared" si="37"/>
        <v>0</v>
      </c>
      <c r="AJ40" s="117">
        <f t="shared" si="16"/>
        <v>-1.9096245918072456E-2</v>
      </c>
      <c r="AK40" s="117">
        <f t="shared" si="17"/>
        <v>0</v>
      </c>
      <c r="AL40" s="118">
        <f t="shared" si="18"/>
        <v>-0.13615683447132809</v>
      </c>
      <c r="AM40" s="118">
        <f t="shared" si="19"/>
        <v>0</v>
      </c>
      <c r="AN40" s="119">
        <f t="shared" si="20"/>
        <v>3.0706758688654284E-2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9313708250.6000004</v>
      </c>
      <c r="C41" s="169">
        <v>100</v>
      </c>
      <c r="D41" s="166">
        <v>9097690556.5400009</v>
      </c>
      <c r="E41" s="169">
        <v>100</v>
      </c>
      <c r="F41" s="116">
        <f t="shared" si="22"/>
        <v>-2.3193521661587731E-2</v>
      </c>
      <c r="G41" s="116">
        <f t="shared" si="23"/>
        <v>0</v>
      </c>
      <c r="H41" s="166">
        <v>8715100359.2900009</v>
      </c>
      <c r="I41" s="169">
        <v>100</v>
      </c>
      <c r="J41" s="116">
        <f t="shared" si="24"/>
        <v>-4.2053551379033188E-2</v>
      </c>
      <c r="K41" s="116">
        <f t="shared" si="25"/>
        <v>0</v>
      </c>
      <c r="L41" s="166">
        <v>8680370536.2800007</v>
      </c>
      <c r="M41" s="169">
        <v>100</v>
      </c>
      <c r="N41" s="116">
        <f t="shared" si="26"/>
        <v>-3.985016990995338E-3</v>
      </c>
      <c r="O41" s="116">
        <f t="shared" si="27"/>
        <v>0</v>
      </c>
      <c r="P41" s="166">
        <v>8242855859.1300001</v>
      </c>
      <c r="Q41" s="169">
        <v>100</v>
      </c>
      <c r="R41" s="116">
        <f t="shared" si="28"/>
        <v>-5.0402765103331505E-2</v>
      </c>
      <c r="S41" s="116">
        <f t="shared" si="29"/>
        <v>0</v>
      </c>
      <c r="T41" s="166">
        <v>7374806200.1000004</v>
      </c>
      <c r="U41" s="169">
        <v>100</v>
      </c>
      <c r="V41" s="116">
        <f t="shared" si="30"/>
        <v>-0.10530933378733361</v>
      </c>
      <c r="W41" s="116">
        <f t="shared" si="31"/>
        <v>0</v>
      </c>
      <c r="X41" s="166">
        <v>7159944914.0799999</v>
      </c>
      <c r="Y41" s="169">
        <v>100</v>
      </c>
      <c r="Z41" s="116">
        <f t="shared" si="32"/>
        <v>-2.9134499292616935E-2</v>
      </c>
      <c r="AA41" s="116">
        <f t="shared" si="33"/>
        <v>0</v>
      </c>
      <c r="AB41" s="166">
        <v>6870538365.7700005</v>
      </c>
      <c r="AC41" s="169">
        <v>100</v>
      </c>
      <c r="AD41" s="116">
        <f t="shared" si="34"/>
        <v>-4.0420219957402574E-2</v>
      </c>
      <c r="AE41" s="116">
        <f t="shared" si="35"/>
        <v>0</v>
      </c>
      <c r="AF41" s="166">
        <v>6586852323</v>
      </c>
      <c r="AG41" s="169">
        <v>100</v>
      </c>
      <c r="AH41" s="116">
        <f t="shared" si="36"/>
        <v>-4.1290220309861694E-2</v>
      </c>
      <c r="AI41" s="116">
        <f t="shared" si="37"/>
        <v>0</v>
      </c>
      <c r="AJ41" s="117">
        <f t="shared" si="16"/>
        <v>-4.1973641060270316E-2</v>
      </c>
      <c r="AK41" s="117">
        <f t="shared" si="17"/>
        <v>0</v>
      </c>
      <c r="AL41" s="118">
        <f t="shared" si="18"/>
        <v>-0.27598633058969563</v>
      </c>
      <c r="AM41" s="118">
        <f t="shared" si="19"/>
        <v>0</v>
      </c>
      <c r="AN41" s="119">
        <f t="shared" si="20"/>
        <v>2.9389061805590276E-2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701492309.80999994</v>
      </c>
      <c r="C42" s="169">
        <v>1</v>
      </c>
      <c r="D42" s="166">
        <v>697245871.63999999</v>
      </c>
      <c r="E42" s="169">
        <v>1</v>
      </c>
      <c r="F42" s="116">
        <f t="shared" si="22"/>
        <v>-6.0534350991675303E-3</v>
      </c>
      <c r="G42" s="116">
        <f t="shared" si="23"/>
        <v>0</v>
      </c>
      <c r="H42" s="166">
        <v>689627194.36000001</v>
      </c>
      <c r="I42" s="169">
        <v>1</v>
      </c>
      <c r="J42" s="116">
        <f t="shared" si="24"/>
        <v>-1.0926815905098145E-2</v>
      </c>
      <c r="K42" s="116">
        <f t="shared" si="25"/>
        <v>0</v>
      </c>
      <c r="L42" s="166">
        <v>679324361.70000005</v>
      </c>
      <c r="M42" s="169">
        <v>1</v>
      </c>
      <c r="N42" s="116">
        <f t="shared" si="26"/>
        <v>-1.4939713433953809E-2</v>
      </c>
      <c r="O42" s="116">
        <f t="shared" si="27"/>
        <v>0</v>
      </c>
      <c r="P42" s="166">
        <v>678148107.14999998</v>
      </c>
      <c r="Q42" s="169">
        <v>1</v>
      </c>
      <c r="R42" s="116">
        <f t="shared" si="28"/>
        <v>-1.731506503103334E-3</v>
      </c>
      <c r="S42" s="116">
        <f t="shared" si="29"/>
        <v>0</v>
      </c>
      <c r="T42" s="166">
        <v>678052064.95000005</v>
      </c>
      <c r="U42" s="169">
        <v>1</v>
      </c>
      <c r="V42" s="116">
        <f t="shared" si="30"/>
        <v>-1.4162422483719305E-4</v>
      </c>
      <c r="W42" s="116">
        <f t="shared" si="31"/>
        <v>0</v>
      </c>
      <c r="X42" s="166">
        <v>675114049.67999995</v>
      </c>
      <c r="Y42" s="169">
        <v>1</v>
      </c>
      <c r="Z42" s="116">
        <f t="shared" si="32"/>
        <v>-4.3330231141125589E-3</v>
      </c>
      <c r="AA42" s="116">
        <f t="shared" si="33"/>
        <v>0</v>
      </c>
      <c r="AB42" s="166">
        <v>671014110.00999999</v>
      </c>
      <c r="AC42" s="169">
        <v>1</v>
      </c>
      <c r="AD42" s="116">
        <f t="shared" si="34"/>
        <v>-6.0729585940972556E-3</v>
      </c>
      <c r="AE42" s="116">
        <f t="shared" si="35"/>
        <v>0</v>
      </c>
      <c r="AF42" s="166">
        <v>674953318.63999999</v>
      </c>
      <c r="AG42" s="169">
        <v>1</v>
      </c>
      <c r="AH42" s="116">
        <f t="shared" si="36"/>
        <v>5.8705302485238201E-3</v>
      </c>
      <c r="AI42" s="116">
        <f t="shared" si="37"/>
        <v>0</v>
      </c>
      <c r="AJ42" s="117">
        <f t="shared" si="16"/>
        <v>-4.7910683282307498E-3</v>
      </c>
      <c r="AK42" s="117">
        <f t="shared" si="17"/>
        <v>0</v>
      </c>
      <c r="AL42" s="118">
        <f t="shared" si="18"/>
        <v>-3.1972298304994526E-2</v>
      </c>
      <c r="AM42" s="118">
        <f t="shared" si="19"/>
        <v>0</v>
      </c>
      <c r="AN42" s="119">
        <f t="shared" si="20"/>
        <v>6.4224711197641187E-3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279493260.72000003</v>
      </c>
      <c r="C43" s="169">
        <v>100</v>
      </c>
      <c r="D43" s="166">
        <v>279785516.75</v>
      </c>
      <c r="E43" s="169">
        <v>100</v>
      </c>
      <c r="F43" s="116">
        <f t="shared" si="22"/>
        <v>1.0456639607233939E-3</v>
      </c>
      <c r="G43" s="116">
        <f t="shared" si="23"/>
        <v>0</v>
      </c>
      <c r="H43" s="166">
        <v>279720640.00999999</v>
      </c>
      <c r="I43" s="169">
        <v>100</v>
      </c>
      <c r="J43" s="116">
        <f t="shared" si="24"/>
        <v>-2.3188026583227181E-4</v>
      </c>
      <c r="K43" s="116">
        <f t="shared" si="25"/>
        <v>0</v>
      </c>
      <c r="L43" s="166">
        <v>279381741.61000001</v>
      </c>
      <c r="M43" s="169">
        <v>100</v>
      </c>
      <c r="N43" s="116">
        <f t="shared" si="26"/>
        <v>-1.2115602194670389E-3</v>
      </c>
      <c r="O43" s="116">
        <f t="shared" si="27"/>
        <v>0</v>
      </c>
      <c r="P43" s="166">
        <v>277772179.58999997</v>
      </c>
      <c r="Q43" s="169">
        <v>100</v>
      </c>
      <c r="R43" s="116">
        <f t="shared" si="28"/>
        <v>-5.7611567983096457E-3</v>
      </c>
      <c r="S43" s="116">
        <f t="shared" si="29"/>
        <v>0</v>
      </c>
      <c r="T43" s="166">
        <v>277000991.44999999</v>
      </c>
      <c r="U43" s="169">
        <v>100</v>
      </c>
      <c r="V43" s="116">
        <f t="shared" si="30"/>
        <v>-2.7763332567656068E-3</v>
      </c>
      <c r="W43" s="116">
        <f t="shared" si="31"/>
        <v>0</v>
      </c>
      <c r="X43" s="166">
        <v>276928870.56</v>
      </c>
      <c r="Y43" s="169">
        <v>100</v>
      </c>
      <c r="Z43" s="116">
        <f t="shared" si="32"/>
        <v>-2.6036329192346544E-4</v>
      </c>
      <c r="AA43" s="116">
        <f t="shared" si="33"/>
        <v>0</v>
      </c>
      <c r="AB43" s="166">
        <v>285172530.20999998</v>
      </c>
      <c r="AC43" s="169">
        <v>100</v>
      </c>
      <c r="AD43" s="116">
        <f t="shared" si="34"/>
        <v>2.9768148165013684E-2</v>
      </c>
      <c r="AE43" s="116">
        <f t="shared" si="35"/>
        <v>0</v>
      </c>
      <c r="AF43" s="166">
        <v>260186028.87</v>
      </c>
      <c r="AG43" s="169">
        <v>100</v>
      </c>
      <c r="AH43" s="116">
        <f t="shared" si="36"/>
        <v>-8.7618892750995367E-2</v>
      </c>
      <c r="AI43" s="116">
        <f t="shared" si="37"/>
        <v>0</v>
      </c>
      <c r="AJ43" s="117">
        <f t="shared" si="16"/>
        <v>-8.3807968071945398E-3</v>
      </c>
      <c r="AK43" s="117">
        <f t="shared" si="17"/>
        <v>0</v>
      </c>
      <c r="AL43" s="118">
        <f t="shared" si="18"/>
        <v>-7.0051831516042884E-2</v>
      </c>
      <c r="AM43" s="118">
        <f t="shared" si="19"/>
        <v>0</v>
      </c>
      <c r="AN43" s="119">
        <f t="shared" si="20"/>
        <v>3.3900890788738293E-2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98739680.042459011</v>
      </c>
      <c r="C44" s="169">
        <v>1</v>
      </c>
      <c r="D44" s="166">
        <v>98843005.649180338</v>
      </c>
      <c r="E44" s="169">
        <v>1</v>
      </c>
      <c r="F44" s="116">
        <f t="shared" si="22"/>
        <v>1.046444617573155E-3</v>
      </c>
      <c r="G44" s="116">
        <f t="shared" si="23"/>
        <v>0</v>
      </c>
      <c r="H44" s="166">
        <v>139603945.78999999</v>
      </c>
      <c r="I44" s="169">
        <v>1</v>
      </c>
      <c r="J44" s="116">
        <f t="shared" si="24"/>
        <v>0.41238062190754177</v>
      </c>
      <c r="K44" s="116">
        <f t="shared" si="25"/>
        <v>0</v>
      </c>
      <c r="L44" s="166">
        <v>140696474.75999999</v>
      </c>
      <c r="M44" s="169">
        <v>1</v>
      </c>
      <c r="N44" s="116">
        <f t="shared" si="26"/>
        <v>7.8259175542462218E-3</v>
      </c>
      <c r="O44" s="116">
        <f t="shared" si="27"/>
        <v>0</v>
      </c>
      <c r="P44" s="166">
        <v>139105046.62045577</v>
      </c>
      <c r="Q44" s="169">
        <v>1</v>
      </c>
      <c r="R44" s="116">
        <f t="shared" si="28"/>
        <v>-1.1311073303427656E-2</v>
      </c>
      <c r="S44" s="116">
        <f t="shared" si="29"/>
        <v>0</v>
      </c>
      <c r="T44" s="166">
        <v>99089455.730000004</v>
      </c>
      <c r="U44" s="169">
        <v>1</v>
      </c>
      <c r="V44" s="116">
        <f t="shared" si="30"/>
        <v>-0.28766455180908845</v>
      </c>
      <c r="W44" s="116">
        <f t="shared" si="31"/>
        <v>0</v>
      </c>
      <c r="X44" s="166">
        <v>106106260.76698072</v>
      </c>
      <c r="Y44" s="169">
        <v>1</v>
      </c>
      <c r="Z44" s="116">
        <f t="shared" si="32"/>
        <v>7.0812832559098746E-2</v>
      </c>
      <c r="AA44" s="116">
        <f t="shared" si="33"/>
        <v>0</v>
      </c>
      <c r="AB44" s="166">
        <v>106206649.26863004</v>
      </c>
      <c r="AC44" s="169">
        <v>1</v>
      </c>
      <c r="AD44" s="116">
        <f t="shared" si="34"/>
        <v>9.4611289591839138E-4</v>
      </c>
      <c r="AE44" s="116">
        <f t="shared" si="35"/>
        <v>0</v>
      </c>
      <c r="AF44" s="166">
        <v>55649056.009106889</v>
      </c>
      <c r="AG44" s="169">
        <v>1</v>
      </c>
      <c r="AH44" s="116">
        <f t="shared" si="36"/>
        <v>-0.47603039553245946</v>
      </c>
      <c r="AI44" s="116">
        <f t="shared" si="37"/>
        <v>0</v>
      </c>
      <c r="AJ44" s="117">
        <f t="shared" si="16"/>
        <v>-3.5249261388824664E-2</v>
      </c>
      <c r="AK44" s="117">
        <f t="shared" si="17"/>
        <v>0</v>
      </c>
      <c r="AL44" s="118">
        <f t="shared" si="18"/>
        <v>-0.43699550976201662</v>
      </c>
      <c r="AM44" s="118">
        <f t="shared" si="19"/>
        <v>0</v>
      </c>
      <c r="AN44" s="119">
        <f t="shared" si="20"/>
        <v>0.26040604517103583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203</v>
      </c>
      <c r="B45" s="166">
        <v>1929037330.55</v>
      </c>
      <c r="C45" s="169">
        <v>1</v>
      </c>
      <c r="D45" s="166">
        <v>1902223856.52</v>
      </c>
      <c r="E45" s="169">
        <v>1</v>
      </c>
      <c r="F45" s="116">
        <f t="shared" si="22"/>
        <v>-1.3899924903140683E-2</v>
      </c>
      <c r="G45" s="116">
        <f t="shared" si="23"/>
        <v>0</v>
      </c>
      <c r="H45" s="166">
        <v>1934798910.45</v>
      </c>
      <c r="I45" s="169">
        <v>1</v>
      </c>
      <c r="J45" s="116">
        <f t="shared" si="24"/>
        <v>1.7124721582240116E-2</v>
      </c>
      <c r="K45" s="116">
        <f t="shared" si="25"/>
        <v>0</v>
      </c>
      <c r="L45" s="166">
        <v>1933474493.99</v>
      </c>
      <c r="M45" s="169">
        <v>1</v>
      </c>
      <c r="N45" s="116">
        <f t="shared" si="26"/>
        <v>-6.8452408818650936E-4</v>
      </c>
      <c r="O45" s="116">
        <f t="shared" si="27"/>
        <v>0</v>
      </c>
      <c r="P45" s="166">
        <v>1935548849.78</v>
      </c>
      <c r="Q45" s="169">
        <v>1</v>
      </c>
      <c r="R45" s="116">
        <f t="shared" si="28"/>
        <v>1.0728643157423986E-3</v>
      </c>
      <c r="S45" s="116">
        <f t="shared" si="29"/>
        <v>0</v>
      </c>
      <c r="T45" s="166">
        <v>1933489072.8199999</v>
      </c>
      <c r="U45" s="169">
        <v>1</v>
      </c>
      <c r="V45" s="116">
        <f t="shared" si="30"/>
        <v>-1.0641823688584033E-3</v>
      </c>
      <c r="W45" s="116">
        <f t="shared" si="31"/>
        <v>0</v>
      </c>
      <c r="X45" s="166">
        <v>1851679689.29</v>
      </c>
      <c r="Y45" s="169">
        <v>1</v>
      </c>
      <c r="Z45" s="116">
        <f t="shared" si="32"/>
        <v>-4.2311789955285721E-2</v>
      </c>
      <c r="AA45" s="116">
        <f t="shared" si="33"/>
        <v>0</v>
      </c>
      <c r="AB45" s="166">
        <v>1824808038.7</v>
      </c>
      <c r="AC45" s="169">
        <v>1</v>
      </c>
      <c r="AD45" s="116">
        <f t="shared" si="34"/>
        <v>-1.4512040470835139E-2</v>
      </c>
      <c r="AE45" s="116">
        <f t="shared" si="35"/>
        <v>0</v>
      </c>
      <c r="AF45" s="166">
        <v>1824679410.6400001</v>
      </c>
      <c r="AG45" s="169">
        <v>1</v>
      </c>
      <c r="AH45" s="116">
        <f t="shared" si="36"/>
        <v>-7.0488543053316379E-5</v>
      </c>
      <c r="AI45" s="116">
        <f t="shared" si="37"/>
        <v>0</v>
      </c>
      <c r="AJ45" s="117">
        <f t="shared" si="16"/>
        <v>-6.7931705539221576E-3</v>
      </c>
      <c r="AK45" s="117">
        <f t="shared" si="17"/>
        <v>0</v>
      </c>
      <c r="AL45" s="118">
        <f t="shared" si="18"/>
        <v>-4.0765152647103592E-2</v>
      </c>
      <c r="AM45" s="118">
        <f t="shared" si="19"/>
        <v>0</v>
      </c>
      <c r="AN45" s="119">
        <f t="shared" si="20"/>
        <v>1.7406610500645833E-2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211</v>
      </c>
      <c r="B46" s="166">
        <v>1929037330.55</v>
      </c>
      <c r="C46" s="169">
        <v>1</v>
      </c>
      <c r="D46" s="166">
        <v>133425525.54000001</v>
      </c>
      <c r="E46" s="169">
        <v>1</v>
      </c>
      <c r="F46" s="116">
        <f t="shared" si="22"/>
        <v>-0.93083310342057601</v>
      </c>
      <c r="G46" s="116">
        <f t="shared" si="23"/>
        <v>0</v>
      </c>
      <c r="H46" s="166">
        <v>133393668.56</v>
      </c>
      <c r="I46" s="169">
        <v>1</v>
      </c>
      <c r="J46" s="116">
        <f t="shared" si="24"/>
        <v>-2.3876225985299703E-4</v>
      </c>
      <c r="K46" s="116">
        <f t="shared" si="25"/>
        <v>0</v>
      </c>
      <c r="L46" s="166">
        <v>133356513.84999999</v>
      </c>
      <c r="M46" s="169">
        <v>1</v>
      </c>
      <c r="N46" s="116">
        <f t="shared" si="26"/>
        <v>-2.7853428428123846E-4</v>
      </c>
      <c r="O46" s="116">
        <f t="shared" si="27"/>
        <v>0</v>
      </c>
      <c r="P46" s="166">
        <v>133489362.09999999</v>
      </c>
      <c r="Q46" s="169">
        <v>1</v>
      </c>
      <c r="R46" s="116">
        <f t="shared" si="28"/>
        <v>9.9618868373710129E-4</v>
      </c>
      <c r="S46" s="116">
        <f t="shared" si="29"/>
        <v>0</v>
      </c>
      <c r="T46" s="166">
        <v>133484765.29000001</v>
      </c>
      <c r="U46" s="169">
        <v>1</v>
      </c>
      <c r="V46" s="116">
        <f t="shared" si="30"/>
        <v>-3.4435777710465836E-5</v>
      </c>
      <c r="W46" s="116">
        <f t="shared" si="31"/>
        <v>0</v>
      </c>
      <c r="X46" s="166">
        <v>134086599.09</v>
      </c>
      <c r="Y46" s="169">
        <v>1</v>
      </c>
      <c r="Z46" s="116">
        <f t="shared" si="32"/>
        <v>4.5086328667731743E-3</v>
      </c>
      <c r="AA46" s="116">
        <f t="shared" si="33"/>
        <v>0</v>
      </c>
      <c r="AB46" s="166">
        <v>134086545.37</v>
      </c>
      <c r="AC46" s="169">
        <v>1</v>
      </c>
      <c r="AD46" s="116">
        <f t="shared" si="34"/>
        <v>-4.0063660621857229E-7</v>
      </c>
      <c r="AE46" s="116">
        <f t="shared" si="35"/>
        <v>0</v>
      </c>
      <c r="AF46" s="166">
        <v>134586545.40000001</v>
      </c>
      <c r="AG46" s="169">
        <v>1</v>
      </c>
      <c r="AH46" s="116">
        <f t="shared" si="36"/>
        <v>3.7289351337995557E-3</v>
      </c>
      <c r="AI46" s="116">
        <f t="shared" si="37"/>
        <v>0</v>
      </c>
      <c r="AJ46" s="117">
        <f t="shared" si="16"/>
        <v>-0.11526893496183964</v>
      </c>
      <c r="AK46" s="117">
        <f t="shared" si="17"/>
        <v>0</v>
      </c>
      <c r="AL46" s="118">
        <f t="shared" si="18"/>
        <v>8.7016322798888594E-3</v>
      </c>
      <c r="AM46" s="118">
        <f t="shared" si="19"/>
        <v>0</v>
      </c>
      <c r="AN46" s="119">
        <f t="shared" si="20"/>
        <v>0.32954301873522779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752533197229.85266</v>
      </c>
      <c r="C47" s="175"/>
      <c r="D47" s="174">
        <f>SUM(D21:D46)</f>
        <v>743448025468.94922</v>
      </c>
      <c r="E47" s="175"/>
      <c r="F47" s="116">
        <f>((D47-B47)/B47)</f>
        <v>-1.2072785352655321E-2</v>
      </c>
      <c r="G47" s="116"/>
      <c r="H47" s="174">
        <f>SUM(H21:H46)</f>
        <v>737255326040.85193</v>
      </c>
      <c r="I47" s="175"/>
      <c r="J47" s="116">
        <f>((H47-D47)/D47)</f>
        <v>-8.329700551953291E-3</v>
      </c>
      <c r="K47" s="116"/>
      <c r="L47" s="174">
        <f>SUM(L21:L46)</f>
        <v>735762469741.90857</v>
      </c>
      <c r="M47" s="175"/>
      <c r="N47" s="116">
        <f>((L47-H47)/H47)</f>
        <v>-2.0248837088233376E-3</v>
      </c>
      <c r="O47" s="116"/>
      <c r="P47" s="174">
        <f>SUM(P21:P46)</f>
        <v>731631861532.73389</v>
      </c>
      <c r="Q47" s="175"/>
      <c r="R47" s="116">
        <f>((P47-L47)/L47)</f>
        <v>-5.6140512448584409E-3</v>
      </c>
      <c r="S47" s="116"/>
      <c r="T47" s="174">
        <f>SUM(T21:T46)</f>
        <v>720747824285.94629</v>
      </c>
      <c r="U47" s="175"/>
      <c r="V47" s="116">
        <f>((T47-P47)/P47)</f>
        <v>-1.4876384995024763E-2</v>
      </c>
      <c r="W47" s="116"/>
      <c r="X47" s="174">
        <f>SUM(X21:X46)</f>
        <v>710300285781.38733</v>
      </c>
      <c r="Y47" s="175"/>
      <c r="Z47" s="116">
        <f>((X47-T47)/T47)</f>
        <v>-1.4495414557663722E-2</v>
      </c>
      <c r="AA47" s="116"/>
      <c r="AB47" s="174">
        <f>SUM(AB21:AB46)</f>
        <v>699358275142.32617</v>
      </c>
      <c r="AC47" s="175"/>
      <c r="AD47" s="116">
        <f>((AB47-X47)/X47)</f>
        <v>-1.5404767333049947E-2</v>
      </c>
      <c r="AE47" s="116"/>
      <c r="AF47" s="174">
        <f>SUM(AF21:AF46)</f>
        <v>691463024022.96985</v>
      </c>
      <c r="AG47" s="175"/>
      <c r="AH47" s="116">
        <f>((AF47-AB47)/AB47)</f>
        <v>-1.1289279615300988E-2</v>
      </c>
      <c r="AI47" s="116"/>
      <c r="AJ47" s="117">
        <f t="shared" si="16"/>
        <v>-1.0513408419916227E-2</v>
      </c>
      <c r="AK47" s="117"/>
      <c r="AL47" s="118">
        <f t="shared" si="18"/>
        <v>-6.9924190615999651E-2</v>
      </c>
      <c r="AM47" s="118"/>
      <c r="AN47" s="119">
        <f t="shared" si="20"/>
        <v>4.8207630483078365E-3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149298621235.10999</v>
      </c>
      <c r="C49" s="177">
        <v>224.34</v>
      </c>
      <c r="D49" s="165">
        <v>154552544293.17001</v>
      </c>
      <c r="E49" s="177">
        <v>224.5</v>
      </c>
      <c r="F49" s="116">
        <f t="shared" ref="F49:F58" si="38">((D49-B49)/B49)</f>
        <v>3.5190700453866505E-2</v>
      </c>
      <c r="G49" s="116">
        <f t="shared" ref="G49:G58" si="39">((E49-C49)/C49)</f>
        <v>7.1320317375410803E-4</v>
      </c>
      <c r="H49" s="165">
        <v>155457656923.91</v>
      </c>
      <c r="I49" s="177">
        <v>224.63</v>
      </c>
      <c r="J49" s="116">
        <f t="shared" ref="J49:J58" si="40">((H49-D49)/D49)</f>
        <v>5.8563424813187562E-3</v>
      </c>
      <c r="K49" s="116">
        <f t="shared" ref="K49:K58" si="41">((I49-E49)/E49)</f>
        <v>5.7906458797325365E-4</v>
      </c>
      <c r="L49" s="165">
        <v>157147553201.16</v>
      </c>
      <c r="M49" s="177">
        <v>224.85</v>
      </c>
      <c r="N49" s="116">
        <f t="shared" ref="N49:N58" si="42">((L49-H49)/H49)</f>
        <v>1.0870460231348612E-2</v>
      </c>
      <c r="O49" s="116">
        <f t="shared" ref="O49:O58" si="43">((M49-I49)/I49)</f>
        <v>9.793883274718375E-4</v>
      </c>
      <c r="P49" s="165">
        <v>156788924570.51001</v>
      </c>
      <c r="Q49" s="177">
        <v>225</v>
      </c>
      <c r="R49" s="116">
        <f t="shared" ref="R49:R58" si="44">((P49-L49)/L49)</f>
        <v>-2.2821139963339031E-3</v>
      </c>
      <c r="S49" s="116">
        <f t="shared" ref="S49:S58" si="45">((Q49-M49)/M49)</f>
        <v>6.6711140760509536E-4</v>
      </c>
      <c r="T49" s="165">
        <v>160373410789.81</v>
      </c>
      <c r="U49" s="177">
        <v>225.16</v>
      </c>
      <c r="V49" s="116">
        <f t="shared" ref="V49:V58" si="46">((T49-P49)/P49)</f>
        <v>2.286185857272079E-2</v>
      </c>
      <c r="W49" s="116">
        <f t="shared" ref="W49:W58" si="47">((U49-Q49)/Q49)</f>
        <v>7.1111111111109597E-4</v>
      </c>
      <c r="X49" s="165">
        <v>161738078381.12</v>
      </c>
      <c r="Y49" s="177">
        <v>225.38</v>
      </c>
      <c r="Z49" s="116">
        <f t="shared" ref="Z49:Z58" si="48">((X49-T49)/T49)</f>
        <v>8.5093132620255238E-3</v>
      </c>
      <c r="AA49" s="116">
        <f t="shared" ref="AA49:AA58" si="49">((Y49-U49)/U49)</f>
        <v>9.7708296322614532E-4</v>
      </c>
      <c r="AB49" s="165">
        <v>163760291573.06</v>
      </c>
      <c r="AC49" s="177">
        <v>225.51</v>
      </c>
      <c r="AD49" s="116">
        <f t="shared" ref="AD49:AD58" si="50">((AB49-X49)/X49)</f>
        <v>1.2503012352940502E-2</v>
      </c>
      <c r="AE49" s="116">
        <f t="shared" ref="AE49:AE58" si="51">((AC49-Y49)/Y49)</f>
        <v>5.7680362055193652E-4</v>
      </c>
      <c r="AF49" s="165">
        <v>163567905048.98999</v>
      </c>
      <c r="AG49" s="177">
        <v>225.68</v>
      </c>
      <c r="AH49" s="116">
        <f t="shared" ref="AH49:AH58" si="52">((AF49-AB49)/AB49)</f>
        <v>-1.174805700588143E-3</v>
      </c>
      <c r="AI49" s="116">
        <f t="shared" ref="AI49:AI58" si="53">((AG49-AC49)/AC49)</f>
        <v>7.5384683606055571E-4</v>
      </c>
      <c r="AJ49" s="117">
        <f t="shared" si="16"/>
        <v>1.1541845957162329E-2</v>
      </c>
      <c r="AK49" s="117">
        <f t="shared" si="17"/>
        <v>7.4470150346925355E-4</v>
      </c>
      <c r="AL49" s="118">
        <f t="shared" si="18"/>
        <v>5.833201127196444E-2</v>
      </c>
      <c r="AM49" s="118">
        <f t="shared" si="19"/>
        <v>5.2561247216035938E-3</v>
      </c>
      <c r="AN49" s="119">
        <f t="shared" si="20"/>
        <v>1.2439119782577786E-2</v>
      </c>
      <c r="AO49" s="203">
        <f t="shared" si="21"/>
        <v>1.571753590194921E-4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2200740419.5599999</v>
      </c>
      <c r="C50" s="177">
        <v>416.03179999999998</v>
      </c>
      <c r="D50" s="165">
        <v>2182552832.54</v>
      </c>
      <c r="E50" s="177">
        <v>416.56689999999998</v>
      </c>
      <c r="F50" s="116">
        <f t="shared" si="38"/>
        <v>-8.2643036217948298E-3</v>
      </c>
      <c r="G50" s="116">
        <f t="shared" si="39"/>
        <v>1.2861997568455103E-3</v>
      </c>
      <c r="H50" s="165">
        <v>2180484079.2399998</v>
      </c>
      <c r="I50" s="177">
        <v>416.26740000000001</v>
      </c>
      <c r="J50" s="116">
        <f t="shared" si="40"/>
        <v>-9.4785943742430642E-4</v>
      </c>
      <c r="K50" s="116">
        <f t="shared" si="41"/>
        <v>-7.1897215069168094E-4</v>
      </c>
      <c r="L50" s="165">
        <v>2114811951.95</v>
      </c>
      <c r="M50" s="177">
        <v>403.60070000000002</v>
      </c>
      <c r="N50" s="116">
        <f t="shared" si="42"/>
        <v>-3.0118141157393599E-2</v>
      </c>
      <c r="O50" s="116">
        <f t="shared" si="43"/>
        <v>-3.0429238513513167E-2</v>
      </c>
      <c r="P50" s="165">
        <v>2096020117.53</v>
      </c>
      <c r="Q50" s="177">
        <v>400.01440000000002</v>
      </c>
      <c r="R50" s="116">
        <f t="shared" si="44"/>
        <v>-8.8858181469386576E-3</v>
      </c>
      <c r="S50" s="116">
        <f t="shared" si="45"/>
        <v>-8.8857625866357367E-3</v>
      </c>
      <c r="T50" s="165">
        <v>2069558310.7</v>
      </c>
      <c r="U50" s="177">
        <v>394.96429999999998</v>
      </c>
      <c r="V50" s="116">
        <f t="shared" si="46"/>
        <v>-1.2624786665303169E-2</v>
      </c>
      <c r="W50" s="116">
        <f t="shared" si="47"/>
        <v>-1.2624795507361841E-2</v>
      </c>
      <c r="X50" s="165">
        <v>2034460458.8900001</v>
      </c>
      <c r="Y50" s="177">
        <v>388.17290000000003</v>
      </c>
      <c r="Z50" s="116">
        <f t="shared" si="48"/>
        <v>-1.695910263969734E-2</v>
      </c>
      <c r="AA50" s="116">
        <f t="shared" si="49"/>
        <v>-1.7194971798716881E-2</v>
      </c>
      <c r="AB50" s="165">
        <v>1957093752.54</v>
      </c>
      <c r="AC50" s="177">
        <v>377.0093</v>
      </c>
      <c r="AD50" s="116">
        <f t="shared" si="50"/>
        <v>-3.8028119943019856E-2</v>
      </c>
      <c r="AE50" s="116">
        <f t="shared" si="51"/>
        <v>-2.8759349248749799E-2</v>
      </c>
      <c r="AF50" s="165">
        <v>1956458270.05</v>
      </c>
      <c r="AG50" s="177">
        <v>376.98259999999999</v>
      </c>
      <c r="AH50" s="116">
        <f t="shared" si="52"/>
        <v>-3.2470722936765457E-4</v>
      </c>
      <c r="AI50" s="116">
        <f t="shared" si="53"/>
        <v>-7.082053413537882E-5</v>
      </c>
      <c r="AJ50" s="117">
        <f t="shared" si="16"/>
        <v>-1.4519104855117428E-2</v>
      </c>
      <c r="AK50" s="117">
        <f t="shared" si="17"/>
        <v>-1.2174713822869871E-2</v>
      </c>
      <c r="AL50" s="118">
        <f t="shared" si="18"/>
        <v>-0.10359179357270214</v>
      </c>
      <c r="AM50" s="118">
        <f t="shared" si="19"/>
        <v>-9.5025072803432017E-2</v>
      </c>
      <c r="AN50" s="119">
        <f t="shared" si="20"/>
        <v>1.342738054608692E-2</v>
      </c>
      <c r="AO50" s="203">
        <f t="shared" si="21"/>
        <v>1.2555220952695746E-2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19768069659.98</v>
      </c>
      <c r="C51" s="176">
        <v>1460.14</v>
      </c>
      <c r="D51" s="165">
        <v>19661848049.759998</v>
      </c>
      <c r="E51" s="176">
        <v>1441.63</v>
      </c>
      <c r="F51" s="116">
        <f t="shared" si="38"/>
        <v>-5.3733931560876894E-3</v>
      </c>
      <c r="G51" s="116">
        <f t="shared" si="39"/>
        <v>-1.2676866601832693E-2</v>
      </c>
      <c r="H51" s="165">
        <v>19909861478.040001</v>
      </c>
      <c r="I51" s="177">
        <v>1419.04</v>
      </c>
      <c r="J51" s="116">
        <f t="shared" si="40"/>
        <v>1.2613942883310501E-2</v>
      </c>
      <c r="K51" s="116">
        <f t="shared" si="41"/>
        <v>-1.5669762699167016E-2</v>
      </c>
      <c r="L51" s="165">
        <v>19442946111.57</v>
      </c>
      <c r="M51" s="176">
        <v>1401.12</v>
      </c>
      <c r="N51" s="116">
        <f t="shared" si="42"/>
        <v>-2.3451462331116432E-2</v>
      </c>
      <c r="O51" s="116">
        <f t="shared" si="43"/>
        <v>-1.2628255722178426E-2</v>
      </c>
      <c r="P51" s="165">
        <v>19622907655.580002</v>
      </c>
      <c r="Q51" s="176">
        <v>1395.99</v>
      </c>
      <c r="R51" s="116">
        <f t="shared" si="44"/>
        <v>9.2558783518363833E-3</v>
      </c>
      <c r="S51" s="116">
        <f t="shared" si="45"/>
        <v>-3.661356628982444E-3</v>
      </c>
      <c r="T51" s="165">
        <v>19055848685.459999</v>
      </c>
      <c r="U51" s="177">
        <v>1380.15</v>
      </c>
      <c r="V51" s="116">
        <f t="shared" si="46"/>
        <v>-2.8897805568521489E-2</v>
      </c>
      <c r="W51" s="116">
        <f t="shared" si="47"/>
        <v>-1.1346786151763205E-2</v>
      </c>
      <c r="X51" s="165">
        <v>18575374918.75</v>
      </c>
      <c r="Y51" s="176">
        <v>1380.39</v>
      </c>
      <c r="Z51" s="116">
        <f t="shared" si="48"/>
        <v>-2.5213978901743189E-2</v>
      </c>
      <c r="AA51" s="116">
        <f t="shared" si="49"/>
        <v>1.7389414194109995E-4</v>
      </c>
      <c r="AB51" s="165">
        <v>17830037124.93</v>
      </c>
      <c r="AC51" s="177">
        <v>1359.61</v>
      </c>
      <c r="AD51" s="116">
        <f t="shared" si="50"/>
        <v>-4.0125047116419441E-2</v>
      </c>
      <c r="AE51" s="116">
        <f t="shared" si="51"/>
        <v>-1.5053716703250675E-2</v>
      </c>
      <c r="AF51" s="165">
        <v>17848275419.220001</v>
      </c>
      <c r="AG51" s="176">
        <v>1358.89</v>
      </c>
      <c r="AH51" s="116">
        <f t="shared" si="52"/>
        <v>1.0228971573199973E-3</v>
      </c>
      <c r="AI51" s="116">
        <f t="shared" si="53"/>
        <v>-5.2956362486286505E-4</v>
      </c>
      <c r="AJ51" s="117">
        <f t="shared" si="16"/>
        <v>-1.252112108517767E-2</v>
      </c>
      <c r="AK51" s="117">
        <f t="shared" si="17"/>
        <v>-8.9240517487620286E-3</v>
      </c>
      <c r="AL51" s="118">
        <f t="shared" si="18"/>
        <v>-9.2238157163570103E-2</v>
      </c>
      <c r="AM51" s="118">
        <f t="shared" si="19"/>
        <v>-5.7393367230149206E-2</v>
      </c>
      <c r="AN51" s="119">
        <f t="shared" si="20"/>
        <v>1.9461658702582312E-2</v>
      </c>
      <c r="AO51" s="203">
        <f t="shared" si="21"/>
        <v>6.5212598178406881E-3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4477546908.0600004</v>
      </c>
      <c r="C52" s="176">
        <v>48939.21</v>
      </c>
      <c r="D52" s="165">
        <v>4505014352.5200005</v>
      </c>
      <c r="E52" s="176">
        <v>49183.02</v>
      </c>
      <c r="F52" s="116">
        <f t="shared" si="38"/>
        <v>6.1344850258421828E-3</v>
      </c>
      <c r="G52" s="116">
        <f t="shared" si="39"/>
        <v>4.9818948855119994E-3</v>
      </c>
      <c r="H52" s="165">
        <v>4522750697.3599997</v>
      </c>
      <c r="I52" s="176">
        <v>48949.04</v>
      </c>
      <c r="J52" s="116">
        <f t="shared" si="40"/>
        <v>3.9370229375801872E-3</v>
      </c>
      <c r="K52" s="116">
        <f t="shared" si="41"/>
        <v>-4.7573329169293783E-3</v>
      </c>
      <c r="L52" s="165">
        <v>4569635920.4099998</v>
      </c>
      <c r="M52" s="176">
        <v>49346.65</v>
      </c>
      <c r="N52" s="116">
        <f t="shared" si="42"/>
        <v>1.0366528289381024E-2</v>
      </c>
      <c r="O52" s="116">
        <f t="shared" si="43"/>
        <v>8.1229376510754975E-3</v>
      </c>
      <c r="P52" s="165">
        <v>4604834814.5100002</v>
      </c>
      <c r="Q52" s="176">
        <v>49500.58</v>
      </c>
      <c r="R52" s="116">
        <f t="shared" si="44"/>
        <v>7.7027786705690642E-3</v>
      </c>
      <c r="S52" s="116">
        <f t="shared" si="45"/>
        <v>3.1193606860850796E-3</v>
      </c>
      <c r="T52" s="165">
        <v>4607221061.7700005</v>
      </c>
      <c r="U52" s="176">
        <v>49617.91</v>
      </c>
      <c r="V52" s="116">
        <f t="shared" si="46"/>
        <v>5.1820474699354642E-4</v>
      </c>
      <c r="W52" s="116">
        <f t="shared" si="47"/>
        <v>2.3702752573808578E-3</v>
      </c>
      <c r="X52" s="165">
        <v>4620189472.0500002</v>
      </c>
      <c r="Y52" s="176">
        <v>49651.77</v>
      </c>
      <c r="Z52" s="116">
        <f t="shared" si="48"/>
        <v>2.8148009626908447E-3</v>
      </c>
      <c r="AA52" s="116">
        <f t="shared" si="49"/>
        <v>6.8241487801467865E-4</v>
      </c>
      <c r="AB52" s="165">
        <v>4620209071.3100004</v>
      </c>
      <c r="AC52" s="176">
        <v>49736.31</v>
      </c>
      <c r="AD52" s="116">
        <f t="shared" si="50"/>
        <v>4.2420900958273028E-6</v>
      </c>
      <c r="AE52" s="116">
        <f t="shared" si="51"/>
        <v>1.7026583342346282E-3</v>
      </c>
      <c r="AF52" s="165">
        <v>4729463350.0200005</v>
      </c>
      <c r="AG52" s="176">
        <v>50254.84</v>
      </c>
      <c r="AH52" s="116">
        <f t="shared" si="52"/>
        <v>2.3647042162752693E-2</v>
      </c>
      <c r="AI52" s="116">
        <f t="shared" si="53"/>
        <v>1.0425582436654405E-2</v>
      </c>
      <c r="AJ52" s="117">
        <f t="shared" si="16"/>
        <v>6.8906381107381714E-3</v>
      </c>
      <c r="AK52" s="117">
        <f t="shared" si="17"/>
        <v>3.3309739015034709E-3</v>
      </c>
      <c r="AL52" s="118">
        <f t="shared" si="18"/>
        <v>4.9822038274849989E-2</v>
      </c>
      <c r="AM52" s="118">
        <f t="shared" si="19"/>
        <v>2.1792480412955523E-2</v>
      </c>
      <c r="AN52" s="119">
        <f t="shared" si="20"/>
        <v>7.6294249665551997E-3</v>
      </c>
      <c r="AO52" s="203">
        <f t="shared" si="21"/>
        <v>4.6610334944404237E-3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560155515.08000004</v>
      </c>
      <c r="C53" s="176">
        <v>48868.55</v>
      </c>
      <c r="D53" s="165">
        <v>562224615.82000005</v>
      </c>
      <c r="E53" s="176">
        <v>49116.04</v>
      </c>
      <c r="F53" s="116">
        <f t="shared" si="38"/>
        <v>3.6937969622677118E-3</v>
      </c>
      <c r="G53" s="116">
        <f t="shared" si="39"/>
        <v>5.0644023610276539E-3</v>
      </c>
      <c r="H53" s="165">
        <v>560063696.63999999</v>
      </c>
      <c r="I53" s="176">
        <v>48882.400000000001</v>
      </c>
      <c r="J53" s="116">
        <f t="shared" si="40"/>
        <v>-3.8435157750045927E-3</v>
      </c>
      <c r="K53" s="116">
        <f t="shared" si="41"/>
        <v>-4.7568981538413805E-3</v>
      </c>
      <c r="L53" s="165">
        <v>571014266.91999996</v>
      </c>
      <c r="M53" s="176">
        <v>49283.56</v>
      </c>
      <c r="N53" s="116">
        <f t="shared" si="42"/>
        <v>1.9552365821416243E-2</v>
      </c>
      <c r="O53" s="116">
        <f t="shared" si="43"/>
        <v>8.2066346987872164E-3</v>
      </c>
      <c r="P53" s="165">
        <v>575209685.97000003</v>
      </c>
      <c r="Q53" s="176">
        <v>49445.51</v>
      </c>
      <c r="R53" s="116">
        <f t="shared" si="44"/>
        <v>7.3473103791780684E-3</v>
      </c>
      <c r="S53" s="116">
        <f t="shared" si="45"/>
        <v>3.2860856642662251E-3</v>
      </c>
      <c r="T53" s="165">
        <v>576800535.59000003</v>
      </c>
      <c r="U53" s="176">
        <v>49566.61</v>
      </c>
      <c r="V53" s="116">
        <f t="shared" si="46"/>
        <v>2.7656864249726407E-3</v>
      </c>
      <c r="W53" s="116">
        <f t="shared" si="47"/>
        <v>2.4491607023569692E-3</v>
      </c>
      <c r="X53" s="165">
        <v>577221973.37</v>
      </c>
      <c r="Y53" s="176">
        <v>49600.49</v>
      </c>
      <c r="Z53" s="116">
        <f t="shared" si="48"/>
        <v>7.3064734513273192E-4</v>
      </c>
      <c r="AA53" s="116">
        <f t="shared" si="49"/>
        <v>6.8352465500459648E-4</v>
      </c>
      <c r="AB53" s="165">
        <v>578366645.35000002</v>
      </c>
      <c r="AC53" s="176">
        <v>49681.06</v>
      </c>
      <c r="AD53" s="116">
        <f t="shared" si="50"/>
        <v>1.9830706951730732E-3</v>
      </c>
      <c r="AE53" s="116">
        <f t="shared" si="51"/>
        <v>1.6243791139966502E-3</v>
      </c>
      <c r="AF53" s="165">
        <v>586162480.75999999</v>
      </c>
      <c r="AG53" s="176">
        <v>50199.05</v>
      </c>
      <c r="AH53" s="116">
        <f t="shared" si="52"/>
        <v>1.3479054286199886E-2</v>
      </c>
      <c r="AI53" s="116">
        <f t="shared" si="53"/>
        <v>1.0426307329191552E-2</v>
      </c>
      <c r="AJ53" s="117">
        <f t="shared" si="16"/>
        <v>5.7135520174169709E-3</v>
      </c>
      <c r="AK53" s="117">
        <f t="shared" si="17"/>
        <v>3.3729495463486856E-3</v>
      </c>
      <c r="AL53" s="118">
        <f t="shared" si="18"/>
        <v>4.2577048863445363E-2</v>
      </c>
      <c r="AM53" s="118">
        <f t="shared" si="19"/>
        <v>2.2050026834410957E-2</v>
      </c>
      <c r="AN53" s="119">
        <f t="shared" si="20"/>
        <v>7.5340906747207578E-3</v>
      </c>
      <c r="AO53" s="203">
        <f t="shared" si="21"/>
        <v>4.6785412925647906E-3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27899218941.84</v>
      </c>
      <c r="C54" s="176">
        <v>45970.3</v>
      </c>
      <c r="D54" s="165">
        <v>27962727920.040001</v>
      </c>
      <c r="E54" s="176">
        <v>46038.23</v>
      </c>
      <c r="F54" s="116">
        <f t="shared" si="38"/>
        <v>2.2763711891861387E-3</v>
      </c>
      <c r="G54" s="116">
        <f t="shared" si="39"/>
        <v>1.4776932062657909E-3</v>
      </c>
      <c r="H54" s="165">
        <v>28282156132.16</v>
      </c>
      <c r="I54" s="176">
        <v>45855.49</v>
      </c>
      <c r="J54" s="116">
        <f t="shared" si="40"/>
        <v>1.1423356585001668E-2</v>
      </c>
      <c r="K54" s="116">
        <f t="shared" si="41"/>
        <v>-3.9693098540062293E-3</v>
      </c>
      <c r="L54" s="165">
        <v>29667824297.619999</v>
      </c>
      <c r="M54" s="176">
        <v>48041.26</v>
      </c>
      <c r="N54" s="116">
        <f t="shared" si="42"/>
        <v>4.8994431647463331E-2</v>
      </c>
      <c r="O54" s="116">
        <f t="shared" si="43"/>
        <v>4.7666484427491759E-2</v>
      </c>
      <c r="P54" s="165">
        <v>28446042757.34</v>
      </c>
      <c r="Q54" s="176">
        <v>46133.39</v>
      </c>
      <c r="R54" s="116">
        <f t="shared" si="44"/>
        <v>-4.1182040449727619E-2</v>
      </c>
      <c r="S54" s="116">
        <f t="shared" si="45"/>
        <v>-3.9713154900600081E-2</v>
      </c>
      <c r="T54" s="165">
        <v>28598871200.259998</v>
      </c>
      <c r="U54" s="176">
        <v>46184.78</v>
      </c>
      <c r="V54" s="116">
        <f t="shared" si="46"/>
        <v>5.3725730578311629E-3</v>
      </c>
      <c r="W54" s="116">
        <f t="shared" si="47"/>
        <v>1.1139437184217206E-3</v>
      </c>
      <c r="X54" s="165">
        <v>29289856514.900002</v>
      </c>
      <c r="Y54" s="176">
        <v>46299.64</v>
      </c>
      <c r="Z54" s="116">
        <f t="shared" si="48"/>
        <v>2.4161279296705994E-2</v>
      </c>
      <c r="AA54" s="116">
        <f t="shared" si="49"/>
        <v>2.4869664854958837E-3</v>
      </c>
      <c r="AB54" s="165">
        <v>29743488865.619999</v>
      </c>
      <c r="AC54" s="176">
        <v>46347.64</v>
      </c>
      <c r="AD54" s="116">
        <f t="shared" si="50"/>
        <v>1.5487694536476502E-2</v>
      </c>
      <c r="AE54" s="116">
        <f t="shared" si="51"/>
        <v>1.0367251235646757E-3</v>
      </c>
      <c r="AF54" s="165">
        <v>30946707556.700001</v>
      </c>
      <c r="AG54" s="176">
        <v>46643.71</v>
      </c>
      <c r="AH54" s="116">
        <f t="shared" si="52"/>
        <v>4.045317940057739E-2</v>
      </c>
      <c r="AI54" s="116">
        <f t="shared" si="53"/>
        <v>6.388027524163036E-3</v>
      </c>
      <c r="AJ54" s="117">
        <f t="shared" si="16"/>
        <v>1.3373355657939321E-2</v>
      </c>
      <c r="AK54" s="117">
        <f t="shared" si="17"/>
        <v>2.0609219663495692E-3</v>
      </c>
      <c r="AL54" s="118">
        <f t="shared" si="18"/>
        <v>0.10671275153099338</v>
      </c>
      <c r="AM54" s="118">
        <f t="shared" si="19"/>
        <v>1.3151678507188394E-2</v>
      </c>
      <c r="AN54" s="119">
        <f t="shared" si="20"/>
        <v>2.7490977640142706E-2</v>
      </c>
      <c r="AO54" s="203">
        <f t="shared" si="21"/>
        <v>2.3550844026404883E-2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3872333223.4899998</v>
      </c>
      <c r="C55" s="176">
        <v>379.5</v>
      </c>
      <c r="D55" s="165">
        <v>3915409395.6399999</v>
      </c>
      <c r="E55" s="176">
        <v>379.5</v>
      </c>
      <c r="F55" s="116">
        <f t="shared" si="38"/>
        <v>1.1124087123673989E-2</v>
      </c>
      <c r="G55" s="116">
        <f t="shared" si="39"/>
        <v>0</v>
      </c>
      <c r="H55" s="165">
        <v>3850289252.5300002</v>
      </c>
      <c r="I55" s="176">
        <v>379.5</v>
      </c>
      <c r="J55" s="116">
        <f t="shared" si="40"/>
        <v>-1.6631758401181272E-2</v>
      </c>
      <c r="K55" s="116">
        <f t="shared" si="41"/>
        <v>0</v>
      </c>
      <c r="L55" s="165">
        <v>3853353821.29</v>
      </c>
      <c r="M55" s="176">
        <v>379.5</v>
      </c>
      <c r="N55" s="116">
        <f t="shared" si="42"/>
        <v>7.9593208691685789E-4</v>
      </c>
      <c r="O55" s="116">
        <f t="shared" si="43"/>
        <v>0</v>
      </c>
      <c r="P55" s="165">
        <v>3866587627.6500001</v>
      </c>
      <c r="Q55" s="176">
        <v>379.5</v>
      </c>
      <c r="R55" s="116">
        <f t="shared" si="44"/>
        <v>3.4343605528468725E-3</v>
      </c>
      <c r="S55" s="116">
        <f t="shared" si="45"/>
        <v>0</v>
      </c>
      <c r="T55" s="165">
        <v>3939438671.52</v>
      </c>
      <c r="U55" s="176">
        <v>379.5</v>
      </c>
      <c r="V55" s="116">
        <f t="shared" si="46"/>
        <v>1.884117234251759E-2</v>
      </c>
      <c r="W55" s="116">
        <f t="shared" si="47"/>
        <v>0</v>
      </c>
      <c r="X55" s="165">
        <v>3955755786.3400002</v>
      </c>
      <c r="Y55" s="176">
        <v>379.5</v>
      </c>
      <c r="Z55" s="116">
        <f t="shared" si="48"/>
        <v>4.1419898063051576E-3</v>
      </c>
      <c r="AA55" s="116">
        <f t="shared" si="49"/>
        <v>0</v>
      </c>
      <c r="AB55" s="165">
        <v>3962362441.1199999</v>
      </c>
      <c r="AC55" s="176">
        <v>379.5</v>
      </c>
      <c r="AD55" s="116">
        <f t="shared" si="50"/>
        <v>1.6701371714638721E-3</v>
      </c>
      <c r="AE55" s="116">
        <f t="shared" si="51"/>
        <v>0</v>
      </c>
      <c r="AF55" s="165">
        <v>4001066826.4000001</v>
      </c>
      <c r="AG55" s="176">
        <v>379.5</v>
      </c>
      <c r="AH55" s="116">
        <f t="shared" si="52"/>
        <v>9.7680073075445475E-3</v>
      </c>
      <c r="AI55" s="116">
        <f t="shared" si="53"/>
        <v>0</v>
      </c>
      <c r="AJ55" s="117">
        <f t="shared" si="16"/>
        <v>4.1429909987609516E-3</v>
      </c>
      <c r="AK55" s="117">
        <f t="shared" si="17"/>
        <v>0</v>
      </c>
      <c r="AL55" s="118">
        <f t="shared" si="18"/>
        <v>2.1877004957740556E-2</v>
      </c>
      <c r="AM55" s="118">
        <f t="shared" si="19"/>
        <v>0</v>
      </c>
      <c r="AN55" s="119">
        <f t="shared" si="20"/>
        <v>1.0322120674589447E-2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565826551.20000005</v>
      </c>
      <c r="C56" s="176">
        <v>42215.73</v>
      </c>
      <c r="D56" s="165">
        <v>563141946.20000005</v>
      </c>
      <c r="E56" s="176">
        <v>42034.5</v>
      </c>
      <c r="F56" s="116">
        <f t="shared" si="38"/>
        <v>-4.7445723328226877E-3</v>
      </c>
      <c r="G56" s="116">
        <f t="shared" si="39"/>
        <v>-4.2929495711670311E-3</v>
      </c>
      <c r="H56" s="165">
        <v>562912514</v>
      </c>
      <c r="I56" s="176">
        <v>42026.63</v>
      </c>
      <c r="J56" s="116">
        <f t="shared" si="40"/>
        <v>-4.0741450987308406E-4</v>
      </c>
      <c r="K56" s="116">
        <f t="shared" si="41"/>
        <v>-1.8722715864355753E-4</v>
      </c>
      <c r="L56" s="165">
        <v>563576233</v>
      </c>
      <c r="M56" s="176">
        <v>42085.48</v>
      </c>
      <c r="N56" s="116">
        <f t="shared" si="42"/>
        <v>1.1790802007290249E-3</v>
      </c>
      <c r="O56" s="116">
        <f t="shared" si="43"/>
        <v>1.4003026176499479E-3</v>
      </c>
      <c r="P56" s="165">
        <v>564893624.60000002</v>
      </c>
      <c r="Q56" s="176">
        <v>42152.28</v>
      </c>
      <c r="R56" s="116">
        <f t="shared" si="44"/>
        <v>2.3375570559236551E-3</v>
      </c>
      <c r="S56" s="116">
        <f t="shared" si="45"/>
        <v>1.5872457674237202E-3</v>
      </c>
      <c r="T56" s="165">
        <v>565549998.60000002</v>
      </c>
      <c r="U56" s="176">
        <v>42210.89</v>
      </c>
      <c r="V56" s="116">
        <f t="shared" si="46"/>
        <v>1.1619426586107729E-3</v>
      </c>
      <c r="W56" s="116">
        <f t="shared" si="47"/>
        <v>1.3904348709014218E-3</v>
      </c>
      <c r="X56" s="165">
        <v>566281396</v>
      </c>
      <c r="Y56" s="176">
        <v>42274.99</v>
      </c>
      <c r="Z56" s="116">
        <f t="shared" si="48"/>
        <v>1.2932497600751938E-3</v>
      </c>
      <c r="AA56" s="116">
        <f t="shared" si="49"/>
        <v>1.5185654697164297E-3</v>
      </c>
      <c r="AB56" s="165">
        <v>681845487.39999998</v>
      </c>
      <c r="AC56" s="176">
        <v>42325.23</v>
      </c>
      <c r="AD56" s="116">
        <f t="shared" si="50"/>
        <v>0.20407538057280619</v>
      </c>
      <c r="AE56" s="116">
        <f t="shared" si="51"/>
        <v>1.1884095064246081E-3</v>
      </c>
      <c r="AF56" s="165">
        <v>567820327.60000002</v>
      </c>
      <c r="AG56" s="176">
        <v>42385.48</v>
      </c>
      <c r="AH56" s="116">
        <f t="shared" si="52"/>
        <v>-0.16723020377358291</v>
      </c>
      <c r="AI56" s="116">
        <f t="shared" si="53"/>
        <v>1.4235008291744664E-3</v>
      </c>
      <c r="AJ56" s="117">
        <f t="shared" si="16"/>
        <v>4.7081274539832706E-3</v>
      </c>
      <c r="AK56" s="117">
        <f t="shared" si="17"/>
        <v>5.0353529143500064E-4</v>
      </c>
      <c r="AL56" s="118">
        <f t="shared" si="18"/>
        <v>8.3076414953086215E-3</v>
      </c>
      <c r="AM56" s="118">
        <f t="shared" si="19"/>
        <v>8.3498078958951141E-3</v>
      </c>
      <c r="AN56" s="119">
        <f t="shared" si="20"/>
        <v>9.9619220935881408E-2</v>
      </c>
      <c r="AO56" s="203">
        <f t="shared" si="21"/>
        <v>2.0211137750051514E-3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702516700.52999997</v>
      </c>
      <c r="C57" s="176">
        <v>43155.214</v>
      </c>
      <c r="D57" s="165">
        <v>705082764.79999995</v>
      </c>
      <c r="E57" s="176">
        <v>43312.856</v>
      </c>
      <c r="F57" s="116">
        <f t="shared" si="38"/>
        <v>3.6526736916916908E-3</v>
      </c>
      <c r="G57" s="116">
        <f t="shared" si="39"/>
        <v>3.6529073868107761E-3</v>
      </c>
      <c r="H57" s="165">
        <v>699874949.25</v>
      </c>
      <c r="I57" s="176">
        <v>42992.926200000002</v>
      </c>
      <c r="J57" s="116">
        <f t="shared" si="40"/>
        <v>-7.3861053056334088E-3</v>
      </c>
      <c r="K57" s="116">
        <f t="shared" si="41"/>
        <v>-7.386485896935498E-3</v>
      </c>
      <c r="L57" s="165">
        <v>690500384.25</v>
      </c>
      <c r="M57" s="176">
        <v>43254.966800000002</v>
      </c>
      <c r="N57" s="116">
        <f t="shared" si="42"/>
        <v>-1.3394628583357601E-2</v>
      </c>
      <c r="O57" s="116">
        <f t="shared" si="43"/>
        <v>6.0949701069661147E-3</v>
      </c>
      <c r="P57" s="165">
        <v>697629639.54999995</v>
      </c>
      <c r="Q57" s="176">
        <v>43725.6469</v>
      </c>
      <c r="R57" s="116">
        <f t="shared" si="44"/>
        <v>1.0324766593350309E-2</v>
      </c>
      <c r="S57" s="116">
        <f t="shared" si="45"/>
        <v>1.0881527251570974E-2</v>
      </c>
      <c r="T57" s="165">
        <v>688566684.55999994</v>
      </c>
      <c r="U57" s="176">
        <v>43211.760799999996</v>
      </c>
      <c r="V57" s="116">
        <f t="shared" si="46"/>
        <v>-1.2991069295516159E-2</v>
      </c>
      <c r="W57" s="116">
        <f t="shared" si="47"/>
        <v>-1.1752509943998183E-2</v>
      </c>
      <c r="X57" s="165">
        <v>731863785.39999998</v>
      </c>
      <c r="Y57" s="176">
        <v>43400.37</v>
      </c>
      <c r="Z57" s="116">
        <f t="shared" si="48"/>
        <v>6.2880040250084493E-2</v>
      </c>
      <c r="AA57" s="116">
        <f t="shared" si="49"/>
        <v>4.364765436728194E-3</v>
      </c>
      <c r="AB57" s="165">
        <v>690149714.5</v>
      </c>
      <c r="AC57" s="176">
        <v>43286.158499999998</v>
      </c>
      <c r="AD57" s="116">
        <f t="shared" si="50"/>
        <v>-5.6997041979883131E-2</v>
      </c>
      <c r="AE57" s="116">
        <f t="shared" si="51"/>
        <v>-2.6315789473685338E-3</v>
      </c>
      <c r="AF57" s="165">
        <v>689204077.20000005</v>
      </c>
      <c r="AG57" s="176">
        <v>43400.37</v>
      </c>
      <c r="AH57" s="116">
        <f t="shared" si="52"/>
        <v>-1.3701915397951706E-3</v>
      </c>
      <c r="AI57" s="116">
        <f t="shared" si="53"/>
        <v>2.6385224274407463E-3</v>
      </c>
      <c r="AJ57" s="117">
        <f t="shared" si="16"/>
        <v>-1.9101945211323725E-3</v>
      </c>
      <c r="AK57" s="117">
        <f t="shared" si="17"/>
        <v>7.3276472765182389E-4</v>
      </c>
      <c r="AL57" s="118">
        <f t="shared" si="18"/>
        <v>-2.2520317319774465E-2</v>
      </c>
      <c r="AM57" s="118">
        <f t="shared" si="19"/>
        <v>2.0205086452854287E-3</v>
      </c>
      <c r="AN57" s="119">
        <f t="shared" si="20"/>
        <v>3.316179013458985E-2</v>
      </c>
      <c r="AO57" s="203">
        <f t="shared" si="21"/>
        <v>7.4663466367694102E-3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5079067037.9099998</v>
      </c>
      <c r="C58" s="176">
        <v>462.64530000000002</v>
      </c>
      <c r="D58" s="165">
        <v>5199259182.8400002</v>
      </c>
      <c r="E58" s="176">
        <v>463.1001</v>
      </c>
      <c r="F58" s="116">
        <f t="shared" si="38"/>
        <v>2.3664217076264173E-2</v>
      </c>
      <c r="G58" s="116">
        <f t="shared" si="39"/>
        <v>9.830425165887936E-4</v>
      </c>
      <c r="H58" s="165">
        <v>5178305868.4300003</v>
      </c>
      <c r="I58" s="176">
        <v>459.87860000000001</v>
      </c>
      <c r="J58" s="116">
        <f t="shared" si="40"/>
        <v>-4.0300576819012283E-3</v>
      </c>
      <c r="K58" s="116">
        <f t="shared" si="41"/>
        <v>-6.9563794091169317E-3</v>
      </c>
      <c r="L58" s="165">
        <v>5316481654.3199997</v>
      </c>
      <c r="M58" s="176">
        <v>463.21379999999999</v>
      </c>
      <c r="N58" s="116">
        <f t="shared" si="42"/>
        <v>2.6683589073484493E-2</v>
      </c>
      <c r="O58" s="116">
        <f t="shared" si="43"/>
        <v>7.2523487720454619E-3</v>
      </c>
      <c r="P58" s="165">
        <v>5332539774.4099998</v>
      </c>
      <c r="Q58" s="176">
        <v>466.5111</v>
      </c>
      <c r="R58" s="116">
        <f t="shared" si="44"/>
        <v>3.0204411740896065E-3</v>
      </c>
      <c r="S58" s="116">
        <f t="shared" si="45"/>
        <v>7.1183112420225977E-3</v>
      </c>
      <c r="T58" s="165">
        <v>5337922298.3000002</v>
      </c>
      <c r="U58" s="176">
        <v>465.18459999999999</v>
      </c>
      <c r="V58" s="116">
        <f t="shared" si="46"/>
        <v>1.0093734163653517E-3</v>
      </c>
      <c r="W58" s="116">
        <f t="shared" si="47"/>
        <v>-2.8434478836623822E-3</v>
      </c>
      <c r="X58" s="165">
        <v>5414955636.3100004</v>
      </c>
      <c r="Y58" s="176">
        <v>465.29829999999998</v>
      </c>
      <c r="Z58" s="116">
        <f t="shared" si="48"/>
        <v>1.4431333710970932E-2</v>
      </c>
      <c r="AA58" s="116">
        <f t="shared" si="49"/>
        <v>2.444190972787886E-4</v>
      </c>
      <c r="AB58" s="165">
        <v>5550074881.9499998</v>
      </c>
      <c r="AC58" s="176">
        <v>462.49369999999999</v>
      </c>
      <c r="AD58" s="116">
        <f t="shared" si="50"/>
        <v>2.4952973711170761E-2</v>
      </c>
      <c r="AE58" s="116">
        <f t="shared" si="51"/>
        <v>-6.0275311558198119E-3</v>
      </c>
      <c r="AF58" s="165">
        <v>5550074881.9499998</v>
      </c>
      <c r="AG58" s="176">
        <v>462.49369999999999</v>
      </c>
      <c r="AH58" s="116">
        <f t="shared" si="52"/>
        <v>0</v>
      </c>
      <c r="AI58" s="116">
        <f t="shared" si="53"/>
        <v>0</v>
      </c>
      <c r="AJ58" s="117">
        <f t="shared" si="16"/>
        <v>1.1216483810055512E-2</v>
      </c>
      <c r="AK58" s="117">
        <f t="shared" si="17"/>
        <v>-2.86546025829354E-5</v>
      </c>
      <c r="AL58" s="118">
        <f t="shared" si="18"/>
        <v>6.7474170217914201E-2</v>
      </c>
      <c r="AM58" s="118">
        <f t="shared" si="19"/>
        <v>-1.3094361240690896E-3</v>
      </c>
      <c r="AN58" s="119">
        <f t="shared" si="20"/>
        <v>1.2665084610806827E-2</v>
      </c>
      <c r="AO58" s="203">
        <f t="shared" si="21"/>
        <v>5.3062497441266039E-3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214424096192.75998</v>
      </c>
      <c r="C59" s="175"/>
      <c r="D59" s="181">
        <f>SUM(D49:D58)</f>
        <v>219809805353.33005</v>
      </c>
      <c r="E59" s="175"/>
      <c r="F59" s="116">
        <f>((D59-B59)/B59)</f>
        <v>2.5117089246016917E-2</v>
      </c>
      <c r="G59" s="116"/>
      <c r="H59" s="181">
        <f>SUM(H49:H58)</f>
        <v>221204355591.56</v>
      </c>
      <c r="I59" s="175"/>
      <c r="J59" s="116">
        <f>((H59-D59)/D59)</f>
        <v>6.3443495434077684E-3</v>
      </c>
      <c r="K59" s="116"/>
      <c r="L59" s="181">
        <f>SUM(L49:L58)</f>
        <v>223937697842.49005</v>
      </c>
      <c r="M59" s="175"/>
      <c r="N59" s="116">
        <f>((L59-H59)/H59)</f>
        <v>1.2356638474049757E-2</v>
      </c>
      <c r="O59" s="116"/>
      <c r="P59" s="181">
        <f>SUM(P49:P58)</f>
        <v>222595590267.64999</v>
      </c>
      <c r="Q59" s="175"/>
      <c r="R59" s="116">
        <f>((P59-L59)/L59)</f>
        <v>-5.9932185950399867E-3</v>
      </c>
      <c r="S59" s="116"/>
      <c r="T59" s="181">
        <f>SUM(T49:T58)</f>
        <v>225813188236.56998</v>
      </c>
      <c r="U59" s="175"/>
      <c r="V59" s="116">
        <f>((T59-P59)/P59)</f>
        <v>1.4454904362890243E-2</v>
      </c>
      <c r="W59" s="116"/>
      <c r="X59" s="181">
        <f>SUM(X49:X58)</f>
        <v>227504038323.12997</v>
      </c>
      <c r="Y59" s="175"/>
      <c r="Z59" s="116">
        <f>((X59-T59)/T59)</f>
        <v>7.4878269943587285E-3</v>
      </c>
      <c r="AA59" s="116"/>
      <c r="AB59" s="181">
        <f>SUM(AB49:AB58)</f>
        <v>229373919557.78</v>
      </c>
      <c r="AC59" s="175"/>
      <c r="AD59" s="116">
        <f>((AB59-X59)/X59)</f>
        <v>8.2191122778848564E-3</v>
      </c>
      <c r="AE59" s="116"/>
      <c r="AF59" s="181">
        <f>SUM(AF49:AF58)</f>
        <v>230443138238.89001</v>
      </c>
      <c r="AG59" s="175"/>
      <c r="AH59" s="116">
        <f>((AF59-AB59)/AB59)</f>
        <v>4.6614657986026016E-3</v>
      </c>
      <c r="AI59" s="116"/>
      <c r="AJ59" s="117">
        <f t="shared" si="16"/>
        <v>9.081021012771362E-3</v>
      </c>
      <c r="AK59" s="117"/>
      <c r="AL59" s="118">
        <f t="shared" si="18"/>
        <v>4.8375152639199018E-2</v>
      </c>
      <c r="AM59" s="118"/>
      <c r="AN59" s="119">
        <f t="shared" si="20"/>
        <v>8.8986312672891029E-3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14458364996.549999</v>
      </c>
      <c r="C61" s="176">
        <v>3260.2</v>
      </c>
      <c r="D61" s="165">
        <v>14748480087.219999</v>
      </c>
      <c r="E61" s="176">
        <v>3281.18</v>
      </c>
      <c r="F61" s="116">
        <f t="shared" ref="F61:F86" si="54">((D61-B61)/B61)</f>
        <v>2.0065553106400777E-2</v>
      </c>
      <c r="G61" s="116">
        <f t="shared" ref="G61:G86" si="55">((E61-C61)/C61)</f>
        <v>6.4351880252745287E-3</v>
      </c>
      <c r="H61" s="165">
        <v>16998386768.030001</v>
      </c>
      <c r="I61" s="176">
        <v>3308.47</v>
      </c>
      <c r="J61" s="116">
        <f t="shared" ref="J61" si="56">((H61-D61)/D61)</f>
        <v>0.15255176584328936</v>
      </c>
      <c r="K61" s="116">
        <f t="shared" ref="K61" si="57">((I61-E61)/E61)</f>
        <v>8.3171298130550481E-3</v>
      </c>
      <c r="L61" s="165">
        <v>16910491288.959999</v>
      </c>
      <c r="M61" s="176">
        <v>3310.54</v>
      </c>
      <c r="N61" s="116">
        <f t="shared" ref="N61" si="58">((L61-H61)/H61)</f>
        <v>-5.1708129876955437E-3</v>
      </c>
      <c r="O61" s="116">
        <f t="shared" ref="O61" si="59">((M61-I61)/I61)</f>
        <v>6.2566684902694107E-4</v>
      </c>
      <c r="P61" s="165">
        <v>17289539702.009998</v>
      </c>
      <c r="Q61" s="176">
        <v>3312.96</v>
      </c>
      <c r="R61" s="116">
        <f t="shared" ref="R61" si="60">((P61-L61)/L61)</f>
        <v>2.2414985264056799E-2</v>
      </c>
      <c r="S61" s="116">
        <f t="shared" ref="S61" si="61">((Q61-M61)/M61)</f>
        <v>7.3099856820943801E-4</v>
      </c>
      <c r="T61" s="165">
        <v>20181584989.919998</v>
      </c>
      <c r="U61" s="176">
        <v>3318.11</v>
      </c>
      <c r="V61" s="116">
        <f t="shared" ref="V61" si="62">((T61-P61)/P61)</f>
        <v>0.16727138707884656</v>
      </c>
      <c r="W61" s="116">
        <f t="shared" ref="W61" si="63">((U61-Q61)/Q61)</f>
        <v>1.5545011107891706E-3</v>
      </c>
      <c r="X61" s="165">
        <v>21800351612.869999</v>
      </c>
      <c r="Y61" s="176">
        <v>3319.82</v>
      </c>
      <c r="Z61" s="116">
        <f t="shared" ref="Z61" si="64">((X61-T61)/T61)</f>
        <v>8.0210083784723482E-2</v>
      </c>
      <c r="AA61" s="116">
        <f t="shared" ref="AA61" si="65">((Y61-U61)/U61)</f>
        <v>5.1535361998247082E-4</v>
      </c>
      <c r="AB61" s="165">
        <v>22483365284.529999</v>
      </c>
      <c r="AC61" s="176">
        <v>3321.75</v>
      </c>
      <c r="AD61" s="116">
        <f t="shared" ref="AD61" si="66">((AB61-X61)/X61)</f>
        <v>3.1330397040787987E-2</v>
      </c>
      <c r="AE61" s="116">
        <f t="shared" ref="AE61" si="67">((AC61-Y61)/Y61)</f>
        <v>5.8135682055046242E-4</v>
      </c>
      <c r="AF61" s="165">
        <v>24190589430.73</v>
      </c>
      <c r="AG61" s="176">
        <v>3323.68</v>
      </c>
      <c r="AH61" s="116">
        <f t="shared" ref="AH61" si="68">((AF61-AB61)/AB61)</f>
        <v>7.5932767385791702E-2</v>
      </c>
      <c r="AI61" s="116">
        <f t="shared" ref="AI61" si="69">((AG61-AC61)/AC61)</f>
        <v>5.8101904116800976E-4</v>
      </c>
      <c r="AJ61" s="117">
        <f t="shared" si="16"/>
        <v>6.8075765814525138E-2</v>
      </c>
      <c r="AK61" s="117">
        <f t="shared" si="17"/>
        <v>2.4176517310070087E-3</v>
      </c>
      <c r="AL61" s="118">
        <f t="shared" si="18"/>
        <v>0.64020897663155618</v>
      </c>
      <c r="AM61" s="118">
        <f t="shared" si="19"/>
        <v>1.2952657275736169E-2</v>
      </c>
      <c r="AN61" s="119">
        <f t="shared" si="20"/>
        <v>6.3572355674990491E-2</v>
      </c>
      <c r="AO61" s="203">
        <f t="shared" si="21"/>
        <v>3.1192813723009529E-3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112619505710.63</v>
      </c>
      <c r="C62" s="177">
        <v>1.8809</v>
      </c>
      <c r="D62" s="165">
        <v>111912809450.35001</v>
      </c>
      <c r="E62" s="176">
        <v>1.8855</v>
      </c>
      <c r="F62" s="116">
        <f t="shared" si="54"/>
        <v>-6.275078689262038E-3</v>
      </c>
      <c r="G62" s="116">
        <f t="shared" si="55"/>
        <v>2.4456377266202016E-3</v>
      </c>
      <c r="H62" s="165">
        <v>113135538762.92999</v>
      </c>
      <c r="I62" s="176">
        <v>1.8875999999999999</v>
      </c>
      <c r="J62" s="116">
        <f>((H62-D62)/D62)</f>
        <v>1.0925731545703435E-2</v>
      </c>
      <c r="K62" s="116">
        <f>((I62-E62)/E62)</f>
        <v>1.1137629276054047E-3</v>
      </c>
      <c r="L62" s="165">
        <v>118309927474.58</v>
      </c>
      <c r="M62" s="176">
        <v>1.8915999999999999</v>
      </c>
      <c r="N62" s="116">
        <f>((L62-H62)/H62)</f>
        <v>4.5736191900696103E-2</v>
      </c>
      <c r="O62" s="116">
        <f>((M62-I62)/I62)</f>
        <v>2.1190930281839394E-3</v>
      </c>
      <c r="P62" s="165">
        <v>126741985267.28999</v>
      </c>
      <c r="Q62" s="176">
        <v>1.893</v>
      </c>
      <c r="R62" s="116">
        <f>((P62-L62)/L62)</f>
        <v>7.1270923520105264E-2</v>
      </c>
      <c r="S62" s="116">
        <f>((Q62-M62)/M62)</f>
        <v>7.401141890463459E-4</v>
      </c>
      <c r="T62" s="165">
        <v>127711483627</v>
      </c>
      <c r="U62" s="176">
        <v>1.8946000000000001</v>
      </c>
      <c r="V62" s="116">
        <f>((T62-P62)/P62)</f>
        <v>7.6493859368338152E-3</v>
      </c>
      <c r="W62" s="116">
        <f>((U62-Q62)/Q62)</f>
        <v>8.4521922873747799E-4</v>
      </c>
      <c r="X62" s="165">
        <v>133071271614.83</v>
      </c>
      <c r="Y62" s="176">
        <v>1.8959999999999999</v>
      </c>
      <c r="Z62" s="116">
        <f>((X62-T62)/T62)</f>
        <v>4.1967940827342072E-2</v>
      </c>
      <c r="AA62" s="116">
        <f>((Y62-U62)/U62)</f>
        <v>7.389422569406977E-4</v>
      </c>
      <c r="AB62" s="165">
        <v>135434056682.5</v>
      </c>
      <c r="AC62" s="176">
        <v>1.8982000000000001</v>
      </c>
      <c r="AD62" s="116">
        <f>((AB62-X62)/X62)</f>
        <v>1.7755786346650346E-2</v>
      </c>
      <c r="AE62" s="116">
        <f>((AC62-Y62)/Y62)</f>
        <v>1.1603375527427225E-3</v>
      </c>
      <c r="AF62" s="165">
        <v>146822006662.17999</v>
      </c>
      <c r="AG62" s="176">
        <v>1.9026000000000001</v>
      </c>
      <c r="AH62" s="116">
        <f>((AF62-AB62)/AB62)</f>
        <v>8.4084832564507217E-2</v>
      </c>
      <c r="AI62" s="116">
        <f>((AG62-AC62)/AC62)</f>
        <v>2.3179854599093665E-3</v>
      </c>
      <c r="AJ62" s="117">
        <f t="shared" si="16"/>
        <v>3.4139464244072021E-2</v>
      </c>
      <c r="AK62" s="117">
        <f t="shared" si="17"/>
        <v>1.4351365462232694E-3</v>
      </c>
      <c r="AL62" s="118">
        <f t="shared" si="18"/>
        <v>0.31193209591720072</v>
      </c>
      <c r="AM62" s="118">
        <f t="shared" si="19"/>
        <v>9.0692124105012546E-3</v>
      </c>
      <c r="AN62" s="119">
        <f t="shared" si="20"/>
        <v>3.2096764498844632E-2</v>
      </c>
      <c r="AO62" s="203">
        <f t="shared" si="21"/>
        <v>7.3318013822689461E-4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10743285874.969999</v>
      </c>
      <c r="C63" s="169">
        <v>1</v>
      </c>
      <c r="D63" s="165">
        <v>13523458748.85</v>
      </c>
      <c r="E63" s="169">
        <v>1</v>
      </c>
      <c r="F63" s="116">
        <f t="shared" si="54"/>
        <v>0.25878236009313721</v>
      </c>
      <c r="G63" s="116">
        <f t="shared" si="55"/>
        <v>0</v>
      </c>
      <c r="H63" s="165">
        <v>13706916207.02</v>
      </c>
      <c r="I63" s="169">
        <v>1</v>
      </c>
      <c r="J63" s="116">
        <f t="shared" ref="J63:J86" si="70">((H63-D63)/D63)</f>
        <v>1.356586813899224E-2</v>
      </c>
      <c r="K63" s="116">
        <f t="shared" ref="K63:K86" si="71">((I63-E63)/E63)</f>
        <v>0</v>
      </c>
      <c r="L63" s="165">
        <v>13621789583.620001</v>
      </c>
      <c r="M63" s="169">
        <v>1</v>
      </c>
      <c r="N63" s="116">
        <f t="shared" ref="N63:N86" si="72">((L63-H63)/H63)</f>
        <v>-6.2104868895603224E-3</v>
      </c>
      <c r="O63" s="116">
        <f t="shared" ref="O63:O86" si="73">((M63-I63)/I63)</f>
        <v>0</v>
      </c>
      <c r="P63" s="165">
        <v>12168203141.719999</v>
      </c>
      <c r="Q63" s="169">
        <v>1</v>
      </c>
      <c r="R63" s="116">
        <f t="shared" ref="R63:R86" si="74">((P63-L63)/L63)</f>
        <v>-0.10671038727891653</v>
      </c>
      <c r="S63" s="116">
        <f t="shared" ref="S63:S86" si="75">((Q63-M63)/M63)</f>
        <v>0</v>
      </c>
      <c r="T63" s="165">
        <v>11950240835.549999</v>
      </c>
      <c r="U63" s="169">
        <v>1</v>
      </c>
      <c r="V63" s="116">
        <f t="shared" ref="V63:V86" si="76">((T63-P63)/P63)</f>
        <v>-1.7912448011546813E-2</v>
      </c>
      <c r="W63" s="116">
        <f t="shared" ref="W63:W86" si="77">((U63-Q63)/Q63)</f>
        <v>0</v>
      </c>
      <c r="X63" s="165">
        <v>12445066379.299999</v>
      </c>
      <c r="Y63" s="169">
        <v>1</v>
      </c>
      <c r="Z63" s="116">
        <f t="shared" ref="Z63:Z86" si="78">((X63-T63)/T63)</f>
        <v>4.1407160789427397E-2</v>
      </c>
      <c r="AA63" s="116">
        <f t="shared" ref="AA63:AA86" si="79">((Y63-U63)/U63)</f>
        <v>0</v>
      </c>
      <c r="AB63" s="165">
        <v>12523884944.6</v>
      </c>
      <c r="AC63" s="169">
        <v>1</v>
      </c>
      <c r="AD63" s="116">
        <f t="shared" ref="AD63:AD86" si="80">((AB63-X63)/X63)</f>
        <v>6.3333181919463955E-3</v>
      </c>
      <c r="AE63" s="116">
        <f t="shared" ref="AE63:AE86" si="81">((AC63-Y63)/Y63)</f>
        <v>0</v>
      </c>
      <c r="AF63" s="165">
        <v>12608155072.889999</v>
      </c>
      <c r="AG63" s="169">
        <v>1</v>
      </c>
      <c r="AH63" s="116">
        <f t="shared" ref="AH63:AH86" si="82">((AF63-AB63)/AB63)</f>
        <v>6.7287529918050124E-3</v>
      </c>
      <c r="AI63" s="116">
        <f t="shared" ref="AI63:AI86" si="83">((AG63-AC63)/AC63)</f>
        <v>0</v>
      </c>
      <c r="AJ63" s="117">
        <f t="shared" si="16"/>
        <v>2.4498017253160573E-2</v>
      </c>
      <c r="AK63" s="117">
        <f t="shared" si="17"/>
        <v>0</v>
      </c>
      <c r="AL63" s="118">
        <f t="shared" si="18"/>
        <v>-6.7682661141539396E-2</v>
      </c>
      <c r="AM63" s="118">
        <f t="shared" si="19"/>
        <v>0</v>
      </c>
      <c r="AN63" s="119">
        <f t="shared" si="20"/>
        <v>0.10412738940782668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26246505147.200001</v>
      </c>
      <c r="C64" s="169">
        <v>24.985199999999999</v>
      </c>
      <c r="D64" s="165">
        <v>25950966856.27</v>
      </c>
      <c r="E64" s="169">
        <v>24.995200000000001</v>
      </c>
      <c r="F64" s="116">
        <f t="shared" si="54"/>
        <v>-1.1260100698074409E-2</v>
      </c>
      <c r="G64" s="116">
        <f t="shared" si="55"/>
        <v>4.002369402687016E-4</v>
      </c>
      <c r="H64" s="165">
        <v>26232876850.439999</v>
      </c>
      <c r="I64" s="169">
        <v>25.0075</v>
      </c>
      <c r="J64" s="116">
        <f t="shared" si="70"/>
        <v>1.0863178845372617E-2</v>
      </c>
      <c r="K64" s="116">
        <f t="shared" si="71"/>
        <v>4.9209448214056119E-4</v>
      </c>
      <c r="L64" s="165">
        <v>26375565499.169998</v>
      </c>
      <c r="M64" s="169">
        <v>25.020299999999999</v>
      </c>
      <c r="N64" s="116">
        <f t="shared" si="72"/>
        <v>5.4393061631593884E-3</v>
      </c>
      <c r="O64" s="116">
        <f t="shared" si="73"/>
        <v>5.1184644606612375E-4</v>
      </c>
      <c r="P64" s="165">
        <v>26827567333.27</v>
      </c>
      <c r="Q64" s="169">
        <v>24.089300000000001</v>
      </c>
      <c r="R64" s="116">
        <f t="shared" si="74"/>
        <v>1.71371428648317E-2</v>
      </c>
      <c r="S64" s="116">
        <f t="shared" si="75"/>
        <v>-3.720978565404881E-2</v>
      </c>
      <c r="T64" s="165">
        <v>28458721599.52</v>
      </c>
      <c r="U64" s="169">
        <v>24.0959</v>
      </c>
      <c r="V64" s="116">
        <f t="shared" si="76"/>
        <v>6.0801422879186537E-2</v>
      </c>
      <c r="W64" s="116">
        <f t="shared" si="77"/>
        <v>2.7398056398479111E-4</v>
      </c>
      <c r="X64" s="165">
        <v>28749423026.970001</v>
      </c>
      <c r="Y64" s="169">
        <v>24.1081</v>
      </c>
      <c r="Z64" s="116">
        <f t="shared" si="78"/>
        <v>1.021484490908769E-2</v>
      </c>
      <c r="AA64" s="116">
        <f t="shared" si="79"/>
        <v>5.0631020215057281E-4</v>
      </c>
      <c r="AB64" s="165">
        <v>28535009935.290001</v>
      </c>
      <c r="AC64" s="169">
        <v>24.112400000000001</v>
      </c>
      <c r="AD64" s="116">
        <f t="shared" si="80"/>
        <v>-7.4579963388781102E-3</v>
      </c>
      <c r="AE64" s="116">
        <f t="shared" si="81"/>
        <v>1.7836328868723112E-4</v>
      </c>
      <c r="AF64" s="165">
        <v>29940866725.75</v>
      </c>
      <c r="AG64" s="169">
        <v>24.136399999999998</v>
      </c>
      <c r="AH64" s="116">
        <f t="shared" si="82"/>
        <v>4.9267786962335657E-2</v>
      </c>
      <c r="AI64" s="116">
        <f t="shared" si="83"/>
        <v>9.9533849803409673E-4</v>
      </c>
      <c r="AJ64" s="117">
        <f t="shared" si="16"/>
        <v>1.6875698198377635E-2</v>
      </c>
      <c r="AK64" s="117">
        <f t="shared" si="17"/>
        <v>-4.231451904089592E-3</v>
      </c>
      <c r="AL64" s="118">
        <f t="shared" si="18"/>
        <v>0.15374763844361358</v>
      </c>
      <c r="AM64" s="118">
        <f t="shared" si="19"/>
        <v>-3.4358596850595405E-2</v>
      </c>
      <c r="AN64" s="119">
        <f t="shared" si="20"/>
        <v>2.5561816792711259E-2</v>
      </c>
      <c r="AO64" s="203">
        <f t="shared" si="21"/>
        <v>1.3327441762972646E-2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550549139.97000003</v>
      </c>
      <c r="C65" s="169">
        <v>2.2383999999999999</v>
      </c>
      <c r="D65" s="165">
        <v>570962220.24000001</v>
      </c>
      <c r="E65" s="177">
        <v>2.1993</v>
      </c>
      <c r="F65" s="116">
        <f t="shared" si="54"/>
        <v>3.7077671706311828E-2</v>
      </c>
      <c r="G65" s="116">
        <f t="shared" si="55"/>
        <v>-1.7467834167262292E-2</v>
      </c>
      <c r="H65" s="165">
        <v>563311545.48000002</v>
      </c>
      <c r="I65" s="169">
        <v>2.1779000000000002</v>
      </c>
      <c r="J65" s="116">
        <f t="shared" si="70"/>
        <v>-1.3399616452353156E-2</v>
      </c>
      <c r="K65" s="116">
        <f t="shared" si="71"/>
        <v>-9.7303687536942959E-3</v>
      </c>
      <c r="L65" s="165">
        <v>558303187.33000004</v>
      </c>
      <c r="M65" s="169">
        <v>2.1553</v>
      </c>
      <c r="N65" s="116">
        <f t="shared" si="72"/>
        <v>-8.8909204687653513E-3</v>
      </c>
      <c r="O65" s="116">
        <f t="shared" si="73"/>
        <v>-1.0376968639515208E-2</v>
      </c>
      <c r="P65" s="165">
        <v>558967425.07000005</v>
      </c>
      <c r="Q65" s="169">
        <v>2.1577000000000002</v>
      </c>
      <c r="R65" s="116">
        <f t="shared" si="74"/>
        <v>1.1897437719756274E-3</v>
      </c>
      <c r="S65" s="116">
        <f t="shared" si="75"/>
        <v>1.1135340787826195E-3</v>
      </c>
      <c r="T65" s="165">
        <v>567246464.64999998</v>
      </c>
      <c r="U65" s="169">
        <v>2.1568999999999998</v>
      </c>
      <c r="V65" s="116">
        <f t="shared" si="76"/>
        <v>1.4811309583851209E-2</v>
      </c>
      <c r="W65" s="116">
        <f t="shared" si="77"/>
        <v>-3.7076516661276168E-4</v>
      </c>
      <c r="X65" s="165">
        <v>568218026.17999995</v>
      </c>
      <c r="Y65" s="169">
        <v>2.1457000000000002</v>
      </c>
      <c r="Z65" s="116">
        <f t="shared" si="78"/>
        <v>1.7127678893502495E-3</v>
      </c>
      <c r="AA65" s="116">
        <f t="shared" si="79"/>
        <v>-5.1926375817143381E-3</v>
      </c>
      <c r="AB65" s="165">
        <v>550794557.38999999</v>
      </c>
      <c r="AC65" s="169">
        <v>2.0872999999999999</v>
      </c>
      <c r="AD65" s="116">
        <f t="shared" si="80"/>
        <v>-3.0663351015338187E-2</v>
      </c>
      <c r="AE65" s="116">
        <f t="shared" si="81"/>
        <v>-2.7217225147970463E-2</v>
      </c>
      <c r="AF65" s="165">
        <v>554482766.99000001</v>
      </c>
      <c r="AG65" s="169">
        <v>2.1017187528854344</v>
      </c>
      <c r="AH65" s="116">
        <f t="shared" si="82"/>
        <v>6.6961620272302739E-3</v>
      </c>
      <c r="AI65" s="116">
        <f t="shared" si="83"/>
        <v>6.9078488408156388E-3</v>
      </c>
      <c r="AJ65" s="117">
        <f t="shared" si="16"/>
        <v>1.0667208802828114E-3</v>
      </c>
      <c r="AK65" s="117">
        <f t="shared" si="17"/>
        <v>-7.791802067146387E-3</v>
      </c>
      <c r="AL65" s="118">
        <f t="shared" si="18"/>
        <v>-2.88625983748504E-2</v>
      </c>
      <c r="AM65" s="118">
        <f t="shared" si="19"/>
        <v>-4.4369229807013875E-2</v>
      </c>
      <c r="AN65" s="119">
        <f t="shared" si="20"/>
        <v>2.0117698024308486E-2</v>
      </c>
      <c r="AO65" s="203">
        <f t="shared" si="21"/>
        <v>1.0945488173319402E-2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34598531797.209999</v>
      </c>
      <c r="C66" s="177">
        <v>294.27</v>
      </c>
      <c r="D66" s="165">
        <v>34246010352.009998</v>
      </c>
      <c r="E66" s="177">
        <v>294.38</v>
      </c>
      <c r="F66" s="116">
        <f t="shared" si="54"/>
        <v>-1.0188913427489078E-2</v>
      </c>
      <c r="G66" s="116">
        <f t="shared" si="55"/>
        <v>3.7380636830126635E-4</v>
      </c>
      <c r="H66" s="165">
        <v>34603255638.769997</v>
      </c>
      <c r="I66" s="177">
        <v>294.49</v>
      </c>
      <c r="J66" s="116">
        <f t="shared" si="70"/>
        <v>1.0431734473240049E-2</v>
      </c>
      <c r="K66" s="116">
        <f t="shared" si="71"/>
        <v>3.7366668931317906E-4</v>
      </c>
      <c r="L66" s="165">
        <v>35754441660.199997</v>
      </c>
      <c r="M66" s="177">
        <v>294.66000000000003</v>
      </c>
      <c r="N66" s="116">
        <f t="shared" si="72"/>
        <v>3.3268141976218982E-2</v>
      </c>
      <c r="O66" s="116">
        <f t="shared" si="73"/>
        <v>5.7726917722169147E-4</v>
      </c>
      <c r="P66" s="165">
        <v>36287882442.879997</v>
      </c>
      <c r="Q66" s="177">
        <v>294.94</v>
      </c>
      <c r="R66" s="116">
        <f t="shared" si="74"/>
        <v>1.4919566854089603E-2</v>
      </c>
      <c r="S66" s="116">
        <f t="shared" si="75"/>
        <v>9.5024774316151733E-4</v>
      </c>
      <c r="T66" s="165">
        <v>36712750535.599998</v>
      </c>
      <c r="U66" s="177">
        <v>295.19</v>
      </c>
      <c r="V66" s="116">
        <f t="shared" si="76"/>
        <v>1.1708263588782764E-2</v>
      </c>
      <c r="W66" s="116">
        <f t="shared" si="77"/>
        <v>8.4763002644605687E-4</v>
      </c>
      <c r="X66" s="165">
        <v>37240205334.129997</v>
      </c>
      <c r="Y66" s="177">
        <v>295.43</v>
      </c>
      <c r="Z66" s="116">
        <f t="shared" si="78"/>
        <v>1.4367073859490069E-2</v>
      </c>
      <c r="AA66" s="116">
        <f t="shared" si="79"/>
        <v>8.1303567194013714E-4</v>
      </c>
      <c r="AB66" s="165">
        <v>37594455826.25</v>
      </c>
      <c r="AC66" s="177">
        <v>295.72000000000003</v>
      </c>
      <c r="AD66" s="116">
        <f t="shared" si="80"/>
        <v>9.5125816021035293E-3</v>
      </c>
      <c r="AE66" s="116">
        <f t="shared" si="81"/>
        <v>9.816200115087177E-4</v>
      </c>
      <c r="AF66" s="165">
        <v>38963241116.07</v>
      </c>
      <c r="AG66" s="177">
        <v>295.99</v>
      </c>
      <c r="AH66" s="116">
        <f t="shared" si="82"/>
        <v>3.6409232684364523E-2</v>
      </c>
      <c r="AI66" s="116">
        <f t="shared" si="83"/>
        <v>9.1302583524949883E-4</v>
      </c>
      <c r="AJ66" s="117">
        <f t="shared" si="16"/>
        <v>1.5053460201350054E-2</v>
      </c>
      <c r="AK66" s="117">
        <f t="shared" si="17"/>
        <v>7.2878769039275799E-4</v>
      </c>
      <c r="AL66" s="118">
        <f t="shared" si="18"/>
        <v>0.13774541079595082</v>
      </c>
      <c r="AM66" s="118">
        <f t="shared" si="19"/>
        <v>5.4691215435831702E-3</v>
      </c>
      <c r="AN66" s="119">
        <f t="shared" si="20"/>
        <v>1.458356293570098E-2</v>
      </c>
      <c r="AO66" s="203">
        <f t="shared" si="21"/>
        <v>2.5162732621933684E-4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5099187517.75</v>
      </c>
      <c r="C67" s="177">
        <v>1.02</v>
      </c>
      <c r="D67" s="165">
        <v>5118516043.4499998</v>
      </c>
      <c r="E67" s="177">
        <v>1.02</v>
      </c>
      <c r="F67" s="116">
        <f t="shared" si="54"/>
        <v>3.7905108672152653E-3</v>
      </c>
      <c r="G67" s="116">
        <f t="shared" si="55"/>
        <v>0</v>
      </c>
      <c r="H67" s="165">
        <v>4966727234.79</v>
      </c>
      <c r="I67" s="177">
        <v>1.02</v>
      </c>
      <c r="J67" s="116">
        <f t="shared" si="70"/>
        <v>-2.9654846711722062E-2</v>
      </c>
      <c r="K67" s="116">
        <f t="shared" si="71"/>
        <v>0</v>
      </c>
      <c r="L67" s="165">
        <v>5273884851.9300003</v>
      </c>
      <c r="M67" s="177">
        <v>1</v>
      </c>
      <c r="N67" s="116">
        <f t="shared" si="72"/>
        <v>6.1843061360100517E-2</v>
      </c>
      <c r="O67" s="116">
        <f t="shared" si="73"/>
        <v>-1.9607843137254919E-2</v>
      </c>
      <c r="P67" s="165">
        <v>5272444418.96</v>
      </c>
      <c r="Q67" s="177">
        <v>1</v>
      </c>
      <c r="R67" s="116">
        <f t="shared" si="74"/>
        <v>-2.7312560104021509E-4</v>
      </c>
      <c r="S67" s="116">
        <f t="shared" si="75"/>
        <v>0</v>
      </c>
      <c r="T67" s="165">
        <v>5431053877.7600002</v>
      </c>
      <c r="U67" s="177">
        <v>1</v>
      </c>
      <c r="V67" s="116">
        <f t="shared" si="76"/>
        <v>3.0082718032954859E-2</v>
      </c>
      <c r="W67" s="116">
        <f t="shared" si="77"/>
        <v>0</v>
      </c>
      <c r="X67" s="165">
        <v>5665848182.3500004</v>
      </c>
      <c r="Y67" s="177">
        <v>1</v>
      </c>
      <c r="Z67" s="116">
        <f t="shared" si="78"/>
        <v>4.3231812807358744E-2</v>
      </c>
      <c r="AA67" s="116">
        <f t="shared" si="79"/>
        <v>0</v>
      </c>
      <c r="AB67" s="165">
        <v>5899443119.0600004</v>
      </c>
      <c r="AC67" s="177">
        <v>1</v>
      </c>
      <c r="AD67" s="116">
        <f t="shared" si="80"/>
        <v>4.1228590882065048E-2</v>
      </c>
      <c r="AE67" s="116">
        <f t="shared" si="81"/>
        <v>0</v>
      </c>
      <c r="AF67" s="166">
        <v>6080981480.1199999</v>
      </c>
      <c r="AG67" s="177">
        <v>1</v>
      </c>
      <c r="AH67" s="116">
        <f t="shared" si="82"/>
        <v>3.0772118214596033E-2</v>
      </c>
      <c r="AI67" s="116">
        <f t="shared" si="83"/>
        <v>0</v>
      </c>
      <c r="AJ67" s="117">
        <f t="shared" si="16"/>
        <v>2.2627604981441021E-2</v>
      </c>
      <c r="AK67" s="117">
        <f t="shared" si="17"/>
        <v>-2.4509803921568649E-3</v>
      </c>
      <c r="AL67" s="118">
        <f t="shared" si="18"/>
        <v>0.18803603007196512</v>
      </c>
      <c r="AM67" s="118">
        <f t="shared" si="19"/>
        <v>-1.9607843137254919E-2</v>
      </c>
      <c r="AN67" s="119">
        <f t="shared" si="20"/>
        <v>2.9381792741518344E-2</v>
      </c>
      <c r="AO67" s="203">
        <f t="shared" si="21"/>
        <v>6.9324194233975301E-3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26543637287.75</v>
      </c>
      <c r="C68" s="177">
        <v>3.86</v>
      </c>
      <c r="D68" s="166">
        <v>26798503396.290001</v>
      </c>
      <c r="E68" s="177">
        <v>3.86</v>
      </c>
      <c r="F68" s="116">
        <f t="shared" si="54"/>
        <v>9.6017778489469758E-3</v>
      </c>
      <c r="G68" s="116">
        <f t="shared" si="55"/>
        <v>0</v>
      </c>
      <c r="H68" s="166">
        <v>27220156029.900002</v>
      </c>
      <c r="I68" s="177">
        <v>3.87</v>
      </c>
      <c r="J68" s="116">
        <f t="shared" si="70"/>
        <v>1.5734185875035635E-2</v>
      </c>
      <c r="K68" s="116">
        <f t="shared" si="71"/>
        <v>2.5906735751295936E-3</v>
      </c>
      <c r="L68" s="166">
        <v>27371290153.450001</v>
      </c>
      <c r="M68" s="177">
        <v>3.87</v>
      </c>
      <c r="N68" s="116">
        <f t="shared" si="72"/>
        <v>5.5522871868914289E-3</v>
      </c>
      <c r="O68" s="116">
        <f t="shared" si="73"/>
        <v>0</v>
      </c>
      <c r="P68" s="166">
        <v>26944099018.099998</v>
      </c>
      <c r="Q68" s="177">
        <v>3.87</v>
      </c>
      <c r="R68" s="116">
        <f t="shared" si="74"/>
        <v>-1.5607270718883421E-2</v>
      </c>
      <c r="S68" s="116">
        <f t="shared" si="75"/>
        <v>0</v>
      </c>
      <c r="T68" s="166">
        <v>26967313438.900002</v>
      </c>
      <c r="U68" s="177">
        <v>3.88</v>
      </c>
      <c r="V68" s="116">
        <f t="shared" si="76"/>
        <v>8.615771781572101E-4</v>
      </c>
      <c r="W68" s="116">
        <f t="shared" si="77"/>
        <v>2.5839793281653197E-3</v>
      </c>
      <c r="X68" s="166">
        <v>27287318170.799999</v>
      </c>
      <c r="Y68" s="177">
        <v>3.88</v>
      </c>
      <c r="Z68" s="116">
        <f t="shared" si="78"/>
        <v>1.1866392721137547E-2</v>
      </c>
      <c r="AA68" s="116">
        <f t="shared" si="79"/>
        <v>0</v>
      </c>
      <c r="AB68" s="166">
        <v>27471046706.48</v>
      </c>
      <c r="AC68" s="177">
        <v>3.88</v>
      </c>
      <c r="AD68" s="116">
        <f t="shared" si="80"/>
        <v>6.7331107633951054E-3</v>
      </c>
      <c r="AE68" s="116">
        <f t="shared" si="81"/>
        <v>0</v>
      </c>
      <c r="AF68" s="166">
        <v>27380910339.990002</v>
      </c>
      <c r="AG68" s="177">
        <v>3.88</v>
      </c>
      <c r="AH68" s="116">
        <f t="shared" si="82"/>
        <v>-3.2811405933337108E-3</v>
      </c>
      <c r="AI68" s="116">
        <f t="shared" si="83"/>
        <v>0</v>
      </c>
      <c r="AJ68" s="117">
        <f t="shared" si="16"/>
        <v>3.9326150326683467E-3</v>
      </c>
      <c r="AK68" s="117">
        <f t="shared" si="17"/>
        <v>6.4683161291186411E-4</v>
      </c>
      <c r="AL68" s="118">
        <f t="shared" si="18"/>
        <v>2.1732816011681814E-2</v>
      </c>
      <c r="AM68" s="118">
        <f t="shared" si="19"/>
        <v>5.1813471502590719E-3</v>
      </c>
      <c r="AN68" s="119">
        <f t="shared" si="20"/>
        <v>9.9146652053492268E-3</v>
      </c>
      <c r="AO68" s="203">
        <f t="shared" si="21"/>
        <v>1.1977007530838374E-3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36107394454.779999</v>
      </c>
      <c r="C69" s="165">
        <v>3934.27</v>
      </c>
      <c r="D69" s="165">
        <v>36193541701.949997</v>
      </c>
      <c r="E69" s="165">
        <v>3937.01</v>
      </c>
      <c r="F69" s="116">
        <f t="shared" si="54"/>
        <v>2.3858616350145904E-3</v>
      </c>
      <c r="G69" s="116">
        <f t="shared" si="55"/>
        <v>6.9644432130998551E-4</v>
      </c>
      <c r="H69" s="165">
        <v>36373107551.050003</v>
      </c>
      <c r="I69" s="165">
        <v>3939.75</v>
      </c>
      <c r="J69" s="116">
        <f t="shared" si="70"/>
        <v>4.9612676918637019E-3</v>
      </c>
      <c r="K69" s="116">
        <f t="shared" si="71"/>
        <v>6.9595962418174742E-4</v>
      </c>
      <c r="L69" s="165">
        <v>36443677874.279999</v>
      </c>
      <c r="M69" s="165">
        <v>3945.1</v>
      </c>
      <c r="N69" s="116">
        <f t="shared" si="72"/>
        <v>1.9401785544704863E-3</v>
      </c>
      <c r="O69" s="116">
        <f t="shared" si="73"/>
        <v>1.357954184910187E-3</v>
      </c>
      <c r="P69" s="165">
        <v>36344196441.269997</v>
      </c>
      <c r="Q69" s="165">
        <v>3948.17</v>
      </c>
      <c r="R69" s="116">
        <f t="shared" si="74"/>
        <v>-2.7297308837264975E-3</v>
      </c>
      <c r="S69" s="116">
        <f t="shared" si="75"/>
        <v>7.7818052774331797E-4</v>
      </c>
      <c r="T69" s="165">
        <v>36344196441.269997</v>
      </c>
      <c r="U69" s="165">
        <v>3950.73</v>
      </c>
      <c r="V69" s="116">
        <f t="shared" si="76"/>
        <v>0</v>
      </c>
      <c r="W69" s="116">
        <f t="shared" si="77"/>
        <v>6.4840166456863445E-4</v>
      </c>
      <c r="X69" s="165">
        <v>36983132522.230003</v>
      </c>
      <c r="Y69" s="165">
        <v>3953.99</v>
      </c>
      <c r="Z69" s="116">
        <f t="shared" si="78"/>
        <v>1.7580140531996309E-2</v>
      </c>
      <c r="AA69" s="116">
        <f t="shared" si="79"/>
        <v>8.2516395704079087E-4</v>
      </c>
      <c r="AB69" s="165">
        <v>36869419489.169998</v>
      </c>
      <c r="AC69" s="165">
        <v>3955.83</v>
      </c>
      <c r="AD69" s="116">
        <f t="shared" si="80"/>
        <v>-3.0747269175117604E-3</v>
      </c>
      <c r="AE69" s="116">
        <f t="shared" si="81"/>
        <v>4.653527196579014E-4</v>
      </c>
      <c r="AF69" s="165">
        <v>36689763545.040001</v>
      </c>
      <c r="AG69" s="165">
        <v>3958.41</v>
      </c>
      <c r="AH69" s="116">
        <f t="shared" si="82"/>
        <v>-4.8727630274398347E-3</v>
      </c>
      <c r="AI69" s="116">
        <f t="shared" si="83"/>
        <v>6.5220193992156575E-4</v>
      </c>
      <c r="AJ69" s="117">
        <f t="shared" si="16"/>
        <v>2.0237784480833742E-3</v>
      </c>
      <c r="AK69" s="117">
        <f t="shared" si="17"/>
        <v>7.6495736741676631E-4</v>
      </c>
      <c r="AL69" s="118">
        <f t="shared" si="18"/>
        <v>1.3710231708638479E-2</v>
      </c>
      <c r="AM69" s="118">
        <f t="shared" si="19"/>
        <v>5.4355970647774927E-3</v>
      </c>
      <c r="AN69" s="119">
        <f t="shared" si="20"/>
        <v>7.0813226062926967E-3</v>
      </c>
      <c r="AO69" s="203">
        <f t="shared" si="21"/>
        <v>2.6212363502570391E-4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383185610.99000001</v>
      </c>
      <c r="C70" s="165">
        <v>3436.57</v>
      </c>
      <c r="D70" s="165">
        <v>388044927.95999998</v>
      </c>
      <c r="E70" s="165">
        <v>3480.37</v>
      </c>
      <c r="F70" s="116">
        <f t="shared" si="54"/>
        <v>1.2681365976779286E-2</v>
      </c>
      <c r="G70" s="116">
        <f t="shared" si="55"/>
        <v>1.2745266355697607E-2</v>
      </c>
      <c r="H70" s="165">
        <v>391084673.06</v>
      </c>
      <c r="I70" s="165">
        <v>3507.77</v>
      </c>
      <c r="J70" s="116">
        <f t="shared" si="70"/>
        <v>7.8334875190363609E-3</v>
      </c>
      <c r="K70" s="116">
        <f t="shared" si="71"/>
        <v>7.8727261756652567E-3</v>
      </c>
      <c r="L70" s="165">
        <v>397872816.08999997</v>
      </c>
      <c r="M70" s="165">
        <v>3568.98</v>
      </c>
      <c r="N70" s="116">
        <f t="shared" si="72"/>
        <v>1.7357220820971776E-2</v>
      </c>
      <c r="O70" s="116">
        <f t="shared" si="73"/>
        <v>1.7449832799755982E-2</v>
      </c>
      <c r="P70" s="165">
        <v>398137333.06999999</v>
      </c>
      <c r="Q70" s="165">
        <v>3570.22</v>
      </c>
      <c r="R70" s="116">
        <f t="shared" si="74"/>
        <v>6.6482797844672197E-4</v>
      </c>
      <c r="S70" s="116">
        <f t="shared" si="75"/>
        <v>3.474382036323492E-4</v>
      </c>
      <c r="T70" s="165">
        <v>401296620.13999999</v>
      </c>
      <c r="U70" s="165">
        <v>3599.04</v>
      </c>
      <c r="V70" s="116">
        <f t="shared" si="76"/>
        <v>7.9351691177489535E-3</v>
      </c>
      <c r="W70" s="116">
        <f t="shared" si="77"/>
        <v>8.0723316770395567E-3</v>
      </c>
      <c r="X70" s="165">
        <v>399837648.58999997</v>
      </c>
      <c r="Y70" s="165">
        <v>3594.57</v>
      </c>
      <c r="Z70" s="116">
        <f t="shared" si="78"/>
        <v>-3.6356437527209221E-3</v>
      </c>
      <c r="AA70" s="116">
        <f t="shared" si="79"/>
        <v>-1.2419978660975705E-3</v>
      </c>
      <c r="AB70" s="165">
        <v>402057861.47000003</v>
      </c>
      <c r="AC70" s="165">
        <v>3614.64</v>
      </c>
      <c r="AD70" s="116">
        <f t="shared" si="80"/>
        <v>5.5527859565738325E-3</v>
      </c>
      <c r="AE70" s="116">
        <f t="shared" si="81"/>
        <v>5.5834216610052686E-3</v>
      </c>
      <c r="AF70" s="165">
        <v>399811235.48000002</v>
      </c>
      <c r="AG70" s="165">
        <v>3594.33</v>
      </c>
      <c r="AH70" s="116">
        <f t="shared" si="82"/>
        <v>-5.587817588707052E-3</v>
      </c>
      <c r="AI70" s="116">
        <f t="shared" si="83"/>
        <v>-5.618816811632679E-3</v>
      </c>
      <c r="AJ70" s="117">
        <f t="shared" ref="AJ70:AJ125" si="84">AVERAGE(F70,J70,N70,R70,V70,Z70,AD70,AH70)</f>
        <v>5.3501745035161195E-3</v>
      </c>
      <c r="AK70" s="117">
        <f t="shared" ref="AK70:AK123" si="85">AVERAGE(G70,K70,O70,S70,W70,AA70,AE70,AI70)</f>
        <v>5.6512752743832226E-3</v>
      </c>
      <c r="AL70" s="118">
        <f t="shared" ref="AL70:AL125" si="86">((AF70-D70)/D70)</f>
        <v>3.0322023745696071E-2</v>
      </c>
      <c r="AM70" s="118">
        <f t="shared" ref="AM70:AM123" si="87">((AG70-E70)/E70)</f>
        <v>3.2743645072219343E-2</v>
      </c>
      <c r="AN70" s="119">
        <f t="shared" ref="AN70:AN125" si="88">STDEV(F70,J70,N70,R70,V70,Z70,AD70,AH70)</f>
        <v>7.8662270369725586E-3</v>
      </c>
      <c r="AO70" s="203">
        <f t="shared" ref="AO70:AO123" si="89">STDEV(G70,K70,O70,S70,W70,AA70,AE70,AI70)</f>
        <v>7.5875321543721575E-3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56900550.219999999</v>
      </c>
      <c r="C71" s="165">
        <v>12.221107</v>
      </c>
      <c r="D71" s="165">
        <v>57012676.359999999</v>
      </c>
      <c r="E71" s="165">
        <v>12.269648999999999</v>
      </c>
      <c r="F71" s="116">
        <f t="shared" si="54"/>
        <v>1.9705633700636753E-3</v>
      </c>
      <c r="G71" s="116">
        <f t="shared" si="55"/>
        <v>3.9719806069940652E-3</v>
      </c>
      <c r="H71" s="165">
        <v>57032468.509999998</v>
      </c>
      <c r="I71" s="165">
        <v>12.272285</v>
      </c>
      <c r="J71" s="116">
        <f t="shared" si="70"/>
        <v>3.4715349749629801E-4</v>
      </c>
      <c r="K71" s="116">
        <f t="shared" si="71"/>
        <v>2.1483907159860474E-4</v>
      </c>
      <c r="L71" s="165">
        <v>57163086.670000002</v>
      </c>
      <c r="M71" s="165">
        <v>12.296932</v>
      </c>
      <c r="N71" s="116">
        <f t="shared" si="72"/>
        <v>2.2902420921356659E-3</v>
      </c>
      <c r="O71" s="116">
        <f t="shared" si="73"/>
        <v>2.008346448929426E-3</v>
      </c>
      <c r="P71" s="165">
        <v>57263427.560000002</v>
      </c>
      <c r="Q71" s="165">
        <v>12.321526</v>
      </c>
      <c r="R71" s="116">
        <f t="shared" si="74"/>
        <v>1.7553441538114302E-3</v>
      </c>
      <c r="S71" s="116">
        <f t="shared" si="75"/>
        <v>2.0000110596692286E-3</v>
      </c>
      <c r="T71" s="165">
        <v>58347075.630000003</v>
      </c>
      <c r="U71" s="165">
        <v>12.343894000000001</v>
      </c>
      <c r="V71" s="116">
        <f t="shared" si="76"/>
        <v>1.892391210541083E-2</v>
      </c>
      <c r="W71" s="116">
        <f t="shared" si="77"/>
        <v>1.8153595585481998E-3</v>
      </c>
      <c r="X71" s="165">
        <v>64504507.350000001</v>
      </c>
      <c r="Y71" s="165">
        <v>12.429076999999999</v>
      </c>
      <c r="Z71" s="116">
        <f t="shared" si="78"/>
        <v>0.10553111108852327</v>
      </c>
      <c r="AA71" s="116">
        <f t="shared" si="79"/>
        <v>6.9008207620706152E-3</v>
      </c>
      <c r="AB71" s="165">
        <v>64451430.590000004</v>
      </c>
      <c r="AC71" s="165">
        <v>12.293243</v>
      </c>
      <c r="AD71" s="116">
        <f t="shared" si="80"/>
        <v>-8.2283800280815431E-4</v>
      </c>
      <c r="AE71" s="116">
        <f t="shared" si="81"/>
        <v>-1.0928727853242773E-2</v>
      </c>
      <c r="AF71" s="165">
        <v>64591537.539999999</v>
      </c>
      <c r="AG71" s="165">
        <v>12.315535000000001</v>
      </c>
      <c r="AH71" s="116">
        <f t="shared" si="82"/>
        <v>2.1738377056557362E-3</v>
      </c>
      <c r="AI71" s="116">
        <f t="shared" si="83"/>
        <v>1.8133538887989281E-3</v>
      </c>
      <c r="AJ71" s="117">
        <f t="shared" si="84"/>
        <v>1.6521165751286093E-2</v>
      </c>
      <c r="AK71" s="117">
        <f t="shared" si="85"/>
        <v>9.7449794292078686E-4</v>
      </c>
      <c r="AL71" s="118">
        <f t="shared" si="86"/>
        <v>0.13293291358827203</v>
      </c>
      <c r="AM71" s="118">
        <f t="shared" si="87"/>
        <v>3.7397972835246716E-3</v>
      </c>
      <c r="AN71" s="119">
        <f t="shared" si="88"/>
        <v>3.6506498883142849E-2</v>
      </c>
      <c r="AO71" s="203">
        <f t="shared" si="89"/>
        <v>5.2085275938872997E-3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12367229224.809999</v>
      </c>
      <c r="C72" s="165">
        <v>1148.43</v>
      </c>
      <c r="D72" s="165">
        <v>12585739442.1</v>
      </c>
      <c r="E72" s="165">
        <v>1152.07</v>
      </c>
      <c r="F72" s="116">
        <f t="shared" si="54"/>
        <v>1.7668486070561852E-2</v>
      </c>
      <c r="G72" s="116">
        <f t="shared" si="55"/>
        <v>3.1695445085898771E-3</v>
      </c>
      <c r="H72" s="165">
        <v>12056745828.84</v>
      </c>
      <c r="I72" s="165">
        <v>1153.1600000000001</v>
      </c>
      <c r="J72" s="116">
        <f t="shared" si="70"/>
        <v>-4.2031190594212293E-2</v>
      </c>
      <c r="K72" s="116">
        <f t="shared" si="71"/>
        <v>9.4612306543885843E-4</v>
      </c>
      <c r="L72" s="165">
        <v>12063165386.860001</v>
      </c>
      <c r="M72" s="165">
        <v>1153.4000000000001</v>
      </c>
      <c r="N72" s="116">
        <f t="shared" si="72"/>
        <v>5.3244533069982569E-4</v>
      </c>
      <c r="O72" s="116">
        <f t="shared" si="73"/>
        <v>2.0812376426515756E-4</v>
      </c>
      <c r="P72" s="165">
        <v>12096435541.059999</v>
      </c>
      <c r="Q72" s="165">
        <v>1156.07</v>
      </c>
      <c r="R72" s="116">
        <f t="shared" si="74"/>
        <v>2.7579953629947671E-3</v>
      </c>
      <c r="S72" s="116">
        <f t="shared" si="75"/>
        <v>2.3148950927690697E-3</v>
      </c>
      <c r="T72" s="165">
        <v>12171764874.73</v>
      </c>
      <c r="U72" s="165">
        <v>1159.67</v>
      </c>
      <c r="V72" s="116">
        <f t="shared" si="76"/>
        <v>6.2273992544583127E-3</v>
      </c>
      <c r="W72" s="116">
        <f t="shared" si="77"/>
        <v>3.1139982873010603E-3</v>
      </c>
      <c r="X72" s="165">
        <v>12345030175.24</v>
      </c>
      <c r="Y72" s="165">
        <v>1128.6199999999999</v>
      </c>
      <c r="Z72" s="116">
        <f t="shared" si="78"/>
        <v>1.4235018692294916E-2</v>
      </c>
      <c r="AA72" s="116">
        <f t="shared" si="79"/>
        <v>-2.6774858364879819E-2</v>
      </c>
      <c r="AB72" s="165">
        <v>13358016402.709999</v>
      </c>
      <c r="AC72" s="165">
        <v>1130.27</v>
      </c>
      <c r="AD72" s="116">
        <f t="shared" si="80"/>
        <v>8.205619695460209E-2</v>
      </c>
      <c r="AE72" s="116">
        <f t="shared" si="81"/>
        <v>1.4619623965551657E-3</v>
      </c>
      <c r="AF72" s="165">
        <v>13478657274.52</v>
      </c>
      <c r="AG72" s="165">
        <v>1131.6099999999999</v>
      </c>
      <c r="AH72" s="116">
        <f t="shared" si="82"/>
        <v>9.031346284731798E-3</v>
      </c>
      <c r="AI72" s="116">
        <f t="shared" si="83"/>
        <v>1.1855574331796103E-3</v>
      </c>
      <c r="AJ72" s="117">
        <f t="shared" si="84"/>
        <v>1.1309712169516409E-2</v>
      </c>
      <c r="AK72" s="117">
        <f t="shared" si="85"/>
        <v>-1.7968317270976276E-3</v>
      </c>
      <c r="AL72" s="118">
        <f t="shared" si="86"/>
        <v>7.0946791527650738E-2</v>
      </c>
      <c r="AM72" s="118">
        <f t="shared" si="87"/>
        <v>-1.7759337540253661E-2</v>
      </c>
      <c r="AN72" s="119">
        <f t="shared" si="88"/>
        <v>3.4057956144947693E-2</v>
      </c>
      <c r="AO72" s="203">
        <f t="shared" si="89"/>
        <v>1.0146408852844905E-2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111325820157.75999</v>
      </c>
      <c r="C73" s="165">
        <v>481.63</v>
      </c>
      <c r="D73" s="165">
        <v>110961359240.02</v>
      </c>
      <c r="E73" s="165">
        <v>482.14</v>
      </c>
      <c r="F73" s="116">
        <f t="shared" si="54"/>
        <v>-3.2738219868806004E-3</v>
      </c>
      <c r="G73" s="116">
        <f t="shared" si="55"/>
        <v>1.0589041380312499E-3</v>
      </c>
      <c r="H73" s="165">
        <v>111987348504.08</v>
      </c>
      <c r="I73" s="165">
        <v>480.12</v>
      </c>
      <c r="J73" s="116">
        <f t="shared" si="70"/>
        <v>9.2463653211086287E-3</v>
      </c>
      <c r="K73" s="116">
        <f t="shared" si="71"/>
        <v>-4.1896544572115604E-3</v>
      </c>
      <c r="L73" s="165">
        <v>117696370815.73</v>
      </c>
      <c r="M73" s="165">
        <v>503.01</v>
      </c>
      <c r="N73" s="116">
        <f t="shared" si="72"/>
        <v>5.0979172093194067E-2</v>
      </c>
      <c r="O73" s="116">
        <f t="shared" si="73"/>
        <v>4.7675581104723787E-2</v>
      </c>
      <c r="P73" s="165">
        <v>113861736513.75</v>
      </c>
      <c r="Q73" s="165">
        <v>483.06</v>
      </c>
      <c r="R73" s="116">
        <f t="shared" si="74"/>
        <v>-3.2580735288632201E-2</v>
      </c>
      <c r="S73" s="116">
        <f t="shared" si="75"/>
        <v>-3.9661239339178124E-2</v>
      </c>
      <c r="T73" s="165">
        <v>114641184801.45</v>
      </c>
      <c r="U73" s="165">
        <v>484.97</v>
      </c>
      <c r="V73" s="116">
        <f t="shared" si="76"/>
        <v>6.8455682441297596E-3</v>
      </c>
      <c r="W73" s="116">
        <f t="shared" si="77"/>
        <v>3.9539601705792758E-3</v>
      </c>
      <c r="X73" s="165">
        <v>114912238376.17999</v>
      </c>
      <c r="Y73" s="165">
        <v>484.99</v>
      </c>
      <c r="Z73" s="116">
        <f t="shared" si="78"/>
        <v>2.3643647368041453E-3</v>
      </c>
      <c r="AA73" s="116">
        <f t="shared" si="79"/>
        <v>4.1239664309095013E-5</v>
      </c>
      <c r="AB73" s="165">
        <v>115200245009.00999</v>
      </c>
      <c r="AC73" s="165">
        <v>485.29</v>
      </c>
      <c r="AD73" s="116">
        <f t="shared" si="80"/>
        <v>2.5063181859461747E-3</v>
      </c>
      <c r="AE73" s="116">
        <f t="shared" si="81"/>
        <v>6.1856945504033356E-4</v>
      </c>
      <c r="AF73" s="165">
        <v>110372325517.24001</v>
      </c>
      <c r="AG73" s="165">
        <v>488.28</v>
      </c>
      <c r="AH73" s="116">
        <f t="shared" si="82"/>
        <v>-4.1908934233537351E-2</v>
      </c>
      <c r="AI73" s="116">
        <f t="shared" si="83"/>
        <v>6.1612643986069197E-3</v>
      </c>
      <c r="AJ73" s="117">
        <f t="shared" si="84"/>
        <v>-7.2771286598342141E-4</v>
      </c>
      <c r="AK73" s="117">
        <f t="shared" si="85"/>
        <v>1.9573281418626223E-3</v>
      </c>
      <c r="AL73" s="118">
        <f t="shared" si="86"/>
        <v>-5.3084580687756599E-3</v>
      </c>
      <c r="AM73" s="118">
        <f t="shared" si="87"/>
        <v>1.2734890280831267E-2</v>
      </c>
      <c r="AN73" s="119">
        <f t="shared" si="88"/>
        <v>2.8201948711341372E-2</v>
      </c>
      <c r="AO73" s="203">
        <f t="shared" si="89"/>
        <v>2.3567470508849116E-2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179559253.09999999</v>
      </c>
      <c r="C74" s="165">
        <v>0.85570000000000002</v>
      </c>
      <c r="D74" s="165">
        <v>177747319.84999999</v>
      </c>
      <c r="E74" s="165">
        <v>0.85609999999999997</v>
      </c>
      <c r="F74" s="116">
        <f t="shared" si="54"/>
        <v>-1.0091004605543217E-2</v>
      </c>
      <c r="G74" s="116">
        <f t="shared" si="55"/>
        <v>4.6745354680373488E-4</v>
      </c>
      <c r="H74" s="165">
        <v>178263534.84999999</v>
      </c>
      <c r="I74" s="165">
        <v>0.85640000000000005</v>
      </c>
      <c r="J74" s="116">
        <f t="shared" si="70"/>
        <v>2.9042069407045411E-3</v>
      </c>
      <c r="K74" s="116">
        <f t="shared" si="71"/>
        <v>3.5042635206176612E-4</v>
      </c>
      <c r="L74" s="165">
        <v>111805737.5</v>
      </c>
      <c r="M74" s="165">
        <v>0.8569</v>
      </c>
      <c r="N74" s="116">
        <f t="shared" si="72"/>
        <v>-0.37280645986247812</v>
      </c>
      <c r="O74" s="116">
        <f t="shared" si="73"/>
        <v>5.838393274170305E-4</v>
      </c>
      <c r="P74" s="165">
        <v>177012709.38</v>
      </c>
      <c r="Q74" s="165">
        <v>0.85650000000000004</v>
      </c>
      <c r="R74" s="116">
        <f t="shared" si="74"/>
        <v>0.58321668760514189</v>
      </c>
      <c r="S74" s="116">
        <f t="shared" si="75"/>
        <v>-4.6679892636241797E-4</v>
      </c>
      <c r="T74" s="165">
        <v>81794488.170000002</v>
      </c>
      <c r="U74" s="165">
        <v>0.73770000000000002</v>
      </c>
      <c r="V74" s="116">
        <f t="shared" si="76"/>
        <v>-0.53791742719214231</v>
      </c>
      <c r="W74" s="116">
        <f t="shared" si="77"/>
        <v>-0.13870402802101578</v>
      </c>
      <c r="X74" s="165">
        <v>81115647.730000004</v>
      </c>
      <c r="Y74" s="165">
        <v>0.75</v>
      </c>
      <c r="Z74" s="116">
        <f t="shared" si="78"/>
        <v>-8.2993421095698943E-3</v>
      </c>
      <c r="AA74" s="116">
        <f t="shared" si="79"/>
        <v>1.6673444489629902E-2</v>
      </c>
      <c r="AB74" s="165">
        <v>30214883.52</v>
      </c>
      <c r="AC74" s="165">
        <v>0.63019999999999998</v>
      </c>
      <c r="AD74" s="116">
        <f t="shared" si="80"/>
        <v>-0.62750857121214543</v>
      </c>
      <c r="AE74" s="116">
        <f t="shared" si="81"/>
        <v>-0.15973333333333337</v>
      </c>
      <c r="AF74" s="165">
        <v>33647486.719999999</v>
      </c>
      <c r="AG74" s="165">
        <v>0.7016</v>
      </c>
      <c r="AH74" s="116">
        <f t="shared" si="82"/>
        <v>0.11360636878602798</v>
      </c>
      <c r="AI74" s="116">
        <f t="shared" si="83"/>
        <v>0.11329736591558238</v>
      </c>
      <c r="AJ74" s="117">
        <f t="shared" si="84"/>
        <v>-0.10711194270625057</v>
      </c>
      <c r="AK74" s="117">
        <f t="shared" si="85"/>
        <v>-2.094145383115209E-2</v>
      </c>
      <c r="AL74" s="118">
        <f t="shared" si="86"/>
        <v>-0.81070045529578205</v>
      </c>
      <c r="AM74" s="118">
        <f t="shared" si="87"/>
        <v>-0.18046957131176261</v>
      </c>
      <c r="AN74" s="119">
        <f t="shared" si="88"/>
        <v>0.39343729385573617</v>
      </c>
      <c r="AO74" s="203">
        <f t="shared" si="89"/>
        <v>8.8123603303328593E-2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748807287.76999998</v>
      </c>
      <c r="C75" s="165">
        <v>1221.82</v>
      </c>
      <c r="D75" s="165">
        <v>950674558.03999996</v>
      </c>
      <c r="E75" s="165">
        <v>1223.6500000000001</v>
      </c>
      <c r="F75" s="116">
        <f t="shared" si="54"/>
        <v>0.26958507691768696</v>
      </c>
      <c r="G75" s="116">
        <f t="shared" si="55"/>
        <v>1.4977656283250845E-3</v>
      </c>
      <c r="H75" s="165">
        <v>951382149.41999996</v>
      </c>
      <c r="I75" s="165">
        <v>1224.3599999999999</v>
      </c>
      <c r="J75" s="116">
        <f t="shared" si="70"/>
        <v>7.4430452988963141E-4</v>
      </c>
      <c r="K75" s="116">
        <f t="shared" si="71"/>
        <v>5.8023127528280876E-4</v>
      </c>
      <c r="L75" s="165">
        <v>953675676.53999996</v>
      </c>
      <c r="M75" s="165">
        <v>1209.81</v>
      </c>
      <c r="N75" s="116">
        <f t="shared" si="72"/>
        <v>2.4107317142729968E-3</v>
      </c>
      <c r="O75" s="116">
        <f t="shared" si="73"/>
        <v>-1.1883759678525887E-2</v>
      </c>
      <c r="P75" s="165">
        <v>923544464.87</v>
      </c>
      <c r="Q75" s="165">
        <v>1190.93</v>
      </c>
      <c r="R75" s="116">
        <f t="shared" si="74"/>
        <v>-3.1594820347435132E-2</v>
      </c>
      <c r="S75" s="116">
        <f t="shared" si="75"/>
        <v>-1.5605756275778744E-2</v>
      </c>
      <c r="T75" s="165">
        <v>1284924932.3800001</v>
      </c>
      <c r="U75" s="165">
        <v>1191.31</v>
      </c>
      <c r="V75" s="116">
        <f t="shared" si="76"/>
        <v>0.39129731296789133</v>
      </c>
      <c r="W75" s="116">
        <f t="shared" si="77"/>
        <v>3.1907836732627588E-4</v>
      </c>
      <c r="X75" s="165">
        <v>1322007636.6300001</v>
      </c>
      <c r="Y75" s="165">
        <v>1199.6099999999999</v>
      </c>
      <c r="Z75" s="116">
        <f t="shared" si="78"/>
        <v>2.8859821547172895E-2</v>
      </c>
      <c r="AA75" s="116">
        <f t="shared" si="79"/>
        <v>6.9671202289915768E-3</v>
      </c>
      <c r="AB75" s="165">
        <v>1335490589.0599999</v>
      </c>
      <c r="AC75" s="165">
        <v>1200.8</v>
      </c>
      <c r="AD75" s="116">
        <f t="shared" si="80"/>
        <v>1.0198846100745635E-2</v>
      </c>
      <c r="AE75" s="116">
        <f t="shared" si="81"/>
        <v>9.9198906311222376E-4</v>
      </c>
      <c r="AF75" s="165">
        <v>1322916153.55</v>
      </c>
      <c r="AG75" s="165">
        <v>1189.58</v>
      </c>
      <c r="AH75" s="116">
        <f t="shared" si="82"/>
        <v>-9.4155927514627032E-3</v>
      </c>
      <c r="AI75" s="116">
        <f t="shared" si="83"/>
        <v>-9.3437708194537214E-3</v>
      </c>
      <c r="AJ75" s="117">
        <f t="shared" si="84"/>
        <v>8.2760710084845188E-2</v>
      </c>
      <c r="AK75" s="117">
        <f t="shared" si="85"/>
        <v>-3.3096377763400481E-3</v>
      </c>
      <c r="AL75" s="118">
        <f t="shared" si="86"/>
        <v>0.39155523029610495</v>
      </c>
      <c r="AM75" s="118">
        <f t="shared" si="87"/>
        <v>-2.7842928942099589E-2</v>
      </c>
      <c r="AN75" s="119">
        <f t="shared" si="88"/>
        <v>0.15721921783676338</v>
      </c>
      <c r="AO75" s="203">
        <f t="shared" si="89"/>
        <v>7.8979780077750202E-3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287609433.94</v>
      </c>
      <c r="C76" s="165">
        <v>156.91999999999999</v>
      </c>
      <c r="D76" s="165">
        <v>289901294.92000002</v>
      </c>
      <c r="E76" s="165">
        <v>157.18</v>
      </c>
      <c r="F76" s="116">
        <f t="shared" si="54"/>
        <v>7.9686571772125472E-3</v>
      </c>
      <c r="G76" s="116">
        <f t="shared" si="55"/>
        <v>1.6568952332399907E-3</v>
      </c>
      <c r="H76" s="165">
        <v>291091610.49000001</v>
      </c>
      <c r="I76" s="165">
        <v>157.84</v>
      </c>
      <c r="J76" s="116">
        <f t="shared" si="70"/>
        <v>4.1059339535839861E-3</v>
      </c>
      <c r="K76" s="116">
        <f t="shared" si="71"/>
        <v>4.1990075073164304E-3</v>
      </c>
      <c r="L76" s="165">
        <v>291334761.63999999</v>
      </c>
      <c r="M76" s="165">
        <v>157.97</v>
      </c>
      <c r="N76" s="116">
        <f t="shared" si="72"/>
        <v>8.3530799664983555E-4</v>
      </c>
      <c r="O76" s="116">
        <f t="shared" si="73"/>
        <v>8.2361885453621038E-4</v>
      </c>
      <c r="P76" s="165">
        <v>287412469.72000003</v>
      </c>
      <c r="Q76" s="165">
        <v>155.63999999999999</v>
      </c>
      <c r="R76" s="116">
        <f t="shared" si="74"/>
        <v>-1.3463178571346393E-2</v>
      </c>
      <c r="S76" s="116">
        <f t="shared" si="75"/>
        <v>-1.4749636006836821E-2</v>
      </c>
      <c r="T76" s="165">
        <v>288118018.39999998</v>
      </c>
      <c r="U76" s="165">
        <v>156.03</v>
      </c>
      <c r="V76" s="116">
        <f t="shared" si="76"/>
        <v>2.454829745860713E-3</v>
      </c>
      <c r="W76" s="116">
        <f t="shared" si="77"/>
        <v>2.5057825751735726E-3</v>
      </c>
      <c r="X76" s="165">
        <v>288446636</v>
      </c>
      <c r="Y76" s="165">
        <v>156.21</v>
      </c>
      <c r="Z76" s="116">
        <f t="shared" si="78"/>
        <v>1.1405659452502464E-3</v>
      </c>
      <c r="AA76" s="116">
        <f t="shared" si="79"/>
        <v>1.1536243030186939E-3</v>
      </c>
      <c r="AB76" s="165">
        <v>288446636</v>
      </c>
      <c r="AC76" s="165">
        <v>156.38999999999999</v>
      </c>
      <c r="AD76" s="116">
        <f t="shared" si="80"/>
        <v>0</v>
      </c>
      <c r="AE76" s="116">
        <f t="shared" si="81"/>
        <v>1.152294987516666E-3</v>
      </c>
      <c r="AF76" s="165">
        <v>289205803.30000001</v>
      </c>
      <c r="AG76" s="165">
        <v>156.61000000000001</v>
      </c>
      <c r="AH76" s="116">
        <f t="shared" si="82"/>
        <v>2.631915943023901E-3</v>
      </c>
      <c r="AI76" s="116">
        <f t="shared" si="83"/>
        <v>1.4067395613532024E-3</v>
      </c>
      <c r="AJ76" s="117">
        <f t="shared" si="84"/>
        <v>7.0925402377935444E-4</v>
      </c>
      <c r="AK76" s="117">
        <f t="shared" si="85"/>
        <v>-2.3145912308525672E-4</v>
      </c>
      <c r="AL76" s="118">
        <f t="shared" si="86"/>
        <v>-2.3990635164010902E-3</v>
      </c>
      <c r="AM76" s="118">
        <f t="shared" si="87"/>
        <v>-3.6264155745005292E-3</v>
      </c>
      <c r="AN76" s="119">
        <f t="shared" si="88"/>
        <v>6.239766921678996E-3</v>
      </c>
      <c r="AO76" s="203">
        <f t="shared" si="89"/>
        <v>5.9653162397930865E-3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609077500.62</v>
      </c>
      <c r="C77" s="165">
        <v>171.30969099999999</v>
      </c>
      <c r="D77" s="165">
        <v>611226949.89999998</v>
      </c>
      <c r="E77" s="165">
        <v>170.568027</v>
      </c>
      <c r="F77" s="116">
        <f t="shared" si="54"/>
        <v>3.5290242667180716E-3</v>
      </c>
      <c r="G77" s="116">
        <f t="shared" si="55"/>
        <v>-4.3293756218379144E-3</v>
      </c>
      <c r="H77" s="165">
        <v>611401734.51999998</v>
      </c>
      <c r="I77" s="165">
        <v>170.88053500000001</v>
      </c>
      <c r="J77" s="116">
        <f t="shared" si="70"/>
        <v>2.8595699196280608E-4</v>
      </c>
      <c r="K77" s="116">
        <f t="shared" si="71"/>
        <v>1.8321604904300629E-3</v>
      </c>
      <c r="L77" s="165">
        <v>615087509.52999997</v>
      </c>
      <c r="M77" s="165">
        <v>171.43651500000001</v>
      </c>
      <c r="N77" s="116">
        <f t="shared" si="72"/>
        <v>6.0284012980329916E-3</v>
      </c>
      <c r="O77" s="116">
        <f t="shared" si="73"/>
        <v>3.2536180905566874E-3</v>
      </c>
      <c r="P77" s="165">
        <v>614023665.11000001</v>
      </c>
      <c r="Q77" s="165">
        <v>171.84288000000001</v>
      </c>
      <c r="R77" s="116">
        <f t="shared" si="74"/>
        <v>-1.7295822196306031E-3</v>
      </c>
      <c r="S77" s="116">
        <f t="shared" si="75"/>
        <v>2.3703526637834059E-3</v>
      </c>
      <c r="T77" s="165">
        <v>617847404.64999998</v>
      </c>
      <c r="U77" s="165">
        <v>171.25441499999999</v>
      </c>
      <c r="V77" s="116">
        <f t="shared" si="76"/>
        <v>6.2273488096178725E-3</v>
      </c>
      <c r="W77" s="116">
        <f t="shared" si="77"/>
        <v>-3.4244363222963531E-3</v>
      </c>
      <c r="X77" s="165">
        <v>618669464.27999997</v>
      </c>
      <c r="Y77" s="165">
        <v>172.138429</v>
      </c>
      <c r="Z77" s="116">
        <f t="shared" si="78"/>
        <v>1.3305221059651095E-3</v>
      </c>
      <c r="AA77" s="116">
        <f t="shared" si="79"/>
        <v>5.1619924660044978E-3</v>
      </c>
      <c r="AB77" s="165">
        <v>625813807.42999995</v>
      </c>
      <c r="AC77" s="165">
        <v>172.45211599999999</v>
      </c>
      <c r="AD77" s="116">
        <f t="shared" si="80"/>
        <v>1.1547916233936769E-2</v>
      </c>
      <c r="AE77" s="116">
        <f t="shared" si="81"/>
        <v>1.822295008861661E-3</v>
      </c>
      <c r="AF77" s="165">
        <v>623279447.85000002</v>
      </c>
      <c r="AG77" s="165">
        <v>170.83476899999999</v>
      </c>
      <c r="AH77" s="116">
        <f t="shared" si="82"/>
        <v>-4.0497022435597241E-3</v>
      </c>
      <c r="AI77" s="116">
        <f t="shared" si="83"/>
        <v>-9.3785280083196858E-3</v>
      </c>
      <c r="AJ77" s="117">
        <f t="shared" si="84"/>
        <v>2.8962356553804119E-3</v>
      </c>
      <c r="AK77" s="117">
        <f t="shared" si="85"/>
        <v>-3.3649015410220479E-4</v>
      </c>
      <c r="AL77" s="118">
        <f t="shared" si="86"/>
        <v>1.9718531638652226E-2</v>
      </c>
      <c r="AM77" s="118">
        <f t="shared" si="87"/>
        <v>1.5638452568838919E-3</v>
      </c>
      <c r="AN77" s="119">
        <f t="shared" si="88"/>
        <v>5.0009718005257341E-3</v>
      </c>
      <c r="AO77" s="203">
        <f t="shared" si="89"/>
        <v>4.8851024236053944E-3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3517895394.5500002</v>
      </c>
      <c r="C78" s="165">
        <v>1.7185999999999999</v>
      </c>
      <c r="D78" s="165">
        <v>3427909272.8600001</v>
      </c>
      <c r="E78" s="165">
        <v>1.6747000000000001</v>
      </c>
      <c r="F78" s="116">
        <f t="shared" si="54"/>
        <v>-2.5579533100787619E-2</v>
      </c>
      <c r="G78" s="116">
        <f t="shared" si="55"/>
        <v>-2.554404748050729E-2</v>
      </c>
      <c r="H78" s="165">
        <v>3346119945.5300002</v>
      </c>
      <c r="I78" s="165">
        <v>1.6541999999999999</v>
      </c>
      <c r="J78" s="116">
        <f t="shared" si="70"/>
        <v>-2.3859828490081596E-2</v>
      </c>
      <c r="K78" s="116">
        <f t="shared" si="71"/>
        <v>-1.2240998387771054E-2</v>
      </c>
      <c r="L78" s="165">
        <v>2479650985.1599998</v>
      </c>
      <c r="M78" s="165">
        <v>1.5840000000000001</v>
      </c>
      <c r="N78" s="116">
        <f t="shared" si="72"/>
        <v>-0.25894737023025582</v>
      </c>
      <c r="O78" s="116">
        <f t="shared" si="73"/>
        <v>-4.243743199129478E-2</v>
      </c>
      <c r="P78" s="165">
        <v>2382176748.6900001</v>
      </c>
      <c r="Q78" s="165">
        <v>1.6012</v>
      </c>
      <c r="R78" s="116">
        <f t="shared" si="74"/>
        <v>-3.9309659727661331E-2</v>
      </c>
      <c r="S78" s="116">
        <f t="shared" si="75"/>
        <v>1.0858585858585783E-2</v>
      </c>
      <c r="T78" s="165">
        <v>2362695443.9899998</v>
      </c>
      <c r="U78" s="165">
        <v>1.5862000000000001</v>
      </c>
      <c r="V78" s="116">
        <f t="shared" si="76"/>
        <v>-8.1779425941897015E-3</v>
      </c>
      <c r="W78" s="116">
        <f t="shared" si="77"/>
        <v>-9.3679740194853259E-3</v>
      </c>
      <c r="X78" s="165">
        <v>2417844818.6399999</v>
      </c>
      <c r="Y78" s="165">
        <v>1.6133999999999999</v>
      </c>
      <c r="Z78" s="116">
        <f t="shared" si="78"/>
        <v>2.3341719640711137E-2</v>
      </c>
      <c r="AA78" s="116">
        <f t="shared" si="79"/>
        <v>1.7147900643046204E-2</v>
      </c>
      <c r="AB78" s="165">
        <v>2311398956.0999999</v>
      </c>
      <c r="AC78" s="165">
        <v>1.5677000000000001</v>
      </c>
      <c r="AD78" s="116">
        <f t="shared" si="80"/>
        <v>-4.4025101081497077E-2</v>
      </c>
      <c r="AE78" s="116">
        <f t="shared" si="81"/>
        <v>-2.8325275815048873E-2</v>
      </c>
      <c r="AF78" s="165">
        <v>2219654301.5500002</v>
      </c>
      <c r="AG78" s="165">
        <v>1.5606</v>
      </c>
      <c r="AH78" s="116">
        <f t="shared" si="82"/>
        <v>-3.9692262691335439E-2</v>
      </c>
      <c r="AI78" s="116">
        <f t="shared" si="83"/>
        <v>-4.5289277285195549E-3</v>
      </c>
      <c r="AJ78" s="117">
        <f t="shared" si="84"/>
        <v>-5.2031247284387183E-2</v>
      </c>
      <c r="AK78" s="117">
        <f t="shared" si="85"/>
        <v>-1.180477111512436E-2</v>
      </c>
      <c r="AL78" s="118">
        <f t="shared" si="86"/>
        <v>-0.35247577317060064</v>
      </c>
      <c r="AM78" s="118">
        <f t="shared" si="87"/>
        <v>-6.8131605660715397E-2</v>
      </c>
      <c r="AN78" s="119">
        <f t="shared" si="88"/>
        <v>8.6429151942254465E-2</v>
      </c>
      <c r="AO78" s="203">
        <f t="shared" si="89"/>
        <v>2.0039267970299712E-2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1856525099.0799999</v>
      </c>
      <c r="C79" s="165">
        <v>504.56</v>
      </c>
      <c r="D79" s="165">
        <v>1863715014.51</v>
      </c>
      <c r="E79" s="165">
        <v>506.68</v>
      </c>
      <c r="F79" s="116">
        <f t="shared" si="54"/>
        <v>3.8727811617322197E-3</v>
      </c>
      <c r="G79" s="116">
        <f t="shared" si="55"/>
        <v>4.2016806722689169E-3</v>
      </c>
      <c r="H79" s="165">
        <v>1811937037.25</v>
      </c>
      <c r="I79" s="165">
        <v>492.9</v>
      </c>
      <c r="J79" s="116">
        <f t="shared" si="70"/>
        <v>-2.7782132384447863E-2</v>
      </c>
      <c r="K79" s="116">
        <f t="shared" si="71"/>
        <v>-2.7196652719665329E-2</v>
      </c>
      <c r="L79" s="165">
        <v>1851931885.1960001</v>
      </c>
      <c r="M79" s="165">
        <v>502.9</v>
      </c>
      <c r="N79" s="116">
        <f t="shared" si="72"/>
        <v>2.2072978874972827E-2</v>
      </c>
      <c r="O79" s="116">
        <f t="shared" si="73"/>
        <v>2.028809089064719E-2</v>
      </c>
      <c r="P79" s="165">
        <v>1847786314.3499999</v>
      </c>
      <c r="Q79" s="165">
        <v>507.18</v>
      </c>
      <c r="R79" s="116">
        <f t="shared" si="74"/>
        <v>-2.2385115128364702E-3</v>
      </c>
      <c r="S79" s="116">
        <f t="shared" si="75"/>
        <v>8.5106382978723995E-3</v>
      </c>
      <c r="T79" s="165">
        <v>1870231275.52</v>
      </c>
      <c r="U79" s="177">
        <v>508.25</v>
      </c>
      <c r="V79" s="116">
        <f t="shared" si="76"/>
        <v>1.2146946319328916E-2</v>
      </c>
      <c r="W79" s="116">
        <f t="shared" si="77"/>
        <v>2.1097046413501973E-3</v>
      </c>
      <c r="X79" s="165">
        <v>1869382531.3900001</v>
      </c>
      <c r="Y79" s="165">
        <v>510.39</v>
      </c>
      <c r="Z79" s="116">
        <f t="shared" si="78"/>
        <v>-4.5381773960757383E-4</v>
      </c>
      <c r="AA79" s="116">
        <f t="shared" si="79"/>
        <v>4.2105263157894467E-3</v>
      </c>
      <c r="AB79" s="165">
        <v>2054418128.1600001</v>
      </c>
      <c r="AC79" s="165">
        <v>559.87</v>
      </c>
      <c r="AD79" s="116">
        <f t="shared" si="80"/>
        <v>9.8982200626650085E-2</v>
      </c>
      <c r="AE79" s="116">
        <f t="shared" si="81"/>
        <v>9.6945473069613472E-2</v>
      </c>
      <c r="AF79" s="165">
        <v>1769727427.2</v>
      </c>
      <c r="AG79" s="165">
        <v>518</v>
      </c>
      <c r="AH79" s="116">
        <f t="shared" si="82"/>
        <v>-0.13857485828115124</v>
      </c>
      <c r="AI79" s="116">
        <f t="shared" si="83"/>
        <v>-7.4785217997035039E-2</v>
      </c>
      <c r="AJ79" s="117">
        <f t="shared" si="84"/>
        <v>-3.9968016169198862E-3</v>
      </c>
      <c r="AK79" s="117">
        <f t="shared" si="85"/>
        <v>4.2855303963551562E-3</v>
      </c>
      <c r="AL79" s="118">
        <f t="shared" si="86"/>
        <v>-5.0430235619854553E-2</v>
      </c>
      <c r="AM79" s="118">
        <f t="shared" si="87"/>
        <v>2.234151732849134E-2</v>
      </c>
      <c r="AN79" s="119">
        <f t="shared" si="88"/>
        <v>6.579133562429744E-2</v>
      </c>
      <c r="AO79" s="203">
        <f t="shared" si="89"/>
        <v>4.7970015090843685E-2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9700092418.1800003</v>
      </c>
      <c r="C80" s="177">
        <v>110.84</v>
      </c>
      <c r="D80" s="165">
        <v>11220009107.99</v>
      </c>
      <c r="E80" s="177">
        <v>110.84</v>
      </c>
      <c r="F80" s="116">
        <f t="shared" si="54"/>
        <v>0.1566909493523338</v>
      </c>
      <c r="G80" s="116">
        <f t="shared" si="55"/>
        <v>0</v>
      </c>
      <c r="H80" s="165">
        <v>11333740586.73</v>
      </c>
      <c r="I80" s="177">
        <v>110.99</v>
      </c>
      <c r="J80" s="116">
        <f t="shared" si="70"/>
        <v>1.0136487202939011E-2</v>
      </c>
      <c r="K80" s="116">
        <f t="shared" si="71"/>
        <v>1.3533020570190497E-3</v>
      </c>
      <c r="L80" s="165">
        <v>11594125667.23</v>
      </c>
      <c r="M80" s="177">
        <v>111.08</v>
      </c>
      <c r="N80" s="116">
        <f t="shared" si="72"/>
        <v>2.2974328599409566E-2</v>
      </c>
      <c r="O80" s="116">
        <f t="shared" si="73"/>
        <v>8.1088386341114887E-4</v>
      </c>
      <c r="P80" s="165">
        <v>12049422074.110001</v>
      </c>
      <c r="Q80" s="177">
        <v>111.18</v>
      </c>
      <c r="R80" s="116">
        <f t="shared" si="74"/>
        <v>3.9269576675959719E-2</v>
      </c>
      <c r="S80" s="116">
        <f t="shared" si="75"/>
        <v>9.0025207057983911E-4</v>
      </c>
      <c r="T80" s="165">
        <v>12572729193.709999</v>
      </c>
      <c r="U80" s="177">
        <v>111.25</v>
      </c>
      <c r="V80" s="116">
        <f t="shared" si="76"/>
        <v>4.3430059664388607E-2</v>
      </c>
      <c r="W80" s="116">
        <f t="shared" si="77"/>
        <v>6.2960964202188503E-4</v>
      </c>
      <c r="X80" s="165">
        <v>12661245025.75</v>
      </c>
      <c r="Y80" s="177">
        <v>111.32</v>
      </c>
      <c r="Z80" s="116">
        <f t="shared" si="78"/>
        <v>7.0403037141915405E-3</v>
      </c>
      <c r="AA80" s="116">
        <f t="shared" si="79"/>
        <v>6.2921348314600605E-4</v>
      </c>
      <c r="AB80" s="165">
        <v>12604717540.15</v>
      </c>
      <c r="AC80" s="177">
        <v>111.39</v>
      </c>
      <c r="AD80" s="116">
        <f t="shared" si="80"/>
        <v>-4.4646071918706849E-3</v>
      </c>
      <c r="AE80" s="116">
        <f t="shared" si="81"/>
        <v>6.2881782249377821E-4</v>
      </c>
      <c r="AF80" s="165">
        <v>12057590068.120001</v>
      </c>
      <c r="AG80" s="177">
        <v>111.47</v>
      </c>
      <c r="AH80" s="116">
        <f t="shared" si="82"/>
        <v>-4.3406563478096613E-2</v>
      </c>
      <c r="AI80" s="116">
        <f t="shared" si="83"/>
        <v>7.1819732471495009E-4</v>
      </c>
      <c r="AJ80" s="117">
        <f t="shared" si="84"/>
        <v>2.895881681740687E-2</v>
      </c>
      <c r="AK80" s="117">
        <f t="shared" si="85"/>
        <v>7.0878453292333205E-4</v>
      </c>
      <c r="AL80" s="118">
        <f t="shared" si="86"/>
        <v>7.4650648860306396E-2</v>
      </c>
      <c r="AM80" s="118">
        <f t="shared" si="87"/>
        <v>5.6838686394802907E-3</v>
      </c>
      <c r="AN80" s="119">
        <f t="shared" si="88"/>
        <v>5.837760733380179E-2</v>
      </c>
      <c r="AO80" s="203">
        <f t="shared" si="89"/>
        <v>3.749182644215906E-4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506410683.51999998</v>
      </c>
      <c r="C81" s="177">
        <v>1.42</v>
      </c>
      <c r="D81" s="165">
        <v>494916588.80000001</v>
      </c>
      <c r="E81" s="177">
        <v>1.39</v>
      </c>
      <c r="F81" s="116">
        <f t="shared" si="54"/>
        <v>-2.2697180557301622E-2</v>
      </c>
      <c r="G81" s="116">
        <f t="shared" si="55"/>
        <v>-2.1126760563380302E-2</v>
      </c>
      <c r="H81" s="165">
        <v>484695941.98000002</v>
      </c>
      <c r="I81" s="177">
        <v>1.36</v>
      </c>
      <c r="J81" s="116">
        <f t="shared" si="70"/>
        <v>-2.0651251243732797E-2</v>
      </c>
      <c r="K81" s="116">
        <f t="shared" si="71"/>
        <v>-2.1582733812949503E-2</v>
      </c>
      <c r="L81" s="165">
        <v>472753637.22000003</v>
      </c>
      <c r="M81" s="177">
        <v>1.33</v>
      </c>
      <c r="N81" s="116">
        <f t="shared" si="72"/>
        <v>-2.4638755404502159E-2</v>
      </c>
      <c r="O81" s="116">
        <f t="shared" si="73"/>
        <v>-2.2058823529411783E-2</v>
      </c>
      <c r="P81" s="165">
        <v>476003374.97000003</v>
      </c>
      <c r="Q81" s="177">
        <v>1.34</v>
      </c>
      <c r="R81" s="116">
        <f t="shared" si="74"/>
        <v>6.8740618667894162E-3</v>
      </c>
      <c r="S81" s="116">
        <f t="shared" si="75"/>
        <v>7.5187969924812095E-3</v>
      </c>
      <c r="T81" s="165">
        <v>460572479.01999998</v>
      </c>
      <c r="U81" s="177">
        <v>1.29</v>
      </c>
      <c r="V81" s="116">
        <f t="shared" si="76"/>
        <v>-3.2417618784683147E-2</v>
      </c>
      <c r="W81" s="116">
        <f t="shared" si="77"/>
        <v>-3.7313432835820927E-2</v>
      </c>
      <c r="X81" s="165">
        <v>459466298.47000003</v>
      </c>
      <c r="Y81" s="177">
        <v>1.24</v>
      </c>
      <c r="Z81" s="116">
        <f t="shared" si="78"/>
        <v>-2.4017512994994159E-3</v>
      </c>
      <c r="AA81" s="116">
        <f t="shared" si="79"/>
        <v>-3.8759689922480654E-2</v>
      </c>
      <c r="AB81" s="165">
        <v>435584104.39999998</v>
      </c>
      <c r="AC81" s="177">
        <v>1.21</v>
      </c>
      <c r="AD81" s="116">
        <f t="shared" si="80"/>
        <v>-5.1978119286499515E-2</v>
      </c>
      <c r="AE81" s="116">
        <f t="shared" si="81"/>
        <v>-2.4193548387096794E-2</v>
      </c>
      <c r="AF81" s="165">
        <v>423873116.92000002</v>
      </c>
      <c r="AG81" s="177">
        <v>1.2</v>
      </c>
      <c r="AH81" s="116">
        <f t="shared" si="82"/>
        <v>-2.6885709009357415E-2</v>
      </c>
      <c r="AI81" s="116">
        <f t="shared" si="83"/>
        <v>-8.2644628099173625E-3</v>
      </c>
      <c r="AJ81" s="117">
        <f t="shared" si="84"/>
        <v>-2.1849540464848331E-2</v>
      </c>
      <c r="AK81" s="117">
        <f t="shared" si="85"/>
        <v>-2.0722581858572012E-2</v>
      </c>
      <c r="AL81" s="118">
        <f t="shared" si="86"/>
        <v>-0.14354635404777119</v>
      </c>
      <c r="AM81" s="118">
        <f t="shared" si="87"/>
        <v>-0.13669064748201437</v>
      </c>
      <c r="AN81" s="119">
        <f t="shared" si="88"/>
        <v>1.7960172127255852E-2</v>
      </c>
      <c r="AO81" s="203">
        <f t="shared" si="89"/>
        <v>1.4967155399896882E-2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1471694616.8099999</v>
      </c>
      <c r="C82" s="176">
        <v>41145.39</v>
      </c>
      <c r="D82" s="165">
        <v>1478136883.5799999</v>
      </c>
      <c r="E82" s="176">
        <v>41236.47</v>
      </c>
      <c r="F82" s="116">
        <f t="shared" si="54"/>
        <v>4.3774480768055271E-3</v>
      </c>
      <c r="G82" s="116">
        <f t="shared" si="55"/>
        <v>2.2136137244051337E-3</v>
      </c>
      <c r="H82" s="165">
        <v>1484724263.55</v>
      </c>
      <c r="I82" s="176">
        <v>41270.629999999997</v>
      </c>
      <c r="J82" s="116">
        <f t="shared" si="70"/>
        <v>4.4565425862627865E-3</v>
      </c>
      <c r="K82" s="116">
        <f t="shared" si="71"/>
        <v>8.2839292500052058E-4</v>
      </c>
      <c r="L82" s="165">
        <v>1512519279.98</v>
      </c>
      <c r="M82" s="176">
        <v>41350.32</v>
      </c>
      <c r="N82" s="116">
        <f t="shared" si="72"/>
        <v>1.8720658853881546E-2</v>
      </c>
      <c r="O82" s="116">
        <f t="shared" si="73"/>
        <v>1.9309130972801319E-3</v>
      </c>
      <c r="P82" s="165">
        <v>1519257177.24</v>
      </c>
      <c r="Q82" s="176">
        <v>41323.760000000002</v>
      </c>
      <c r="R82" s="116">
        <f t="shared" si="74"/>
        <v>4.4547513206503291E-3</v>
      </c>
      <c r="S82" s="116">
        <f t="shared" si="75"/>
        <v>-6.4231667372822445E-4</v>
      </c>
      <c r="T82" s="165">
        <v>1578548207.9400001</v>
      </c>
      <c r="U82" s="176">
        <v>41361.71</v>
      </c>
      <c r="V82" s="116">
        <f t="shared" si="76"/>
        <v>3.9026329174704125E-2</v>
      </c>
      <c r="W82" s="116">
        <f t="shared" si="77"/>
        <v>9.1835786482152371E-4</v>
      </c>
      <c r="X82" s="165">
        <v>1794232247.45</v>
      </c>
      <c r="Y82" s="176">
        <v>41395.86</v>
      </c>
      <c r="Z82" s="116">
        <f t="shared" si="78"/>
        <v>0.13663443309816106</v>
      </c>
      <c r="AA82" s="116">
        <f t="shared" si="79"/>
        <v>8.2564284697130398E-4</v>
      </c>
      <c r="AB82" s="165">
        <v>1858195955.3900001</v>
      </c>
      <c r="AC82" s="176">
        <v>41164.370000000003</v>
      </c>
      <c r="AD82" s="116">
        <f t="shared" si="80"/>
        <v>3.564962564400824E-2</v>
      </c>
      <c r="AE82" s="116">
        <f t="shared" si="81"/>
        <v>-5.5921051042301809E-3</v>
      </c>
      <c r="AF82" s="165">
        <v>1878128691.95</v>
      </c>
      <c r="AG82" s="176">
        <v>41278.22</v>
      </c>
      <c r="AH82" s="116">
        <f t="shared" si="82"/>
        <v>1.072692925747782E-2</v>
      </c>
      <c r="AI82" s="116">
        <f t="shared" si="83"/>
        <v>2.7657413437882942E-3</v>
      </c>
      <c r="AJ82" s="117">
        <f t="shared" si="84"/>
        <v>3.1755839751493931E-2</v>
      </c>
      <c r="AK82" s="117">
        <f t="shared" si="85"/>
        <v>4.0603000303856282E-4</v>
      </c>
      <c r="AL82" s="118">
        <f t="shared" si="86"/>
        <v>0.27060539034871578</v>
      </c>
      <c r="AM82" s="118">
        <f t="shared" si="87"/>
        <v>1.0124532968025634E-3</v>
      </c>
      <c r="AN82" s="119">
        <f t="shared" si="88"/>
        <v>4.4593159838895745E-2</v>
      </c>
      <c r="AO82" s="203">
        <f t="shared" si="89"/>
        <v>2.6418193327124966E-3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2451138473.0500002</v>
      </c>
      <c r="C83" s="176">
        <v>1.1297999999999999</v>
      </c>
      <c r="D83" s="165">
        <v>2429340079.98</v>
      </c>
      <c r="E83" s="176">
        <v>1.1132</v>
      </c>
      <c r="F83" s="116">
        <f t="shared" si="54"/>
        <v>-8.8931707896845163E-3</v>
      </c>
      <c r="G83" s="116">
        <f t="shared" si="55"/>
        <v>-1.469286599398119E-2</v>
      </c>
      <c r="H83" s="165">
        <v>2423960792.4499998</v>
      </c>
      <c r="I83" s="176">
        <v>1.1113999999999999</v>
      </c>
      <c r="J83" s="116">
        <f t="shared" si="70"/>
        <v>-2.2142999139274466E-3</v>
      </c>
      <c r="K83" s="116">
        <f t="shared" si="71"/>
        <v>-1.6169601149838518E-3</v>
      </c>
      <c r="L83" s="165">
        <v>2456090950.7600002</v>
      </c>
      <c r="M83" s="176">
        <v>1.1023000000000001</v>
      </c>
      <c r="N83" s="116">
        <f t="shared" si="72"/>
        <v>1.3255230204249759E-2</v>
      </c>
      <c r="O83" s="116">
        <f t="shared" si="73"/>
        <v>-8.1878711534999881E-3</v>
      </c>
      <c r="P83" s="165">
        <v>2529520252.6399999</v>
      </c>
      <c r="Q83" s="176">
        <v>1.1175999999999999</v>
      </c>
      <c r="R83" s="116">
        <f t="shared" si="74"/>
        <v>2.9896817077265828E-2</v>
      </c>
      <c r="S83" s="116">
        <f t="shared" si="75"/>
        <v>1.3880068946747591E-2</v>
      </c>
      <c r="T83" s="165">
        <v>2540902097.0100002</v>
      </c>
      <c r="U83" s="176">
        <v>1.1113</v>
      </c>
      <c r="V83" s="116">
        <f t="shared" si="76"/>
        <v>4.4996059462743595E-3</v>
      </c>
      <c r="W83" s="116">
        <f t="shared" si="77"/>
        <v>-5.6370794559770692E-3</v>
      </c>
      <c r="X83" s="165">
        <v>2552014442.5500002</v>
      </c>
      <c r="Y83" s="176">
        <v>1.1097999999999999</v>
      </c>
      <c r="Z83" s="116">
        <f t="shared" si="78"/>
        <v>4.3733859533889108E-3</v>
      </c>
      <c r="AA83" s="116">
        <f t="shared" si="79"/>
        <v>-1.3497705390084198E-3</v>
      </c>
      <c r="AB83" s="165">
        <v>2626751430.52</v>
      </c>
      <c r="AC83" s="176">
        <v>1.0969</v>
      </c>
      <c r="AD83" s="116">
        <f t="shared" si="80"/>
        <v>2.9285487857710471E-2</v>
      </c>
      <c r="AE83" s="116">
        <f t="shared" si="81"/>
        <v>-1.1623715984862058E-2</v>
      </c>
      <c r="AF83" s="165">
        <v>2626751430.52</v>
      </c>
      <c r="AG83" s="176">
        <v>1.0969</v>
      </c>
      <c r="AH83" s="116">
        <f t="shared" si="82"/>
        <v>0</v>
      </c>
      <c r="AI83" s="116">
        <f t="shared" si="83"/>
        <v>0</v>
      </c>
      <c r="AJ83" s="117">
        <f t="shared" si="84"/>
        <v>8.7753820419096719E-3</v>
      </c>
      <c r="AK83" s="117">
        <f t="shared" si="85"/>
        <v>-3.6535242869456235E-3</v>
      </c>
      <c r="AL83" s="118">
        <f t="shared" si="86"/>
        <v>8.1261307203075978E-2</v>
      </c>
      <c r="AM83" s="118">
        <f t="shared" si="87"/>
        <v>-1.4642472152353559E-2</v>
      </c>
      <c r="AN83" s="119">
        <f t="shared" si="88"/>
        <v>1.4315159434788274E-2</v>
      </c>
      <c r="AO83" s="203">
        <f t="shared" si="89"/>
        <v>8.7840425122460465E-3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526017332.55000001</v>
      </c>
      <c r="C84" s="176">
        <v>47155.65</v>
      </c>
      <c r="D84" s="165">
        <v>526591854</v>
      </c>
      <c r="E84" s="176">
        <v>47206.8</v>
      </c>
      <c r="F84" s="116">
        <f t="shared" si="54"/>
        <v>1.0922101125733867E-3</v>
      </c>
      <c r="G84" s="116">
        <f t="shared" si="55"/>
        <v>1.0847056503303729E-3</v>
      </c>
      <c r="H84" s="165">
        <v>525692962.5</v>
      </c>
      <c r="I84" s="176">
        <v>47253.3</v>
      </c>
      <c r="J84" s="116">
        <f t="shared" si="70"/>
        <v>-1.7069984907134548E-3</v>
      </c>
      <c r="K84" s="116">
        <f t="shared" si="71"/>
        <v>9.8502758077226153E-4</v>
      </c>
      <c r="L84" s="165">
        <v>526158543.75</v>
      </c>
      <c r="M84" s="176">
        <v>47295.15</v>
      </c>
      <c r="N84" s="116">
        <f t="shared" si="72"/>
        <v>8.8565243062389289E-4</v>
      </c>
      <c r="O84" s="116">
        <f t="shared" si="73"/>
        <v>8.856524306238621E-4</v>
      </c>
      <c r="P84" s="165">
        <v>526781587.94999999</v>
      </c>
      <c r="Q84" s="176">
        <v>47350.95</v>
      </c>
      <c r="R84" s="116">
        <f t="shared" si="74"/>
        <v>1.1841377611384422E-3</v>
      </c>
      <c r="S84" s="116">
        <f t="shared" si="75"/>
        <v>1.1798249926260015E-3</v>
      </c>
      <c r="T84" s="165">
        <v>528306490.35000002</v>
      </c>
      <c r="U84" s="176">
        <v>47402.1</v>
      </c>
      <c r="V84" s="116">
        <f t="shared" si="76"/>
        <v>2.8947526543861919E-3</v>
      </c>
      <c r="W84" s="116">
        <f t="shared" si="77"/>
        <v>1.08023175881374E-3</v>
      </c>
      <c r="X84" s="165">
        <v>528837162.30000001</v>
      </c>
      <c r="Y84" s="176">
        <v>47448.6</v>
      </c>
      <c r="Z84" s="116">
        <f t="shared" si="78"/>
        <v>1.0044774381787757E-3</v>
      </c>
      <c r="AA84" s="116">
        <f t="shared" si="79"/>
        <v>9.8096919756719648E-4</v>
      </c>
      <c r="AB84" s="165">
        <v>529402095.44999999</v>
      </c>
      <c r="AC84" s="176">
        <v>47499.75</v>
      </c>
      <c r="AD84" s="116">
        <f t="shared" si="80"/>
        <v>1.0682553917788016E-3</v>
      </c>
      <c r="AE84" s="116">
        <f t="shared" si="81"/>
        <v>1.0780086240690233E-3</v>
      </c>
      <c r="AF84" s="165">
        <v>529966884.44999999</v>
      </c>
      <c r="AG84" s="176">
        <v>47550.9</v>
      </c>
      <c r="AH84" s="116">
        <f t="shared" si="82"/>
        <v>1.0668431516500149E-3</v>
      </c>
      <c r="AI84" s="116">
        <f t="shared" si="83"/>
        <v>1.0768477728830459E-3</v>
      </c>
      <c r="AJ84" s="117">
        <f t="shared" si="84"/>
        <v>9.3616630620200645E-4</v>
      </c>
      <c r="AK84" s="117">
        <f t="shared" si="85"/>
        <v>1.0439085009606879E-3</v>
      </c>
      <c r="AL84" s="118">
        <f t="shared" si="86"/>
        <v>6.4091960868046171E-3</v>
      </c>
      <c r="AM84" s="118">
        <f t="shared" si="87"/>
        <v>7.2892040977147049E-3</v>
      </c>
      <c r="AN84" s="119">
        <f t="shared" si="88"/>
        <v>1.2507119210250616E-3</v>
      </c>
      <c r="AO84" s="203">
        <f t="shared" si="89"/>
        <v>8.9584912367689131E-5</v>
      </c>
      <c r="AP84" s="123"/>
      <c r="AQ84" s="121"/>
      <c r="AR84" s="121"/>
      <c r="AS84" s="122"/>
      <c r="AT84" s="122"/>
    </row>
    <row r="85" spans="1:46" s="379" customFormat="1">
      <c r="A85" s="198" t="s">
        <v>197</v>
      </c>
      <c r="B85" s="165">
        <f>1947303.586*391.53</f>
        <v>762427773.02657986</v>
      </c>
      <c r="C85" s="176">
        <f>1.02503195540316*391.53</f>
        <v>401.33076149899921</v>
      </c>
      <c r="D85" s="165">
        <f>2109135.84*391.74</f>
        <v>826232873.96159995</v>
      </c>
      <c r="E85" s="176">
        <f>1.035*391.74</f>
        <v>405.45089999999999</v>
      </c>
      <c r="F85" s="116">
        <f t="shared" si="54"/>
        <v>8.3686748033502845E-2</v>
      </c>
      <c r="G85" s="116">
        <f t="shared" si="55"/>
        <v>1.0266191621125098E-2</v>
      </c>
      <c r="H85" s="165">
        <f>2102061.96*392.65</f>
        <v>825374628.59399998</v>
      </c>
      <c r="I85" s="176">
        <f>1.036*392.65</f>
        <v>406.78539999999998</v>
      </c>
      <c r="J85" s="116">
        <f t="shared" si="70"/>
        <v>-1.0387451221649793E-3</v>
      </c>
      <c r="K85" s="116">
        <f t="shared" si="71"/>
        <v>3.2913973060609593E-3</v>
      </c>
      <c r="L85" s="165">
        <f>2113919.52*400.33</f>
        <v>846265401.44159997</v>
      </c>
      <c r="M85" s="176">
        <f>1.0369*400.33</f>
        <v>415.10217699999998</v>
      </c>
      <c r="N85" s="116">
        <f t="shared" si="72"/>
        <v>2.5310655457373054E-2</v>
      </c>
      <c r="O85" s="116">
        <f t="shared" si="73"/>
        <v>2.0445121678408326E-2</v>
      </c>
      <c r="P85" s="165">
        <v>836644459.58200002</v>
      </c>
      <c r="Q85" s="176">
        <v>393.71780000000001</v>
      </c>
      <c r="R85" s="116">
        <f t="shared" si="74"/>
        <v>-1.1368705187770672E-2</v>
      </c>
      <c r="S85" s="116">
        <f t="shared" si="75"/>
        <v>-5.1515935557235042E-2</v>
      </c>
      <c r="T85" s="165">
        <v>882499152.89279997</v>
      </c>
      <c r="U85" s="176">
        <v>408.74922399999997</v>
      </c>
      <c r="V85" s="116">
        <f t="shared" si="76"/>
        <v>5.4807861076029404E-2</v>
      </c>
      <c r="W85" s="116">
        <f t="shared" si="77"/>
        <v>3.8178167205038631E-2</v>
      </c>
      <c r="X85" s="165">
        <f>393.79*2243225.34</f>
        <v>883359706.63859999</v>
      </c>
      <c r="Y85" s="176">
        <f>1.039*393.79</f>
        <v>409.14780999999999</v>
      </c>
      <c r="Z85" s="116">
        <f t="shared" si="78"/>
        <v>9.7513265931095184E-4</v>
      </c>
      <c r="AA85" s="116">
        <f t="shared" si="79"/>
        <v>9.7513579622116422E-4</v>
      </c>
      <c r="AB85" s="165">
        <f>2546928.44*393.45</f>
        <v>1002088994.7179999</v>
      </c>
      <c r="AC85" s="176">
        <f t="shared" ref="AC85" si="90">1.13787110165498*393.45</f>
        <v>447.69538494615188</v>
      </c>
      <c r="AD85" s="116">
        <f t="shared" si="80"/>
        <v>0.13440650188946693</v>
      </c>
      <c r="AE85" s="116">
        <f t="shared" si="81"/>
        <v>9.4214301052110927E-2</v>
      </c>
      <c r="AF85" s="165">
        <f>2633423.23*395.93</f>
        <v>1042651259.4539</v>
      </c>
      <c r="AG85" s="176">
        <f>1.0495*395.93</f>
        <v>415.52853500000003</v>
      </c>
      <c r="AH85" s="116">
        <f t="shared" si="82"/>
        <v>4.0477707019739059E-2</v>
      </c>
      <c r="AI85" s="116">
        <f t="shared" si="83"/>
        <v>-7.184985824685422E-2</v>
      </c>
      <c r="AJ85" s="117">
        <f t="shared" si="84"/>
        <v>4.0907144478185831E-2</v>
      </c>
      <c r="AK85" s="117">
        <f t="shared" si="85"/>
        <v>5.5005651068594803E-3</v>
      </c>
      <c r="AL85" s="118">
        <f t="shared" si="86"/>
        <v>0.26193388366965209</v>
      </c>
      <c r="AM85" s="118">
        <f t="shared" si="87"/>
        <v>2.4855377062919442E-2</v>
      </c>
      <c r="AN85" s="119">
        <f t="shared" si="88"/>
        <v>4.9419020059484974E-2</v>
      </c>
      <c r="AO85" s="203">
        <f t="shared" si="89"/>
        <v>5.1329931208714465E-2</v>
      </c>
      <c r="AP85" s="123"/>
      <c r="AQ85" s="121"/>
      <c r="AR85" s="121"/>
      <c r="AS85" s="122"/>
      <c r="AT85" s="122"/>
    </row>
    <row r="86" spans="1:46">
      <c r="A86" s="198" t="s">
        <v>210</v>
      </c>
      <c r="B86" s="165">
        <f>1947303.586*391.53</f>
        <v>762427773.02657986</v>
      </c>
      <c r="C86" s="176">
        <f>1.02503195540316*391.53</f>
        <v>401.33076149899921</v>
      </c>
      <c r="D86" s="165">
        <v>94532115.230000004</v>
      </c>
      <c r="E86" s="176">
        <v>384.26</v>
      </c>
      <c r="F86" s="116">
        <f t="shared" si="54"/>
        <v>-0.87601171078181006</v>
      </c>
      <c r="G86" s="116">
        <f t="shared" si="55"/>
        <v>-4.2535392590487456E-2</v>
      </c>
      <c r="H86" s="165">
        <v>100012588.27</v>
      </c>
      <c r="I86" s="176">
        <v>382.48</v>
      </c>
      <c r="J86" s="116">
        <f t="shared" si="70"/>
        <v>5.7974721359675553E-2</v>
      </c>
      <c r="K86" s="116">
        <f t="shared" si="71"/>
        <v>-4.6322802269296122E-3</v>
      </c>
      <c r="L86" s="165">
        <v>104886395.95</v>
      </c>
      <c r="M86" s="176">
        <v>401.13</v>
      </c>
      <c r="N86" s="116">
        <f t="shared" si="72"/>
        <v>4.873194229152817E-2</v>
      </c>
      <c r="O86" s="116">
        <f t="shared" si="73"/>
        <v>4.8760719514745809E-2</v>
      </c>
      <c r="P86" s="165">
        <v>104899463.2</v>
      </c>
      <c r="Q86" s="176">
        <v>401.16</v>
      </c>
      <c r="R86" s="116">
        <f t="shared" si="74"/>
        <v>1.2458479368696431E-4</v>
      </c>
      <c r="S86" s="116">
        <f t="shared" si="75"/>
        <v>7.4788721860817096E-5</v>
      </c>
      <c r="T86" s="165">
        <v>103422474.77</v>
      </c>
      <c r="U86" s="176">
        <v>395.53</v>
      </c>
      <c r="V86" s="116">
        <f t="shared" si="76"/>
        <v>-1.4080038018726555E-2</v>
      </c>
      <c r="W86" s="116">
        <f t="shared" si="77"/>
        <v>-1.4034300528467573E-2</v>
      </c>
      <c r="X86" s="165">
        <v>123438011.95999999</v>
      </c>
      <c r="Y86" s="176">
        <v>393.79</v>
      </c>
      <c r="Z86" s="116">
        <f t="shared" si="78"/>
        <v>0.19353179504273429</v>
      </c>
      <c r="AA86" s="116">
        <f t="shared" si="79"/>
        <v>-4.3991606199275711E-3</v>
      </c>
      <c r="AB86" s="165">
        <v>122948922.95</v>
      </c>
      <c r="AC86" s="176">
        <v>393.57</v>
      </c>
      <c r="AD86" s="116">
        <f t="shared" si="80"/>
        <v>-3.9622236475947087E-3</v>
      </c>
      <c r="AE86" s="116">
        <f t="shared" si="81"/>
        <v>-5.5867340460658541E-4</v>
      </c>
      <c r="AF86" s="165">
        <v>125881556.59999999</v>
      </c>
      <c r="AG86" s="176">
        <v>402.94</v>
      </c>
      <c r="AH86" s="116">
        <f t="shared" si="82"/>
        <v>2.3852454984031164E-2</v>
      </c>
      <c r="AI86" s="116">
        <f t="shared" si="83"/>
        <v>2.3807708920903538E-2</v>
      </c>
      <c r="AJ86" s="117">
        <f t="shared" si="84"/>
        <v>-7.1229809247059392E-2</v>
      </c>
      <c r="AK86" s="117">
        <f t="shared" si="85"/>
        <v>8.1042622338642085E-4</v>
      </c>
      <c r="AL86" s="118">
        <f t="shared" si="86"/>
        <v>0.33162741882719626</v>
      </c>
      <c r="AM86" s="118">
        <f t="shared" si="87"/>
        <v>4.8612918336542986E-2</v>
      </c>
      <c r="AN86" s="119">
        <f t="shared" si="88"/>
        <v>0.33183049882423238</v>
      </c>
      <c r="AO86" s="203">
        <f t="shared" si="89"/>
        <v>2.6690046309670958E-2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414479780509.81311</v>
      </c>
      <c r="C87" s="172"/>
      <c r="D87" s="170">
        <f>SUM(D61:D86)</f>
        <v>417446339056.69153</v>
      </c>
      <c r="E87" s="172"/>
      <c r="F87" s="116">
        <f>((D87-B87)/B87)</f>
        <v>7.157305823771499E-3</v>
      </c>
      <c r="G87" s="116"/>
      <c r="H87" s="170">
        <f>SUM(H61:H86)</f>
        <v>422660885839.034</v>
      </c>
      <c r="I87" s="172"/>
      <c r="J87" s="116">
        <f>((H87-D87)/D87)</f>
        <v>1.249153794024363E-2</v>
      </c>
      <c r="K87" s="116"/>
      <c r="L87" s="170">
        <f>SUM(L61:L86)</f>
        <v>434650230110.76752</v>
      </c>
      <c r="M87" s="172"/>
      <c r="N87" s="116">
        <f>((L87-H87)/H87)</f>
        <v>2.8366344446406941E-2</v>
      </c>
      <c r="O87" s="116"/>
      <c r="P87" s="170">
        <f>SUM(P61:P86)</f>
        <v>439122942767.8219</v>
      </c>
      <c r="Q87" s="172"/>
      <c r="R87" s="116">
        <f>((P87-L87)/L87)</f>
        <v>1.0290372228526242E-2</v>
      </c>
      <c r="S87" s="116"/>
      <c r="T87" s="170">
        <f>SUM(T61:T86)</f>
        <v>446769776840.92291</v>
      </c>
      <c r="U87" s="172"/>
      <c r="V87" s="116">
        <f>((T87-P87)/P87)</f>
        <v>1.74138796413198E-2</v>
      </c>
      <c r="W87" s="116"/>
      <c r="X87" s="170">
        <f>SUM(X61:X86)</f>
        <v>457132505206.80859</v>
      </c>
      <c r="Y87" s="172"/>
      <c r="Z87" s="116">
        <f>((X87-T87)/T87)</f>
        <v>2.3194783763485056E-2</v>
      </c>
      <c r="AA87" s="116"/>
      <c r="AB87" s="170">
        <f>SUM(AB61:AB86)</f>
        <v>462211719292.89813</v>
      </c>
      <c r="AC87" s="172"/>
      <c r="AD87" s="116">
        <f>((AB87-X87)/X87)</f>
        <v>1.1111032421095677E-2</v>
      </c>
      <c r="AE87" s="116"/>
      <c r="AF87" s="170">
        <f>SUM(AF61:AF86)</f>
        <v>472489656332.72375</v>
      </c>
      <c r="AG87" s="172"/>
      <c r="AH87" s="116">
        <f>((AF87-AB87)/AB87)</f>
        <v>2.2236426751682199E-2</v>
      </c>
      <c r="AI87" s="116"/>
      <c r="AJ87" s="117">
        <f t="shared" si="84"/>
        <v>1.6532710377066381E-2</v>
      </c>
      <c r="AK87" s="117"/>
      <c r="AL87" s="118">
        <f t="shared" si="86"/>
        <v>0.13185722840548625</v>
      </c>
      <c r="AM87" s="118"/>
      <c r="AN87" s="119">
        <f t="shared" si="88"/>
        <v>7.4672391098763412E-3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2275148554.9899998</v>
      </c>
      <c r="C89" s="177">
        <v>69.3</v>
      </c>
      <c r="D89" s="165">
        <v>2279529228.6900001</v>
      </c>
      <c r="E89" s="177">
        <v>69.3</v>
      </c>
      <c r="F89" s="116">
        <f t="shared" ref="F89:G92" si="91">((D89-B89)/B89)</f>
        <v>1.9254451277004815E-3</v>
      </c>
      <c r="G89" s="116">
        <f t="shared" si="91"/>
        <v>0</v>
      </c>
      <c r="H89" s="165">
        <v>2282903551.4200001</v>
      </c>
      <c r="I89" s="177">
        <v>69.3</v>
      </c>
      <c r="J89" s="116">
        <f t="shared" ref="J89:J92" si="92">((H89-D89)/D89)</f>
        <v>1.4802717541547712E-3</v>
      </c>
      <c r="K89" s="116">
        <f t="shared" ref="K89:K92" si="93">((I89-E89)/E89)</f>
        <v>0</v>
      </c>
      <c r="L89" s="165">
        <v>2288302323.5500002</v>
      </c>
      <c r="M89" s="177">
        <v>69.3</v>
      </c>
      <c r="N89" s="116">
        <f t="shared" ref="N89:N92" si="94">((L89-H89)/H89)</f>
        <v>2.3648708797364645E-3</v>
      </c>
      <c r="O89" s="116">
        <f t="shared" ref="O89:O92" si="95">((M89-I89)/I89)</f>
        <v>0</v>
      </c>
      <c r="P89" s="165">
        <v>2290918585.3200002</v>
      </c>
      <c r="Q89" s="177">
        <v>69.3</v>
      </c>
      <c r="R89" s="116">
        <f t="shared" ref="R89:R92" si="96">((P89-L89)/L89)</f>
        <v>1.1433199814005323E-3</v>
      </c>
      <c r="S89" s="116">
        <f t="shared" ref="S89:S92" si="97">((Q89-M89)/M89)</f>
        <v>0</v>
      </c>
      <c r="T89" s="165">
        <v>2255358653.9499998</v>
      </c>
      <c r="U89" s="177">
        <v>69.3</v>
      </c>
      <c r="V89" s="116">
        <f t="shared" ref="V89:V92" si="98">((T89-P89)/P89)</f>
        <v>-1.5522127934997427E-2</v>
      </c>
      <c r="W89" s="116">
        <f t="shared" ref="W89:W92" si="99">((U89-Q89)/Q89)</f>
        <v>0</v>
      </c>
      <c r="X89" s="165">
        <v>2257369440.8899999</v>
      </c>
      <c r="Y89" s="177">
        <v>69.3</v>
      </c>
      <c r="Z89" s="116">
        <f t="shared" ref="Z89:Z92" si="100">((X89-T89)/T89)</f>
        <v>8.9155972442715335E-4</v>
      </c>
      <c r="AA89" s="116">
        <f t="shared" ref="AA89:AA92" si="101">((Y89-U89)/U89)</f>
        <v>0</v>
      </c>
      <c r="AB89" s="165">
        <v>2264474448.3499999</v>
      </c>
      <c r="AC89" s="177">
        <v>69.3</v>
      </c>
      <c r="AD89" s="116">
        <f t="shared" ref="AD89:AD92" si="102">((AB89-X89)/X89)</f>
        <v>3.1474721555541161E-3</v>
      </c>
      <c r="AE89" s="116">
        <f t="shared" ref="AE89:AE92" si="103">((AC89-Y89)/Y89)</f>
        <v>0</v>
      </c>
      <c r="AF89" s="165">
        <v>2263838570.8899999</v>
      </c>
      <c r="AG89" s="177">
        <v>69.3</v>
      </c>
      <c r="AH89" s="116">
        <f t="shared" ref="AH89:AH92" si="104">((AF89-AB89)/AB89)</f>
        <v>-2.8080575625985435E-4</v>
      </c>
      <c r="AI89" s="116">
        <f t="shared" ref="AI89:AI92" si="105">((AG89-AC89)/AC89)</f>
        <v>0</v>
      </c>
      <c r="AJ89" s="117">
        <f t="shared" si="84"/>
        <v>-6.0624925853547016E-4</v>
      </c>
      <c r="AK89" s="117">
        <f t="shared" si="85"/>
        <v>0</v>
      </c>
      <c r="AL89" s="118">
        <f t="shared" si="86"/>
        <v>-6.8832887082642489E-3</v>
      </c>
      <c r="AM89" s="118">
        <f t="shared" si="87"/>
        <v>0</v>
      </c>
      <c r="AN89" s="119">
        <f t="shared" si="88"/>
        <v>6.1129230811362246E-3</v>
      </c>
      <c r="AO89" s="203">
        <f t="shared" si="89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9812620000.2800007</v>
      </c>
      <c r="C90" s="177">
        <v>40.65</v>
      </c>
      <c r="D90" s="165">
        <v>9824208807.8600006</v>
      </c>
      <c r="E90" s="177">
        <v>40.65</v>
      </c>
      <c r="F90" s="116">
        <f t="shared" si="91"/>
        <v>1.1810105333406613E-3</v>
      </c>
      <c r="G90" s="116">
        <f t="shared" si="91"/>
        <v>0</v>
      </c>
      <c r="H90" s="165">
        <v>9833907856.3500004</v>
      </c>
      <c r="I90" s="177">
        <v>40.65</v>
      </c>
      <c r="J90" s="116">
        <f t="shared" si="92"/>
        <v>9.872600104183359E-4</v>
      </c>
      <c r="K90" s="116">
        <f t="shared" si="93"/>
        <v>0</v>
      </c>
      <c r="L90" s="165">
        <v>9857267027.5400009</v>
      </c>
      <c r="M90" s="177">
        <v>40.65</v>
      </c>
      <c r="N90" s="116">
        <f t="shared" si="94"/>
        <v>2.375370151034813E-3</v>
      </c>
      <c r="O90" s="116">
        <f t="shared" si="95"/>
        <v>0</v>
      </c>
      <c r="P90" s="165">
        <v>9868422712.6800003</v>
      </c>
      <c r="Q90" s="177">
        <v>40.65</v>
      </c>
      <c r="R90" s="116">
        <f t="shared" si="96"/>
        <v>1.1317219173257423E-3</v>
      </c>
      <c r="S90" s="116">
        <f t="shared" si="97"/>
        <v>0</v>
      </c>
      <c r="T90" s="165">
        <v>9869964728.7900009</v>
      </c>
      <c r="U90" s="177">
        <v>40.65</v>
      </c>
      <c r="V90" s="116">
        <f t="shared" si="98"/>
        <v>1.5625760619468235E-4</v>
      </c>
      <c r="W90" s="116">
        <f t="shared" si="99"/>
        <v>0</v>
      </c>
      <c r="X90" s="165">
        <v>9876570471</v>
      </c>
      <c r="Y90" s="177">
        <v>40.65</v>
      </c>
      <c r="Z90" s="116">
        <f t="shared" si="100"/>
        <v>6.6927718502687189E-4</v>
      </c>
      <c r="AA90" s="116">
        <f t="shared" si="101"/>
        <v>0</v>
      </c>
      <c r="AB90" s="165">
        <v>9881268722</v>
      </c>
      <c r="AC90" s="177">
        <v>40.65</v>
      </c>
      <c r="AD90" s="116">
        <f t="shared" si="102"/>
        <v>4.7569660073759423E-4</v>
      </c>
      <c r="AE90" s="116">
        <f t="shared" si="103"/>
        <v>0</v>
      </c>
      <c r="AF90" s="165">
        <v>9877813505.1100006</v>
      </c>
      <c r="AG90" s="177">
        <v>40.65</v>
      </c>
      <c r="AH90" s="116">
        <f t="shared" si="104"/>
        <v>-3.4967340603809052E-4</v>
      </c>
      <c r="AI90" s="116">
        <f t="shared" si="105"/>
        <v>0</v>
      </c>
      <c r="AJ90" s="117">
        <f t="shared" si="84"/>
        <v>8.2836507475507633E-4</v>
      </c>
      <c r="AK90" s="117">
        <f t="shared" si="85"/>
        <v>0</v>
      </c>
      <c r="AL90" s="118">
        <f t="shared" si="86"/>
        <v>5.45638822406877E-3</v>
      </c>
      <c r="AM90" s="118">
        <f t="shared" si="87"/>
        <v>0</v>
      </c>
      <c r="AN90" s="119">
        <f t="shared" si="88"/>
        <v>8.1275928792498607E-4</v>
      </c>
      <c r="AO90" s="203">
        <f t="shared" si="89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9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91"/>
        <v>0</v>
      </c>
      <c r="G91" s="116">
        <f t="shared" si="91"/>
        <v>0</v>
      </c>
      <c r="H91" s="165">
        <v>30161390541.598915</v>
      </c>
      <c r="I91" s="177">
        <v>11.3</v>
      </c>
      <c r="J91" s="116">
        <f t="shared" ref="J91" si="106">((H91-D91)/D91)</f>
        <v>0</v>
      </c>
      <c r="K91" s="116">
        <f t="shared" ref="K91" si="107">((I91-E91)/E91)</f>
        <v>0</v>
      </c>
      <c r="L91" s="165">
        <v>30161390541.598915</v>
      </c>
      <c r="M91" s="177">
        <v>11.3</v>
      </c>
      <c r="N91" s="116">
        <f t="shared" ref="N91" si="108">((L91-H91)/H91)</f>
        <v>0</v>
      </c>
      <c r="O91" s="116">
        <f t="shared" ref="O91" si="109">((M91-I91)/I91)</f>
        <v>0</v>
      </c>
      <c r="P91" s="165">
        <v>30161390541.598915</v>
      </c>
      <c r="Q91" s="177">
        <v>11.3</v>
      </c>
      <c r="R91" s="116">
        <f t="shared" ref="R91" si="110">((P91-L91)/L91)</f>
        <v>0</v>
      </c>
      <c r="S91" s="116">
        <f t="shared" ref="S91" si="111">((Q91-M91)/M91)</f>
        <v>0</v>
      </c>
      <c r="T91" s="165">
        <v>30350365696.451077</v>
      </c>
      <c r="U91" s="177">
        <v>11.37</v>
      </c>
      <c r="V91" s="116">
        <f t="shared" ref="V91" si="112">((T91-P91)/P91)</f>
        <v>6.2654655988597357E-3</v>
      </c>
      <c r="W91" s="116">
        <f t="shared" ref="W91" si="113">((U91-Q91)/Q91)</f>
        <v>6.1946902654865929E-3</v>
      </c>
      <c r="X91" s="165">
        <v>30350365696.451077</v>
      </c>
      <c r="Y91" s="177">
        <v>11.37</v>
      </c>
      <c r="Z91" s="116">
        <f t="shared" si="100"/>
        <v>0</v>
      </c>
      <c r="AA91" s="116">
        <f t="shared" si="101"/>
        <v>0</v>
      </c>
      <c r="AB91" s="165">
        <v>30350365696.451077</v>
      </c>
      <c r="AC91" s="177">
        <v>11.37</v>
      </c>
      <c r="AD91" s="116">
        <f t="shared" si="102"/>
        <v>0</v>
      </c>
      <c r="AE91" s="116">
        <f t="shared" si="103"/>
        <v>0</v>
      </c>
      <c r="AF91" s="165">
        <v>30350365696.451077</v>
      </c>
      <c r="AG91" s="177">
        <v>11.37</v>
      </c>
      <c r="AH91" s="116">
        <f t="shared" si="104"/>
        <v>0</v>
      </c>
      <c r="AI91" s="116">
        <f t="shared" si="105"/>
        <v>0</v>
      </c>
      <c r="AJ91" s="117">
        <f t="shared" si="84"/>
        <v>7.8318319985746696E-4</v>
      </c>
      <c r="AK91" s="117">
        <f t="shared" si="85"/>
        <v>7.7433628318582411E-4</v>
      </c>
      <c r="AL91" s="118">
        <f t="shared" si="86"/>
        <v>6.2654655988597357E-3</v>
      </c>
      <c r="AM91" s="118">
        <f t="shared" si="87"/>
        <v>6.1946902654865929E-3</v>
      </c>
      <c r="AN91" s="119">
        <f t="shared" si="88"/>
        <v>2.2151766061223759E-3</v>
      </c>
      <c r="AO91" s="203">
        <f t="shared" si="89"/>
        <v>2.1901537470379322E-3</v>
      </c>
      <c r="AP91" s="123"/>
      <c r="AQ91" s="142"/>
      <c r="AR91" s="142"/>
      <c r="AS91" s="122"/>
      <c r="AT91" s="122"/>
    </row>
    <row r="92" spans="1:46">
      <c r="A92" s="198" t="s">
        <v>219</v>
      </c>
      <c r="B92" s="165">
        <v>0</v>
      </c>
      <c r="C92" s="177">
        <v>0</v>
      </c>
      <c r="D92" s="165">
        <v>0</v>
      </c>
      <c r="E92" s="177">
        <v>0</v>
      </c>
      <c r="F92" s="116" t="e">
        <f t="shared" si="91"/>
        <v>#DIV/0!</v>
      </c>
      <c r="G92" s="116" t="e">
        <f t="shared" si="91"/>
        <v>#DIV/0!</v>
      </c>
      <c r="H92" s="165">
        <v>0</v>
      </c>
      <c r="I92" s="177">
        <v>0</v>
      </c>
      <c r="J92" s="116" t="e">
        <f t="shared" si="92"/>
        <v>#DIV/0!</v>
      </c>
      <c r="K92" s="116" t="e">
        <f t="shared" si="93"/>
        <v>#DIV/0!</v>
      </c>
      <c r="L92" s="165">
        <v>0</v>
      </c>
      <c r="M92" s="177">
        <v>0</v>
      </c>
      <c r="N92" s="116" t="e">
        <f t="shared" si="94"/>
        <v>#DIV/0!</v>
      </c>
      <c r="O92" s="116" t="e">
        <f t="shared" si="95"/>
        <v>#DIV/0!</v>
      </c>
      <c r="P92" s="165">
        <v>0</v>
      </c>
      <c r="Q92" s="177">
        <v>0</v>
      </c>
      <c r="R92" s="116" t="e">
        <f t="shared" si="96"/>
        <v>#DIV/0!</v>
      </c>
      <c r="S92" s="116" t="e">
        <f t="shared" si="97"/>
        <v>#DIV/0!</v>
      </c>
      <c r="T92" s="165">
        <v>0</v>
      </c>
      <c r="U92" s="177">
        <v>0</v>
      </c>
      <c r="V92" s="116" t="e">
        <f t="shared" si="98"/>
        <v>#DIV/0!</v>
      </c>
      <c r="W92" s="116" t="e">
        <f t="shared" si="99"/>
        <v>#DIV/0!</v>
      </c>
      <c r="X92" s="165">
        <v>7400000</v>
      </c>
      <c r="Y92" s="177">
        <v>100</v>
      </c>
      <c r="Z92" s="116" t="e">
        <f t="shared" si="100"/>
        <v>#DIV/0!</v>
      </c>
      <c r="AA92" s="116" t="e">
        <f t="shared" si="101"/>
        <v>#DIV/0!</v>
      </c>
      <c r="AB92" s="165">
        <v>7400000</v>
      </c>
      <c r="AC92" s="177">
        <v>100</v>
      </c>
      <c r="AD92" s="116">
        <f t="shared" si="102"/>
        <v>0</v>
      </c>
      <c r="AE92" s="116">
        <f t="shared" si="103"/>
        <v>0</v>
      </c>
      <c r="AF92" s="165">
        <v>7400000</v>
      </c>
      <c r="AG92" s="177">
        <v>100</v>
      </c>
      <c r="AH92" s="116">
        <f t="shared" si="104"/>
        <v>0</v>
      </c>
      <c r="AI92" s="116">
        <f t="shared" si="105"/>
        <v>0</v>
      </c>
      <c r="AJ92" s="117" t="e">
        <f t="shared" si="84"/>
        <v>#DIV/0!</v>
      </c>
      <c r="AK92" s="117" t="e">
        <f t="shared" si="85"/>
        <v>#DIV/0!</v>
      </c>
      <c r="AL92" s="118" t="e">
        <f t="shared" si="86"/>
        <v>#DIV/0!</v>
      </c>
      <c r="AM92" s="118" t="e">
        <f t="shared" si="87"/>
        <v>#DIV/0!</v>
      </c>
      <c r="AN92" s="119" t="e">
        <f t="shared" si="88"/>
        <v>#DIV/0!</v>
      </c>
      <c r="AO92" s="203" t="e">
        <f t="shared" si="89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42249159096.868912</v>
      </c>
      <c r="C93" s="172"/>
      <c r="D93" s="170">
        <f>SUM(D89:D92)</f>
        <v>42265128578.148918</v>
      </c>
      <c r="E93" s="172"/>
      <c r="F93" s="116">
        <f>((D93-B93)/B93)</f>
        <v>3.7798341130036619E-4</v>
      </c>
      <c r="G93" s="116"/>
      <c r="H93" s="170">
        <f>SUM(H89:H92)</f>
        <v>42278201949.368912</v>
      </c>
      <c r="I93" s="172"/>
      <c r="J93" s="116">
        <f>((H93-D93)/D93)</f>
        <v>3.0931814618334147E-4</v>
      </c>
      <c r="K93" s="116"/>
      <c r="L93" s="170">
        <f>SUM(L89:L92)</f>
        <v>42306959892.688919</v>
      </c>
      <c r="M93" s="172"/>
      <c r="N93" s="116">
        <f>((L93-H93)/H93)</f>
        <v>6.8020734075793863E-4</v>
      </c>
      <c r="O93" s="116"/>
      <c r="P93" s="170">
        <f>SUM(P89:P92)</f>
        <v>42320731839.598915</v>
      </c>
      <c r="Q93" s="172"/>
      <c r="R93" s="116">
        <f>((P93-L93)/L93)</f>
        <v>3.2552438050213029E-4</v>
      </c>
      <c r="S93" s="116"/>
      <c r="T93" s="170">
        <f>SUM(T89:T92)</f>
        <v>42475689079.191078</v>
      </c>
      <c r="U93" s="172"/>
      <c r="V93" s="116">
        <f>((T93-P93)/P93)</f>
        <v>3.6614971635998924E-3</v>
      </c>
      <c r="W93" s="116"/>
      <c r="X93" s="170">
        <f>SUM(X89:X92)</f>
        <v>42491705608.34108</v>
      </c>
      <c r="Y93" s="172"/>
      <c r="Z93" s="116">
        <f>((X93-T93)/T93)</f>
        <v>3.7707520459857717E-4</v>
      </c>
      <c r="AA93" s="116"/>
      <c r="AB93" s="170">
        <f>SUM(AB89:AB92)</f>
        <v>42503508866.801079</v>
      </c>
      <c r="AC93" s="172"/>
      <c r="AD93" s="116">
        <f>((AB93-X93)/X93)</f>
        <v>2.7777794021245682E-4</v>
      </c>
      <c r="AE93" s="116"/>
      <c r="AF93" s="170">
        <f>SUM(AF89:AF92)</f>
        <v>42499417772.45108</v>
      </c>
      <c r="AG93" s="172"/>
      <c r="AH93" s="116">
        <f>((AF93-AB93)/AB93)</f>
        <v>-9.6253096722420791E-5</v>
      </c>
      <c r="AI93" s="116"/>
      <c r="AJ93" s="117">
        <f t="shared" si="84"/>
        <v>7.391413113040353E-4</v>
      </c>
      <c r="AK93" s="117"/>
      <c r="AL93" s="118">
        <f t="shared" si="86"/>
        <v>5.5433214610706221E-3</v>
      </c>
      <c r="AM93" s="118"/>
      <c r="AN93" s="119">
        <f t="shared" si="88"/>
        <v>1.1995076805899102E-3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1595379954.0999999</v>
      </c>
      <c r="C95" s="165">
        <v>3179.52</v>
      </c>
      <c r="D95" s="165">
        <v>1632715189.1900001</v>
      </c>
      <c r="E95" s="165">
        <v>3223.01</v>
      </c>
      <c r="F95" s="116">
        <f t="shared" ref="F95:F114" si="114">((D95-B95)/B95)</f>
        <v>2.3402096155246004E-2</v>
      </c>
      <c r="G95" s="116">
        <f t="shared" ref="G95:G114" si="115">((E95-C95)/C95)</f>
        <v>1.3678165257649028E-2</v>
      </c>
      <c r="H95" s="165">
        <v>1659493376.1700001</v>
      </c>
      <c r="I95" s="165">
        <v>3233.68</v>
      </c>
      <c r="J95" s="116">
        <f t="shared" ref="J95:J114" si="116">((H95-D95)/D95)</f>
        <v>1.6401015411196634E-2</v>
      </c>
      <c r="K95" s="116">
        <f t="shared" ref="K95:K114" si="117">((I95-E95)/E95)</f>
        <v>3.3105699330748641E-3</v>
      </c>
      <c r="L95" s="165">
        <v>1666505230.26</v>
      </c>
      <c r="M95" s="165">
        <v>3228.8</v>
      </c>
      <c r="N95" s="116">
        <f t="shared" ref="N95:N114" si="118">((L95-H95)/H95)</f>
        <v>4.2252980281143422E-3</v>
      </c>
      <c r="O95" s="116">
        <f t="shared" ref="O95:O114" si="119">((M95-I95)/I95)</f>
        <v>-1.5091165483287323E-3</v>
      </c>
      <c r="P95" s="165">
        <v>1687424822.6800001</v>
      </c>
      <c r="Q95" s="165">
        <v>3259.17</v>
      </c>
      <c r="R95" s="116">
        <f t="shared" ref="R95:R114" si="120">((P95-L95)/L95)</f>
        <v>1.2552971355953263E-2</v>
      </c>
      <c r="S95" s="116">
        <f t="shared" ref="S95:S114" si="121">((Q95-M95)/M95)</f>
        <v>9.405971258671918E-3</v>
      </c>
      <c r="T95" s="165">
        <v>1838782855.3099999</v>
      </c>
      <c r="U95" s="165">
        <v>3311.78</v>
      </c>
      <c r="V95" s="116">
        <f t="shared" ref="V95:V114" si="122">((T95-P95)/P95)</f>
        <v>8.9697644953219413E-2</v>
      </c>
      <c r="W95" s="116">
        <f t="shared" ref="W95:W114" si="123">((U95-Q95)/Q95)</f>
        <v>1.6142146620151794E-2</v>
      </c>
      <c r="X95" s="165">
        <v>1845723491.72</v>
      </c>
      <c r="Y95" s="165">
        <v>3292.16</v>
      </c>
      <c r="Z95" s="116">
        <f t="shared" ref="Z95:Z114" si="124">((X95-T95)/T95)</f>
        <v>3.7745818599281889E-3</v>
      </c>
      <c r="AA95" s="116">
        <f t="shared" ref="AA95:AA114" si="125">((Y95-U95)/U95)</f>
        <v>-5.9243065662575242E-3</v>
      </c>
      <c r="AB95" s="165">
        <v>1886929993.48</v>
      </c>
      <c r="AC95" s="165">
        <v>3315.18</v>
      </c>
      <c r="AD95" s="116">
        <f t="shared" ref="AD95:AD114" si="126">((AB95-X95)/X95)</f>
        <v>2.2325392695522511E-2</v>
      </c>
      <c r="AE95" s="116">
        <f t="shared" ref="AE95:AE114" si="127">((AC95-Y95)/Y95)</f>
        <v>6.9923697511664025E-3</v>
      </c>
      <c r="AF95" s="165">
        <v>1905218638.78</v>
      </c>
      <c r="AG95" s="165">
        <v>3291.73</v>
      </c>
      <c r="AH95" s="116">
        <f t="shared" ref="AH95:AH114" si="128">((AF95-AB95)/AB95)</f>
        <v>9.6922754756104297E-3</v>
      </c>
      <c r="AI95" s="116">
        <f t="shared" ref="AI95:AI114" si="129">((AG95-AC95)/AC95)</f>
        <v>-7.0735224030067205E-3</v>
      </c>
      <c r="AJ95" s="117">
        <f t="shared" si="84"/>
        <v>2.2758909491848847E-2</v>
      </c>
      <c r="AK95" s="117">
        <f t="shared" si="85"/>
        <v>4.3777846628901291E-3</v>
      </c>
      <c r="AL95" s="118">
        <f t="shared" si="86"/>
        <v>0.16690201168838917</v>
      </c>
      <c r="AM95" s="118">
        <f t="shared" si="87"/>
        <v>2.1321683767658119E-2</v>
      </c>
      <c r="AN95" s="119">
        <f t="shared" si="88"/>
        <v>2.8032165951374085E-2</v>
      </c>
      <c r="AO95" s="203">
        <f t="shared" si="89"/>
        <v>8.7020201058308835E-3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173792663</v>
      </c>
      <c r="C96" s="165">
        <v>129.16</v>
      </c>
      <c r="D96" s="165">
        <v>179277680</v>
      </c>
      <c r="E96" s="165">
        <v>133.26</v>
      </c>
      <c r="F96" s="116">
        <f t="shared" si="114"/>
        <v>3.1560693675543712E-2</v>
      </c>
      <c r="G96" s="116">
        <f t="shared" si="115"/>
        <v>3.1743573861876699E-2</v>
      </c>
      <c r="H96" s="165">
        <v>180382710</v>
      </c>
      <c r="I96" s="165">
        <v>134.13999999999999</v>
      </c>
      <c r="J96" s="116">
        <f t="shared" si="116"/>
        <v>6.1637901606044878E-3</v>
      </c>
      <c r="K96" s="116">
        <f t="shared" si="117"/>
        <v>6.6036319975986456E-3</v>
      </c>
      <c r="L96" s="165">
        <v>180831828</v>
      </c>
      <c r="M96" s="165">
        <v>134.47</v>
      </c>
      <c r="N96" s="116">
        <f t="shared" si="118"/>
        <v>2.4898062569300573E-3</v>
      </c>
      <c r="O96" s="116">
        <f t="shared" si="119"/>
        <v>2.4601162964068327E-3</v>
      </c>
      <c r="P96" s="165">
        <v>182216848</v>
      </c>
      <c r="Q96" s="165">
        <v>134.47</v>
      </c>
      <c r="R96" s="116">
        <f t="shared" si="120"/>
        <v>7.6591605322930212E-3</v>
      </c>
      <c r="S96" s="116">
        <f t="shared" si="121"/>
        <v>0</v>
      </c>
      <c r="T96" s="165">
        <v>185187100</v>
      </c>
      <c r="U96" s="165">
        <v>137.83000000000001</v>
      </c>
      <c r="V96" s="116">
        <f t="shared" si="122"/>
        <v>1.6300644164363991E-2</v>
      </c>
      <c r="W96" s="116">
        <f t="shared" si="123"/>
        <v>2.4986985944820506E-2</v>
      </c>
      <c r="X96" s="165">
        <v>185912038</v>
      </c>
      <c r="Y96" s="165">
        <v>138.38</v>
      </c>
      <c r="Z96" s="116">
        <f t="shared" si="124"/>
        <v>3.9146247227803662E-3</v>
      </c>
      <c r="AA96" s="116">
        <f t="shared" si="125"/>
        <v>3.9904229848362685E-3</v>
      </c>
      <c r="AB96" s="165">
        <v>189131092</v>
      </c>
      <c r="AC96" s="165">
        <v>140.81</v>
      </c>
      <c r="AD96" s="116">
        <f t="shared" si="126"/>
        <v>1.7314930408110527E-2</v>
      </c>
      <c r="AE96" s="116">
        <f t="shared" si="127"/>
        <v>1.7560341089752903E-2</v>
      </c>
      <c r="AF96" s="165">
        <v>186548809</v>
      </c>
      <c r="AG96" s="165">
        <v>138.88</v>
      </c>
      <c r="AH96" s="116">
        <f t="shared" si="128"/>
        <v>-1.3653402900037187E-2</v>
      </c>
      <c r="AI96" s="116">
        <f t="shared" si="129"/>
        <v>-1.3706412896811354E-2</v>
      </c>
      <c r="AJ96" s="117">
        <f t="shared" si="84"/>
        <v>8.9687808775736205E-3</v>
      </c>
      <c r="AK96" s="117">
        <f t="shared" si="85"/>
        <v>9.204832409810064E-3</v>
      </c>
      <c r="AL96" s="118">
        <f t="shared" si="86"/>
        <v>4.0557915519656436E-2</v>
      </c>
      <c r="AM96" s="118">
        <f t="shared" si="87"/>
        <v>4.2173195257391605E-2</v>
      </c>
      <c r="AN96" s="119">
        <f t="shared" si="88"/>
        <v>1.3216206711698344E-2</v>
      </c>
      <c r="AO96" s="203">
        <f t="shared" si="89"/>
        <v>1.4716304697391968E-2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1043289624.52</v>
      </c>
      <c r="C97" s="165">
        <v>1.3665</v>
      </c>
      <c r="D97" s="165">
        <v>1065440594.66</v>
      </c>
      <c r="E97" s="165">
        <v>1.3927</v>
      </c>
      <c r="F97" s="116">
        <f t="shared" si="114"/>
        <v>2.1231851270629931E-2</v>
      </c>
      <c r="G97" s="116">
        <f t="shared" si="115"/>
        <v>1.9173069886571532E-2</v>
      </c>
      <c r="H97" s="165">
        <v>1060502286.33</v>
      </c>
      <c r="I97" s="165">
        <v>1.3858999999999999</v>
      </c>
      <c r="J97" s="116">
        <f t="shared" si="116"/>
        <v>-4.6349917158692655E-3</v>
      </c>
      <c r="K97" s="116">
        <f t="shared" si="117"/>
        <v>-4.882602139728685E-3</v>
      </c>
      <c r="L97" s="165">
        <v>1063084975.89</v>
      </c>
      <c r="M97" s="165">
        <v>1.3895999999999999</v>
      </c>
      <c r="N97" s="116">
        <f t="shared" si="118"/>
        <v>2.4353455841549018E-3</v>
      </c>
      <c r="O97" s="116">
        <f t="shared" si="119"/>
        <v>2.6697452918681267E-3</v>
      </c>
      <c r="P97" s="165">
        <v>1079646007.1800001</v>
      </c>
      <c r="Q97" s="165">
        <v>1.4117</v>
      </c>
      <c r="R97" s="116">
        <f t="shared" si="120"/>
        <v>1.5578276116766127E-2</v>
      </c>
      <c r="S97" s="116">
        <f t="shared" si="121"/>
        <v>1.5903857225100754E-2</v>
      </c>
      <c r="T97" s="165">
        <v>1102831929.3499999</v>
      </c>
      <c r="U97" s="165">
        <v>1.4427000000000001</v>
      </c>
      <c r="V97" s="116">
        <f t="shared" si="122"/>
        <v>2.1475485497844525E-2</v>
      </c>
      <c r="W97" s="116">
        <f t="shared" si="123"/>
        <v>2.1959339803074407E-2</v>
      </c>
      <c r="X97" s="165">
        <v>983412010.29999995</v>
      </c>
      <c r="Y97" s="165">
        <v>1.4457</v>
      </c>
      <c r="Z97" s="116">
        <f t="shared" si="124"/>
        <v>-0.10828478562493658</v>
      </c>
      <c r="AA97" s="116">
        <f t="shared" si="125"/>
        <v>2.079434393844799E-3</v>
      </c>
      <c r="AB97" s="165">
        <v>1007011687.61</v>
      </c>
      <c r="AC97" s="165">
        <v>1.4809000000000001</v>
      </c>
      <c r="AD97" s="116">
        <f t="shared" si="126"/>
        <v>2.3997751769170215E-2</v>
      </c>
      <c r="AE97" s="116">
        <f t="shared" si="127"/>
        <v>2.4348066680500879E-2</v>
      </c>
      <c r="AF97" s="165">
        <v>988632899.74000001</v>
      </c>
      <c r="AG97" s="165">
        <v>1.4537</v>
      </c>
      <c r="AH97" s="116">
        <f t="shared" si="128"/>
        <v>-1.8250818829739168E-2</v>
      </c>
      <c r="AI97" s="116">
        <f t="shared" si="129"/>
        <v>-1.8367209129583437E-2</v>
      </c>
      <c r="AJ97" s="117">
        <f t="shared" si="84"/>
        <v>-5.8064857414974139E-3</v>
      </c>
      <c r="AK97" s="117">
        <f t="shared" si="85"/>
        <v>7.860462751456047E-3</v>
      </c>
      <c r="AL97" s="118">
        <f t="shared" si="86"/>
        <v>-7.2090077386727125E-2</v>
      </c>
      <c r="AM97" s="118">
        <f t="shared" si="87"/>
        <v>4.3799813312271084E-2</v>
      </c>
      <c r="AN97" s="119">
        <f t="shared" si="88"/>
        <v>4.3991787855846086E-2</v>
      </c>
      <c r="AO97" s="203">
        <f t="shared" si="89"/>
        <v>1.4994908678934136E-2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3996581752.3600001</v>
      </c>
      <c r="C98" s="165">
        <v>403.87290000000002</v>
      </c>
      <c r="D98" s="165">
        <v>4090702242.3600001</v>
      </c>
      <c r="E98" s="165">
        <v>412.0111</v>
      </c>
      <c r="F98" s="116">
        <f t="shared" si="114"/>
        <v>2.3550247644608148E-2</v>
      </c>
      <c r="G98" s="116">
        <f t="shared" si="115"/>
        <v>2.0150398801206972E-2</v>
      </c>
      <c r="H98" s="165">
        <v>4127057240.9699998</v>
      </c>
      <c r="I98" s="165">
        <v>417.79149999999998</v>
      </c>
      <c r="J98" s="116">
        <f t="shared" si="116"/>
        <v>8.8872268026591438E-3</v>
      </c>
      <c r="K98" s="116">
        <f t="shared" si="117"/>
        <v>1.4029719102228036E-2</v>
      </c>
      <c r="L98" s="165">
        <v>4132984640.0500002</v>
      </c>
      <c r="M98" s="165">
        <v>418.16750000000002</v>
      </c>
      <c r="N98" s="116">
        <f t="shared" si="118"/>
        <v>1.4362289481129802E-3</v>
      </c>
      <c r="O98" s="116">
        <f t="shared" si="119"/>
        <v>8.9997043980079348E-4</v>
      </c>
      <c r="P98" s="165">
        <v>4162410579.7199998</v>
      </c>
      <c r="Q98" s="165">
        <v>419.22250000000003</v>
      </c>
      <c r="R98" s="116">
        <f t="shared" si="120"/>
        <v>7.119779586125829E-3</v>
      </c>
      <c r="S98" s="116">
        <f t="shared" si="121"/>
        <v>2.5229124692856494E-3</v>
      </c>
      <c r="T98" s="165">
        <v>4093253815.2800002</v>
      </c>
      <c r="U98" s="165">
        <v>412.40859999999998</v>
      </c>
      <c r="V98" s="116">
        <f t="shared" si="122"/>
        <v>-1.6614594623832538E-2</v>
      </c>
      <c r="W98" s="116">
        <f t="shared" si="123"/>
        <v>-1.6253660049257962E-2</v>
      </c>
      <c r="X98" s="165">
        <v>4091340116.8800001</v>
      </c>
      <c r="Y98" s="165">
        <v>413.541</v>
      </c>
      <c r="Z98" s="116">
        <f t="shared" si="124"/>
        <v>-4.6752497801536605E-4</v>
      </c>
      <c r="AA98" s="116">
        <f t="shared" si="125"/>
        <v>2.7458205284759296E-3</v>
      </c>
      <c r="AB98" s="165">
        <v>4121902446.3000002</v>
      </c>
      <c r="AC98" s="165">
        <v>416.46249999999998</v>
      </c>
      <c r="AD98" s="116">
        <f t="shared" si="126"/>
        <v>7.4700045820943603E-3</v>
      </c>
      <c r="AE98" s="116">
        <f t="shared" si="127"/>
        <v>7.0645957716404919E-3</v>
      </c>
      <c r="AF98" s="165">
        <v>4121902446.3000002</v>
      </c>
      <c r="AG98" s="165">
        <v>416.46249999999998</v>
      </c>
      <c r="AH98" s="116">
        <f t="shared" si="128"/>
        <v>0</v>
      </c>
      <c r="AI98" s="116">
        <f t="shared" si="129"/>
        <v>0</v>
      </c>
      <c r="AJ98" s="117">
        <f t="shared" si="84"/>
        <v>3.92267099521907E-3</v>
      </c>
      <c r="AK98" s="117">
        <f t="shared" si="85"/>
        <v>3.8949696329224886E-3</v>
      </c>
      <c r="AL98" s="118">
        <f t="shared" si="86"/>
        <v>7.627102167670873E-3</v>
      </c>
      <c r="AM98" s="118">
        <f t="shared" si="87"/>
        <v>1.0804077851300555E-2</v>
      </c>
      <c r="AN98" s="119">
        <f t="shared" si="88"/>
        <v>1.1309392430268409E-2</v>
      </c>
      <c r="AO98" s="203">
        <f t="shared" si="89"/>
        <v>1.0759114576636314E-2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2436844843.5500002</v>
      </c>
      <c r="C99" s="165">
        <v>12.0252</v>
      </c>
      <c r="D99" s="165">
        <v>2518022495.4099998</v>
      </c>
      <c r="E99" s="165">
        <v>12.309699999999999</v>
      </c>
      <c r="F99" s="116">
        <f t="shared" si="114"/>
        <v>3.331260587840295E-2</v>
      </c>
      <c r="G99" s="116">
        <f t="shared" si="115"/>
        <v>2.3658650167980536E-2</v>
      </c>
      <c r="H99" s="165">
        <v>2550353360.54</v>
      </c>
      <c r="I99" s="165">
        <v>12.4247</v>
      </c>
      <c r="J99" s="116">
        <f t="shared" si="116"/>
        <v>1.2839784072197418E-2</v>
      </c>
      <c r="K99" s="116">
        <f t="shared" si="117"/>
        <v>9.3422260493757139E-3</v>
      </c>
      <c r="L99" s="165">
        <v>2556228065.29</v>
      </c>
      <c r="M99" s="165">
        <v>12.050700000000001</v>
      </c>
      <c r="N99" s="116">
        <f t="shared" si="118"/>
        <v>2.303486583818376E-3</v>
      </c>
      <c r="O99" s="116">
        <f t="shared" si="119"/>
        <v>-3.0101330414416348E-2</v>
      </c>
      <c r="P99" s="165">
        <v>2482099447.79</v>
      </c>
      <c r="Q99" s="165">
        <v>12.4694</v>
      </c>
      <c r="R99" s="116">
        <f t="shared" si="120"/>
        <v>-2.8999219008101387E-2</v>
      </c>
      <c r="S99" s="116">
        <f t="shared" si="121"/>
        <v>3.4744869592637721E-2</v>
      </c>
      <c r="T99" s="165">
        <v>2521672678.2600002</v>
      </c>
      <c r="U99" s="165">
        <v>12.6713</v>
      </c>
      <c r="V99" s="116">
        <f t="shared" si="122"/>
        <v>1.5943450817506644E-2</v>
      </c>
      <c r="W99" s="116">
        <f t="shared" si="123"/>
        <v>1.6191637127688598E-2</v>
      </c>
      <c r="X99" s="165">
        <v>2514340256.2800002</v>
      </c>
      <c r="Y99" s="165">
        <v>12.635</v>
      </c>
      <c r="Z99" s="116">
        <f t="shared" si="124"/>
        <v>-2.9077612027979473E-3</v>
      </c>
      <c r="AA99" s="116">
        <f t="shared" si="125"/>
        <v>-2.8647415813689726E-3</v>
      </c>
      <c r="AB99" s="165">
        <v>2549984507.27</v>
      </c>
      <c r="AC99" s="165">
        <v>12.8231</v>
      </c>
      <c r="AD99" s="116">
        <f t="shared" si="126"/>
        <v>1.4176383208665606E-2</v>
      </c>
      <c r="AE99" s="116">
        <f t="shared" si="127"/>
        <v>1.4887218045112812E-2</v>
      </c>
      <c r="AF99" s="165">
        <v>2522226534.0900002</v>
      </c>
      <c r="AG99" s="165">
        <v>12.6823</v>
      </c>
      <c r="AH99" s="116">
        <f t="shared" si="128"/>
        <v>-1.0885545814440014E-2</v>
      </c>
      <c r="AI99" s="116">
        <f t="shared" si="129"/>
        <v>-1.0980184198828714E-2</v>
      </c>
      <c r="AJ99" s="117">
        <f t="shared" si="84"/>
        <v>4.4728980669064555E-3</v>
      </c>
      <c r="AK99" s="117">
        <f t="shared" si="85"/>
        <v>6.8597930985226695E-3</v>
      </c>
      <c r="AL99" s="118">
        <f t="shared" si="86"/>
        <v>1.6695794766185272E-3</v>
      </c>
      <c r="AM99" s="118">
        <f t="shared" si="87"/>
        <v>3.0268812399977276E-2</v>
      </c>
      <c r="AN99" s="119">
        <f t="shared" si="88"/>
        <v>1.9059716793566012E-2</v>
      </c>
      <c r="AO99" s="203">
        <f t="shared" si="89"/>
        <v>2.0689612450921154E-2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3855036623.8099999</v>
      </c>
      <c r="C100" s="165">
        <v>180.39</v>
      </c>
      <c r="D100" s="165">
        <v>3988391807.4499998</v>
      </c>
      <c r="E100" s="165">
        <v>186.05</v>
      </c>
      <c r="F100" s="116">
        <f t="shared" si="114"/>
        <v>3.4592455702328093E-2</v>
      </c>
      <c r="G100" s="116">
        <f t="shared" si="115"/>
        <v>3.1376462109873195E-2</v>
      </c>
      <c r="H100" s="165">
        <v>4021649894.1300001</v>
      </c>
      <c r="I100" s="165">
        <v>186.87</v>
      </c>
      <c r="J100" s="116">
        <f t="shared" si="116"/>
        <v>8.3387210398629431E-3</v>
      </c>
      <c r="K100" s="116">
        <f t="shared" si="117"/>
        <v>4.407417360924446E-3</v>
      </c>
      <c r="L100" s="165">
        <v>4070677479.1100001</v>
      </c>
      <c r="M100" s="165">
        <v>189.12</v>
      </c>
      <c r="N100" s="116">
        <f t="shared" si="118"/>
        <v>1.2190913249699006E-2</v>
      </c>
      <c r="O100" s="116">
        <f t="shared" si="119"/>
        <v>1.2040455931931289E-2</v>
      </c>
      <c r="P100" s="165">
        <v>4189135030.2800002</v>
      </c>
      <c r="Q100" s="165">
        <v>189.34</v>
      </c>
      <c r="R100" s="116">
        <f t="shared" si="120"/>
        <v>2.9100205500903319E-2</v>
      </c>
      <c r="S100" s="116">
        <f t="shared" si="121"/>
        <v>1.1632825719120074E-3</v>
      </c>
      <c r="T100" s="165">
        <v>4242553750.4099998</v>
      </c>
      <c r="U100" s="165">
        <v>191.08</v>
      </c>
      <c r="V100" s="116">
        <f t="shared" si="122"/>
        <v>1.2751730308017585E-2</v>
      </c>
      <c r="W100" s="116">
        <f t="shared" si="123"/>
        <v>9.1898172599556831E-3</v>
      </c>
      <c r="X100" s="165">
        <v>4254280580.1900001</v>
      </c>
      <c r="Y100" s="165">
        <v>190.79</v>
      </c>
      <c r="Z100" s="116">
        <f t="shared" si="124"/>
        <v>2.7640969260240792E-3</v>
      </c>
      <c r="AA100" s="116">
        <f t="shared" si="125"/>
        <v>-1.5176889261043565E-3</v>
      </c>
      <c r="AB100" s="165">
        <v>4320296193.5699997</v>
      </c>
      <c r="AC100" s="165">
        <v>192.43</v>
      </c>
      <c r="AD100" s="116">
        <f t="shared" si="126"/>
        <v>1.5517456391428541E-2</v>
      </c>
      <c r="AE100" s="116">
        <f t="shared" si="127"/>
        <v>8.5958383563080609E-3</v>
      </c>
      <c r="AF100" s="165">
        <v>4327766908.1599998</v>
      </c>
      <c r="AG100" s="165">
        <v>190.5</v>
      </c>
      <c r="AH100" s="116">
        <f t="shared" si="128"/>
        <v>1.7292135203875595E-3</v>
      </c>
      <c r="AI100" s="116">
        <f t="shared" si="129"/>
        <v>-1.0029621160941676E-2</v>
      </c>
      <c r="AJ100" s="117">
        <f t="shared" si="84"/>
        <v>1.4623099079831392E-2</v>
      </c>
      <c r="AK100" s="117">
        <f t="shared" si="85"/>
        <v>6.9032454379823315E-3</v>
      </c>
      <c r="AL100" s="118">
        <f t="shared" si="86"/>
        <v>8.5090712521290968E-2</v>
      </c>
      <c r="AM100" s="118">
        <f t="shared" si="87"/>
        <v>2.3918301531846216E-2</v>
      </c>
      <c r="AN100" s="119">
        <f t="shared" si="88"/>
        <v>1.17410200487132E-2</v>
      </c>
      <c r="AO100" s="203">
        <f t="shared" si="89"/>
        <v>1.2131617403227074E-2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5377582473.6099997</v>
      </c>
      <c r="C101" s="165">
        <v>115.05</v>
      </c>
      <c r="D101" s="165">
        <v>5458637650.8900003</v>
      </c>
      <c r="E101" s="165">
        <v>115.05</v>
      </c>
      <c r="F101" s="116">
        <f t="shared" si="114"/>
        <v>1.5072791105998216E-2</v>
      </c>
      <c r="G101" s="116">
        <f t="shared" si="115"/>
        <v>0</v>
      </c>
      <c r="H101" s="165">
        <v>5136768225.9899998</v>
      </c>
      <c r="I101" s="165">
        <v>115.05</v>
      </c>
      <c r="J101" s="116">
        <f t="shared" si="116"/>
        <v>-5.8965156781843095E-2</v>
      </c>
      <c r="K101" s="116">
        <f t="shared" si="117"/>
        <v>0</v>
      </c>
      <c r="L101" s="165">
        <v>5180914594.8999996</v>
      </c>
      <c r="M101" s="165">
        <v>115.05</v>
      </c>
      <c r="N101" s="116">
        <f t="shared" si="118"/>
        <v>8.5941913218191973E-3</v>
      </c>
      <c r="O101" s="116">
        <f t="shared" si="119"/>
        <v>0</v>
      </c>
      <c r="P101" s="165">
        <v>5270197093.4200001</v>
      </c>
      <c r="Q101" s="165">
        <v>115.05</v>
      </c>
      <c r="R101" s="116">
        <f t="shared" si="120"/>
        <v>1.7232960876809002E-2</v>
      </c>
      <c r="S101" s="116">
        <f t="shared" si="121"/>
        <v>0</v>
      </c>
      <c r="T101" s="165">
        <v>5333741422.3999996</v>
      </c>
      <c r="U101" s="165">
        <v>115.05</v>
      </c>
      <c r="V101" s="116">
        <f t="shared" si="122"/>
        <v>1.2057296502124474E-2</v>
      </c>
      <c r="W101" s="116">
        <f t="shared" si="123"/>
        <v>0</v>
      </c>
      <c r="X101" s="165">
        <v>5299916137.5699997</v>
      </c>
      <c r="Y101" s="165">
        <v>115.05</v>
      </c>
      <c r="Z101" s="116">
        <f t="shared" si="124"/>
        <v>-6.3417556554100276E-3</v>
      </c>
      <c r="AA101" s="116">
        <f t="shared" si="125"/>
        <v>0</v>
      </c>
      <c r="AB101" s="165">
        <v>5309506272.79</v>
      </c>
      <c r="AC101" s="165">
        <v>115.05</v>
      </c>
      <c r="AD101" s="116">
        <f t="shared" si="126"/>
        <v>1.8094881071830174E-3</v>
      </c>
      <c r="AE101" s="116">
        <f t="shared" si="127"/>
        <v>0</v>
      </c>
      <c r="AF101" s="165">
        <v>5257604699.8400002</v>
      </c>
      <c r="AG101" s="165">
        <v>115.05</v>
      </c>
      <c r="AH101" s="116">
        <f t="shared" si="128"/>
        <v>-9.7752164294415567E-3</v>
      </c>
      <c r="AI101" s="116">
        <f t="shared" si="129"/>
        <v>0</v>
      </c>
      <c r="AJ101" s="117">
        <f t="shared" si="84"/>
        <v>-2.5394251190950972E-3</v>
      </c>
      <c r="AK101" s="117">
        <f t="shared" si="85"/>
        <v>0</v>
      </c>
      <c r="AL101" s="118">
        <f t="shared" si="86"/>
        <v>-3.682841102618762E-2</v>
      </c>
      <c r="AM101" s="118">
        <f t="shared" si="87"/>
        <v>0</v>
      </c>
      <c r="AN101" s="119">
        <f t="shared" si="88"/>
        <v>2.4807112283121137E-2</v>
      </c>
      <c r="AO101" s="203">
        <f t="shared" si="89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2119594413.1500001</v>
      </c>
      <c r="C102" s="165">
        <v>3724.92</v>
      </c>
      <c r="D102" s="165">
        <v>2163455728.9000001</v>
      </c>
      <c r="E102" s="165">
        <v>3802.29</v>
      </c>
      <c r="F102" s="116">
        <f t="shared" si="114"/>
        <v>2.0693258803610563E-2</v>
      </c>
      <c r="G102" s="116">
        <f t="shared" si="115"/>
        <v>2.0770915885441804E-2</v>
      </c>
      <c r="H102" s="165">
        <v>2183853933.1100001</v>
      </c>
      <c r="I102" s="165">
        <v>3838.14</v>
      </c>
      <c r="J102" s="116">
        <f t="shared" si="116"/>
        <v>9.4285285977963682E-3</v>
      </c>
      <c r="K102" s="116">
        <f t="shared" si="117"/>
        <v>9.4285285972400597E-3</v>
      </c>
      <c r="L102" s="165">
        <v>2182223332.8499999</v>
      </c>
      <c r="M102" s="165">
        <v>3834.57</v>
      </c>
      <c r="N102" s="116">
        <f t="shared" si="118"/>
        <v>-7.4666177773076176E-4</v>
      </c>
      <c r="O102" s="116">
        <f t="shared" si="119"/>
        <v>-9.3013803561092323E-4</v>
      </c>
      <c r="P102" s="165">
        <v>2184552927.4099998</v>
      </c>
      <c r="Q102" s="165">
        <v>3838.87</v>
      </c>
      <c r="R102" s="116">
        <f t="shared" si="120"/>
        <v>1.0675326053623828E-3</v>
      </c>
      <c r="S102" s="116">
        <f t="shared" si="121"/>
        <v>1.121377364345866E-3</v>
      </c>
      <c r="T102" s="165">
        <v>2222734163.6199999</v>
      </c>
      <c r="U102" s="165">
        <v>3916.91</v>
      </c>
      <c r="V102" s="116">
        <f t="shared" si="122"/>
        <v>1.7477826117615565E-2</v>
      </c>
      <c r="W102" s="116">
        <f t="shared" si="123"/>
        <v>2.0328898868677493E-2</v>
      </c>
      <c r="X102" s="165">
        <v>2233310090.0599999</v>
      </c>
      <c r="Y102" s="165">
        <v>3928.87</v>
      </c>
      <c r="Z102" s="116">
        <f t="shared" si="124"/>
        <v>4.7580707639710909E-3</v>
      </c>
      <c r="AA102" s="116">
        <f t="shared" si="125"/>
        <v>3.0534273189835961E-3</v>
      </c>
      <c r="AB102" s="165">
        <v>2288708616</v>
      </c>
      <c r="AC102" s="165">
        <v>4021.33</v>
      </c>
      <c r="AD102" s="116">
        <f t="shared" si="126"/>
        <v>2.480556828474801E-2</v>
      </c>
      <c r="AE102" s="116">
        <f t="shared" si="127"/>
        <v>2.3533484182474869E-2</v>
      </c>
      <c r="AF102" s="165">
        <v>2293850614.77</v>
      </c>
      <c r="AG102" s="165">
        <v>3943.61</v>
      </c>
      <c r="AH102" s="116">
        <f t="shared" si="128"/>
        <v>2.2466812656067622E-3</v>
      </c>
      <c r="AI102" s="116">
        <f t="shared" si="129"/>
        <v>-1.9326939097263792E-2</v>
      </c>
      <c r="AJ102" s="117">
        <f t="shared" si="84"/>
        <v>9.9663505826224977E-3</v>
      </c>
      <c r="AK102" s="117">
        <f t="shared" si="85"/>
        <v>7.2474443855361208E-3</v>
      </c>
      <c r="AL102" s="118">
        <f t="shared" si="86"/>
        <v>6.0271575761015737E-2</v>
      </c>
      <c r="AM102" s="118">
        <f t="shared" si="87"/>
        <v>3.7167075630738358E-2</v>
      </c>
      <c r="AN102" s="119">
        <f t="shared" si="88"/>
        <v>9.8027512716122815E-3</v>
      </c>
      <c r="AO102" s="203">
        <f t="shared" si="89"/>
        <v>1.4403323730789603E-2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204</v>
      </c>
      <c r="B103" s="165">
        <v>1811654100.8599999</v>
      </c>
      <c r="C103" s="165">
        <v>1.0589999999999999</v>
      </c>
      <c r="D103" s="165">
        <v>1851199354.99</v>
      </c>
      <c r="E103" s="165">
        <v>1.0833999999999999</v>
      </c>
      <c r="F103" s="116">
        <f t="shared" si="114"/>
        <v>2.1828258557319419E-2</v>
      </c>
      <c r="G103" s="116">
        <f t="shared" si="115"/>
        <v>2.3040604343720471E-2</v>
      </c>
      <c r="H103" s="165">
        <v>1822977668.6500001</v>
      </c>
      <c r="I103" s="165">
        <v>1.0669999999999999</v>
      </c>
      <c r="J103" s="116">
        <f t="shared" si="116"/>
        <v>-1.5245082202479681E-2</v>
      </c>
      <c r="K103" s="116">
        <f t="shared" si="117"/>
        <v>-1.5137529998153933E-2</v>
      </c>
      <c r="L103" s="165">
        <v>1813600121.25</v>
      </c>
      <c r="M103" s="165">
        <v>1.0693999999999999</v>
      </c>
      <c r="N103" s="116">
        <f t="shared" si="118"/>
        <v>-5.1440824324220091E-3</v>
      </c>
      <c r="O103" s="116">
        <f t="shared" si="119"/>
        <v>2.24929709465788E-3</v>
      </c>
      <c r="P103" s="165">
        <v>1819115953.3900001</v>
      </c>
      <c r="Q103" s="165">
        <v>1.0729</v>
      </c>
      <c r="R103" s="116">
        <f t="shared" si="120"/>
        <v>3.0413717309405505E-3</v>
      </c>
      <c r="S103" s="116">
        <f t="shared" si="121"/>
        <v>3.2728632878250038E-3</v>
      </c>
      <c r="T103" s="165">
        <v>1865880497.9100001</v>
      </c>
      <c r="U103" s="165">
        <v>1.0887</v>
      </c>
      <c r="V103" s="116">
        <f t="shared" si="122"/>
        <v>2.5707291738524013E-2</v>
      </c>
      <c r="W103" s="116">
        <f t="shared" si="123"/>
        <v>1.4726442352502598E-2</v>
      </c>
      <c r="X103" s="165">
        <v>1845211235.05</v>
      </c>
      <c r="Y103" s="165">
        <v>1.0886</v>
      </c>
      <c r="Z103" s="116">
        <f t="shared" si="124"/>
        <v>-1.1077484803100775E-2</v>
      </c>
      <c r="AA103" s="116">
        <f t="shared" si="125"/>
        <v>-9.1852668320004577E-5</v>
      </c>
      <c r="AB103" s="165">
        <v>1872327628.51</v>
      </c>
      <c r="AC103" s="165">
        <v>1.1023000000000001</v>
      </c>
      <c r="AD103" s="116">
        <f t="shared" si="126"/>
        <v>1.4695549726189078E-2</v>
      </c>
      <c r="AE103" s="116">
        <f t="shared" si="127"/>
        <v>1.258497152305718E-2</v>
      </c>
      <c r="AF103" s="165">
        <v>1838944174.0899999</v>
      </c>
      <c r="AG103" s="165">
        <v>1.0842000000000001</v>
      </c>
      <c r="AH103" s="116">
        <f t="shared" si="128"/>
        <v>-1.7829921383239244E-2</v>
      </c>
      <c r="AI103" s="116">
        <f t="shared" si="129"/>
        <v>-1.6420212283407426E-2</v>
      </c>
      <c r="AJ103" s="117">
        <f t="shared" si="84"/>
        <v>1.9969876164664191E-3</v>
      </c>
      <c r="AK103" s="117">
        <f t="shared" si="85"/>
        <v>3.0280729564852215E-3</v>
      </c>
      <c r="AL103" s="118">
        <f t="shared" si="86"/>
        <v>-6.6201302776849212E-3</v>
      </c>
      <c r="AM103" s="118">
        <f t="shared" si="87"/>
        <v>7.3841609747104858E-4</v>
      </c>
      <c r="AN103" s="119">
        <f t="shared" si="88"/>
        <v>1.702994861639848E-2</v>
      </c>
      <c r="AO103" s="203">
        <f t="shared" si="89"/>
        <v>1.3873473397582046E-2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1049170381.91</v>
      </c>
      <c r="C104" s="166">
        <v>552.20000000000005</v>
      </c>
      <c r="D104" s="165">
        <v>1048548558.86</v>
      </c>
      <c r="E104" s="166">
        <v>552.20000000000005</v>
      </c>
      <c r="F104" s="116">
        <f t="shared" si="114"/>
        <v>-5.926807129914706E-4</v>
      </c>
      <c r="G104" s="116">
        <f t="shared" si="115"/>
        <v>0</v>
      </c>
      <c r="H104" s="165">
        <v>1048513238.4400001</v>
      </c>
      <c r="I104" s="166">
        <v>552.20000000000005</v>
      </c>
      <c r="J104" s="116">
        <f t="shared" si="116"/>
        <v>-3.3685058933615868E-5</v>
      </c>
      <c r="K104" s="116">
        <f t="shared" si="117"/>
        <v>0</v>
      </c>
      <c r="L104" s="165">
        <v>1048764631.0700001</v>
      </c>
      <c r="M104" s="166">
        <v>552.20000000000005</v>
      </c>
      <c r="N104" s="116">
        <f t="shared" si="118"/>
        <v>2.3976104524347488E-4</v>
      </c>
      <c r="O104" s="116">
        <f t="shared" si="119"/>
        <v>0</v>
      </c>
      <c r="P104" s="165">
        <v>1083434077.9000001</v>
      </c>
      <c r="Q104" s="166">
        <v>552.20000000000005</v>
      </c>
      <c r="R104" s="116">
        <f t="shared" si="120"/>
        <v>3.3057414221366911E-2</v>
      </c>
      <c r="S104" s="116">
        <f t="shared" si="121"/>
        <v>0</v>
      </c>
      <c r="T104" s="165">
        <v>1103542252.48</v>
      </c>
      <c r="U104" s="166">
        <v>552.20000000000005</v>
      </c>
      <c r="V104" s="116">
        <f t="shared" si="122"/>
        <v>1.8559665964149125E-2</v>
      </c>
      <c r="W104" s="116">
        <f t="shared" si="123"/>
        <v>0</v>
      </c>
      <c r="X104" s="165">
        <v>1102441805.4300001</v>
      </c>
      <c r="Y104" s="166">
        <v>552.20000000000005</v>
      </c>
      <c r="Z104" s="116">
        <f t="shared" si="124"/>
        <v>-9.9719521162593291E-4</v>
      </c>
      <c r="AA104" s="116">
        <f t="shared" si="125"/>
        <v>0</v>
      </c>
      <c r="AB104" s="165">
        <v>1081046924.5599999</v>
      </c>
      <c r="AC104" s="166">
        <v>552.20000000000005</v>
      </c>
      <c r="AD104" s="116">
        <f t="shared" si="126"/>
        <v>-1.9406812010049995E-2</v>
      </c>
      <c r="AE104" s="116">
        <f t="shared" si="127"/>
        <v>0</v>
      </c>
      <c r="AF104" s="165">
        <v>1102300686.02</v>
      </c>
      <c r="AG104" s="166">
        <v>552.20000000000005</v>
      </c>
      <c r="AH104" s="116">
        <f t="shared" si="128"/>
        <v>1.96603505149886E-2</v>
      </c>
      <c r="AI104" s="116">
        <f t="shared" si="129"/>
        <v>0</v>
      </c>
      <c r="AJ104" s="117">
        <f t="shared" si="84"/>
        <v>6.3108523440183872E-3</v>
      </c>
      <c r="AK104" s="117">
        <f t="shared" si="85"/>
        <v>0</v>
      </c>
      <c r="AL104" s="118">
        <f t="shared" si="86"/>
        <v>5.1263364682356913E-2</v>
      </c>
      <c r="AM104" s="118">
        <f t="shared" si="87"/>
        <v>0</v>
      </c>
      <c r="AN104" s="119">
        <f t="shared" si="88"/>
        <v>1.6402077397892074E-2</v>
      </c>
      <c r="AO104" s="203">
        <f t="shared" si="89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1987043770.9200001</v>
      </c>
      <c r="C105" s="166">
        <v>2.79</v>
      </c>
      <c r="D105" s="165">
        <v>2057056609.1900001</v>
      </c>
      <c r="E105" s="166">
        <v>2.89</v>
      </c>
      <c r="F105" s="116">
        <f t="shared" si="114"/>
        <v>3.5234673384967295E-2</v>
      </c>
      <c r="G105" s="116">
        <f t="shared" si="115"/>
        <v>3.5842293906810069E-2</v>
      </c>
      <c r="H105" s="165">
        <v>2098396076.3199999</v>
      </c>
      <c r="I105" s="166">
        <v>2.95</v>
      </c>
      <c r="J105" s="116">
        <f t="shared" si="116"/>
        <v>2.0096416863451302E-2</v>
      </c>
      <c r="K105" s="116">
        <f t="shared" si="117"/>
        <v>2.0761245674740501E-2</v>
      </c>
      <c r="L105" s="165">
        <v>2094459242.1800001</v>
      </c>
      <c r="M105" s="166">
        <v>2.95</v>
      </c>
      <c r="N105" s="116">
        <f t="shared" si="118"/>
        <v>-1.8761158507806463E-3</v>
      </c>
      <c r="O105" s="116">
        <f t="shared" si="119"/>
        <v>0</v>
      </c>
      <c r="P105" s="165">
        <v>2064246047.77</v>
      </c>
      <c r="Q105" s="166">
        <v>2.9</v>
      </c>
      <c r="R105" s="116">
        <f t="shared" si="120"/>
        <v>-1.4425295943478442E-2</v>
      </c>
      <c r="S105" s="116">
        <f t="shared" si="121"/>
        <v>-1.6949152542372972E-2</v>
      </c>
      <c r="T105" s="165">
        <v>2098018329.26</v>
      </c>
      <c r="U105" s="166">
        <v>2.95</v>
      </c>
      <c r="V105" s="116">
        <f t="shared" si="122"/>
        <v>1.6360589148994194E-2</v>
      </c>
      <c r="W105" s="116">
        <f t="shared" si="123"/>
        <v>1.7241379310344921E-2</v>
      </c>
      <c r="X105" s="165">
        <v>2084931607.3499999</v>
      </c>
      <c r="Y105" s="166">
        <v>2.93</v>
      </c>
      <c r="Z105" s="116">
        <f t="shared" si="124"/>
        <v>-6.2376585216087953E-3</v>
      </c>
      <c r="AA105" s="116">
        <f t="shared" si="125"/>
        <v>-6.7796610169491584E-3</v>
      </c>
      <c r="AB105" s="165">
        <v>2086799144.29</v>
      </c>
      <c r="AC105" s="166">
        <v>2.93</v>
      </c>
      <c r="AD105" s="116">
        <f t="shared" si="126"/>
        <v>8.9573055222360188E-4</v>
      </c>
      <c r="AE105" s="116">
        <f t="shared" si="127"/>
        <v>0</v>
      </c>
      <c r="AF105" s="165">
        <v>2008465191.3599999</v>
      </c>
      <c r="AG105" s="166">
        <v>2.82</v>
      </c>
      <c r="AH105" s="116">
        <f t="shared" si="128"/>
        <v>-3.7537849842588442E-2</v>
      </c>
      <c r="AI105" s="116">
        <f t="shared" si="129"/>
        <v>-3.7542662116041063E-2</v>
      </c>
      <c r="AJ105" s="117">
        <f t="shared" si="84"/>
        <v>1.5638112238975091E-3</v>
      </c>
      <c r="AK105" s="117">
        <f t="shared" si="85"/>
        <v>1.5716804020665361E-3</v>
      </c>
      <c r="AL105" s="118">
        <f t="shared" si="86"/>
        <v>-2.3621818482250635E-2</v>
      </c>
      <c r="AM105" s="118">
        <f t="shared" si="87"/>
        <v>-2.4221453287197329E-2</v>
      </c>
      <c r="AN105" s="119">
        <f t="shared" si="88"/>
        <v>2.2532081489818674E-2</v>
      </c>
      <c r="AO105" s="203">
        <f t="shared" si="89"/>
        <v>2.3101923651725097E-2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153995865.78999999</v>
      </c>
      <c r="C106" s="166">
        <v>1.6081000000000001</v>
      </c>
      <c r="D106" s="165">
        <v>157301910.58000001</v>
      </c>
      <c r="E106" s="166">
        <v>1.6423810000000001</v>
      </c>
      <c r="F106" s="116">
        <f t="shared" si="114"/>
        <v>2.1468399642029259E-2</v>
      </c>
      <c r="G106" s="116">
        <f t="shared" si="115"/>
        <v>2.1317704122877933E-2</v>
      </c>
      <c r="H106" s="165">
        <v>159178592.65000001</v>
      </c>
      <c r="I106" s="166">
        <v>1.6618599999999999</v>
      </c>
      <c r="J106" s="116">
        <f t="shared" si="116"/>
        <v>1.193044676368096E-2</v>
      </c>
      <c r="K106" s="116">
        <f t="shared" si="117"/>
        <v>1.186022000985143E-2</v>
      </c>
      <c r="L106" s="165">
        <v>159601112.02000001</v>
      </c>
      <c r="M106" s="166">
        <v>1.666598</v>
      </c>
      <c r="N106" s="116">
        <f t="shared" si="118"/>
        <v>2.6543730721946719E-3</v>
      </c>
      <c r="O106" s="116">
        <f t="shared" si="119"/>
        <v>2.8510223484530172E-3</v>
      </c>
      <c r="P106" s="165">
        <v>160736088.5</v>
      </c>
      <c r="Q106" s="166">
        <v>1.676698</v>
      </c>
      <c r="R106" s="116">
        <f t="shared" si="120"/>
        <v>7.1113319051170683E-3</v>
      </c>
      <c r="S106" s="116">
        <f t="shared" si="121"/>
        <v>6.0602496822869086E-3</v>
      </c>
      <c r="T106" s="165">
        <v>161183830.25</v>
      </c>
      <c r="U106" s="166">
        <v>1.6836949999999999</v>
      </c>
      <c r="V106" s="116">
        <f t="shared" si="122"/>
        <v>2.7855707711837221E-3</v>
      </c>
      <c r="W106" s="116">
        <f t="shared" si="123"/>
        <v>4.173083047752141E-3</v>
      </c>
      <c r="X106" s="165">
        <v>164361936.31</v>
      </c>
      <c r="Y106" s="166">
        <v>1.680795</v>
      </c>
      <c r="Z106" s="116">
        <f t="shared" si="124"/>
        <v>1.9717275951754487E-2</v>
      </c>
      <c r="AA106" s="116">
        <f t="shared" si="125"/>
        <v>-1.7224022165534154E-3</v>
      </c>
      <c r="AB106" s="165">
        <v>180305307.34</v>
      </c>
      <c r="AC106" s="166">
        <v>1.681454</v>
      </c>
      <c r="AD106" s="116">
        <f t="shared" si="126"/>
        <v>9.7001601392243911E-2</v>
      </c>
      <c r="AE106" s="116">
        <f t="shared" si="127"/>
        <v>3.9207636862316058E-4</v>
      </c>
      <c r="AF106" s="165">
        <v>166111639.18000001</v>
      </c>
      <c r="AG106" s="166">
        <v>1.6818029999999999</v>
      </c>
      <c r="AH106" s="116">
        <f t="shared" si="128"/>
        <v>-7.8720190600020057E-2</v>
      </c>
      <c r="AI106" s="116">
        <f t="shared" si="129"/>
        <v>2.0755845833423495E-4</v>
      </c>
      <c r="AJ106" s="117">
        <f t="shared" si="84"/>
        <v>1.0493601112273002E-2</v>
      </c>
      <c r="AK106" s="117">
        <f t="shared" si="85"/>
        <v>5.6424389777031767E-3</v>
      </c>
      <c r="AL106" s="118">
        <f t="shared" si="86"/>
        <v>5.6005223124862016E-2</v>
      </c>
      <c r="AM106" s="118">
        <f t="shared" si="87"/>
        <v>2.400295668301073E-2</v>
      </c>
      <c r="AN106" s="119">
        <f t="shared" si="88"/>
        <v>4.7483273179474518E-2</v>
      </c>
      <c r="AO106" s="203">
        <f t="shared" si="89"/>
        <v>7.6143233201863419E-3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529503308.18000001</v>
      </c>
      <c r="C107" s="166">
        <v>1.0637000000000001</v>
      </c>
      <c r="D107" s="165">
        <v>537567568.39999998</v>
      </c>
      <c r="E107" s="166">
        <v>1.0799000000000001</v>
      </c>
      <c r="F107" s="116">
        <f t="shared" si="114"/>
        <v>1.5229858048891726E-2</v>
      </c>
      <c r="G107" s="116">
        <f t="shared" si="115"/>
        <v>1.5229858042681198E-2</v>
      </c>
      <c r="H107" s="165">
        <v>542584183.30999994</v>
      </c>
      <c r="I107" s="166">
        <v>1.0900000000000001</v>
      </c>
      <c r="J107" s="116">
        <f t="shared" si="116"/>
        <v>9.3320639206923676E-3</v>
      </c>
      <c r="K107" s="116">
        <f t="shared" si="117"/>
        <v>9.3527178442448355E-3</v>
      </c>
      <c r="L107" s="165">
        <v>543828642.44000006</v>
      </c>
      <c r="M107" s="166">
        <v>1.0925</v>
      </c>
      <c r="N107" s="116">
        <f t="shared" si="118"/>
        <v>2.2935779705342157E-3</v>
      </c>
      <c r="O107" s="116">
        <f t="shared" si="119"/>
        <v>2.2935779816513273E-3</v>
      </c>
      <c r="P107" s="165">
        <v>544177091</v>
      </c>
      <c r="Q107" s="166">
        <v>1.0931999999999999</v>
      </c>
      <c r="R107" s="116">
        <f t="shared" si="120"/>
        <v>6.4073226896721729E-4</v>
      </c>
      <c r="S107" s="116">
        <f t="shared" si="121"/>
        <v>6.4073226544615364E-4</v>
      </c>
      <c r="T107" s="165">
        <v>551245618.88999999</v>
      </c>
      <c r="U107" s="166">
        <v>1.1073999999999999</v>
      </c>
      <c r="V107" s="116">
        <f t="shared" si="122"/>
        <v>1.2989388945077781E-2</v>
      </c>
      <c r="W107" s="116">
        <f t="shared" si="123"/>
        <v>1.2989388949871927E-2</v>
      </c>
      <c r="X107" s="165">
        <v>551345175.62</v>
      </c>
      <c r="Y107" s="166">
        <v>1.1075999999999999</v>
      </c>
      <c r="Z107" s="116">
        <f t="shared" si="124"/>
        <v>1.8060321313843482E-4</v>
      </c>
      <c r="AA107" s="116">
        <f t="shared" si="125"/>
        <v>1.8060321473720243E-4</v>
      </c>
      <c r="AB107" s="165">
        <v>563142648.23000002</v>
      </c>
      <c r="AC107" s="166">
        <v>1.1313</v>
      </c>
      <c r="AD107" s="116">
        <f t="shared" si="126"/>
        <v>2.1397616469090334E-2</v>
      </c>
      <c r="AE107" s="116">
        <f t="shared" si="127"/>
        <v>2.1397616468039053E-2</v>
      </c>
      <c r="AF107" s="165">
        <v>553536434.42999995</v>
      </c>
      <c r="AG107" s="166">
        <v>1.1120000000000001</v>
      </c>
      <c r="AH107" s="116">
        <f t="shared" si="128"/>
        <v>-1.7058224643779207E-2</v>
      </c>
      <c r="AI107" s="116">
        <f t="shared" si="129"/>
        <v>-1.7060019446654178E-2</v>
      </c>
      <c r="AJ107" s="117">
        <f t="shared" si="84"/>
        <v>5.6257020240766085E-3</v>
      </c>
      <c r="AK107" s="117">
        <f t="shared" si="85"/>
        <v>5.6280594150021901E-3</v>
      </c>
      <c r="AL107" s="118">
        <f t="shared" si="86"/>
        <v>2.9705783921320304E-2</v>
      </c>
      <c r="AM107" s="118">
        <f t="shared" si="87"/>
        <v>2.9724974534679149E-2</v>
      </c>
      <c r="AN107" s="119">
        <f t="shared" si="88"/>
        <v>1.1887068039861793E-2</v>
      </c>
      <c r="AO107" s="203">
        <f t="shared" si="89"/>
        <v>1.1888479534427806E-2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566733579.5</v>
      </c>
      <c r="C108" s="166">
        <v>1.1778</v>
      </c>
      <c r="D108" s="165">
        <v>567821790.72000003</v>
      </c>
      <c r="E108" s="166">
        <v>1.1778</v>
      </c>
      <c r="F108" s="116">
        <f t="shared" si="114"/>
        <v>1.92014600751221E-3</v>
      </c>
      <c r="G108" s="116">
        <f t="shared" si="115"/>
        <v>0</v>
      </c>
      <c r="H108" s="165">
        <v>563286467.76999998</v>
      </c>
      <c r="I108" s="166">
        <v>1.1682999999999999</v>
      </c>
      <c r="J108" s="116">
        <f t="shared" si="116"/>
        <v>-7.9872294866479895E-3</v>
      </c>
      <c r="K108" s="116">
        <f t="shared" si="117"/>
        <v>-8.065885549329313E-3</v>
      </c>
      <c r="L108" s="165">
        <v>634233470.38999999</v>
      </c>
      <c r="M108" s="166">
        <v>1.1682999999999999</v>
      </c>
      <c r="N108" s="116">
        <f t="shared" si="118"/>
        <v>0.12595190312466187</v>
      </c>
      <c r="O108" s="116">
        <f t="shared" si="119"/>
        <v>0</v>
      </c>
      <c r="P108" s="165">
        <v>639245214.89999998</v>
      </c>
      <c r="Q108" s="166">
        <v>1.1682999999999999</v>
      </c>
      <c r="R108" s="116">
        <f t="shared" si="120"/>
        <v>7.9020498664603613E-3</v>
      </c>
      <c r="S108" s="116">
        <f t="shared" si="121"/>
        <v>0</v>
      </c>
      <c r="T108" s="165">
        <v>752164741.95000005</v>
      </c>
      <c r="U108" s="166">
        <v>1.21</v>
      </c>
      <c r="V108" s="116">
        <f t="shared" si="122"/>
        <v>0.17664508770341689</v>
      </c>
      <c r="W108" s="116">
        <f t="shared" si="123"/>
        <v>3.5692887100915921E-2</v>
      </c>
      <c r="X108" s="165">
        <v>751084362.14999998</v>
      </c>
      <c r="Y108" s="166">
        <v>1.2101</v>
      </c>
      <c r="Z108" s="116">
        <f t="shared" si="124"/>
        <v>-1.4363605999387426E-3</v>
      </c>
      <c r="AA108" s="116">
        <f t="shared" si="125"/>
        <v>8.2644628099164453E-5</v>
      </c>
      <c r="AB108" s="165">
        <v>755409867.13999999</v>
      </c>
      <c r="AC108" s="166">
        <v>1.2172000000000001</v>
      </c>
      <c r="AD108" s="116">
        <f t="shared" si="126"/>
        <v>5.7590135116355381E-3</v>
      </c>
      <c r="AE108" s="116">
        <f t="shared" si="127"/>
        <v>5.8672836955624384E-3</v>
      </c>
      <c r="AF108" s="165">
        <v>738001239.70000005</v>
      </c>
      <c r="AG108" s="166">
        <v>1.2116</v>
      </c>
      <c r="AH108" s="116">
        <f t="shared" si="128"/>
        <v>-2.304527409194352E-2</v>
      </c>
      <c r="AI108" s="116">
        <f t="shared" si="129"/>
        <v>-4.6007229707525875E-3</v>
      </c>
      <c r="AJ108" s="117">
        <f t="shared" si="84"/>
        <v>3.5713667004394579E-2</v>
      </c>
      <c r="AK108" s="117">
        <f t="shared" si="85"/>
        <v>3.6220258630619531E-3</v>
      </c>
      <c r="AL108" s="118">
        <f t="shared" si="86"/>
        <v>0.29970573824617031</v>
      </c>
      <c r="AM108" s="118">
        <f t="shared" si="87"/>
        <v>2.8697571743929406E-2</v>
      </c>
      <c r="AN108" s="119">
        <f t="shared" si="88"/>
        <v>7.3250919094471248E-2</v>
      </c>
      <c r="AO108" s="203">
        <f t="shared" si="89"/>
        <v>1.3573538481832263E-2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253437090.97999999</v>
      </c>
      <c r="C109" s="166">
        <v>126.63</v>
      </c>
      <c r="D109" s="165">
        <v>255196942.84</v>
      </c>
      <c r="E109" s="166">
        <v>127.5</v>
      </c>
      <c r="F109" s="116">
        <f t="shared" si="114"/>
        <v>6.9439396309157178E-3</v>
      </c>
      <c r="G109" s="116">
        <f t="shared" si="115"/>
        <v>6.8704098554845184E-3</v>
      </c>
      <c r="H109" s="165">
        <v>256525700.94064382</v>
      </c>
      <c r="I109" s="166">
        <v>128.16</v>
      </c>
      <c r="J109" s="116">
        <f t="shared" si="116"/>
        <v>5.2067947439201918E-3</v>
      </c>
      <c r="K109" s="116">
        <f t="shared" si="117"/>
        <v>5.1764705882352676E-3</v>
      </c>
      <c r="L109" s="165">
        <v>256035768.63064384</v>
      </c>
      <c r="M109" s="166">
        <v>127.91913773759235</v>
      </c>
      <c r="N109" s="116">
        <f t="shared" si="118"/>
        <v>-1.9098761184686735E-3</v>
      </c>
      <c r="O109" s="116">
        <f t="shared" si="119"/>
        <v>-1.8793871910708939E-3</v>
      </c>
      <c r="P109" s="165">
        <v>256714277.95379451</v>
      </c>
      <c r="Q109" s="166">
        <v>128.26</v>
      </c>
      <c r="R109" s="116">
        <f t="shared" si="120"/>
        <v>2.6500567744090452E-3</v>
      </c>
      <c r="S109" s="116">
        <f t="shared" si="121"/>
        <v>2.6646697940293329E-3</v>
      </c>
      <c r="T109" s="165">
        <v>261078705.19694519</v>
      </c>
      <c r="U109" s="166">
        <v>130.43</v>
      </c>
      <c r="V109" s="116">
        <f t="shared" si="122"/>
        <v>1.7001108305850544E-2</v>
      </c>
      <c r="W109" s="116">
        <f t="shared" si="123"/>
        <v>1.6918758771246031E-2</v>
      </c>
      <c r="X109" s="165">
        <v>259251354.14009586</v>
      </c>
      <c r="Y109" s="166">
        <v>129.52000000000001</v>
      </c>
      <c r="Z109" s="116">
        <f t="shared" si="124"/>
        <v>-6.9992344089146036E-3</v>
      </c>
      <c r="AA109" s="116">
        <f t="shared" si="125"/>
        <v>-6.9769224871578358E-3</v>
      </c>
      <c r="AB109" s="165">
        <v>261777805.03324655</v>
      </c>
      <c r="AC109" s="166">
        <v>130.78</v>
      </c>
      <c r="AD109" s="116">
        <f t="shared" si="126"/>
        <v>9.745179158390925E-3</v>
      </c>
      <c r="AE109" s="116">
        <f t="shared" si="127"/>
        <v>9.7282273008028938E-3</v>
      </c>
      <c r="AF109" s="165">
        <v>258297486.28639725</v>
      </c>
      <c r="AG109" s="166">
        <v>129.04</v>
      </c>
      <c r="AH109" s="116">
        <f t="shared" si="128"/>
        <v>-1.3294934405945102E-2</v>
      </c>
      <c r="AI109" s="116">
        <f t="shared" si="129"/>
        <v>-1.3304786664627689E-2</v>
      </c>
      <c r="AJ109" s="117">
        <f t="shared" si="84"/>
        <v>2.417879210019755E-3</v>
      </c>
      <c r="AK109" s="117">
        <f t="shared" si="85"/>
        <v>2.399679995867703E-3</v>
      </c>
      <c r="AL109" s="118">
        <f t="shared" si="86"/>
        <v>1.2149610461208316E-2</v>
      </c>
      <c r="AM109" s="118">
        <f t="shared" si="87"/>
        <v>1.2078431372548958E-2</v>
      </c>
      <c r="AN109" s="119">
        <f t="shared" si="88"/>
        <v>9.6286854274858849E-3</v>
      </c>
      <c r="AO109" s="203">
        <f t="shared" si="89"/>
        <v>9.6001549716405333E-3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172130517.12</v>
      </c>
      <c r="C110" s="166">
        <v>3.7444000000000002</v>
      </c>
      <c r="D110" s="165">
        <v>172844819.91</v>
      </c>
      <c r="E110" s="166">
        <v>3.7425000000000002</v>
      </c>
      <c r="F110" s="116">
        <f t="shared" si="114"/>
        <v>4.1497742640372055E-3</v>
      </c>
      <c r="G110" s="116">
        <f t="shared" si="115"/>
        <v>-5.0742442046790217E-4</v>
      </c>
      <c r="H110" s="165">
        <v>172802425.69</v>
      </c>
      <c r="I110" s="166">
        <v>3.7307999999999999</v>
      </c>
      <c r="J110" s="116">
        <f t="shared" si="116"/>
        <v>-2.4527330366089884E-4</v>
      </c>
      <c r="K110" s="116">
        <f t="shared" si="117"/>
        <v>-3.126252505010091E-3</v>
      </c>
      <c r="L110" s="165">
        <v>171604637.19999999</v>
      </c>
      <c r="M110" s="166">
        <v>3.7027000000000001</v>
      </c>
      <c r="N110" s="116">
        <f t="shared" si="118"/>
        <v>-6.9315490521457707E-3</v>
      </c>
      <c r="O110" s="116">
        <f t="shared" si="119"/>
        <v>-7.5318966441513327E-3</v>
      </c>
      <c r="P110" s="165">
        <v>171427724.97999999</v>
      </c>
      <c r="Q110" s="166">
        <v>3.6989000000000001</v>
      </c>
      <c r="R110" s="116">
        <f t="shared" si="120"/>
        <v>-1.030929133889389E-3</v>
      </c>
      <c r="S110" s="116">
        <f t="shared" si="121"/>
        <v>-1.0262781213708984E-3</v>
      </c>
      <c r="T110" s="165">
        <v>172924135.27000001</v>
      </c>
      <c r="U110" s="166">
        <v>3.7311999999999999</v>
      </c>
      <c r="V110" s="116">
        <f t="shared" si="122"/>
        <v>8.7291031259652055E-3</v>
      </c>
      <c r="W110" s="116">
        <f t="shared" si="123"/>
        <v>8.7323258265970347E-3</v>
      </c>
      <c r="X110" s="165">
        <v>170870229.66</v>
      </c>
      <c r="Y110" s="166">
        <v>3.6884999999999999</v>
      </c>
      <c r="Z110" s="116">
        <f t="shared" si="124"/>
        <v>-1.1877495335125374E-2</v>
      </c>
      <c r="AA110" s="116">
        <f t="shared" si="125"/>
        <v>-1.1444039451114912E-2</v>
      </c>
      <c r="AB110" s="165">
        <v>172174659.53</v>
      </c>
      <c r="AC110" s="166">
        <v>3.7166999999999999</v>
      </c>
      <c r="AD110" s="116">
        <f t="shared" si="126"/>
        <v>7.6340382557896587E-3</v>
      </c>
      <c r="AE110" s="116">
        <f t="shared" si="127"/>
        <v>7.6453843025620178E-3</v>
      </c>
      <c r="AF110" s="165">
        <v>172523304.52000001</v>
      </c>
      <c r="AG110" s="166">
        <v>3.722</v>
      </c>
      <c r="AH110" s="116">
        <f t="shared" si="128"/>
        <v>2.0249494957721176E-3</v>
      </c>
      <c r="AI110" s="116">
        <f t="shared" si="129"/>
        <v>1.425996179406485E-3</v>
      </c>
      <c r="AJ110" s="117">
        <f t="shared" si="84"/>
        <v>3.0657728959284432E-4</v>
      </c>
      <c r="AK110" s="117">
        <f t="shared" si="85"/>
        <v>-7.2902310419369987E-4</v>
      </c>
      <c r="AL110" s="118">
        <f t="shared" si="86"/>
        <v>-1.8601389973237161E-3</v>
      </c>
      <c r="AM110" s="118">
        <f t="shared" si="87"/>
        <v>-5.4776219104876907E-3</v>
      </c>
      <c r="AN110" s="119">
        <f t="shared" si="88"/>
        <v>7.0233198587924079E-3</v>
      </c>
      <c r="AO110" s="203">
        <f t="shared" si="89"/>
        <v>6.8792313747834781E-3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397016131.41000003</v>
      </c>
      <c r="C111" s="166">
        <v>125.9</v>
      </c>
      <c r="D111" s="165">
        <v>406679671.45999998</v>
      </c>
      <c r="E111" s="166">
        <v>129.07</v>
      </c>
      <c r="F111" s="116">
        <f t="shared" si="114"/>
        <v>2.4340421674252773E-2</v>
      </c>
      <c r="G111" s="116">
        <f t="shared" si="115"/>
        <v>2.5178713264495532E-2</v>
      </c>
      <c r="H111" s="165">
        <v>409695976.02999997</v>
      </c>
      <c r="I111" s="166">
        <v>130.01</v>
      </c>
      <c r="J111" s="116">
        <f t="shared" si="116"/>
        <v>7.4169052000344921E-3</v>
      </c>
      <c r="K111" s="116">
        <f t="shared" si="117"/>
        <v>7.2828697605950088E-3</v>
      </c>
      <c r="L111" s="165">
        <v>413759363.92000002</v>
      </c>
      <c r="M111" s="166">
        <v>131.27000000000001</v>
      </c>
      <c r="N111" s="116">
        <f t="shared" si="118"/>
        <v>9.9180566267082493E-3</v>
      </c>
      <c r="O111" s="116">
        <f t="shared" si="119"/>
        <v>9.6915621875241862E-3</v>
      </c>
      <c r="P111" s="165">
        <v>408227043</v>
      </c>
      <c r="Q111" s="166">
        <v>131.28</v>
      </c>
      <c r="R111" s="116">
        <f t="shared" si="120"/>
        <v>-1.3370865779534806E-2</v>
      </c>
      <c r="S111" s="116">
        <f t="shared" si="121"/>
        <v>7.6178867981952495E-5</v>
      </c>
      <c r="T111" s="165">
        <v>417194037.92000002</v>
      </c>
      <c r="U111" s="166">
        <v>134.27000000000001</v>
      </c>
      <c r="V111" s="116">
        <f t="shared" si="122"/>
        <v>2.1965705295031168E-2</v>
      </c>
      <c r="W111" s="116">
        <f t="shared" si="123"/>
        <v>2.277574649603907E-2</v>
      </c>
      <c r="X111" s="165">
        <v>415082132.88</v>
      </c>
      <c r="Y111" s="166">
        <v>133.56</v>
      </c>
      <c r="Z111" s="116">
        <f t="shared" si="124"/>
        <v>-5.0621649593300148E-3</v>
      </c>
      <c r="AA111" s="116">
        <f t="shared" si="125"/>
        <v>-5.2878528338423172E-3</v>
      </c>
      <c r="AB111" s="165">
        <v>424192975.17000002</v>
      </c>
      <c r="AC111" s="166">
        <v>136.21</v>
      </c>
      <c r="AD111" s="116">
        <f t="shared" si="126"/>
        <v>2.1949492807087315E-2</v>
      </c>
      <c r="AE111" s="116">
        <f t="shared" si="127"/>
        <v>1.9841269841269882E-2</v>
      </c>
      <c r="AF111" s="165">
        <v>426833938.51999998</v>
      </c>
      <c r="AG111" s="166">
        <v>134.1</v>
      </c>
      <c r="AH111" s="116">
        <f t="shared" si="128"/>
        <v>6.2258535727555816E-3</v>
      </c>
      <c r="AI111" s="116">
        <f t="shared" si="129"/>
        <v>-1.5490786285882192E-2</v>
      </c>
      <c r="AJ111" s="117">
        <f t="shared" si="84"/>
        <v>9.1729255546255956E-3</v>
      </c>
      <c r="AK111" s="117">
        <f t="shared" si="85"/>
        <v>8.0084626622726404E-3</v>
      </c>
      <c r="AL111" s="118">
        <f t="shared" si="86"/>
        <v>4.9558088280255548E-2</v>
      </c>
      <c r="AM111" s="118">
        <f t="shared" si="87"/>
        <v>3.8971100952971266E-2</v>
      </c>
      <c r="AN111" s="119">
        <f t="shared" si="88"/>
        <v>1.3523171719615364E-2</v>
      </c>
      <c r="AO111" s="203">
        <f t="shared" si="89"/>
        <v>1.4383485795816078E-2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117298230.92</v>
      </c>
      <c r="C112" s="166">
        <v>135.89094800000001</v>
      </c>
      <c r="D112" s="165">
        <v>148673401.61000001</v>
      </c>
      <c r="E112" s="166">
        <v>142.084508</v>
      </c>
      <c r="F112" s="116">
        <f t="shared" si="114"/>
        <v>0.26748204507362583</v>
      </c>
      <c r="G112" s="116">
        <f t="shared" si="115"/>
        <v>4.5577428748234138E-2</v>
      </c>
      <c r="H112" s="165">
        <v>148251197.38999999</v>
      </c>
      <c r="I112" s="166">
        <v>141.46241599999999</v>
      </c>
      <c r="J112" s="116">
        <f t="shared" si="116"/>
        <v>-2.8398100495982091E-3</v>
      </c>
      <c r="K112" s="116">
        <f t="shared" si="117"/>
        <v>-4.3783239197338055E-3</v>
      </c>
      <c r="L112" s="165">
        <v>151233942.38999999</v>
      </c>
      <c r="M112" s="166">
        <v>141.50116700000001</v>
      </c>
      <c r="N112" s="116">
        <f t="shared" si="118"/>
        <v>2.0119533956635655E-2</v>
      </c>
      <c r="O112" s="116">
        <f t="shared" si="119"/>
        <v>2.7393141652563803E-4</v>
      </c>
      <c r="P112" s="165">
        <v>116613332.98</v>
      </c>
      <c r="Q112" s="166">
        <v>142.785214</v>
      </c>
      <c r="R112" s="116">
        <f t="shared" si="120"/>
        <v>-0.22892089475999267</v>
      </c>
      <c r="S112" s="116">
        <f t="shared" si="121"/>
        <v>9.0744622622086699E-3</v>
      </c>
      <c r="T112" s="165">
        <v>98890009.060000002</v>
      </c>
      <c r="U112" s="166">
        <v>146.26488800000001</v>
      </c>
      <c r="V112" s="116">
        <f t="shared" si="122"/>
        <v>-0.15198368374429083</v>
      </c>
      <c r="W112" s="116">
        <f t="shared" si="123"/>
        <v>2.4369988337868215E-2</v>
      </c>
      <c r="X112" s="165">
        <v>100296148.06</v>
      </c>
      <c r="Y112" s="166">
        <v>145.56823</v>
      </c>
      <c r="Z112" s="116">
        <f t="shared" si="124"/>
        <v>1.4219222076790859E-2</v>
      </c>
      <c r="AA112" s="116">
        <f t="shared" si="125"/>
        <v>-4.7629886401718878E-3</v>
      </c>
      <c r="AB112" s="165">
        <v>102484506.11</v>
      </c>
      <c r="AC112" s="166">
        <v>148.48110299999999</v>
      </c>
      <c r="AD112" s="116">
        <f t="shared" si="126"/>
        <v>2.1818964061220567E-2</v>
      </c>
      <c r="AE112" s="116">
        <f t="shared" si="127"/>
        <v>2.0010362151136895E-2</v>
      </c>
      <c r="AF112" s="165">
        <v>89835520.5</v>
      </c>
      <c r="AG112" s="166">
        <v>145.46715</v>
      </c>
      <c r="AH112" s="116">
        <f t="shared" si="128"/>
        <v>-0.1234233943267817</v>
      </c>
      <c r="AI112" s="116">
        <f t="shared" si="129"/>
        <v>-2.0298562841360269E-2</v>
      </c>
      <c r="AJ112" s="117">
        <f t="shared" si="84"/>
        <v>-2.2941002214048808E-2</v>
      </c>
      <c r="AK112" s="117">
        <f t="shared" si="85"/>
        <v>8.7332871893384505E-3</v>
      </c>
      <c r="AL112" s="118">
        <f t="shared" si="86"/>
        <v>-0.39575257223443044</v>
      </c>
      <c r="AM112" s="118">
        <f t="shared" si="87"/>
        <v>2.3807254201140663E-2</v>
      </c>
      <c r="AN112" s="119">
        <f t="shared" si="88"/>
        <v>0.1507905794056103</v>
      </c>
      <c r="AO112" s="203">
        <f t="shared" si="89"/>
        <v>2.0694232576743694E-2</v>
      </c>
      <c r="AP112" s="123"/>
      <c r="AQ112" s="121"/>
      <c r="AR112" s="125"/>
      <c r="AS112" s="122"/>
      <c r="AT112" s="122"/>
    </row>
    <row r="113" spans="1:46" s="379" customFormat="1">
      <c r="A113" s="198" t="s">
        <v>186</v>
      </c>
      <c r="B113" s="165">
        <v>1256983950.73</v>
      </c>
      <c r="C113" s="166">
        <v>2.2084999999999999</v>
      </c>
      <c r="D113" s="165">
        <v>1281240155.71</v>
      </c>
      <c r="E113" s="166">
        <v>2.2519999999999998</v>
      </c>
      <c r="F113" s="116">
        <f t="shared" si="114"/>
        <v>1.9297147720870343E-2</v>
      </c>
      <c r="G113" s="116">
        <f t="shared" si="115"/>
        <v>1.969662666968525E-2</v>
      </c>
      <c r="H113" s="165">
        <v>1298103443.27</v>
      </c>
      <c r="I113" s="166">
        <v>2.2829000000000002</v>
      </c>
      <c r="J113" s="116">
        <f t="shared" si="116"/>
        <v>1.3161691416590937E-2</v>
      </c>
      <c r="K113" s="116">
        <f t="shared" si="117"/>
        <v>1.3721136767318107E-2</v>
      </c>
      <c r="L113" s="165">
        <v>1296613250.6900001</v>
      </c>
      <c r="M113" s="166">
        <v>2.2812000000000001</v>
      </c>
      <c r="N113" s="116">
        <f t="shared" si="118"/>
        <v>-1.1479767561867332E-3</v>
      </c>
      <c r="O113" s="116">
        <f t="shared" si="119"/>
        <v>-7.4466687108503868E-4</v>
      </c>
      <c r="P113" s="165">
        <v>1282197339.1900001</v>
      </c>
      <c r="Q113" s="166">
        <v>2.2557999999999998</v>
      </c>
      <c r="R113" s="116">
        <f t="shared" si="120"/>
        <v>-1.1118127546767312E-2</v>
      </c>
      <c r="S113" s="116">
        <f t="shared" si="121"/>
        <v>-1.1134490618972606E-2</v>
      </c>
      <c r="T113" s="165">
        <v>1318911089.51</v>
      </c>
      <c r="U113" s="166">
        <v>2.3121999999999998</v>
      </c>
      <c r="V113" s="116">
        <f t="shared" si="122"/>
        <v>2.8633463194669424E-2</v>
      </c>
      <c r="W113" s="116">
        <f t="shared" si="123"/>
        <v>2.5002216508555726E-2</v>
      </c>
      <c r="X113" s="165">
        <v>1318816679.48</v>
      </c>
      <c r="Y113" s="166">
        <v>2.3151000000000002</v>
      </c>
      <c r="Z113" s="116">
        <f t="shared" si="124"/>
        <v>-7.1581800131081215E-5</v>
      </c>
      <c r="AA113" s="116">
        <f t="shared" si="125"/>
        <v>1.2542167632559238E-3</v>
      </c>
      <c r="AB113" s="165">
        <v>1334433354.1900001</v>
      </c>
      <c r="AC113" s="166">
        <v>2.3469000000000002</v>
      </c>
      <c r="AD113" s="116">
        <f t="shared" si="126"/>
        <v>1.1841429482191248E-2</v>
      </c>
      <c r="AE113" s="116">
        <f t="shared" si="127"/>
        <v>1.3735907736166925E-2</v>
      </c>
      <c r="AF113" s="420">
        <v>1313935406.2</v>
      </c>
      <c r="AG113" s="166">
        <v>2.3105000000000002</v>
      </c>
      <c r="AH113" s="116">
        <f t="shared" si="128"/>
        <v>-1.53607881020347E-2</v>
      </c>
      <c r="AI113" s="116">
        <f t="shared" si="129"/>
        <v>-1.5509821466615529E-2</v>
      </c>
      <c r="AJ113" s="117">
        <f t="shared" si="84"/>
        <v>5.6544072011502659E-3</v>
      </c>
      <c r="AK113" s="117">
        <f t="shared" si="85"/>
        <v>5.7526406860385947E-3</v>
      </c>
      <c r="AL113" s="118">
        <f t="shared" si="86"/>
        <v>2.5518440351943165E-2</v>
      </c>
      <c r="AM113" s="118">
        <f t="shared" si="87"/>
        <v>2.5976909413854551E-2</v>
      </c>
      <c r="AN113" s="119">
        <f t="shared" si="88"/>
        <v>1.5169592127891637E-2</v>
      </c>
      <c r="AO113" s="203">
        <f t="shared" si="89"/>
        <v>1.4599064161967271E-2</v>
      </c>
      <c r="AP113" s="123"/>
      <c r="AQ113" s="121"/>
      <c r="AR113" s="125"/>
      <c r="AS113" s="122"/>
      <c r="AT113" s="122"/>
    </row>
    <row r="114" spans="1:46">
      <c r="A114" s="198" t="s">
        <v>209</v>
      </c>
      <c r="B114" s="165">
        <v>0</v>
      </c>
      <c r="C114" s="166">
        <v>0</v>
      </c>
      <c r="D114" s="165">
        <v>13769524.91</v>
      </c>
      <c r="E114" s="399">
        <v>0.99709999999999999</v>
      </c>
      <c r="F114" s="116" t="e">
        <f t="shared" si="114"/>
        <v>#DIV/0!</v>
      </c>
      <c r="G114" s="116" t="e">
        <f t="shared" si="115"/>
        <v>#DIV/0!</v>
      </c>
      <c r="H114" s="165">
        <v>15760499.85</v>
      </c>
      <c r="I114" s="166">
        <v>0.98809999999999998</v>
      </c>
      <c r="J114" s="116">
        <f t="shared" si="116"/>
        <v>0.14459285654467793</v>
      </c>
      <c r="K114" s="116">
        <f t="shared" si="117"/>
        <v>-9.0261759101394126E-3</v>
      </c>
      <c r="L114" s="165">
        <v>15774582.99</v>
      </c>
      <c r="M114" s="166">
        <v>0.98899999999999999</v>
      </c>
      <c r="N114" s="116">
        <f t="shared" si="118"/>
        <v>8.9357191294923283E-4</v>
      </c>
      <c r="O114" s="116">
        <f t="shared" si="119"/>
        <v>9.1083898390852331E-4</v>
      </c>
      <c r="P114" s="165">
        <v>15783963.07</v>
      </c>
      <c r="Q114" s="166">
        <v>0.98960000000000004</v>
      </c>
      <c r="R114" s="116">
        <f t="shared" si="120"/>
        <v>5.946325177626819E-4</v>
      </c>
      <c r="S114" s="116">
        <f t="shared" si="121"/>
        <v>6.0667340748235077E-4</v>
      </c>
      <c r="T114" s="165">
        <v>14955665.17</v>
      </c>
      <c r="U114" s="166">
        <v>0.99370000000000003</v>
      </c>
      <c r="V114" s="116">
        <f t="shared" si="122"/>
        <v>-5.2477181828581174E-2</v>
      </c>
      <c r="W114" s="116">
        <f t="shared" si="123"/>
        <v>4.1430881164106629E-3</v>
      </c>
      <c r="X114" s="165">
        <v>14958742.34</v>
      </c>
      <c r="Y114" s="166">
        <v>0.99390000000000001</v>
      </c>
      <c r="Z114" s="116">
        <f t="shared" si="124"/>
        <v>2.057528010303754E-4</v>
      </c>
      <c r="AA114" s="116">
        <f t="shared" si="125"/>
        <v>2.0126798832643451E-4</v>
      </c>
      <c r="AB114" s="165">
        <v>14967565.630000001</v>
      </c>
      <c r="AC114" s="166">
        <v>0.99450000000000005</v>
      </c>
      <c r="AD114" s="116">
        <f t="shared" si="126"/>
        <v>5.8984169921874391E-4</v>
      </c>
      <c r="AE114" s="116">
        <f t="shared" si="127"/>
        <v>6.0368246302449431E-4</v>
      </c>
      <c r="AF114" s="165">
        <v>14959413.619999999</v>
      </c>
      <c r="AG114" s="166">
        <v>0.99399999999999999</v>
      </c>
      <c r="AH114" s="116">
        <f t="shared" si="128"/>
        <v>-5.4464501452809993E-4</v>
      </c>
      <c r="AI114" s="116">
        <f t="shared" si="129"/>
        <v>-5.0276520864761781E-4</v>
      </c>
      <c r="AJ114" s="117" t="e">
        <f t="shared" si="84"/>
        <v>#DIV/0!</v>
      </c>
      <c r="AK114" s="117" t="e">
        <f t="shared" si="85"/>
        <v>#DIV/0!</v>
      </c>
      <c r="AL114" s="118">
        <f t="shared" si="86"/>
        <v>8.6414652486365193E-2</v>
      </c>
      <c r="AM114" s="118">
        <f t="shared" si="87"/>
        <v>-3.1090161468257864E-3</v>
      </c>
      <c r="AN114" s="119" t="e">
        <f t="shared" si="88"/>
        <v>#DIV/0!</v>
      </c>
      <c r="AO114" s="203" t="e">
        <f t="shared" si="89"/>
        <v>#DIV/0!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28893069276.419998</v>
      </c>
      <c r="C115" s="71"/>
      <c r="D115" s="180">
        <f>SUM(D95:D114)</f>
        <v>29594543698.040005</v>
      </c>
      <c r="E115" s="71"/>
      <c r="F115" s="116">
        <f>((D115-B115)/B115)</f>
        <v>2.4278293694207448E-2</v>
      </c>
      <c r="G115" s="116"/>
      <c r="H115" s="180">
        <f>SUM(H95:H114)</f>
        <v>29456136497.55064</v>
      </c>
      <c r="I115" s="71"/>
      <c r="J115" s="116">
        <f>((H115-D115)/D115)</f>
        <v>-4.6767810276639298E-3</v>
      </c>
      <c r="K115" s="116"/>
      <c r="L115" s="180">
        <f>SUM(L95:L114)</f>
        <v>29632958911.520641</v>
      </c>
      <c r="M115" s="71"/>
      <c r="N115" s="116">
        <f>((L115-H115)/H115)</f>
        <v>6.002905845602138E-3</v>
      </c>
      <c r="O115" s="116"/>
      <c r="P115" s="180">
        <f>SUM(P95:P114)</f>
        <v>29799600911.113796</v>
      </c>
      <c r="Q115" s="71"/>
      <c r="R115" s="116">
        <f>((P115-L115)/L115)</f>
        <v>5.6235356074539073E-3</v>
      </c>
      <c r="S115" s="116"/>
      <c r="T115" s="180">
        <f>SUM(T95:T114)</f>
        <v>30356746627.496941</v>
      </c>
      <c r="U115" s="71"/>
      <c r="V115" s="116">
        <f>((T115-P115)/P115)</f>
        <v>1.8696415366266071E-2</v>
      </c>
      <c r="W115" s="116"/>
      <c r="X115" s="180">
        <f>SUM(X95:X114)</f>
        <v>30186886129.4701</v>
      </c>
      <c r="Y115" s="71"/>
      <c r="Z115" s="116">
        <f>((X115-T115)/T115)</f>
        <v>-5.5954776745733908E-3</v>
      </c>
      <c r="AA115" s="116"/>
      <c r="AB115" s="180">
        <f>SUM(AB95:AB114)</f>
        <v>30522533194.753242</v>
      </c>
      <c r="AC115" s="71"/>
      <c r="AD115" s="116">
        <f>((AB115-X115)/X115)</f>
        <v>1.111896947050345E-2</v>
      </c>
      <c r="AE115" s="116"/>
      <c r="AF115" s="180">
        <f>SUM(AF95:AF114)</f>
        <v>30287495985.1064</v>
      </c>
      <c r="AG115" s="71"/>
      <c r="AH115" s="116">
        <f>((AF115-AB115)/AB115)</f>
        <v>-7.7004489813199822E-3</v>
      </c>
      <c r="AI115" s="116"/>
      <c r="AJ115" s="117">
        <f t="shared" si="84"/>
        <v>5.9684265375594637E-3</v>
      </c>
      <c r="AK115" s="117"/>
      <c r="AL115" s="118">
        <f t="shared" si="86"/>
        <v>2.341486640702245E-2</v>
      </c>
      <c r="AM115" s="118"/>
      <c r="AN115" s="119">
        <f t="shared" si="88"/>
        <v>1.1697274705081176E-2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597756270.98000002</v>
      </c>
      <c r="C117" s="373">
        <v>13.3775</v>
      </c>
      <c r="D117" s="173">
        <v>611535678.27999997</v>
      </c>
      <c r="E117" s="373">
        <v>13.5945</v>
      </c>
      <c r="F117" s="116">
        <f t="shared" ref="F117:G123" si="130">((D117-B117)/B117)</f>
        <v>2.3051882462745404E-2</v>
      </c>
      <c r="G117" s="116">
        <f t="shared" si="130"/>
        <v>1.6221267052887352E-2</v>
      </c>
      <c r="H117" s="173">
        <v>618388873.04999995</v>
      </c>
      <c r="I117" s="373">
        <v>13.7041</v>
      </c>
      <c r="J117" s="116">
        <f t="shared" ref="J117:J123" si="131">((H117-D117)/D117)</f>
        <v>1.1206533017460597E-2</v>
      </c>
      <c r="K117" s="116">
        <f t="shared" ref="K117:K123" si="132">((I117-E117)/E117)</f>
        <v>8.0620839310015339E-3</v>
      </c>
      <c r="L117" s="173">
        <v>617909760.00999999</v>
      </c>
      <c r="M117" s="373">
        <v>13.3873</v>
      </c>
      <c r="N117" s="116">
        <f t="shared" ref="N117:N123" si="133">((L117-H117)/H117)</f>
        <v>-7.747762951116733E-4</v>
      </c>
      <c r="O117" s="116">
        <f t="shared" ref="O117:O123" si="134">((M117-I117)/I117)</f>
        <v>-2.3117169314292849E-2</v>
      </c>
      <c r="P117" s="173">
        <v>607925914.69000006</v>
      </c>
      <c r="Q117" s="373">
        <v>13.7676</v>
      </c>
      <c r="R117" s="116">
        <f t="shared" ref="R117:R123" si="135">((P117-L117)/L117)</f>
        <v>-1.6157448815565495E-2</v>
      </c>
      <c r="S117" s="116">
        <f t="shared" ref="S117:S123" si="136">((Q117-M117)/M117)</f>
        <v>2.8407520560531255E-2</v>
      </c>
      <c r="T117" s="173">
        <v>920707721.29999995</v>
      </c>
      <c r="U117" s="373">
        <v>14.006399999999999</v>
      </c>
      <c r="V117" s="116">
        <f t="shared" ref="V117:V123" si="137">((T117-P117)/P117)</f>
        <v>0.51450645391469596</v>
      </c>
      <c r="W117" s="116">
        <f t="shared" ref="W117:W123" si="138">((U117-Q117)/Q117)</f>
        <v>1.7345071036346166E-2</v>
      </c>
      <c r="X117" s="173">
        <v>617978998.25999999</v>
      </c>
      <c r="Y117" s="373">
        <v>13.996499999999999</v>
      </c>
      <c r="Z117" s="116">
        <f t="shared" ref="Z117:Z123" si="139">((X117-T117)/T117)</f>
        <v>-0.32880002636728184</v>
      </c>
      <c r="AA117" s="116">
        <f t="shared" ref="AA117:AA123" si="140">((Y117-U117)/U117)</f>
        <v>-7.068197395476368E-4</v>
      </c>
      <c r="AB117" s="173">
        <v>621794687.03999996</v>
      </c>
      <c r="AC117" s="373">
        <v>14.1035</v>
      </c>
      <c r="AD117" s="116">
        <f t="shared" ref="AD117:AD123" si="141">((AB117-X117)/X117)</f>
        <v>6.1744635185718901E-3</v>
      </c>
      <c r="AE117" s="116">
        <f t="shared" ref="AE117:AE123" si="142">((AC117-Y117)/Y117)</f>
        <v>7.6447683349409566E-3</v>
      </c>
      <c r="AF117" s="173">
        <v>612994813.14999998</v>
      </c>
      <c r="AG117" s="373">
        <v>13.902799999999999</v>
      </c>
      <c r="AH117" s="116">
        <f t="shared" ref="AH117:AH123" si="143">((AF117-AB117)/AB117)</f>
        <v>-1.4152378708623303E-2</v>
      </c>
      <c r="AI117" s="116">
        <f t="shared" ref="AI117:AI123" si="144">((AG117-AC117)/AC117)</f>
        <v>-1.4230510157053299E-2</v>
      </c>
      <c r="AJ117" s="117">
        <f t="shared" si="84"/>
        <v>2.438183784086145E-2</v>
      </c>
      <c r="AK117" s="117">
        <f t="shared" si="85"/>
        <v>4.953276463101685E-3</v>
      </c>
      <c r="AL117" s="118">
        <f t="shared" si="86"/>
        <v>2.3860175649995682E-3</v>
      </c>
      <c r="AM117" s="118">
        <f t="shared" si="87"/>
        <v>2.2678289013939396E-2</v>
      </c>
      <c r="AN117" s="119">
        <f t="shared" si="88"/>
        <v>0.22966671792209598</v>
      </c>
      <c r="AO117" s="203">
        <f t="shared" si="89"/>
        <v>1.7052602848999645E-2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2780087070.6999998</v>
      </c>
      <c r="C118" s="373">
        <v>1.39</v>
      </c>
      <c r="D118" s="173">
        <v>2848891160.9400001</v>
      </c>
      <c r="E118" s="373">
        <v>1.43</v>
      </c>
      <c r="F118" s="116">
        <f t="shared" si="130"/>
        <v>2.4748897602935877E-2</v>
      </c>
      <c r="G118" s="116">
        <f t="shared" si="130"/>
        <v>2.8776978417266216E-2</v>
      </c>
      <c r="H118" s="173">
        <v>2840032602.6599998</v>
      </c>
      <c r="I118" s="373">
        <v>1.42</v>
      </c>
      <c r="J118" s="116">
        <f t="shared" si="131"/>
        <v>-3.1094758555385818E-3</v>
      </c>
      <c r="K118" s="116">
        <f t="shared" si="132"/>
        <v>-6.9930069930069999E-3</v>
      </c>
      <c r="L118" s="173">
        <v>2924144370.71</v>
      </c>
      <c r="M118" s="373">
        <v>1.46</v>
      </c>
      <c r="N118" s="116">
        <f t="shared" si="133"/>
        <v>2.9616479744359398E-2</v>
      </c>
      <c r="O118" s="116">
        <f t="shared" si="134"/>
        <v>2.8169014084507067E-2</v>
      </c>
      <c r="P118" s="173">
        <v>2950035421.3099999</v>
      </c>
      <c r="Q118" s="373">
        <v>1.45</v>
      </c>
      <c r="R118" s="116">
        <f t="shared" si="135"/>
        <v>8.8542312956023436E-3</v>
      </c>
      <c r="S118" s="116">
        <f t="shared" si="136"/>
        <v>-6.8493150684931572E-3</v>
      </c>
      <c r="T118" s="173">
        <v>2990524432.8699999</v>
      </c>
      <c r="U118" s="373">
        <v>1.47</v>
      </c>
      <c r="V118" s="116">
        <f t="shared" si="137"/>
        <v>1.3724923866175239E-2</v>
      </c>
      <c r="W118" s="116">
        <f t="shared" si="138"/>
        <v>1.3793103448275874E-2</v>
      </c>
      <c r="X118" s="173">
        <v>2941231491.2399998</v>
      </c>
      <c r="Y118" s="373">
        <v>1.47</v>
      </c>
      <c r="Z118" s="116">
        <f t="shared" si="139"/>
        <v>-1.6483042602228059E-2</v>
      </c>
      <c r="AA118" s="116">
        <f t="shared" si="140"/>
        <v>0</v>
      </c>
      <c r="AB118" s="173">
        <v>2980180011.5599999</v>
      </c>
      <c r="AC118" s="373">
        <v>1.49</v>
      </c>
      <c r="AD118" s="116">
        <f t="shared" si="141"/>
        <v>1.3242249185758509E-2</v>
      </c>
      <c r="AE118" s="116">
        <f t="shared" si="142"/>
        <v>1.360544217687076E-2</v>
      </c>
      <c r="AF118" s="173">
        <v>2955815334.6900001</v>
      </c>
      <c r="AG118" s="373">
        <v>1.48</v>
      </c>
      <c r="AH118" s="116">
        <f t="shared" si="143"/>
        <v>-8.175572205534656E-3</v>
      </c>
      <c r="AI118" s="116">
        <f t="shared" si="144"/>
        <v>-6.7114093959731603E-3</v>
      </c>
      <c r="AJ118" s="117">
        <f t="shared" si="84"/>
        <v>7.8023363789412577E-3</v>
      </c>
      <c r="AK118" s="117">
        <f t="shared" si="85"/>
        <v>7.9738508336808251E-3</v>
      </c>
      <c r="AL118" s="118">
        <f t="shared" si="86"/>
        <v>3.7531856329225316E-2</v>
      </c>
      <c r="AM118" s="118">
        <f t="shared" si="87"/>
        <v>3.4965034965034995E-2</v>
      </c>
      <c r="AN118" s="119">
        <f t="shared" si="88"/>
        <v>1.600428427517573E-2</v>
      </c>
      <c r="AO118" s="203">
        <f t="shared" si="89"/>
        <v>1.525575068965202E-2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1481298751.1300001</v>
      </c>
      <c r="C119" s="169">
        <v>1.1100000000000001</v>
      </c>
      <c r="D119" s="169">
        <v>1532166273.6600001</v>
      </c>
      <c r="E119" s="169">
        <v>1.1499999999999999</v>
      </c>
      <c r="F119" s="116">
        <f t="shared" si="130"/>
        <v>3.43398132829019E-2</v>
      </c>
      <c r="G119" s="116">
        <f t="shared" si="130"/>
        <v>3.6036036036035862E-2</v>
      </c>
      <c r="H119" s="169">
        <v>1549427252.3099999</v>
      </c>
      <c r="I119" s="169">
        <v>1.1599999999999999</v>
      </c>
      <c r="J119" s="116">
        <f t="shared" si="131"/>
        <v>1.1265734631246822E-2</v>
      </c>
      <c r="K119" s="116">
        <f t="shared" si="132"/>
        <v>8.6956521739130523E-3</v>
      </c>
      <c r="L119" s="169">
        <v>1566587657.9000001</v>
      </c>
      <c r="M119" s="169">
        <v>1.18</v>
      </c>
      <c r="N119" s="116">
        <f t="shared" si="133"/>
        <v>1.107532190647619E-2</v>
      </c>
      <c r="O119" s="116">
        <f t="shared" si="134"/>
        <v>1.7241379310344845E-2</v>
      </c>
      <c r="P119" s="169">
        <v>1585772449.3699999</v>
      </c>
      <c r="Q119" s="169">
        <v>1.19</v>
      </c>
      <c r="R119" s="116">
        <f t="shared" si="135"/>
        <v>1.2246229167742116E-2</v>
      </c>
      <c r="S119" s="116">
        <f t="shared" si="136"/>
        <v>8.4745762711864493E-3</v>
      </c>
      <c r="T119" s="169">
        <v>1623282357.6199999</v>
      </c>
      <c r="U119" s="169">
        <v>1.22</v>
      </c>
      <c r="V119" s="116">
        <f t="shared" si="137"/>
        <v>2.3654029469929335E-2</v>
      </c>
      <c r="W119" s="116">
        <f t="shared" si="138"/>
        <v>2.521008403361347E-2</v>
      </c>
      <c r="X119" s="169">
        <v>1625797902.0799999</v>
      </c>
      <c r="Y119" s="169">
        <v>1.22</v>
      </c>
      <c r="Z119" s="116">
        <f t="shared" si="139"/>
        <v>1.5496653728734179E-3</v>
      </c>
      <c r="AA119" s="116">
        <f t="shared" si="140"/>
        <v>0</v>
      </c>
      <c r="AB119" s="169">
        <v>1646121074.8299999</v>
      </c>
      <c r="AC119" s="169">
        <v>1.24</v>
      </c>
      <c r="AD119" s="116">
        <f t="shared" si="141"/>
        <v>1.2500429926744959E-2</v>
      </c>
      <c r="AE119" s="116">
        <f t="shared" si="142"/>
        <v>1.6393442622950834E-2</v>
      </c>
      <c r="AF119" s="169">
        <v>1618524582.3900001</v>
      </c>
      <c r="AG119" s="169">
        <v>1.22</v>
      </c>
      <c r="AH119" s="116">
        <f t="shared" si="143"/>
        <v>-1.676455812513657E-2</v>
      </c>
      <c r="AI119" s="116">
        <f t="shared" si="144"/>
        <v>-1.612903225806453E-2</v>
      </c>
      <c r="AJ119" s="117">
        <f t="shared" si="84"/>
        <v>1.1233333204097274E-2</v>
      </c>
      <c r="AK119" s="117">
        <f t="shared" si="85"/>
        <v>1.1990267273747498E-2</v>
      </c>
      <c r="AL119" s="118">
        <f t="shared" si="86"/>
        <v>5.6363535873759626E-2</v>
      </c>
      <c r="AM119" s="118">
        <f t="shared" si="87"/>
        <v>6.0869565217391362E-2</v>
      </c>
      <c r="AN119" s="119">
        <f t="shared" si="88"/>
        <v>1.4968996381424439E-2</v>
      </c>
      <c r="AO119" s="203">
        <f t="shared" si="89"/>
        <v>1.5845687870602056E-2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352951704.11000001</v>
      </c>
      <c r="C120" s="169">
        <v>34.588099999999997</v>
      </c>
      <c r="D120" s="169">
        <v>357371625.29000002</v>
      </c>
      <c r="E120" s="169">
        <v>34.815899999999999</v>
      </c>
      <c r="F120" s="116">
        <f t="shared" si="130"/>
        <v>1.2522736477913438E-2</v>
      </c>
      <c r="G120" s="116">
        <f t="shared" si="130"/>
        <v>6.5860801836470353E-3</v>
      </c>
      <c r="H120" s="169">
        <v>361801319.07999998</v>
      </c>
      <c r="I120" s="169">
        <v>35.429400000000001</v>
      </c>
      <c r="J120" s="116">
        <f t="shared" si="131"/>
        <v>1.2395202854746381E-2</v>
      </c>
      <c r="K120" s="116">
        <f t="shared" si="132"/>
        <v>1.7621259252238258E-2</v>
      </c>
      <c r="L120" s="169">
        <v>358963764.81999999</v>
      </c>
      <c r="M120" s="169">
        <v>35.459200000000003</v>
      </c>
      <c r="N120" s="116">
        <f t="shared" si="133"/>
        <v>-7.8428521687411608E-3</v>
      </c>
      <c r="O120" s="116">
        <f t="shared" si="134"/>
        <v>8.4110936115208278E-4</v>
      </c>
      <c r="P120" s="169">
        <v>358820848.51999998</v>
      </c>
      <c r="Q120" s="169">
        <v>35.110999999999997</v>
      </c>
      <c r="R120" s="116">
        <f t="shared" si="135"/>
        <v>-3.9813572846740216E-4</v>
      </c>
      <c r="S120" s="116">
        <f t="shared" si="136"/>
        <v>-9.8197364858768829E-3</v>
      </c>
      <c r="T120" s="169">
        <v>360257854.56</v>
      </c>
      <c r="U120" s="169">
        <v>35.846299999999999</v>
      </c>
      <c r="V120" s="116">
        <f t="shared" si="137"/>
        <v>4.00480085236721E-3</v>
      </c>
      <c r="W120" s="116">
        <f t="shared" si="138"/>
        <v>2.094215488023703E-2</v>
      </c>
      <c r="X120" s="169">
        <v>371962691.99000001</v>
      </c>
      <c r="Y120" s="169">
        <v>37.052799999999998</v>
      </c>
      <c r="Z120" s="116">
        <f t="shared" si="139"/>
        <v>3.2490165812750091E-2</v>
      </c>
      <c r="AA120" s="116">
        <f t="shared" si="140"/>
        <v>3.3657588091378983E-2</v>
      </c>
      <c r="AB120" s="169">
        <v>368737684.66000003</v>
      </c>
      <c r="AC120" s="169">
        <v>36.901899999999998</v>
      </c>
      <c r="AD120" s="116">
        <f t="shared" si="141"/>
        <v>-8.6702440848198982E-3</v>
      </c>
      <c r="AE120" s="116">
        <f t="shared" si="142"/>
        <v>-4.072566715605839E-3</v>
      </c>
      <c r="AF120" s="169">
        <v>368737684.66000003</v>
      </c>
      <c r="AG120" s="169">
        <v>36.901899999999998</v>
      </c>
      <c r="AH120" s="116">
        <f t="shared" si="143"/>
        <v>0</v>
      </c>
      <c r="AI120" s="116">
        <f t="shared" si="144"/>
        <v>0</v>
      </c>
      <c r="AJ120" s="117">
        <f t="shared" si="84"/>
        <v>5.5627092519685822E-3</v>
      </c>
      <c r="AK120" s="117">
        <f t="shared" si="85"/>
        <v>8.2194860708963337E-3</v>
      </c>
      <c r="AL120" s="118">
        <f t="shared" si="86"/>
        <v>3.1804593777630417E-2</v>
      </c>
      <c r="AM120" s="118">
        <f t="shared" si="87"/>
        <v>5.9915153708506703E-2</v>
      </c>
      <c r="AN120" s="119">
        <f t="shared" si="88"/>
        <v>1.347697183042542E-2</v>
      </c>
      <c r="AO120" s="203">
        <f t="shared" si="89"/>
        <v>1.4631342073400716E-2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217965222.83000001</v>
      </c>
      <c r="C121" s="177">
        <v>203.9</v>
      </c>
      <c r="D121" s="165">
        <v>223740839.47</v>
      </c>
      <c r="E121" s="177">
        <v>210.24</v>
      </c>
      <c r="F121" s="116">
        <f t="shared" si="130"/>
        <v>2.6497881473984613E-2</v>
      </c>
      <c r="G121" s="116">
        <f t="shared" si="130"/>
        <v>3.1093673369298691E-2</v>
      </c>
      <c r="H121" s="165">
        <v>224850736.72999999</v>
      </c>
      <c r="I121" s="177">
        <v>213.49</v>
      </c>
      <c r="J121" s="116">
        <f t="shared" si="131"/>
        <v>4.9606377746196379E-3</v>
      </c>
      <c r="K121" s="116">
        <f t="shared" si="132"/>
        <v>1.5458523592085235E-2</v>
      </c>
      <c r="L121" s="165">
        <v>231578959.25999999</v>
      </c>
      <c r="M121" s="177">
        <v>219.87</v>
      </c>
      <c r="N121" s="116">
        <f t="shared" si="133"/>
        <v>2.9923061973682694E-2</v>
      </c>
      <c r="O121" s="116">
        <f t="shared" si="134"/>
        <v>2.9884303714459669E-2</v>
      </c>
      <c r="P121" s="165">
        <v>234259014.71000001</v>
      </c>
      <c r="Q121" s="177">
        <v>220</v>
      </c>
      <c r="R121" s="116">
        <f t="shared" si="135"/>
        <v>1.1572966121637359E-2</v>
      </c>
      <c r="S121" s="116">
        <f t="shared" si="136"/>
        <v>5.9125847091461069E-4</v>
      </c>
      <c r="T121" s="165">
        <v>245776990.36000001</v>
      </c>
      <c r="U121" s="177">
        <v>225.42</v>
      </c>
      <c r="V121" s="116">
        <f t="shared" si="137"/>
        <v>4.9167694418328522E-2</v>
      </c>
      <c r="W121" s="116">
        <f t="shared" si="138"/>
        <v>2.4636363636363578E-2</v>
      </c>
      <c r="X121" s="165">
        <v>260516248.71000001</v>
      </c>
      <c r="Y121" s="177">
        <v>224.36</v>
      </c>
      <c r="Z121" s="116">
        <f t="shared" si="139"/>
        <v>5.997004979355787E-2</v>
      </c>
      <c r="AA121" s="116">
        <f t="shared" si="140"/>
        <v>-4.70233342205649E-3</v>
      </c>
      <c r="AB121" s="165">
        <v>263113992.13999999</v>
      </c>
      <c r="AC121" s="177">
        <v>225.92</v>
      </c>
      <c r="AD121" s="116">
        <f t="shared" si="141"/>
        <v>9.9715217106926737E-3</v>
      </c>
      <c r="AE121" s="116">
        <f t="shared" si="142"/>
        <v>6.9531110714921279E-3</v>
      </c>
      <c r="AF121" s="165">
        <v>263861568.02000001</v>
      </c>
      <c r="AG121" s="177">
        <v>223</v>
      </c>
      <c r="AH121" s="116">
        <f t="shared" si="143"/>
        <v>2.8412623514231365E-3</v>
      </c>
      <c r="AI121" s="116">
        <f t="shared" si="144"/>
        <v>-1.29249291784702E-2</v>
      </c>
      <c r="AJ121" s="117">
        <f t="shared" si="84"/>
        <v>2.4363134452240812E-2</v>
      </c>
      <c r="AK121" s="117">
        <f t="shared" si="85"/>
        <v>1.1373746406760903E-2</v>
      </c>
      <c r="AL121" s="118">
        <f t="shared" si="86"/>
        <v>0.1793178600967015</v>
      </c>
      <c r="AM121" s="118">
        <f t="shared" si="87"/>
        <v>6.0692541856925374E-2</v>
      </c>
      <c r="AN121" s="119">
        <f t="shared" si="88"/>
        <v>2.1142183065420959E-2</v>
      </c>
      <c r="AO121" s="203">
        <f t="shared" si="89"/>
        <v>1.6513062848177579E-2</v>
      </c>
      <c r="AP121" s="123"/>
      <c r="AQ121" s="121"/>
      <c r="AR121" s="125"/>
      <c r="AS121" s="122"/>
      <c r="AT121" s="122"/>
    </row>
    <row r="122" spans="1:46" s="379" customFormat="1">
      <c r="A122" s="198" t="s">
        <v>185</v>
      </c>
      <c r="B122" s="165">
        <v>4936616086.1300001</v>
      </c>
      <c r="C122" s="177">
        <v>111</v>
      </c>
      <c r="D122" s="165">
        <v>4936616086.1300001</v>
      </c>
      <c r="E122" s="177">
        <v>111</v>
      </c>
      <c r="F122" s="116">
        <f t="shared" si="130"/>
        <v>0</v>
      </c>
      <c r="G122" s="116">
        <f t="shared" si="130"/>
        <v>0</v>
      </c>
      <c r="H122" s="165">
        <v>5989135497.1000004</v>
      </c>
      <c r="I122" s="177">
        <v>110.07</v>
      </c>
      <c r="J122" s="116">
        <f t="shared" ref="J122" si="145">((H122-D122)/D122)</f>
        <v>0.21320665666653249</v>
      </c>
      <c r="K122" s="116">
        <f t="shared" ref="K122" si="146">((I122-E122)/E122)</f>
        <v>-8.3783783783784403E-3</v>
      </c>
      <c r="L122" s="165">
        <v>6785734572.2600002</v>
      </c>
      <c r="M122" s="177">
        <v>111.57</v>
      </c>
      <c r="N122" s="116">
        <f t="shared" ref="N122" si="147">((L122-H122)/H122)</f>
        <v>0.13300735566021527</v>
      </c>
      <c r="O122" s="116">
        <f t="shared" ref="O122" si="148">((M122-I122)/I122)</f>
        <v>1.3627691469065142E-2</v>
      </c>
      <c r="P122" s="165">
        <v>7322739392.6400003</v>
      </c>
      <c r="Q122" s="177">
        <v>111.68</v>
      </c>
      <c r="R122" s="116">
        <f t="shared" ref="R122" si="149">((P122-L122)/L122)</f>
        <v>7.9137315888432952E-2</v>
      </c>
      <c r="S122" s="116">
        <f t="shared" ref="S122" si="150">((Q122-M122)/M122)</f>
        <v>9.8592811687741905E-4</v>
      </c>
      <c r="T122" s="165">
        <v>8398605415.1400003</v>
      </c>
      <c r="U122" s="177">
        <v>111.58</v>
      </c>
      <c r="V122" s="116">
        <f t="shared" ref="V122" si="151">((T122-P122)/P122)</f>
        <v>0.1469212496598391</v>
      </c>
      <c r="W122" s="116">
        <f t="shared" ref="W122" si="152">((U122-Q122)/Q122)</f>
        <v>-8.954154727794459E-4</v>
      </c>
      <c r="X122" s="165">
        <v>8755153472.1299992</v>
      </c>
      <c r="Y122" s="177">
        <v>111.95</v>
      </c>
      <c r="Z122" s="116">
        <f t="shared" si="139"/>
        <v>4.2453245433730781E-2</v>
      </c>
      <c r="AA122" s="116">
        <f t="shared" si="140"/>
        <v>3.3160064527693544E-3</v>
      </c>
      <c r="AB122" s="165">
        <v>8751127200.8700008</v>
      </c>
      <c r="AC122" s="177">
        <v>110.97</v>
      </c>
      <c r="AD122" s="116">
        <f t="shared" si="141"/>
        <v>-4.5987443541852495E-4</v>
      </c>
      <c r="AE122" s="116">
        <f t="shared" si="142"/>
        <v>-8.7539079946405002E-3</v>
      </c>
      <c r="AF122" s="165">
        <v>8893367914.3500004</v>
      </c>
      <c r="AG122" s="177">
        <v>110.78</v>
      </c>
      <c r="AH122" s="116">
        <f t="shared" si="143"/>
        <v>1.6253987653825734E-2</v>
      </c>
      <c r="AI122" s="116">
        <f t="shared" si="144"/>
        <v>-1.7121744615661687E-3</v>
      </c>
      <c r="AJ122" s="117">
        <f t="shared" si="84"/>
        <v>7.8814992065894721E-2</v>
      </c>
      <c r="AK122" s="117">
        <f t="shared" si="85"/>
        <v>-2.2628128358158006E-4</v>
      </c>
      <c r="AL122" s="118">
        <f t="shared" si="86"/>
        <v>0.80151094579482429</v>
      </c>
      <c r="AM122" s="118">
        <f t="shared" si="87"/>
        <v>-1.9819819819819717E-3</v>
      </c>
      <c r="AN122" s="119">
        <f t="shared" si="88"/>
        <v>7.8711826418094155E-2</v>
      </c>
      <c r="AO122" s="203">
        <f t="shared" si="89"/>
        <v>7.0491513344691373E-3</v>
      </c>
      <c r="AP122" s="123"/>
      <c r="AQ122" s="121"/>
      <c r="AR122" s="125"/>
      <c r="AS122" s="122"/>
      <c r="AT122" s="122"/>
    </row>
    <row r="123" spans="1:46">
      <c r="A123" s="198" t="s">
        <v>220</v>
      </c>
      <c r="B123" s="165">
        <v>0</v>
      </c>
      <c r="C123" s="177">
        <v>0</v>
      </c>
      <c r="D123" s="165">
        <v>0</v>
      </c>
      <c r="E123" s="177">
        <v>0</v>
      </c>
      <c r="F123" s="116" t="e">
        <f t="shared" si="130"/>
        <v>#DIV/0!</v>
      </c>
      <c r="G123" s="116" t="e">
        <f t="shared" si="130"/>
        <v>#DIV/0!</v>
      </c>
      <c r="H123" s="165">
        <v>0</v>
      </c>
      <c r="I123" s="177">
        <v>0</v>
      </c>
      <c r="J123" s="116" t="e">
        <f t="shared" si="131"/>
        <v>#DIV/0!</v>
      </c>
      <c r="K123" s="116" t="e">
        <f t="shared" si="132"/>
        <v>#DIV/0!</v>
      </c>
      <c r="L123" s="165">
        <v>0</v>
      </c>
      <c r="M123" s="177">
        <v>0</v>
      </c>
      <c r="N123" s="116" t="e">
        <f t="shared" si="133"/>
        <v>#DIV/0!</v>
      </c>
      <c r="O123" s="116" t="e">
        <f t="shared" si="134"/>
        <v>#DIV/0!</v>
      </c>
      <c r="P123" s="165">
        <v>0</v>
      </c>
      <c r="Q123" s="177">
        <v>0</v>
      </c>
      <c r="R123" s="116" t="e">
        <f t="shared" si="135"/>
        <v>#DIV/0!</v>
      </c>
      <c r="S123" s="116" t="e">
        <f t="shared" si="136"/>
        <v>#DIV/0!</v>
      </c>
      <c r="T123" s="165">
        <v>0</v>
      </c>
      <c r="U123" s="177">
        <v>0</v>
      </c>
      <c r="V123" s="116" t="e">
        <f t="shared" si="137"/>
        <v>#DIV/0!</v>
      </c>
      <c r="W123" s="116" t="e">
        <f t="shared" si="138"/>
        <v>#DIV/0!</v>
      </c>
      <c r="X123" s="165">
        <v>253106720</v>
      </c>
      <c r="Y123" s="177">
        <v>1.0096000000000001</v>
      </c>
      <c r="Z123" s="116" t="e">
        <f t="shared" si="139"/>
        <v>#DIV/0!</v>
      </c>
      <c r="AA123" s="116" t="e">
        <f t="shared" si="140"/>
        <v>#DIV/0!</v>
      </c>
      <c r="AB123" s="165">
        <v>576808032.24000001</v>
      </c>
      <c r="AC123" s="177">
        <v>1.0169999999999999</v>
      </c>
      <c r="AD123" s="116">
        <f t="shared" si="141"/>
        <v>1.2789123585497848</v>
      </c>
      <c r="AE123" s="116">
        <f t="shared" si="142"/>
        <v>7.3296354992074594E-3</v>
      </c>
      <c r="AF123" s="165">
        <v>598554009.38999999</v>
      </c>
      <c r="AG123" s="177">
        <v>1.0181</v>
      </c>
      <c r="AH123" s="116">
        <f t="shared" si="143"/>
        <v>3.7700544955226706E-2</v>
      </c>
      <c r="AI123" s="116">
        <f t="shared" si="144"/>
        <v>1.081612586037464E-3</v>
      </c>
      <c r="AJ123" s="117" t="e">
        <f t="shared" si="84"/>
        <v>#DIV/0!</v>
      </c>
      <c r="AK123" s="117" t="e">
        <f t="shared" si="85"/>
        <v>#DIV/0!</v>
      </c>
      <c r="AL123" s="118" t="e">
        <f t="shared" si="86"/>
        <v>#DIV/0!</v>
      </c>
      <c r="AM123" s="118" t="e">
        <f t="shared" si="87"/>
        <v>#DIV/0!</v>
      </c>
      <c r="AN123" s="119" t="e">
        <f t="shared" si="88"/>
        <v>#DIV/0!</v>
      </c>
      <c r="AO123" s="203" t="e">
        <f t="shared" si="89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10366675105.879999</v>
      </c>
      <c r="C124" s="172"/>
      <c r="D124" s="181">
        <f>SUM(D117:D123)</f>
        <v>10510321663.77</v>
      </c>
      <c r="E124" s="172"/>
      <c r="F124" s="116">
        <f>((D124-B124)/B124)</f>
        <v>1.3856569866699564E-2</v>
      </c>
      <c r="G124" s="116"/>
      <c r="H124" s="181">
        <f>SUM(H117:H123)</f>
        <v>11583636280.93</v>
      </c>
      <c r="I124" s="172"/>
      <c r="J124" s="116">
        <f>((H124-D124)/D124)</f>
        <v>0.10212005412353928</v>
      </c>
      <c r="K124" s="116"/>
      <c r="L124" s="181">
        <f>SUM(L117:L123)</f>
        <v>12484919084.960001</v>
      </c>
      <c r="M124" s="172"/>
      <c r="N124" s="116">
        <f>((L124-H124)/H124)</f>
        <v>7.7806552465202281E-2</v>
      </c>
      <c r="O124" s="116"/>
      <c r="P124" s="181">
        <f>SUM(P117:P123)</f>
        <v>13059553041.24</v>
      </c>
      <c r="Q124" s="172"/>
      <c r="R124" s="116">
        <f>((P124-L124)/L124)</f>
        <v>4.6026245934764086E-2</v>
      </c>
      <c r="S124" s="116"/>
      <c r="T124" s="181">
        <f>SUM(T117:T123)</f>
        <v>14539154771.85</v>
      </c>
      <c r="U124" s="172"/>
      <c r="V124" s="116">
        <f>((T124-P124)/P124)</f>
        <v>0.11329650608544203</v>
      </c>
      <c r="W124" s="116"/>
      <c r="X124" s="181">
        <f>SUM(X117:X123)</f>
        <v>14825747524.41</v>
      </c>
      <c r="Y124" s="172"/>
      <c r="Z124" s="116">
        <f>((X124-T124)/T124)</f>
        <v>1.9711789100346214E-2</v>
      </c>
      <c r="AA124" s="116"/>
      <c r="AB124" s="181">
        <f>SUM(AB117:AB123)</f>
        <v>15207882683.340002</v>
      </c>
      <c r="AC124" s="172"/>
      <c r="AD124" s="116">
        <f>((AB124-X124)/X124)</f>
        <v>2.5775102287478723E-2</v>
      </c>
      <c r="AE124" s="116"/>
      <c r="AF124" s="181">
        <f>SUM(AF117:AF123)</f>
        <v>15311855906.650002</v>
      </c>
      <c r="AG124" s="172"/>
      <c r="AH124" s="116">
        <f>((AF124-AB124)/AB124)</f>
        <v>6.8367980918146156E-3</v>
      </c>
      <c r="AI124" s="116"/>
      <c r="AJ124" s="117">
        <f t="shared" si="84"/>
        <v>5.0678702244410845E-2</v>
      </c>
      <c r="AK124" s="117"/>
      <c r="AL124" s="118">
        <f t="shared" si="86"/>
        <v>0.45683989477042458</v>
      </c>
      <c r="AM124" s="118"/>
      <c r="AN124" s="119">
        <f t="shared" si="88"/>
        <v>4.1716541154721683E-2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1477100079932.5444</v>
      </c>
      <c r="C125" s="97"/>
      <c r="D125" s="72">
        <f>SUM(D19,D47,D59,D87,D93,D115,D124)</f>
        <v>1477731826209.4199</v>
      </c>
      <c r="E125" s="97"/>
      <c r="F125" s="116">
        <f>((D125-B125)/B125)</f>
        <v>4.276936176892893E-4</v>
      </c>
      <c r="G125" s="116"/>
      <c r="H125" s="72">
        <f>SUM(H19,H47,H59,H87,H93,H115,H124)</f>
        <v>1479144917010.8352</v>
      </c>
      <c r="I125" s="97"/>
      <c r="J125" s="116">
        <f>((H125-D125)/D125)</f>
        <v>9.5625659294355889E-4</v>
      </c>
      <c r="K125" s="116"/>
      <c r="L125" s="72">
        <f>SUM(L19,L47,L59,L87,L93,L115,L124)</f>
        <v>1493761634797.3459</v>
      </c>
      <c r="M125" s="97"/>
      <c r="N125" s="116">
        <f>((L125-H125)/H125)</f>
        <v>9.8818700036838042E-3</v>
      </c>
      <c r="O125" s="116"/>
      <c r="P125" s="72">
        <f>SUM(P19,P47,P59,P87,P93,P115,P124)</f>
        <v>1493636064307.1685</v>
      </c>
      <c r="Q125" s="97"/>
      <c r="R125" s="116">
        <f>((P125-L125)/L125)</f>
        <v>-8.4063271711035735E-5</v>
      </c>
      <c r="S125" s="116"/>
      <c r="T125" s="72">
        <f>SUM(T19,T47,T59,T87,T93,T115,T124)</f>
        <v>1496203829459.8872</v>
      </c>
      <c r="U125" s="97"/>
      <c r="V125" s="116">
        <f>((T125-P125)/P125)</f>
        <v>1.7191370870586352E-3</v>
      </c>
      <c r="W125" s="116"/>
      <c r="X125" s="72">
        <f>SUM(X19,X47,X59,X87,X93,X115,X124)</f>
        <v>1497907917131.5071</v>
      </c>
      <c r="Y125" s="97"/>
      <c r="Z125" s="116">
        <f>((X125-T125)/T125)</f>
        <v>1.1389408568985081E-3</v>
      </c>
      <c r="AA125" s="116"/>
      <c r="AB125" s="72">
        <f>SUM(AB19,AB47,AB59,AB87,AB93,AB115,AB124)</f>
        <v>1494913695939.4785</v>
      </c>
      <c r="AC125" s="97"/>
      <c r="AD125" s="116">
        <f>((AB125-X125)/X125)</f>
        <v>-1.9989354203845166E-3</v>
      </c>
      <c r="AE125" s="116"/>
      <c r="AF125" s="72">
        <f>SUM(AF19,AF47,AF59,AF87,AF93,AF115,AF124)</f>
        <v>1498071304374.8413</v>
      </c>
      <c r="AG125" s="97"/>
      <c r="AH125" s="116">
        <f>((AF125-AB125)/AB125)</f>
        <v>2.1122346018633497E-3</v>
      </c>
      <c r="AI125" s="116"/>
      <c r="AJ125" s="117">
        <f t="shared" si="84"/>
        <v>1.7691417585051991E-3</v>
      </c>
      <c r="AK125" s="117"/>
      <c r="AL125" s="118">
        <f t="shared" si="86"/>
        <v>1.3763984645031889E-2</v>
      </c>
      <c r="AM125" s="118"/>
      <c r="AN125" s="119">
        <f t="shared" si="88"/>
        <v>3.5137844034970034E-3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5" t="s">
        <v>109</v>
      </c>
      <c r="AR126" s="465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7" t="s">
        <v>205</v>
      </c>
      <c r="C127" s="458"/>
      <c r="D127" s="457" t="s">
        <v>207</v>
      </c>
      <c r="E127" s="458"/>
      <c r="F127" s="457" t="s">
        <v>84</v>
      </c>
      <c r="G127" s="458"/>
      <c r="H127" s="457" t="s">
        <v>214</v>
      </c>
      <c r="I127" s="458"/>
      <c r="J127" s="457" t="s">
        <v>84</v>
      </c>
      <c r="K127" s="458"/>
      <c r="L127" s="457" t="s">
        <v>215</v>
      </c>
      <c r="M127" s="458"/>
      <c r="N127" s="457" t="s">
        <v>84</v>
      </c>
      <c r="O127" s="458"/>
      <c r="P127" s="457" t="s">
        <v>216</v>
      </c>
      <c r="Q127" s="458"/>
      <c r="R127" s="457" t="s">
        <v>84</v>
      </c>
      <c r="S127" s="458"/>
      <c r="T127" s="457" t="s">
        <v>217</v>
      </c>
      <c r="U127" s="458"/>
      <c r="V127" s="457" t="s">
        <v>84</v>
      </c>
      <c r="W127" s="458"/>
      <c r="X127" s="457" t="s">
        <v>218</v>
      </c>
      <c r="Y127" s="458"/>
      <c r="Z127" s="457" t="s">
        <v>84</v>
      </c>
      <c r="AA127" s="458"/>
      <c r="AB127" s="457" t="s">
        <v>221</v>
      </c>
      <c r="AC127" s="458"/>
      <c r="AD127" s="457" t="s">
        <v>84</v>
      </c>
      <c r="AE127" s="458"/>
      <c r="AF127" s="457" t="s">
        <v>223</v>
      </c>
      <c r="AG127" s="458"/>
      <c r="AH127" s="457" t="s">
        <v>84</v>
      </c>
      <c r="AI127" s="458"/>
      <c r="AJ127" s="464" t="s">
        <v>103</v>
      </c>
      <c r="AK127" s="464"/>
      <c r="AL127" s="464" t="s">
        <v>104</v>
      </c>
      <c r="AM127" s="464"/>
      <c r="AN127" s="464" t="s">
        <v>94</v>
      </c>
      <c r="AO127" s="466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6" t="s">
        <v>96</v>
      </c>
      <c r="G128" s="396" t="s">
        <v>5</v>
      </c>
      <c r="H128" s="206" t="s">
        <v>97</v>
      </c>
      <c r="I128" s="207" t="s">
        <v>98</v>
      </c>
      <c r="J128" s="400" t="s">
        <v>96</v>
      </c>
      <c r="K128" s="400" t="s">
        <v>5</v>
      </c>
      <c r="L128" s="206" t="s">
        <v>97</v>
      </c>
      <c r="M128" s="207" t="s">
        <v>98</v>
      </c>
      <c r="N128" s="401" t="s">
        <v>96</v>
      </c>
      <c r="O128" s="401" t="s">
        <v>5</v>
      </c>
      <c r="P128" s="206" t="s">
        <v>97</v>
      </c>
      <c r="Q128" s="207" t="s">
        <v>98</v>
      </c>
      <c r="R128" s="402" t="s">
        <v>96</v>
      </c>
      <c r="S128" s="402" t="s">
        <v>5</v>
      </c>
      <c r="T128" s="206" t="s">
        <v>97</v>
      </c>
      <c r="U128" s="207" t="s">
        <v>98</v>
      </c>
      <c r="V128" s="403" t="s">
        <v>96</v>
      </c>
      <c r="W128" s="403" t="s">
        <v>5</v>
      </c>
      <c r="X128" s="206" t="s">
        <v>97</v>
      </c>
      <c r="Y128" s="207" t="s">
        <v>98</v>
      </c>
      <c r="Z128" s="405" t="s">
        <v>96</v>
      </c>
      <c r="AA128" s="405" t="s">
        <v>5</v>
      </c>
      <c r="AB128" s="206" t="s">
        <v>97</v>
      </c>
      <c r="AC128" s="207" t="s">
        <v>98</v>
      </c>
      <c r="AD128" s="409" t="s">
        <v>96</v>
      </c>
      <c r="AE128" s="409" t="s">
        <v>5</v>
      </c>
      <c r="AF128" s="206" t="s">
        <v>97</v>
      </c>
      <c r="AG128" s="207" t="s">
        <v>98</v>
      </c>
      <c r="AH128" s="419" t="s">
        <v>96</v>
      </c>
      <c r="AI128" s="419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2286135000</v>
      </c>
      <c r="C129" s="178">
        <v>15.15</v>
      </c>
      <c r="D129" s="179">
        <v>2373657000</v>
      </c>
      <c r="E129" s="178">
        <v>15.73</v>
      </c>
      <c r="F129" s="116">
        <f t="shared" ref="F129:F138" si="153">((D129-B129)/B129)</f>
        <v>3.8283828382838281E-2</v>
      </c>
      <c r="G129" s="116">
        <f t="shared" ref="G129:G138" si="154">((E129-C129)/C129)</f>
        <v>3.8283828382838288E-2</v>
      </c>
      <c r="H129" s="179">
        <v>2369130000</v>
      </c>
      <c r="I129" s="178">
        <v>15.7</v>
      </c>
      <c r="J129" s="116">
        <f t="shared" ref="J129:J138" si="155">((H129-D129)/D129)</f>
        <v>-1.9071837253655435E-3</v>
      </c>
      <c r="K129" s="116">
        <f t="shared" ref="K129:K138" si="156">((I129-E129)/E129)</f>
        <v>-1.9071837253656157E-3</v>
      </c>
      <c r="L129" s="179">
        <v>2547192000</v>
      </c>
      <c r="M129" s="178">
        <v>16.88</v>
      </c>
      <c r="N129" s="116">
        <f t="shared" ref="N129:N138" si="157">((L129-H129)/H129)</f>
        <v>7.5159235668789806E-2</v>
      </c>
      <c r="O129" s="116">
        <f t="shared" ref="O129:O138" si="158">((M129-I129)/I129)</f>
        <v>7.5159235668789792E-2</v>
      </c>
      <c r="P129" s="179">
        <v>2598498000</v>
      </c>
      <c r="Q129" s="178">
        <v>17.22</v>
      </c>
      <c r="R129" s="116">
        <f t="shared" ref="R129:R138" si="159">((P129-L129)/L129)</f>
        <v>2.014218009478673E-2</v>
      </c>
      <c r="S129" s="116">
        <f t="shared" ref="S129:S138" si="160">((Q129-M129)/M129)</f>
        <v>2.0142180094786723E-2</v>
      </c>
      <c r="T129" s="179">
        <v>2675457000</v>
      </c>
      <c r="U129" s="178">
        <v>17.73</v>
      </c>
      <c r="V129" s="116">
        <f t="shared" ref="V129:V138" si="161">((T129-P129)/P129)</f>
        <v>2.9616724738675958E-2</v>
      </c>
      <c r="W129" s="116">
        <f t="shared" ref="W129:W138" si="162">((U129-Q129)/Q129)</f>
        <v>2.9616724738676051E-2</v>
      </c>
      <c r="X129" s="179">
        <v>2669421000</v>
      </c>
      <c r="Y129" s="178">
        <v>17.690000000000001</v>
      </c>
      <c r="Z129" s="116">
        <f t="shared" ref="Z129:Z138" si="163">((X129-T129)/T129)</f>
        <v>-2.2560631697687537E-3</v>
      </c>
      <c r="AA129" s="116">
        <f t="shared" ref="AA129:AA138" si="164">((Y129-U129)/U129)</f>
        <v>-2.2560631697687056E-3</v>
      </c>
      <c r="AB129" s="179">
        <v>2669421000</v>
      </c>
      <c r="AC129" s="178">
        <v>17.690000000000001</v>
      </c>
      <c r="AD129" s="116">
        <f t="shared" ref="AD129:AD138" si="165">((AB129-X129)/X129)</f>
        <v>0</v>
      </c>
      <c r="AE129" s="116">
        <f t="shared" ref="AE129:AE138" si="166">((AC129-Y129)/Y129)</f>
        <v>0</v>
      </c>
      <c r="AF129" s="179">
        <v>2669421000</v>
      </c>
      <c r="AG129" s="178">
        <v>17.690000000000001</v>
      </c>
      <c r="AH129" s="116">
        <f t="shared" ref="AH129:AH138" si="167">((AF129-AB129)/AB129)</f>
        <v>0</v>
      </c>
      <c r="AI129" s="116">
        <f t="shared" ref="AI129:AI138" si="168">((AG129-AC129)/AC129)</f>
        <v>0</v>
      </c>
      <c r="AJ129" s="117">
        <f t="shared" ref="AJ129" si="169">AVERAGE(F129,J129,N129,R129,V129,Z129,AD129,AH129)</f>
        <v>1.9879840248744562E-2</v>
      </c>
      <c r="AK129" s="117">
        <f t="shared" ref="AK129" si="170">AVERAGE(G129,K129,O129,S129,W129,AA129,AE129,AI129)</f>
        <v>1.9879840248744566E-2</v>
      </c>
      <c r="AL129" s="118">
        <f t="shared" ref="AL129" si="171">((AF129-D129)/D129)</f>
        <v>0.12460267005721551</v>
      </c>
      <c r="AM129" s="118">
        <f t="shared" ref="AM129" si="172">((AG129-E129)/E129)</f>
        <v>0.12460267005721556</v>
      </c>
      <c r="AN129" s="119">
        <f t="shared" ref="AN129" si="173">STDEV(F129,J129,N129,R129,V129,Z129,AD129,AH129)</f>
        <v>2.7371734141639292E-2</v>
      </c>
      <c r="AO129" s="203">
        <f t="shared" ref="AO129" si="174">STDEV(G129,K129,O129,S129,W129,AA129,AE129,AI129)</f>
        <v>2.7371734141639299E-2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323775933.39999998</v>
      </c>
      <c r="C130" s="178">
        <v>3.8</v>
      </c>
      <c r="D130" s="179">
        <v>323775933.39999998</v>
      </c>
      <c r="E130" s="178">
        <v>4</v>
      </c>
      <c r="F130" s="116">
        <f t="shared" si="153"/>
        <v>0</v>
      </c>
      <c r="G130" s="116">
        <f t="shared" si="154"/>
        <v>5.2631578947368474E-2</v>
      </c>
      <c r="H130" s="179">
        <v>337408604.27999997</v>
      </c>
      <c r="I130" s="178">
        <v>3.96</v>
      </c>
      <c r="J130" s="116">
        <f t="shared" si="155"/>
        <v>4.2105263157894722E-2</v>
      </c>
      <c r="K130" s="116">
        <f t="shared" si="156"/>
        <v>-1.0000000000000009E-2</v>
      </c>
      <c r="L130" s="179">
        <v>337408604.27999997</v>
      </c>
      <c r="M130" s="178">
        <v>3.96</v>
      </c>
      <c r="N130" s="116">
        <f t="shared" si="157"/>
        <v>0</v>
      </c>
      <c r="O130" s="116">
        <f t="shared" si="158"/>
        <v>0</v>
      </c>
      <c r="P130" s="179">
        <v>345929023.57999998</v>
      </c>
      <c r="Q130" s="178">
        <v>4.0599999999999996</v>
      </c>
      <c r="R130" s="116">
        <f t="shared" si="159"/>
        <v>2.525252525252529E-2</v>
      </c>
      <c r="S130" s="116">
        <f t="shared" si="160"/>
        <v>2.5252525252525162E-2</v>
      </c>
      <c r="T130" s="179">
        <v>355301484.81</v>
      </c>
      <c r="U130" s="178">
        <v>4.17</v>
      </c>
      <c r="V130" s="116">
        <f t="shared" si="161"/>
        <v>2.7093596059113358E-2</v>
      </c>
      <c r="W130" s="116">
        <f t="shared" si="162"/>
        <v>2.7093596059113382E-2</v>
      </c>
      <c r="X130" s="179">
        <v>349337191.30000001</v>
      </c>
      <c r="Y130" s="178">
        <v>4.0999999999999996</v>
      </c>
      <c r="Z130" s="116">
        <f t="shared" si="163"/>
        <v>-1.6786570743405248E-2</v>
      </c>
      <c r="AA130" s="116">
        <f t="shared" si="164"/>
        <v>-1.6786570743405345E-2</v>
      </c>
      <c r="AB130" s="179">
        <v>360413736.38999999</v>
      </c>
      <c r="AC130" s="178">
        <v>4.2300000000000004</v>
      </c>
      <c r="AD130" s="116">
        <f t="shared" si="165"/>
        <v>3.1707317073170656E-2</v>
      </c>
      <c r="AE130" s="116">
        <f t="shared" si="166"/>
        <v>3.1707317073170926E-2</v>
      </c>
      <c r="AF130" s="179">
        <v>360413736.38999999</v>
      </c>
      <c r="AG130" s="178">
        <v>4.2300000000000004</v>
      </c>
      <c r="AH130" s="116">
        <f t="shared" si="167"/>
        <v>0</v>
      </c>
      <c r="AI130" s="116">
        <f t="shared" si="168"/>
        <v>0</v>
      </c>
      <c r="AJ130" s="117">
        <f t="shared" ref="AJ130:AJ140" si="175">AVERAGE(F130,J130,N130,R130,V130,Z130,AD130,AH130)</f>
        <v>1.3671516349912344E-2</v>
      </c>
      <c r="AK130" s="117">
        <f t="shared" ref="AK130:AK138" si="176">AVERAGE(G130,K130,O130,S130,W130,AA130,AE130,AI130)</f>
        <v>1.3737305823596575E-2</v>
      </c>
      <c r="AL130" s="118">
        <f t="shared" ref="AL130:AL140" si="177">((AF130-D130)/D130)</f>
        <v>0.11315789473684214</v>
      </c>
      <c r="AM130" s="118">
        <f t="shared" ref="AM130:AM138" si="178">((AG130-E130)/E130)</f>
        <v>5.7500000000000107E-2</v>
      </c>
      <c r="AN130" s="119">
        <f t="shared" ref="AN130:AN140" si="179">STDEV(F130,J130,N130,R130,V130,Z130,AD130,AH130)</f>
        <v>2.04815812848449E-2</v>
      </c>
      <c r="AO130" s="203">
        <f t="shared" ref="AO130:AO138" si="180">STDEV(G130,K130,O130,S130,W130,AA130,AE130,AI130)</f>
        <v>2.3962084408828317E-2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146382931.19999999</v>
      </c>
      <c r="C131" s="178">
        <v>5.7</v>
      </c>
      <c r="D131" s="179">
        <v>147666992</v>
      </c>
      <c r="E131" s="178">
        <v>5.75</v>
      </c>
      <c r="F131" s="116">
        <f t="shared" si="153"/>
        <v>8.7719298245614863E-3</v>
      </c>
      <c r="G131" s="116">
        <f t="shared" si="154"/>
        <v>8.7719298245613718E-3</v>
      </c>
      <c r="H131" s="179">
        <v>147923804.16</v>
      </c>
      <c r="I131" s="178">
        <v>5.76</v>
      </c>
      <c r="J131" s="116">
        <f t="shared" si="155"/>
        <v>1.7391304347825845E-3</v>
      </c>
      <c r="K131" s="116">
        <f t="shared" si="156"/>
        <v>1.7391304347825717E-3</v>
      </c>
      <c r="L131" s="179">
        <v>147153367.68000001</v>
      </c>
      <c r="M131" s="178">
        <v>5.73</v>
      </c>
      <c r="N131" s="116">
        <f t="shared" si="157"/>
        <v>-5.2083333333332611E-3</v>
      </c>
      <c r="O131" s="116">
        <f t="shared" si="158"/>
        <v>-5.2083333333332229E-3</v>
      </c>
      <c r="P131" s="179">
        <v>151005550.08000001</v>
      </c>
      <c r="Q131" s="178">
        <v>5.88</v>
      </c>
      <c r="R131" s="116">
        <f t="shared" si="159"/>
        <v>2.6178010471204227E-2</v>
      </c>
      <c r="S131" s="116">
        <f t="shared" si="160"/>
        <v>2.6178010471204095E-2</v>
      </c>
      <c r="T131" s="179">
        <v>155884981.12</v>
      </c>
      <c r="U131" s="178">
        <v>6.07</v>
      </c>
      <c r="V131" s="116">
        <f t="shared" si="161"/>
        <v>3.2312925170067966E-2</v>
      </c>
      <c r="W131" s="116">
        <f t="shared" si="162"/>
        <v>3.2312925170068091E-2</v>
      </c>
      <c r="X131" s="179">
        <v>155628168.96000001</v>
      </c>
      <c r="Y131" s="178">
        <v>6.06</v>
      </c>
      <c r="Z131" s="116">
        <f t="shared" si="163"/>
        <v>-1.6474464579900924E-3</v>
      </c>
      <c r="AA131" s="116">
        <f t="shared" si="164"/>
        <v>-1.6474464579902264E-3</v>
      </c>
      <c r="AB131" s="179">
        <v>157682666.24000001</v>
      </c>
      <c r="AC131" s="178">
        <v>6.14</v>
      </c>
      <c r="AD131" s="116">
        <f t="shared" si="165"/>
        <v>1.3201320132013208E-2</v>
      </c>
      <c r="AE131" s="116">
        <f t="shared" si="166"/>
        <v>1.3201320132013214E-2</v>
      </c>
      <c r="AF131" s="179">
        <v>152032798.72</v>
      </c>
      <c r="AG131" s="178">
        <v>5.92</v>
      </c>
      <c r="AH131" s="116">
        <f t="shared" si="167"/>
        <v>-3.5830618892508208E-2</v>
      </c>
      <c r="AI131" s="116">
        <f t="shared" si="168"/>
        <v>-3.5830618892508104E-2</v>
      </c>
      <c r="AJ131" s="117">
        <f t="shared" si="175"/>
        <v>4.9396146685997374E-3</v>
      </c>
      <c r="AK131" s="117">
        <f t="shared" si="176"/>
        <v>4.9396146685997226E-3</v>
      </c>
      <c r="AL131" s="118">
        <f t="shared" si="177"/>
        <v>2.9565217391304341E-2</v>
      </c>
      <c r="AM131" s="118">
        <f t="shared" si="178"/>
        <v>2.9565217391304334E-2</v>
      </c>
      <c r="AN131" s="119">
        <f t="shared" si="179"/>
        <v>2.1051417555222329E-2</v>
      </c>
      <c r="AO131" s="203">
        <f t="shared" si="180"/>
        <v>2.1051417555222308E-2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165792737.25</v>
      </c>
      <c r="C132" s="178">
        <v>14.73</v>
      </c>
      <c r="D132" s="179">
        <v>174740281.80000001</v>
      </c>
      <c r="E132" s="178">
        <v>16.600000000000001</v>
      </c>
      <c r="F132" s="116">
        <f t="shared" si="153"/>
        <v>5.396825396825404E-2</v>
      </c>
      <c r="G132" s="116">
        <f t="shared" si="154"/>
        <v>0.12695179904955878</v>
      </c>
      <c r="H132" s="179">
        <v>196319653.94999999</v>
      </c>
      <c r="I132" s="178">
        <v>18.649999999999999</v>
      </c>
      <c r="J132" s="116">
        <f t="shared" si="155"/>
        <v>0.12349397590361431</v>
      </c>
      <c r="K132" s="116">
        <f t="shared" si="156"/>
        <v>0.12349397590361427</v>
      </c>
      <c r="L132" s="179">
        <v>216004251.96000001</v>
      </c>
      <c r="M132" s="178">
        <v>20.52</v>
      </c>
      <c r="N132" s="116">
        <f t="shared" si="157"/>
        <v>0.10026809651474541</v>
      </c>
      <c r="O132" s="116">
        <f t="shared" si="158"/>
        <v>0.10026809651474537</v>
      </c>
      <c r="P132" s="179">
        <v>211056786.15000001</v>
      </c>
      <c r="Q132" s="178">
        <v>20.05</v>
      </c>
      <c r="R132" s="116">
        <f t="shared" si="159"/>
        <v>-2.2904483430799229E-2</v>
      </c>
      <c r="S132" s="116">
        <f t="shared" si="160"/>
        <v>-2.2904483430799167E-2</v>
      </c>
      <c r="T132" s="179">
        <v>217056904.25999999</v>
      </c>
      <c r="U132" s="178">
        <v>20.62</v>
      </c>
      <c r="V132" s="116">
        <f t="shared" si="161"/>
        <v>2.8428927680797932E-2</v>
      </c>
      <c r="W132" s="116">
        <f t="shared" si="162"/>
        <v>2.8428927680798018E-2</v>
      </c>
      <c r="X132" s="179">
        <v>216004251.96000001</v>
      </c>
      <c r="Y132" s="178">
        <v>20.52</v>
      </c>
      <c r="Z132" s="116">
        <f t="shared" si="163"/>
        <v>-4.8496605237632546E-3</v>
      </c>
      <c r="AA132" s="116">
        <f t="shared" si="164"/>
        <v>-4.8496605237634055E-3</v>
      </c>
      <c r="AB132" s="179">
        <v>219372739.31999999</v>
      </c>
      <c r="AC132" s="178">
        <v>20.84</v>
      </c>
      <c r="AD132" s="116">
        <f t="shared" si="165"/>
        <v>1.5594541910331312E-2</v>
      </c>
      <c r="AE132" s="116">
        <f t="shared" si="166"/>
        <v>1.5594541910331399E-2</v>
      </c>
      <c r="AF132" s="179">
        <v>214530538.74000001</v>
      </c>
      <c r="AG132" s="178">
        <v>20.38</v>
      </c>
      <c r="AH132" s="116">
        <f t="shared" si="167"/>
        <v>-2.207293666026864E-2</v>
      </c>
      <c r="AI132" s="116">
        <f t="shared" si="168"/>
        <v>-2.2072936660268754E-2</v>
      </c>
      <c r="AJ132" s="117">
        <f t="shared" si="175"/>
        <v>3.3990839420363989E-2</v>
      </c>
      <c r="AK132" s="117">
        <f t="shared" si="176"/>
        <v>4.3113782555527065E-2</v>
      </c>
      <c r="AL132" s="118">
        <f t="shared" si="177"/>
        <v>0.22771084337349395</v>
      </c>
      <c r="AM132" s="118">
        <f t="shared" si="178"/>
        <v>0.22771084337349382</v>
      </c>
      <c r="AN132" s="119">
        <f t="shared" si="179"/>
        <v>5.485142419202705E-2</v>
      </c>
      <c r="AO132" s="203">
        <f t="shared" si="180"/>
        <v>6.3961561384094479E-2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964226330.10000002</v>
      </c>
      <c r="C133" s="178">
        <v>273.89999999999998</v>
      </c>
      <c r="D133" s="179">
        <v>964226330.10000002</v>
      </c>
      <c r="E133" s="178">
        <v>273.89999999999998</v>
      </c>
      <c r="F133" s="116">
        <f t="shared" si="153"/>
        <v>0</v>
      </c>
      <c r="G133" s="116">
        <f t="shared" si="154"/>
        <v>0</v>
      </c>
      <c r="H133" s="179">
        <v>879068845.88999999</v>
      </c>
      <c r="I133" s="178">
        <v>249.71</v>
      </c>
      <c r="J133" s="116">
        <f t="shared" si="155"/>
        <v>-8.831690397955462E-2</v>
      </c>
      <c r="K133" s="116">
        <f t="shared" si="156"/>
        <v>-8.8316903979554481E-2</v>
      </c>
      <c r="L133" s="179">
        <v>854179907.75999999</v>
      </c>
      <c r="M133" s="178">
        <v>249.64</v>
      </c>
      <c r="N133" s="116">
        <f t="shared" si="157"/>
        <v>-2.8312842897761398E-2</v>
      </c>
      <c r="O133" s="116">
        <f t="shared" si="158"/>
        <v>-2.8032517720564496E-4</v>
      </c>
      <c r="P133" s="179">
        <v>859143613.95000005</v>
      </c>
      <c r="Q133" s="178">
        <v>244.05</v>
      </c>
      <c r="R133" s="116">
        <f t="shared" si="159"/>
        <v>5.8110781404550624E-3</v>
      </c>
      <c r="S133" s="116">
        <f t="shared" si="160"/>
        <v>-2.2392244832558784E-2</v>
      </c>
      <c r="T133" s="179">
        <v>821053329.57000005</v>
      </c>
      <c r="U133" s="178">
        <v>233.23</v>
      </c>
      <c r="V133" s="116">
        <f t="shared" si="161"/>
        <v>-4.4335177217783232E-2</v>
      </c>
      <c r="W133" s="116">
        <f t="shared" si="162"/>
        <v>-4.4335177217783329E-2</v>
      </c>
      <c r="X133" s="179">
        <v>792503218.08000004</v>
      </c>
      <c r="Y133" s="178">
        <v>225.12</v>
      </c>
      <c r="Z133" s="116">
        <f t="shared" si="163"/>
        <v>-3.4772542125798576E-2</v>
      </c>
      <c r="AA133" s="116">
        <f t="shared" si="164"/>
        <v>-3.4772542125798507E-2</v>
      </c>
      <c r="AB133" s="179">
        <v>765326046.60000002</v>
      </c>
      <c r="AC133" s="178">
        <v>217.4</v>
      </c>
      <c r="AD133" s="116">
        <f t="shared" si="165"/>
        <v>-3.4292821606254464E-2</v>
      </c>
      <c r="AE133" s="116">
        <f t="shared" si="166"/>
        <v>-3.4292821606254437E-2</v>
      </c>
      <c r="AF133" s="179">
        <v>754518544.47000003</v>
      </c>
      <c r="AG133" s="178">
        <v>214.33</v>
      </c>
      <c r="AH133" s="116">
        <f t="shared" si="167"/>
        <v>-1.4121435142594289E-2</v>
      </c>
      <c r="AI133" s="116">
        <f t="shared" si="168"/>
        <v>-1.4121435142594264E-2</v>
      </c>
      <c r="AJ133" s="117">
        <f t="shared" si="175"/>
        <v>-2.9792580603661439E-2</v>
      </c>
      <c r="AK133" s="117">
        <f t="shared" si="176"/>
        <v>-2.9813931260218678E-2</v>
      </c>
      <c r="AL133" s="118">
        <f t="shared" si="177"/>
        <v>-0.21748813435560421</v>
      </c>
      <c r="AM133" s="118">
        <f t="shared" si="178"/>
        <v>-0.21748813435560413</v>
      </c>
      <c r="AN133" s="119">
        <f t="shared" si="179"/>
        <v>2.948275168264592E-2</v>
      </c>
      <c r="AO133" s="203">
        <f t="shared" si="180"/>
        <v>2.8637021320799046E-2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12566584580</v>
      </c>
      <c r="C134" s="178">
        <v>8635</v>
      </c>
      <c r="D134" s="179">
        <v>12755774620</v>
      </c>
      <c r="E134" s="178">
        <v>8765</v>
      </c>
      <c r="F134" s="116">
        <f t="shared" si="153"/>
        <v>1.5055008685581933E-2</v>
      </c>
      <c r="G134" s="116">
        <f t="shared" si="154"/>
        <v>1.5055008685581933E-2</v>
      </c>
      <c r="H134" s="179">
        <v>12690285760</v>
      </c>
      <c r="I134" s="178">
        <v>8720</v>
      </c>
      <c r="J134" s="116">
        <f t="shared" si="155"/>
        <v>-5.1340559041642897E-3</v>
      </c>
      <c r="K134" s="116">
        <f t="shared" si="156"/>
        <v>-5.1340559041642897E-3</v>
      </c>
      <c r="L134" s="179">
        <v>13243302800</v>
      </c>
      <c r="M134" s="178">
        <v>9100</v>
      </c>
      <c r="N134" s="116">
        <f t="shared" si="157"/>
        <v>4.3577981651376149E-2</v>
      </c>
      <c r="O134" s="116">
        <f t="shared" si="158"/>
        <v>4.3577981651376149E-2</v>
      </c>
      <c r="P134" s="179">
        <v>9785633520</v>
      </c>
      <c r="Q134" s="178">
        <v>9060</v>
      </c>
      <c r="R134" s="116">
        <f t="shared" si="159"/>
        <v>-0.26108813882893322</v>
      </c>
      <c r="S134" s="116">
        <f t="shared" si="160"/>
        <v>-4.3956043956043956E-3</v>
      </c>
      <c r="T134" s="179">
        <v>9418402240</v>
      </c>
      <c r="U134" s="178">
        <v>8720</v>
      </c>
      <c r="V134" s="116">
        <f t="shared" si="161"/>
        <v>-3.7527593818984545E-2</v>
      </c>
      <c r="W134" s="116">
        <f t="shared" si="162"/>
        <v>-3.7527593818984545E-2</v>
      </c>
      <c r="X134" s="179">
        <v>9396800400</v>
      </c>
      <c r="Y134" s="178">
        <v>8700</v>
      </c>
      <c r="Z134" s="116">
        <f t="shared" si="163"/>
        <v>-2.2935779816513763E-3</v>
      </c>
      <c r="AA134" s="116">
        <f t="shared" si="164"/>
        <v>-2.2935779816513763E-3</v>
      </c>
      <c r="AB134" s="179">
        <v>9569615120</v>
      </c>
      <c r="AC134" s="178">
        <v>8860</v>
      </c>
      <c r="AD134" s="116">
        <f t="shared" si="165"/>
        <v>1.8390804597701149E-2</v>
      </c>
      <c r="AE134" s="116">
        <f t="shared" si="166"/>
        <v>1.8390804597701149E-2</v>
      </c>
      <c r="AF134" s="179">
        <v>12167299170</v>
      </c>
      <c r="AG134" s="178">
        <v>8490</v>
      </c>
      <c r="AH134" s="116">
        <f t="shared" si="167"/>
        <v>0.27145125665200209</v>
      </c>
      <c r="AI134" s="116">
        <f t="shared" si="168"/>
        <v>-4.17607223476298E-2</v>
      </c>
      <c r="AJ134" s="117">
        <f t="shared" si="175"/>
        <v>5.3039606316159851E-3</v>
      </c>
      <c r="AK134" s="117">
        <f t="shared" si="176"/>
        <v>-1.7609699391718968E-3</v>
      </c>
      <c r="AL134" s="118">
        <f t="shared" si="177"/>
        <v>-4.6134042622336641E-2</v>
      </c>
      <c r="AM134" s="118">
        <f t="shared" si="178"/>
        <v>-3.137478608100399E-2</v>
      </c>
      <c r="AN134" s="119">
        <f t="shared" si="179"/>
        <v>0.14418817059709693</v>
      </c>
      <c r="AO134" s="203">
        <f t="shared" si="180"/>
        <v>2.8390959176908724E-2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560084000</v>
      </c>
      <c r="C135" s="178">
        <v>11.62</v>
      </c>
      <c r="D135" s="179">
        <v>560084000</v>
      </c>
      <c r="E135" s="178">
        <v>11.62</v>
      </c>
      <c r="F135" s="116">
        <f t="shared" si="153"/>
        <v>0</v>
      </c>
      <c r="G135" s="116">
        <f t="shared" si="154"/>
        <v>0</v>
      </c>
      <c r="H135" s="179">
        <v>560084000</v>
      </c>
      <c r="I135" s="178">
        <v>11.62</v>
      </c>
      <c r="J135" s="116">
        <f t="shared" si="155"/>
        <v>0</v>
      </c>
      <c r="K135" s="116">
        <f t="shared" si="156"/>
        <v>0</v>
      </c>
      <c r="L135" s="179">
        <v>613586000</v>
      </c>
      <c r="M135" s="178">
        <v>12.73</v>
      </c>
      <c r="N135" s="116">
        <f t="shared" si="157"/>
        <v>9.5524956970740107E-2</v>
      </c>
      <c r="O135" s="116">
        <f t="shared" si="158"/>
        <v>9.5524956970740219E-2</v>
      </c>
      <c r="P135" s="179">
        <v>613586000</v>
      </c>
      <c r="Q135" s="178">
        <v>12.73</v>
      </c>
      <c r="R135" s="116">
        <f t="shared" si="159"/>
        <v>0</v>
      </c>
      <c r="S135" s="116">
        <f t="shared" si="160"/>
        <v>0</v>
      </c>
      <c r="T135" s="179">
        <v>613586000</v>
      </c>
      <c r="U135" s="178">
        <v>12.73</v>
      </c>
      <c r="V135" s="116">
        <f t="shared" si="161"/>
        <v>0</v>
      </c>
      <c r="W135" s="116">
        <f t="shared" si="162"/>
        <v>0</v>
      </c>
      <c r="X135" s="179">
        <v>613586000</v>
      </c>
      <c r="Y135" s="178">
        <v>12.73</v>
      </c>
      <c r="Z135" s="116">
        <f t="shared" si="163"/>
        <v>0</v>
      </c>
      <c r="AA135" s="116">
        <f t="shared" si="164"/>
        <v>0</v>
      </c>
      <c r="AB135" s="179">
        <v>655038000</v>
      </c>
      <c r="AC135" s="178">
        <v>13.66</v>
      </c>
      <c r="AD135" s="116">
        <f t="shared" si="165"/>
        <v>6.7556952081696778E-2</v>
      </c>
      <c r="AE135" s="116">
        <f t="shared" si="166"/>
        <v>7.3055773762765092E-2</v>
      </c>
      <c r="AF135" s="179">
        <v>655038000</v>
      </c>
      <c r="AG135" s="178">
        <v>13.59</v>
      </c>
      <c r="AH135" s="116">
        <f t="shared" si="167"/>
        <v>0</v>
      </c>
      <c r="AI135" s="116">
        <f t="shared" si="168"/>
        <v>-5.1244509516837691E-3</v>
      </c>
      <c r="AJ135" s="117">
        <f t="shared" si="175"/>
        <v>2.0385238631554611E-2</v>
      </c>
      <c r="AK135" s="117">
        <f t="shared" si="176"/>
        <v>2.0432034972727695E-2</v>
      </c>
      <c r="AL135" s="118">
        <f t="shared" si="177"/>
        <v>0.16953528399311532</v>
      </c>
      <c r="AM135" s="118">
        <f t="shared" si="178"/>
        <v>0.16953528399311538</v>
      </c>
      <c r="AN135" s="119">
        <f t="shared" si="179"/>
        <v>3.847911408674843E-2</v>
      </c>
      <c r="AO135" s="203">
        <f t="shared" si="180"/>
        <v>3.9908250233468834E-2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487309164.37</v>
      </c>
      <c r="C136" s="177">
        <v>96</v>
      </c>
      <c r="D136" s="179">
        <v>513477699.22000003</v>
      </c>
      <c r="E136" s="177">
        <v>90</v>
      </c>
      <c r="F136" s="116">
        <f t="shared" si="153"/>
        <v>5.3700067151068391E-2</v>
      </c>
      <c r="G136" s="116">
        <f t="shared" si="154"/>
        <v>-6.25E-2</v>
      </c>
      <c r="H136" s="179">
        <v>537201063.20000005</v>
      </c>
      <c r="I136" s="177">
        <v>90</v>
      </c>
      <c r="J136" s="116">
        <f t="shared" si="155"/>
        <v>4.6201352105528774E-2</v>
      </c>
      <c r="K136" s="116">
        <f t="shared" si="156"/>
        <v>0</v>
      </c>
      <c r="L136" s="179">
        <v>560995235.95000005</v>
      </c>
      <c r="M136" s="177">
        <v>90</v>
      </c>
      <c r="N136" s="116">
        <f t="shared" si="157"/>
        <v>4.4292862356345386E-2</v>
      </c>
      <c r="O136" s="116">
        <f t="shared" si="158"/>
        <v>0</v>
      </c>
      <c r="P136" s="179">
        <v>558705495.20000005</v>
      </c>
      <c r="Q136" s="177">
        <v>90</v>
      </c>
      <c r="R136" s="116">
        <f t="shared" si="159"/>
        <v>-4.0815689746856931E-3</v>
      </c>
      <c r="S136" s="116">
        <f t="shared" si="160"/>
        <v>0</v>
      </c>
      <c r="T136" s="179">
        <v>575459114.00999999</v>
      </c>
      <c r="U136" s="177">
        <v>90</v>
      </c>
      <c r="V136" s="116">
        <f t="shared" si="161"/>
        <v>2.9986493696473566E-2</v>
      </c>
      <c r="W136" s="116">
        <f t="shared" si="162"/>
        <v>0</v>
      </c>
      <c r="X136" s="179">
        <v>569298346.37</v>
      </c>
      <c r="Y136" s="177">
        <v>90</v>
      </c>
      <c r="Z136" s="116">
        <f t="shared" si="163"/>
        <v>-1.0705830336180803E-2</v>
      </c>
      <c r="AA136" s="116">
        <f t="shared" si="164"/>
        <v>0</v>
      </c>
      <c r="AB136" s="179">
        <v>584174664.99000001</v>
      </c>
      <c r="AC136" s="177">
        <v>90</v>
      </c>
      <c r="AD136" s="116">
        <f t="shared" si="165"/>
        <v>2.6130971071417E-2</v>
      </c>
      <c r="AE136" s="116">
        <f t="shared" si="166"/>
        <v>0</v>
      </c>
      <c r="AF136" s="179">
        <v>572742843.83000004</v>
      </c>
      <c r="AG136" s="177">
        <v>90</v>
      </c>
      <c r="AH136" s="116">
        <f t="shared" si="167"/>
        <v>-1.956918340543861E-2</v>
      </c>
      <c r="AI136" s="116">
        <f t="shared" si="168"/>
        <v>0</v>
      </c>
      <c r="AJ136" s="117">
        <f t="shared" si="175"/>
        <v>2.0744395458066001E-2</v>
      </c>
      <c r="AK136" s="117">
        <f t="shared" si="176"/>
        <v>-7.8125E-3</v>
      </c>
      <c r="AL136" s="118">
        <f t="shared" si="177"/>
        <v>0.11541912083042151</v>
      </c>
      <c r="AM136" s="118">
        <f t="shared" si="178"/>
        <v>0</v>
      </c>
      <c r="AN136" s="119">
        <f t="shared" si="179"/>
        <v>2.8369311038875404E-2</v>
      </c>
      <c r="AO136" s="203">
        <f t="shared" si="180"/>
        <v>2.2097086912079612E-2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811078012.61000001</v>
      </c>
      <c r="C137" s="167">
        <v>120.92</v>
      </c>
      <c r="D137" s="179">
        <v>850277077.01999998</v>
      </c>
      <c r="E137" s="167">
        <v>120.92</v>
      </c>
      <c r="F137" s="116">
        <f t="shared" si="153"/>
        <v>4.8329585811184482E-2</v>
      </c>
      <c r="G137" s="116">
        <f t="shared" si="154"/>
        <v>0</v>
      </c>
      <c r="H137" s="179">
        <v>767743930.97000003</v>
      </c>
      <c r="I137" s="167">
        <v>120.92</v>
      </c>
      <c r="J137" s="116">
        <f t="shared" si="155"/>
        <v>-9.7066177932559547E-2</v>
      </c>
      <c r="K137" s="116">
        <f t="shared" si="156"/>
        <v>0</v>
      </c>
      <c r="L137" s="179">
        <v>776804319.88</v>
      </c>
      <c r="M137" s="167">
        <v>120.92</v>
      </c>
      <c r="N137" s="116">
        <f t="shared" si="157"/>
        <v>1.1801316226039964E-2</v>
      </c>
      <c r="O137" s="116">
        <f t="shared" si="158"/>
        <v>0</v>
      </c>
      <c r="P137" s="179">
        <v>789100641.49000001</v>
      </c>
      <c r="Q137" s="167">
        <v>120.92</v>
      </c>
      <c r="R137" s="116">
        <f t="shared" si="159"/>
        <v>1.5829368214506759E-2</v>
      </c>
      <c r="S137" s="116">
        <f t="shared" si="160"/>
        <v>0</v>
      </c>
      <c r="T137" s="179">
        <v>816671280.74000001</v>
      </c>
      <c r="U137" s="167">
        <v>120.92</v>
      </c>
      <c r="V137" s="116">
        <f t="shared" si="161"/>
        <v>3.4939319271037994E-2</v>
      </c>
      <c r="W137" s="116">
        <f t="shared" si="162"/>
        <v>0</v>
      </c>
      <c r="X137" s="179">
        <v>811529232.29999995</v>
      </c>
      <c r="Y137" s="167">
        <v>120.92</v>
      </c>
      <c r="Z137" s="116">
        <f t="shared" si="163"/>
        <v>-6.2963502712385794E-3</v>
      </c>
      <c r="AA137" s="116">
        <f t="shared" si="164"/>
        <v>0</v>
      </c>
      <c r="AB137" s="179">
        <v>831730008.13</v>
      </c>
      <c r="AC137" s="167">
        <v>120.92</v>
      </c>
      <c r="AD137" s="116">
        <f t="shared" si="165"/>
        <v>2.4892234347181685E-2</v>
      </c>
      <c r="AE137" s="116">
        <f t="shared" si="166"/>
        <v>0</v>
      </c>
      <c r="AF137" s="179">
        <v>806956564.11000001</v>
      </c>
      <c r="AG137" s="167">
        <v>120.92</v>
      </c>
      <c r="AH137" s="116">
        <f t="shared" si="167"/>
        <v>-2.9785439719433416E-2</v>
      </c>
      <c r="AI137" s="116">
        <f t="shared" si="168"/>
        <v>0</v>
      </c>
      <c r="AJ137" s="117">
        <f t="shared" si="175"/>
        <v>3.3048199333991736E-4</v>
      </c>
      <c r="AK137" s="117">
        <f t="shared" si="176"/>
        <v>0</v>
      </c>
      <c r="AL137" s="118">
        <f t="shared" si="177"/>
        <v>-5.0948701406636876E-2</v>
      </c>
      <c r="AM137" s="118">
        <f t="shared" si="178"/>
        <v>0</v>
      </c>
      <c r="AN137" s="119">
        <f t="shared" si="179"/>
        <v>4.6157732345585047E-2</v>
      </c>
      <c r="AO137" s="203">
        <f t="shared" si="180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 t="shared" si="153"/>
        <v>0</v>
      </c>
      <c r="G138" s="116">
        <f t="shared" si="154"/>
        <v>0</v>
      </c>
      <c r="H138" s="179">
        <v>654350000</v>
      </c>
      <c r="I138" s="167">
        <v>100</v>
      </c>
      <c r="J138" s="116">
        <f t="shared" si="155"/>
        <v>0</v>
      </c>
      <c r="K138" s="116">
        <f t="shared" si="156"/>
        <v>0</v>
      </c>
      <c r="L138" s="179">
        <v>654350000</v>
      </c>
      <c r="M138" s="167">
        <v>100</v>
      </c>
      <c r="N138" s="116">
        <f t="shared" si="157"/>
        <v>0</v>
      </c>
      <c r="O138" s="116">
        <f t="shared" si="158"/>
        <v>0</v>
      </c>
      <c r="P138" s="179">
        <v>654350000</v>
      </c>
      <c r="Q138" s="167">
        <v>100</v>
      </c>
      <c r="R138" s="116">
        <f t="shared" si="159"/>
        <v>0</v>
      </c>
      <c r="S138" s="116">
        <f t="shared" si="160"/>
        <v>0</v>
      </c>
      <c r="T138" s="179">
        <v>654350000</v>
      </c>
      <c r="U138" s="167">
        <v>100</v>
      </c>
      <c r="V138" s="116">
        <f t="shared" si="161"/>
        <v>0</v>
      </c>
      <c r="W138" s="116">
        <f t="shared" si="162"/>
        <v>0</v>
      </c>
      <c r="X138" s="179">
        <v>654350000</v>
      </c>
      <c r="Y138" s="167">
        <v>100</v>
      </c>
      <c r="Z138" s="116">
        <f t="shared" si="163"/>
        <v>0</v>
      </c>
      <c r="AA138" s="116">
        <f t="shared" si="164"/>
        <v>0</v>
      </c>
      <c r="AB138" s="179">
        <v>654350000</v>
      </c>
      <c r="AC138" s="167">
        <v>100</v>
      </c>
      <c r="AD138" s="116">
        <f t="shared" si="165"/>
        <v>0</v>
      </c>
      <c r="AE138" s="116">
        <f t="shared" si="166"/>
        <v>0</v>
      </c>
      <c r="AF138" s="179">
        <v>654350000</v>
      </c>
      <c r="AG138" s="167">
        <v>100</v>
      </c>
      <c r="AH138" s="116">
        <f t="shared" si="167"/>
        <v>0</v>
      </c>
      <c r="AI138" s="116">
        <f t="shared" si="168"/>
        <v>0</v>
      </c>
      <c r="AJ138" s="117">
        <f t="shared" si="175"/>
        <v>0</v>
      </c>
      <c r="AK138" s="117">
        <f t="shared" si="176"/>
        <v>0</v>
      </c>
      <c r="AL138" s="118">
        <f t="shared" si="177"/>
        <v>0</v>
      </c>
      <c r="AM138" s="118">
        <f t="shared" si="178"/>
        <v>0</v>
      </c>
      <c r="AN138" s="119">
        <f t="shared" si="179"/>
        <v>0</v>
      </c>
      <c r="AO138" s="203">
        <f t="shared" si="180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18965718688.93</v>
      </c>
      <c r="C139" s="172"/>
      <c r="D139" s="182">
        <f>SUM(D129:D138)</f>
        <v>19318029933.540001</v>
      </c>
      <c r="E139" s="172"/>
      <c r="F139" s="116">
        <f>((D139-B139)/B139)</f>
        <v>1.8576213766981542E-2</v>
      </c>
      <c r="G139" s="116"/>
      <c r="H139" s="182">
        <f>SUM(H129:H138)</f>
        <v>19139515662.450001</v>
      </c>
      <c r="I139" s="172"/>
      <c r="J139" s="116">
        <f>((H139-D139)/D139)</f>
        <v>-9.2408113924734806E-3</v>
      </c>
      <c r="K139" s="116"/>
      <c r="L139" s="182">
        <f>SUM(L129:L138)</f>
        <v>19950976487.510002</v>
      </c>
      <c r="M139" s="172"/>
      <c r="N139" s="116">
        <f>((L139-H139)/H139)</f>
        <v>4.2397145224108992E-2</v>
      </c>
      <c r="O139" s="116"/>
      <c r="P139" s="182">
        <f>SUM(P129:P138)</f>
        <v>16567008630.450001</v>
      </c>
      <c r="Q139" s="172"/>
      <c r="R139" s="116">
        <f>((P139-L139)/L139)</f>
        <v>-0.16961414691548965</v>
      </c>
      <c r="S139" s="116"/>
      <c r="T139" s="182">
        <f>SUM(T129:T138)</f>
        <v>16303222334.51</v>
      </c>
      <c r="U139" s="172"/>
      <c r="V139" s="116">
        <f>((T139-P139)/P139)</f>
        <v>-1.5922385375906904E-2</v>
      </c>
      <c r="W139" s="116"/>
      <c r="X139" s="182">
        <f>SUM(X129:X138)</f>
        <v>16228457808.969999</v>
      </c>
      <c r="Y139" s="172"/>
      <c r="Z139" s="116">
        <f>((X139-T139)/T139)</f>
        <v>-4.5858741300327114E-3</v>
      </c>
      <c r="AA139" s="116"/>
      <c r="AB139" s="182">
        <f>SUM(AB129:AB138)</f>
        <v>16467123981.669998</v>
      </c>
      <c r="AC139" s="172"/>
      <c r="AD139" s="116">
        <f>((AB139-X139)/X139)</f>
        <v>1.4706645296146395E-2</v>
      </c>
      <c r="AE139" s="116"/>
      <c r="AF139" s="182">
        <f>SUM(AF129:AF138)</f>
        <v>19007303196.260002</v>
      </c>
      <c r="AG139" s="172"/>
      <c r="AH139" s="116">
        <f>((AF139-AB139)/AB139)</f>
        <v>0.1542576115548499</v>
      </c>
      <c r="AI139" s="116"/>
      <c r="AJ139" s="117">
        <f t="shared" si="175"/>
        <v>3.8217997535230103E-3</v>
      </c>
      <c r="AK139" s="117"/>
      <c r="AL139" s="118">
        <f t="shared" si="177"/>
        <v>-1.6084804628059637E-2</v>
      </c>
      <c r="AM139" s="118"/>
      <c r="AN139" s="119">
        <f t="shared" si="179"/>
        <v>8.8774469125300209E-2</v>
      </c>
      <c r="AO139" s="203"/>
    </row>
    <row r="140" spans="1:46" ht="15.75" thickBot="1">
      <c r="A140" s="158" t="s">
        <v>57</v>
      </c>
      <c r="B140" s="183">
        <f>SUM(B125,B139)</f>
        <v>1496065798621.4744</v>
      </c>
      <c r="C140" s="184"/>
      <c r="D140" s="183">
        <f>SUM(D125,D139)</f>
        <v>1497049856142.96</v>
      </c>
      <c r="E140" s="184"/>
      <c r="F140" s="116">
        <f>((D140-B140)/B140)</f>
        <v>6.5776353044922199E-4</v>
      </c>
      <c r="G140" s="116"/>
      <c r="H140" s="183">
        <f>SUM(H125,H139)</f>
        <v>1498284432673.2852</v>
      </c>
      <c r="I140" s="184"/>
      <c r="J140" s="116">
        <f>((H140-D140)/D140)</f>
        <v>8.2467295612050756E-4</v>
      </c>
      <c r="K140" s="116"/>
      <c r="L140" s="183">
        <f>SUM(L125,L139)</f>
        <v>1513712611284.856</v>
      </c>
      <c r="M140" s="184"/>
      <c r="N140" s="116">
        <f>((L140-H140)/H140)</f>
        <v>1.0297229468001193E-2</v>
      </c>
      <c r="O140" s="116"/>
      <c r="P140" s="183">
        <f>SUM(P125,P139)</f>
        <v>1510203072937.6184</v>
      </c>
      <c r="Q140" s="184"/>
      <c r="R140" s="116">
        <f>((P140-L140)/L140)</f>
        <v>-2.318497131538472E-3</v>
      </c>
      <c r="S140" s="116"/>
      <c r="T140" s="183">
        <f>SUM(T125,T139)</f>
        <v>1512507051794.3972</v>
      </c>
      <c r="U140" s="184"/>
      <c r="V140" s="116">
        <f>((T140-P140)/P140)</f>
        <v>1.5256086403646052E-3</v>
      </c>
      <c r="W140" s="116"/>
      <c r="X140" s="183">
        <f>SUM(X125,X139)</f>
        <v>1514136374940.4771</v>
      </c>
      <c r="Y140" s="184"/>
      <c r="Z140" s="116">
        <f>((X140-T140)/T140)</f>
        <v>1.0772334212570112E-3</v>
      </c>
      <c r="AA140" s="116"/>
      <c r="AB140" s="183">
        <f>SUM(AB125,AB139)</f>
        <v>1511380819921.1484</v>
      </c>
      <c r="AC140" s="184"/>
      <c r="AD140" s="116">
        <f>((AB140-X140)/X140)</f>
        <v>-1.8198856225463431E-3</v>
      </c>
      <c r="AE140" s="116"/>
      <c r="AF140" s="183">
        <f>SUM(AF125,AF139)</f>
        <v>1517078607571.1013</v>
      </c>
      <c r="AG140" s="184"/>
      <c r="AH140" s="116">
        <f>((AF140-AB140)/AB140)</f>
        <v>3.7699218984730432E-3</v>
      </c>
      <c r="AI140" s="116"/>
      <c r="AJ140" s="117">
        <f t="shared" si="175"/>
        <v>1.7517558950725957E-3</v>
      </c>
      <c r="AK140" s="117"/>
      <c r="AL140" s="118">
        <f t="shared" si="177"/>
        <v>1.3378813902526919E-2</v>
      </c>
      <c r="AM140" s="118"/>
      <c r="AN140" s="119">
        <f t="shared" si="179"/>
        <v>3.9457775017273265E-3</v>
      </c>
      <c r="AO140" s="203"/>
    </row>
  </sheetData>
  <protectedRanges>
    <protectedRange password="CADF" sqref="C78" name="BidOffer Prices_2_1_1"/>
    <protectedRange password="CADF" sqref="B44:B46" name="Yield_2_1_2_4"/>
    <protectedRange password="CADF" sqref="C81" name="Fund Name_2_2"/>
    <protectedRange password="CADF" sqref="B18" name="Fund Name_1_1_1_4"/>
    <protectedRange password="CADF" sqref="C18" name="Fund Name_1_1_1_1_4"/>
    <protectedRange password="CADF" sqref="B43" name="Yield_2_1_2_1_2"/>
    <protectedRange password="CADF" sqref="B81" name="Yield_2_1_2_2_1"/>
    <protectedRange password="CADF" sqref="E78" name="BidOffer Prices_2_1_7"/>
    <protectedRange password="CADF" sqref="D44:D46" name="Yield_2_1_2_8"/>
    <protectedRange password="CADF" sqref="D18" name="Fund Name_1_1_1_2_2"/>
    <protectedRange password="CADF" sqref="E18" name="Fund Name_1_1_1_3_1"/>
    <protectedRange password="CADF" sqref="D43" name="Yield_2_1_2_3_3"/>
    <protectedRange password="CADF" sqref="D81" name="Yield_2_1_2_4_5"/>
    <protectedRange password="CADF" sqref="E81" name="Fund Name_2_1"/>
    <protectedRange password="CADF" sqref="I78" name="BidOffer Prices_2_1_2"/>
    <protectedRange password="CADF" sqref="H44:H46" name="Yield_2_1_2_6"/>
    <protectedRange password="CADF" sqref="H18" name="Fund Name_1_1_1"/>
    <protectedRange password="CADF" sqref="I18" name="Fund Name_1_1_1_1"/>
    <protectedRange password="CADF" sqref="H43" name="Yield_2_1_2_1_5"/>
    <protectedRange password="CADF" sqref="H81" name="Yield_2_1_2_2_5"/>
    <protectedRange password="CADF" sqref="I81" name="Fund Name_2_1_5"/>
    <protectedRange password="CADF" sqref="M78" name="BidOffer Prices_2_1_9"/>
    <protectedRange password="CADF" sqref="L44:L46" name="Yield_2_1_2_9"/>
    <protectedRange password="CADF" sqref="L18" name="Fund Name_1_1_1_7"/>
    <protectedRange password="CADF" sqref="M18" name="Fund Name_1_1_1_1_3"/>
    <protectedRange password="CADF" sqref="L43" name="Yield_2_1_2_1_6"/>
    <protectedRange password="CADF" sqref="L81" name="Yield_2_1_2_2_6"/>
    <protectedRange password="CADF" sqref="M81" name="Fund Name_2_1_6"/>
    <protectedRange password="CADF" sqref="Q78" name="BidOffer Prices_2_1_3"/>
    <protectedRange password="CADF" sqref="P44:P46" name="Yield_2_1_2"/>
    <protectedRange password="CADF" sqref="P18" name="Fund Name_1_1_1_2"/>
    <protectedRange password="CADF" sqref="Q18" name="Fund Name_1_1_1_3"/>
    <protectedRange password="CADF" sqref="P43" name="Yield_2_1_2_2_1_1"/>
    <protectedRange password="CADF" sqref="P81" name="Yield_2_1_2_2_2"/>
    <protectedRange password="CADF" sqref="Q81" name="Fund Name_2_2_1"/>
    <protectedRange password="CADF" sqref="U78" name="BidOffer Prices_2_1_4"/>
    <protectedRange password="CADF" sqref="T44:T46" name="Yield_2_1_2_1"/>
    <protectedRange password="CADF" sqref="T18" name="Fund Name_1_1_1_1_1"/>
    <protectedRange password="CADF" sqref="U18" name="Fund Name_1_1_1_1_1_1"/>
    <protectedRange password="CADF" sqref="T43" name="Yield_2_1_2_1_3"/>
    <protectedRange password="CADF" sqref="T81" name="Yield_2_1_2_1_1_1"/>
    <protectedRange password="CADF" sqref="U81" name="Fund Name_2_1_2"/>
    <protectedRange password="CADF" sqref="Y78" name="BidOffer Prices_2_1_5"/>
    <protectedRange password="CADF" sqref="X44:X46" name="Yield_2_1_2_7"/>
    <protectedRange password="CADF" sqref="Y81" name="Fund Name_2_1_3"/>
    <protectedRange password="CADF" sqref="X18" name="Fund Name_1_1_1_5"/>
    <protectedRange password="CADF" sqref="Y18" name="Fund Name_1_1_1_2_3"/>
    <protectedRange password="CADF" sqref="X43" name="Yield_2_1_2_2_3"/>
    <protectedRange password="CADF" sqref="X81" name="Yield_2_1_2_2_1_2"/>
    <protectedRange password="CADF" sqref="AC78" name="BidOffer Prices_2_1"/>
    <protectedRange password="CADF" sqref="AB44:AB46" name="Yield_2_1_2_2"/>
    <protectedRange password="CADF" sqref="AB18" name="Fund Name_1_1_1_1_2"/>
    <protectedRange password="CADF" sqref="AC18" name="Fund Name_1_1_1_1_1_2"/>
    <protectedRange password="CADF" sqref="AB43" name="Yield_2_1_2_1_1"/>
    <protectedRange password="CADF" sqref="AB81" name="Yield_2_1_2_1_1_2"/>
    <protectedRange password="CADF" sqref="AC81" name="Fund Name_2_1_1"/>
    <protectedRange password="CADF" sqref="AG78" name="BidOffer Prices_2_1_6"/>
    <protectedRange password="CADF" sqref="AF44:AF46" name="Yield_2_1_2_3"/>
    <protectedRange password="CADF" sqref="AF18" name="Fund Name_1_1_1_6"/>
    <protectedRange password="CADF" sqref="AG18" name="Fund Name_1_1_1_2_1"/>
    <protectedRange password="CADF" sqref="AF43" name="Yield_2_1_2_3_1"/>
    <protectedRange password="CADF" sqref="AF81" name="Yield_2_1_2_3_1_1"/>
    <protectedRange password="CADF" sqref="AG81" name="Fund Name_2_3"/>
  </protectedRanges>
  <mergeCells count="43">
    <mergeCell ref="AF2:AG2"/>
    <mergeCell ref="AH2:AI2"/>
    <mergeCell ref="AH127:AI127"/>
    <mergeCell ref="AF127:AG127"/>
    <mergeCell ref="AD127:AE127"/>
    <mergeCell ref="AB2:AC2"/>
    <mergeCell ref="AB127:AC127"/>
    <mergeCell ref="Z2:AA2"/>
    <mergeCell ref="Z127:AA127"/>
    <mergeCell ref="V127:W127"/>
    <mergeCell ref="T127:U127"/>
    <mergeCell ref="N127:O127"/>
    <mergeCell ref="J127:K127"/>
    <mergeCell ref="H127:I127"/>
    <mergeCell ref="D2:E2"/>
    <mergeCell ref="R127:S127"/>
    <mergeCell ref="P2:Q2"/>
    <mergeCell ref="P127:Q127"/>
    <mergeCell ref="L127:M127"/>
    <mergeCell ref="L2:M2"/>
    <mergeCell ref="D127:E127"/>
    <mergeCell ref="F127:G127"/>
    <mergeCell ref="AQ2:AR2"/>
    <mergeCell ref="AJ127:AK127"/>
    <mergeCell ref="AQ126:AR126"/>
    <mergeCell ref="AN127:AO127"/>
    <mergeCell ref="AL127:AM127"/>
    <mergeCell ref="B127:C127"/>
    <mergeCell ref="A1:AO1"/>
    <mergeCell ref="AN2:AO2"/>
    <mergeCell ref="AL2:AM2"/>
    <mergeCell ref="AJ2:AK2"/>
    <mergeCell ref="R2:S2"/>
    <mergeCell ref="B2:C2"/>
    <mergeCell ref="V2:W2"/>
    <mergeCell ref="N2:O2"/>
    <mergeCell ref="J2:K2"/>
    <mergeCell ref="H2:I2"/>
    <mergeCell ref="F2:G2"/>
    <mergeCell ref="T2:U2"/>
    <mergeCell ref="X2:Y2"/>
    <mergeCell ref="AD2:AE2"/>
    <mergeCell ref="X127:Y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2021-02-11T10:43:52Z</dcterms:modified>
</cp:coreProperties>
</file>