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3" i="11" l="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O162" i="11"/>
  <c r="AN162" i="11"/>
  <c r="AM162" i="11"/>
  <c r="AL162" i="11"/>
  <c r="AK162" i="11"/>
  <c r="AJ162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K94" i="11"/>
  <c r="AL94" i="11"/>
  <c r="AM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N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O5" i="11"/>
  <c r="AN5" i="11"/>
  <c r="AM5" i="11"/>
  <c r="AL5" i="11"/>
  <c r="AK5" i="11"/>
  <c r="AJ5" i="11"/>
  <c r="AF174" i="11"/>
  <c r="AF159" i="11"/>
  <c r="AF153" i="11"/>
  <c r="AF141" i="11"/>
  <c r="AF135" i="11"/>
  <c r="AF111" i="11"/>
  <c r="AF104" i="11"/>
  <c r="AL104" i="11" s="1"/>
  <c r="AF83" i="11"/>
  <c r="AF52" i="11"/>
  <c r="AF20" i="11"/>
  <c r="AF154" i="11" l="1"/>
  <c r="AH154" i="11" s="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H153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H141" i="11"/>
  <c r="AI140" i="11"/>
  <c r="AH140" i="11"/>
  <c r="AI139" i="11"/>
  <c r="AH139" i="11"/>
  <c r="AI138" i="11"/>
  <c r="AH138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H111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D181" i="9"/>
  <c r="D180" i="9"/>
  <c r="D163" i="9"/>
  <c r="D155" i="9"/>
  <c r="D156" i="9" s="1"/>
  <c r="D143" i="9"/>
  <c r="D137" i="9"/>
  <c r="D112" i="9"/>
  <c r="D105" i="9"/>
  <c r="D84" i="9"/>
  <c r="D53" i="9"/>
  <c r="D21" i="9"/>
  <c r="AN154" i="11" l="1"/>
  <c r="AJ154" i="11"/>
  <c r="AL154" i="11"/>
  <c r="AF175" i="11"/>
  <c r="AJ94" i="11"/>
  <c r="AN94" i="11"/>
  <c r="AB174" i="11"/>
  <c r="AB159" i="11"/>
  <c r="AB153" i="11"/>
  <c r="AB141" i="11"/>
  <c r="AB135" i="11"/>
  <c r="AB111" i="11"/>
  <c r="AB104" i="11"/>
  <c r="AB83" i="11"/>
  <c r="AB52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L175" i="11" l="1"/>
  <c r="AH175" i="11"/>
  <c r="AB154" i="11"/>
  <c r="AJ175" i="11" l="1"/>
  <c r="AN175" i="11"/>
  <c r="AB175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4" i="11"/>
  <c r="AD174" i="11" s="1"/>
  <c r="X159" i="11"/>
  <c r="X153" i="11"/>
  <c r="X141" i="11"/>
  <c r="AD141" i="11" s="1"/>
  <c r="X135" i="11"/>
  <c r="AD135" i="11" s="1"/>
  <c r="X111" i="11"/>
  <c r="AD111" i="11" s="1"/>
  <c r="X104" i="11"/>
  <c r="X83" i="11"/>
  <c r="AD83" i="11" s="1"/>
  <c r="X52" i="11"/>
  <c r="X20" i="11"/>
  <c r="AD20" i="11" s="1"/>
  <c r="I105" i="9"/>
  <c r="J90" i="9" l="1"/>
  <c r="J88" i="9"/>
  <c r="AD153" i="11"/>
  <c r="AD52" i="11"/>
  <c r="X154" i="11"/>
  <c r="AD154" i="11" s="1"/>
  <c r="X175" i="11" l="1"/>
  <c r="AD175" i="11" s="1"/>
  <c r="I180" i="9" l="1"/>
  <c r="V98" i="11" l="1"/>
  <c r="V99" i="11"/>
  <c r="V100" i="11"/>
  <c r="V101" i="11"/>
  <c r="V102" i="11"/>
  <c r="V103" i="11"/>
  <c r="V97" i="11"/>
  <c r="V94" i="11"/>
  <c r="V88" i="11"/>
  <c r="V89" i="11"/>
  <c r="V90" i="11"/>
  <c r="V91" i="11"/>
  <c r="V92" i="11"/>
  <c r="V93" i="11"/>
  <c r="V77" i="11"/>
  <c r="V78" i="11"/>
  <c r="V79" i="11"/>
  <c r="V80" i="11"/>
  <c r="V81" i="11"/>
  <c r="V82" i="11"/>
  <c r="R98" i="11"/>
  <c r="R99" i="11"/>
  <c r="R100" i="11"/>
  <c r="R102" i="11"/>
  <c r="R103" i="11"/>
  <c r="R97" i="11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T83" i="11"/>
  <c r="Z83" i="11" s="1"/>
  <c r="T52" i="11"/>
  <c r="Z52" i="11" s="1"/>
  <c r="T20" i="11"/>
  <c r="Z20" i="11" s="1"/>
  <c r="T154" i="11" l="1"/>
  <c r="Z154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W102" i="11"/>
  <c r="W101" i="11"/>
  <c r="W100" i="11"/>
  <c r="W99" i="11"/>
  <c r="W98" i="11"/>
  <c r="W97" i="11"/>
  <c r="W94" i="11"/>
  <c r="W93" i="11"/>
  <c r="W92" i="11"/>
  <c r="W91" i="11"/>
  <c r="W90" i="11"/>
  <c r="W89" i="11"/>
  <c r="W88" i="11"/>
  <c r="W87" i="11"/>
  <c r="V87" i="11"/>
  <c r="W82" i="11"/>
  <c r="W81" i="11"/>
  <c r="W80" i="11"/>
  <c r="W79" i="11"/>
  <c r="W78" i="11"/>
  <c r="W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S81" i="11"/>
  <c r="R81" i="11"/>
  <c r="O81" i="11"/>
  <c r="N81" i="11"/>
  <c r="K81" i="11"/>
  <c r="J81" i="11"/>
  <c r="G81" i="11"/>
  <c r="F81" i="11"/>
  <c r="T175" i="11" l="1"/>
  <c r="Z175" i="11" s="1"/>
  <c r="P82" i="9"/>
  <c r="O82" i="9"/>
  <c r="N82" i="9"/>
  <c r="E82" i="9" l="1"/>
  <c r="E115" i="9" l="1"/>
  <c r="E123" i="9"/>
  <c r="E131" i="9"/>
  <c r="E124" i="9"/>
  <c r="E125" i="9"/>
  <c r="E118" i="9"/>
  <c r="E134" i="9"/>
  <c r="E127" i="9"/>
  <c r="E120" i="9"/>
  <c r="E136" i="9"/>
  <c r="E129" i="9"/>
  <c r="E130" i="9"/>
  <c r="E116" i="9"/>
  <c r="E132" i="9"/>
  <c r="E133" i="9"/>
  <c r="E126" i="9"/>
  <c r="E119" i="9"/>
  <c r="E135" i="9"/>
  <c r="E128" i="9"/>
  <c r="E121" i="9"/>
  <c r="E122" i="9"/>
  <c r="E117" i="9"/>
  <c r="P174" i="11"/>
  <c r="V174" i="11" s="1"/>
  <c r="P159" i="11"/>
  <c r="P153" i="11"/>
  <c r="V153" i="11" s="1"/>
  <c r="P141" i="11"/>
  <c r="V141" i="11" s="1"/>
  <c r="P135" i="11"/>
  <c r="V135" i="11" s="1"/>
  <c r="P111" i="11"/>
  <c r="P104" i="11"/>
  <c r="R94" i="11" s="1"/>
  <c r="P83" i="11"/>
  <c r="V83" i="11" s="1"/>
  <c r="P52" i="11"/>
  <c r="V52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S102" i="11"/>
  <c r="S101" i="11"/>
  <c r="S100" i="11"/>
  <c r="S99" i="11"/>
  <c r="S98" i="11"/>
  <c r="S97" i="11"/>
  <c r="S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2" i="11"/>
  <c r="R82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R101" i="11" l="1"/>
  <c r="V111" i="11"/>
  <c r="P154" i="11"/>
  <c r="E75" i="9"/>
  <c r="P175" i="11" l="1"/>
  <c r="V175" i="11" s="1"/>
  <c r="V154" i="11"/>
  <c r="N136" i="9"/>
  <c r="L174" i="11" l="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L83" i="11"/>
  <c r="R83" i="11" s="1"/>
  <c r="L52" i="11"/>
  <c r="R52" i="11" s="1"/>
  <c r="L20" i="11"/>
  <c r="R20" i="11" s="1"/>
  <c r="L154" i="11" l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2" i="11"/>
  <c r="N82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5" i="11" l="1"/>
  <c r="R175" i="11" s="1"/>
  <c r="R154" i="11"/>
  <c r="N13" i="9"/>
  <c r="H174" i="11" l="1"/>
  <c r="N174" i="11" s="1"/>
  <c r="H159" i="11"/>
  <c r="H153" i="11"/>
  <c r="N153" i="11" s="1"/>
  <c r="H141" i="11"/>
  <c r="N141" i="11" s="1"/>
  <c r="H135" i="11"/>
  <c r="N135" i="11" s="1"/>
  <c r="H111" i="11"/>
  <c r="N111" i="11" s="1"/>
  <c r="H104" i="11"/>
  <c r="N104" i="11" s="1"/>
  <c r="H83" i="11"/>
  <c r="N83" i="11" s="1"/>
  <c r="H52" i="11"/>
  <c r="N52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4" i="11" l="1"/>
  <c r="N154" i="11" s="1"/>
  <c r="N131" i="9"/>
  <c r="N132" i="9"/>
  <c r="N32" i="9"/>
  <c r="N33" i="9"/>
  <c r="H175" i="11" l="1"/>
  <c r="N175" i="11" s="1"/>
  <c r="D174" i="11" l="1"/>
  <c r="J174" i="11" s="1"/>
  <c r="D159" i="11"/>
  <c r="D153" i="11"/>
  <c r="D141" i="11"/>
  <c r="J141" i="11" s="1"/>
  <c r="D135" i="11"/>
  <c r="J135" i="11" s="1"/>
  <c r="D111" i="11"/>
  <c r="D104" i="11"/>
  <c r="D83" i="11"/>
  <c r="J83" i="11" s="1"/>
  <c r="D52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J104" i="11" l="1"/>
  <c r="J111" i="11"/>
  <c r="D154" i="11"/>
  <c r="J154" i="11" s="1"/>
  <c r="J153" i="11"/>
  <c r="J52" i="11"/>
  <c r="D175" i="11" l="1"/>
  <c r="B174" i="11"/>
  <c r="B159" i="11"/>
  <c r="B153" i="11"/>
  <c r="B141" i="11"/>
  <c r="B135" i="11"/>
  <c r="B111" i="11"/>
  <c r="B104" i="11"/>
  <c r="B83" i="11"/>
  <c r="B52" i="11"/>
  <c r="B20" i="11"/>
  <c r="F104" i="11" l="1"/>
  <c r="F111" i="11"/>
  <c r="F141" i="11"/>
  <c r="F135" i="11"/>
  <c r="F153" i="11"/>
  <c r="F52" i="11"/>
  <c r="F174" i="11"/>
  <c r="F20" i="11"/>
  <c r="F83" i="11"/>
  <c r="J175" i="11"/>
  <c r="B154" i="11"/>
  <c r="F154" i="11" l="1"/>
  <c r="B175" i="11"/>
  <c r="F175" i="11" l="1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J141" i="9" s="1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78" i="9" l="1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J179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42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<sst xmlns="http://schemas.openxmlformats.org/spreadsheetml/2006/main" count="707" uniqueCount="271">
  <si>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</si>
  <si>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</si>
  <si>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</si>
  <si>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</si>
  <si>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</si>
  <si>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</si>
  <si>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</si>
  <si>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</si>
  <si>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</si>
  <si>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</si>
  <si>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</si>
  <si>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</si>
  <si>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</si>
  <si>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</si>
  <si>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</si>
  <si>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</si>
  <si>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</si>
  <si>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</si>
  <si>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</si>
  <si>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</si>
  <si>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</si>
  <si>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</si>
  <si>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</si>
  <si>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</si>
  <si>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</si>
  <si>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</si>
  <si>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</si>
  <si>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</si>
  <si>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</si>
  <si>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</si>
  <si>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</si>
  <si>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</si>
  <si>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</si>
  <si>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</si>
  <si>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</si>
  <si>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</si>
  <si>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</si>
  <si>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</si>
  <si>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</si>
  <si>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</si>
  <si>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</si>
  <si>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</si>
  <si>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</si>
  <si>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</si>
  <si>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</si>
  <si>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</si>
  <si>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</si>
  <si>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</si>
  <si>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</si>
  <si>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</si>
  <si>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</si>
  <si>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</si>
  <si>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</si>
  <si>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</si>
  <si>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</si>
  <si>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</si>
  <si>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</si>
  <si>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</si>
  <si>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</si>
  <si>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</si>
  <si>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</si>
  <si>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</si>
  <si>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</si>
  <si>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</si>
  <si>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</si>
  <si>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</si>
  <si>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</si>
  <si>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</si>
  <si>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</si>
  <si>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</si>
  <si>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</si>
  <si>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</si>
  <si>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</si>
  <si>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</si>
  <si>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</si>
  <si>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</si>
  <si>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</si>
  <si>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</si>
  <si>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</si>
  <si>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</si>
  <si>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</si>
  <si>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</si>
  <si>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</si>
  <si>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</si>
  <si>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</si>
  <si>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</si>
  <si>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</si>
  <si>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</si>
  <si>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</si>
  <si>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</si>
  <si>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</si>
  <si>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</si>
  <si>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</si>
  <si>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</si>
  <si>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</si>
  <si>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</si>
  <si>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</si>
  <si>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</si>
  <si>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</si>
  <si>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</si>
  <si>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</si>
  <si>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</si>
  <si>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</si>
  <si>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</si>
  <si>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</si>
  <si>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</si>
  <si>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</si>
  <si>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</si>
  <si>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</si>
  <si>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</si>
  <si>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</si>
  <si>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</si>
  <si>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</si>
  <si>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</si>
  <si>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</si>
  <si>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</si>
  <si>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</si>
  <si>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</si>
  <si>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</si>
  <si>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</si>
  <si>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</si>
  <si>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</si>
  <si>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</si>
  <si>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</si>
  <si>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</si>
  <si>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</si>
  <si>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</si>
  <si>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</si>
  <si>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</si>
  <si>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</si>
  <si>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</si>
  <si>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</si>
  <si>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</si>
  <si>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</si>
  <si>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</si>
  <si>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</si>
  <si>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</si>
  <si>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</si>
  <si>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</si>
  <si>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</si>
  <si>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</si>
  <si>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</si>
  <si>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</si>
  <si>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</si>
  <si>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</si>
  <si>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</si>
  <si>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</si>
  <si>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</si>
  <si>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</si>
  <si>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</si>
  <si>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</si>
  <si>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</si>
  <si>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</si>
  <si>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</si>
  <si>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</si>
  <si>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</si>
  <si>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</si>
  <si>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</si>
  <si>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</si>
  <si>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</si>
  <si>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</si>
  <si>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</si>
  <si>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</si>
  <si>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</si>
  <si>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</si>
  <si>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</si>
  <si>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</si>
  <si>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</si>
  <si>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</si>
  <si>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</si>
  <si>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</si>
  <si>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</si>
  <si>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</si>
  <si>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</si>
  <si>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</si>
  <si>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</si>
  <si>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</si>
  <si>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</si>
  <si>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</si>
  <si>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</si>
  <si>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</si>
  <si>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</si>
  <si>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</si>
  <si>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</si>
  <si>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</si>
  <si>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</si>
  <si>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</si>
  <si>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</si>
  <si>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</si>
  <si>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</si>
  <si>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</si>
  <si>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</si>
  <si>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</si>
  <si>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</si>
  <si>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</si>
  <si>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</si>
  <si>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</si>
  <si>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</si>
  <si>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</si>
  <si>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</si>
  <si>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</si>
  <si>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</si>
  <si>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</si>
  <si>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</si>
  <si>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</si>
  <si>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</si>
  <si>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</si>
  <si>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</si>
  <si>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</si>
  <si>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</si>
  <si>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</si>
  <si>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</si>
  <si>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</si>
  <si>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</si>
  <si>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</si>
  <si>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</si>
  <si>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</si>
  <si>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</si>
  <si>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</si>
  <si>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</si>
  <si>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</si>
  <si>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</si>
  <si>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</si>
  <si>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</si>
  <si>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</si>
  <si>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</si>
  <si>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</si>
  <si>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</si>
  <si>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</si>
  <si>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</si>
  <si>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</si>
  <si>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</si>
  <si>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</si>
  <si>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</si>
  <si>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</si>
  <si>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</si>
  <si>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</si>
  <si>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</si>
  <si>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</si>
  <si>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</si>
  <si>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</si>
  <si>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</si>
  <si>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</si>
  <si>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</si>
  <si>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</si>
  <si>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</si>
  <si>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</si>
  <si>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</si>
  <si>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</si>
  <si>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</si>
  <si>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</si>
  <si>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</si>
  <si>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</si>
  <si>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NAV and Unit Price as at Week Ended February 25, 2022</t>
  </si>
  <si>
    <t>NAV and Unit Price as at Week Ended March 4, 2022</t>
  </si>
  <si>
    <t>BALANCED FUNDS</t>
  </si>
  <si>
    <t>NAV and Unit Price as at Week Ended March 11, 2022</t>
  </si>
  <si>
    <t>NAV and Unit Price as at Week Ended March 18, 2022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</si>
  <si>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</si>
  <si>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</si>
  <si>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</si>
  <si>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</si>
  <si>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</si>
  <si>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</si>
  <si>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</si>
  <si>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NAV, Unit Price and Yield as at Week Ended April 14, 2022</t>
  </si>
  <si>
    <t>NAV and Unit Price as at Week Ended April 14, 2022</t>
  </si>
  <si>
    <t>NET ASSET VALUES AND UNIT PRICES OF COLLECTIVE INVESTMENT SCHEMES AS AT WEEK ENDED APRIL 22, 2022</t>
  </si>
  <si>
    <t>NAV, Unit Price and Yield as at Week Ended April 22, 2022</t>
  </si>
  <si>
    <t>NAV and Unit Price as at Week Ended April 22, 2022</t>
  </si>
  <si>
    <t>The chart above shows that Money Market Fund category has 43.34% share of the Total NAV, followed by Bond/Fixed Income Fund with 29.65%, Dollar Fund (Eurobonds and Fixed Income) at 18.97%, Real Estate Investment Trust at 3.23%.  Next is Balanced Fund at 2.16%, Shari'ah Compliant Fund at 1.30%, Equity Fund at 1.14%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</si>
</sst>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18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22ND APRIL,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16092800535.040001</c:v>
                </c:pt>
                <c:pt idx="1">
                  <c:v>611539800293.32898</c:v>
                </c:pt>
                <c:pt idx="2">
                  <c:v>418373146632.8299</c:v>
                </c:pt>
                <c:pt idx="3">
                  <c:v>267709316021.45117</c:v>
                </c:pt>
                <c:pt idx="4">
                  <c:v>45561513237.440002</c:v>
                </c:pt>
                <c:pt idx="5">
                  <c:v>30448572798.546356</c:v>
                </c:pt>
                <c:pt idx="6">
                  <c:v>2793931388.2800002</c:v>
                </c:pt>
                <c:pt idx="7">
                  <c:v>18400657934.489998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22,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1386992411228.5371</c:v>
                </c:pt>
                <c:pt idx="1">
                  <c:v>1402147126362.9736</c:v>
                </c:pt>
                <c:pt idx="2">
                  <c:v>1420046022961.3538</c:v>
                </c:pt>
                <c:pt idx="3">
                  <c:v>1415746745958.9297</c:v>
                </c:pt>
                <c:pt idx="4">
                  <c:v>1414145259277.8921</c:v>
                </c:pt>
                <c:pt idx="5">
                  <c:v>1412552536253.6406</c:v>
                </c:pt>
                <c:pt idx="6">
                  <c:v>1416009097633.312</c:v>
                </c:pt>
                <c:pt idx="7">
                  <c:v>1410919738841.4065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22,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18159935796.550465</c:v>
                </c:pt>
                <c:pt idx="1">
                  <c:v>18065510874.770004</c:v>
                </c:pt>
                <c:pt idx="2">
                  <c:v>18037122973.889999</c:v>
                </c:pt>
                <c:pt idx="3">
                  <c:v>18057949258.940002</c:v>
                </c:pt>
                <c:pt idx="4" formatCode="_(* #,##0.00_);_(* \(#,##0.00\);_(* &quot;-&quot;??_);_(@_)">
                  <c:v>18131263619.82</c:v>
                </c:pt>
                <c:pt idx="5" formatCode="_(* #,##0.00_);_(* \(#,##0.00\);_(* &quot;-&quot;??_);_(@_)">
                  <c:v>18108011918.550003</c:v>
                </c:pt>
                <c:pt idx="6" formatCode="_(* #,##0.00_);_(* \(#,##0.00\);_(* &quot;-&quot;??_);_(@_)">
                  <c:v>18372893373.57</c:v>
                </c:pt>
                <c:pt idx="7" formatCode="_(* #,##0.00_);_(* \(#,##0.00\);_(* &quot;-&quot;??_);_(@_)">
                  <c:v>18400657934.489998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2651660899.1099997</c:v>
                </c:pt>
                <c:pt idx="1">
                  <c:v>2706121776.4899998</c:v>
                </c:pt>
                <c:pt idx="2">
                  <c:v>2706374081.4699998</c:v>
                </c:pt>
                <c:pt idx="3">
                  <c:v>2725121827.4500003</c:v>
                </c:pt>
                <c:pt idx="4">
                  <c:v>2690257824.9499998</c:v>
                </c:pt>
                <c:pt idx="5">
                  <c:v>2719722819.02</c:v>
                </c:pt>
                <c:pt idx="6">
                  <c:v>2767923623.1599998</c:v>
                </c:pt>
                <c:pt idx="7">
                  <c:v>2793931388.2800002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29795135699.640293</c:v>
                </c:pt>
                <c:pt idx="1">
                  <c:v>29969826835.535515</c:v>
                </c:pt>
                <c:pt idx="2">
                  <c:v>30011167158.200005</c:v>
                </c:pt>
                <c:pt idx="3">
                  <c:v>29936543532.98</c:v>
                </c:pt>
                <c:pt idx="4">
                  <c:v>29743326960.750423</c:v>
                </c:pt>
                <c:pt idx="5">
                  <c:v>29831295472.480007</c:v>
                </c:pt>
                <c:pt idx="6">
                  <c:v>30263933632.202248</c:v>
                </c:pt>
                <c:pt idx="7">
                  <c:v>30448572798.546356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15515964913.440001</c:v>
                </c:pt>
                <c:pt idx="1">
                  <c:v>15742938652.880005</c:v>
                </c:pt>
                <c:pt idx="2">
                  <c:v>15750311315.689997</c:v>
                </c:pt>
                <c:pt idx="3">
                  <c:v>15663840381.52</c:v>
                </c:pt>
                <c:pt idx="4">
                  <c:v>15481213029.603739</c:v>
                </c:pt>
                <c:pt idx="5">
                  <c:v>15540377895.869999</c:v>
                </c:pt>
                <c:pt idx="6">
                  <c:v>15823233457.569998</c:v>
                </c:pt>
                <c:pt idx="7">
                  <c:v>16092800535.040001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50141442905.93</c:v>
                </c:pt>
                <c:pt idx="1">
                  <c:v>50114329840.059998</c:v>
                </c:pt>
                <c:pt idx="2">
                  <c:v>50537732107.809998</c:v>
                </c:pt>
                <c:pt idx="3">
                  <c:v>50587187904.150002</c:v>
                </c:pt>
                <c:pt idx="4">
                  <c:v>50624731167.880005</c:v>
                </c:pt>
                <c:pt idx="5">
                  <c:v>45590827247.830002</c:v>
                </c:pt>
                <c:pt idx="6">
                  <c:v>45478625907.349998</c:v>
                </c:pt>
                <c:pt idx="7">
                  <c:v>45561513237.440002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44624</c:v>
                </c:pt>
                <c:pt idx="1">
                  <c:v>44631</c:v>
                </c:pt>
                <c:pt idx="2">
                  <c:v>44638</c:v>
                </c:pt>
                <c:pt idx="3">
                  <c:v>44645</c:v>
                </c:pt>
                <c:pt idx="4">
                  <c:v>44652</c:v>
                </c:pt>
                <c:pt idx="5">
                  <c:v>44659</c:v>
                </c:pt>
                <c:pt idx="6">
                  <c:v>44665</c:v>
                </c:pt>
                <c:pt idx="7">
                  <c:v>44673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602088322317.36926</c:v>
                </c:pt>
                <c:pt idx="1">
                  <c:v>610707740903.56982</c:v>
                </c:pt>
                <c:pt idx="2">
                  <c:v>616880768001.80847</c:v>
                </c:pt>
                <c:pt idx="3">
                  <c:v>618846705047.34998</c:v>
                </c:pt>
                <c:pt idx="4">
                  <c:v>623114112790.91663</c:v>
                </c:pt>
                <c:pt idx="5">
                  <c:v>622984208577.57007</c:v>
                </c:pt>
                <c:pt idx="6">
                  <c:v>622913275884.20752</c:v>
                </c:pt>
                <c:pt idx="7">
                  <c:v>611539800293.32898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44624</c:v>
                </c:pt>
                <c:pt idx="1">
                  <c:v>44631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402769523344.92004</c:v>
                </c:pt>
                <c:pt idx="1">
                  <c:v>409918332066.03015</c:v>
                </c:pt>
                <c:pt idx="2">
                  <c:v>420561975893.18994</c:v>
                </c:pt>
                <c:pt idx="3">
                  <c:v>418300153052.87012</c:v>
                </c:pt>
                <c:pt idx="4">
                  <c:v>411551434238.40009</c:v>
                </c:pt>
                <c:pt idx="5">
                  <c:v>412217464970.89996</c:v>
                </c:pt>
                <c:pt idx="6">
                  <c:v>413868142741.87</c:v>
                </c:pt>
                <c:pt idx="7">
                  <c:v>418373146632.8299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265870425351.5769</c:v>
                </c:pt>
                <c:pt idx="1">
                  <c:v>264922325413.63831</c:v>
                </c:pt>
                <c:pt idx="2">
                  <c:v>265560571429.29544</c:v>
                </c:pt>
                <c:pt idx="3">
                  <c:v>261629244953.66977</c:v>
                </c:pt>
                <c:pt idx="4">
                  <c:v>262808919645.57141</c:v>
                </c:pt>
                <c:pt idx="5">
                  <c:v>265560627351.42041</c:v>
                </c:pt>
                <c:pt idx="6">
                  <c:v>266521069013.38223</c:v>
                </c:pt>
                <c:pt idx="7">
                  <c:v>267709316021.45117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68" t="s">
        <v>267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70"/>
    </row>
    <row r="2" spans="1:24" ht="12" customHeight="1">
      <c r="A2" s="299"/>
      <c r="B2" s="300"/>
      <c r="C2" s="300"/>
      <c r="D2" s="371" t="s">
        <v>265</v>
      </c>
      <c r="E2" s="371"/>
      <c r="F2" s="371"/>
      <c r="G2" s="371"/>
      <c r="H2" s="371"/>
      <c r="I2" s="371" t="s">
        <v>268</v>
      </c>
      <c r="J2" s="371"/>
      <c r="K2" s="371"/>
      <c r="L2" s="371"/>
      <c r="M2" s="371"/>
      <c r="N2" s="387" t="s">
        <v>70</v>
      </c>
      <c r="O2" s="388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381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3"/>
      <c r="Q4" s="216"/>
    </row>
    <row r="5" spans="1:24" s="138" customFormat="1" ht="12.95" customHeight="1">
      <c r="A5" s="378" t="s">
        <v>0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80"/>
      <c r="Q5" s="217"/>
      <c r="R5" s="137"/>
    </row>
    <row r="6" spans="1:24" s="138" customFormat="1" ht="13.5" customHeight="1">
      <c r="A6" s="351">
        <v>1</v>
      </c>
      <c r="B6" s="262" t="s">
        <v>6</v>
      </c>
      <c r="C6" s="356" t="s">
        <v>7</v>
      </c>
      <c r="D6" s="80">
        <v>7107994867.6999998</v>
      </c>
      <c r="E6" s="223">
        <f>(D6/$D$21)</f>
        <v>0.44921253843344272</v>
      </c>
      <c r="F6" s="71">
        <v>11695.08</v>
      </c>
      <c r="G6" s="71">
        <v>11860.84</v>
      </c>
      <c r="H6" s="258">
        <v>6.0199999999999997E-2</v>
      </c>
      <c r="I6" s="80">
        <v>7231401994.1800003</v>
      </c>
      <c r="J6" s="223">
        <f>(I6/$I$21)</f>
        <v>0.44935634282140974</v>
      </c>
      <c r="K6" s="71">
        <v>11888.29</v>
      </c>
      <c r="L6" s="71">
        <v>12056.64</v>
      </c>
      <c r="M6" s="258">
        <v>7.7700000000000005E-2</v>
      </c>
      <c r="N6" s="86">
        <f t="shared" ref="N6:N14" si="0">((I6-D6)/D6)</f>
        <v>1.736173545098978E-2</v>
      </c>
      <c r="O6" s="86">
        <f t="shared" ref="O6:O14" si="1">((L6-G6)/G6)</f>
        <v>1.6508105665365966E-2</v>
      </c>
      <c r="P6" s="265">
        <f>M6-H6</f>
        <v>1.7500000000000009E-2</v>
      </c>
      <c r="Q6" s="136"/>
      <c r="R6" s="170"/>
      <c r="S6" s="171"/>
    </row>
    <row r="7" spans="1:24" s="138" customFormat="1" ht="12.75" customHeight="1">
      <c r="A7" s="351">
        <v>2</v>
      </c>
      <c r="B7" s="262" t="s">
        <v>146</v>
      </c>
      <c r="C7" s="356" t="s">
        <v>50</v>
      </c>
      <c r="D7" s="80">
        <v>898617285.83000004</v>
      </c>
      <c r="E7" s="223">
        <f t="shared" ref="E7:E20" si="2">(D7/$D$21)</f>
        <v>5.6791002182938297E-2</v>
      </c>
      <c r="F7" s="71">
        <v>1.79</v>
      </c>
      <c r="G7" s="71">
        <v>1.83</v>
      </c>
      <c r="H7" s="258">
        <v>4.2299999999999997E-2</v>
      </c>
      <c r="I7" s="80">
        <v>913207513.61000001</v>
      </c>
      <c r="J7" s="223">
        <f t="shared" ref="J7:J20" si="3">(I7/$I$21)</f>
        <v>5.6746338937191713E-2</v>
      </c>
      <c r="K7" s="71">
        <v>1.82</v>
      </c>
      <c r="L7" s="71">
        <v>1.86</v>
      </c>
      <c r="M7" s="258">
        <v>5.9200000000000003E-2</v>
      </c>
      <c r="N7" s="86">
        <f t="shared" si="0"/>
        <v>1.6236308838109913E-2</v>
      </c>
      <c r="O7" s="86">
        <f t="shared" si="1"/>
        <v>1.6393442622950834E-2</v>
      </c>
      <c r="P7" s="265">
        <f t="shared" ref="P7:P21" si="4">M7-H7</f>
        <v>1.6900000000000005E-2</v>
      </c>
      <c r="Q7" s="136"/>
      <c r="R7" s="170"/>
      <c r="S7" s="171"/>
    </row>
    <row r="8" spans="1:24" s="138" customFormat="1" ht="12.95" customHeight="1">
      <c r="A8" s="351">
        <v>3</v>
      </c>
      <c r="B8" s="262" t="s">
        <v>63</v>
      </c>
      <c r="C8" s="356" t="s">
        <v>12</v>
      </c>
      <c r="D8" s="80">
        <v>257305346.06</v>
      </c>
      <c r="E8" s="223">
        <f t="shared" si="2"/>
        <v>1.6261236791453804E-2</v>
      </c>
      <c r="F8" s="71">
        <v>128.72999999999999</v>
      </c>
      <c r="G8" s="71">
        <v>131.55000000000001</v>
      </c>
      <c r="H8" s="258">
        <v>1.32E-2</v>
      </c>
      <c r="I8" s="80">
        <v>267270412.5</v>
      </c>
      <c r="J8" s="223">
        <f t="shared" si="3"/>
        <v>1.6608073400155125E-2</v>
      </c>
      <c r="K8" s="71">
        <v>133.72</v>
      </c>
      <c r="L8" s="71">
        <v>136.55000000000001</v>
      </c>
      <c r="M8" s="258">
        <v>-3.73E-2</v>
      </c>
      <c r="N8" s="86">
        <f t="shared" si="0"/>
        <v>3.8728563524196201E-2</v>
      </c>
      <c r="O8" s="86">
        <f t="shared" si="1"/>
        <v>3.800836183960471E-2</v>
      </c>
      <c r="P8" s="265">
        <f t="shared" si="4"/>
        <v>-5.0500000000000003E-2</v>
      </c>
      <c r="Q8" s="136"/>
      <c r="R8" s="172"/>
      <c r="S8" s="139"/>
    </row>
    <row r="9" spans="1:24" s="138" customFormat="1" ht="12.95" customHeight="1">
      <c r="A9" s="351">
        <v>4</v>
      </c>
      <c r="B9" s="262" t="s">
        <v>13</v>
      </c>
      <c r="C9" s="356" t="s">
        <v>14</v>
      </c>
      <c r="D9" s="80">
        <v>660921701.80999994</v>
      </c>
      <c r="E9" s="223">
        <f t="shared" si="2"/>
        <v>4.1769067212606169E-2</v>
      </c>
      <c r="F9" s="71">
        <v>19.100000000000001</v>
      </c>
      <c r="G9" s="71">
        <v>18.75</v>
      </c>
      <c r="H9" s="258">
        <v>7.6100000000000001E-2</v>
      </c>
      <c r="I9" s="80">
        <v>688311962.39999998</v>
      </c>
      <c r="J9" s="223">
        <f t="shared" si="3"/>
        <v>4.2771421972284396E-2</v>
      </c>
      <c r="K9" s="71">
        <v>19.53</v>
      </c>
      <c r="L9" s="71">
        <v>19.899999999999999</v>
      </c>
      <c r="M9" s="258">
        <v>0.121</v>
      </c>
      <c r="N9" s="86">
        <f t="shared" si="0"/>
        <v>4.1442519613123723E-2</v>
      </c>
      <c r="O9" s="86">
        <f t="shared" si="1"/>
        <v>6.1333333333333261E-2</v>
      </c>
      <c r="P9" s="265">
        <f t="shared" si="4"/>
        <v>4.4899999999999995E-2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1">
        <v>5</v>
      </c>
      <c r="B10" s="262" t="s">
        <v>64</v>
      </c>
      <c r="C10" s="356" t="s">
        <v>18</v>
      </c>
      <c r="D10" s="80">
        <v>374967258.58999997</v>
      </c>
      <c r="E10" s="223">
        <f t="shared" si="2"/>
        <v>2.3697258818526232E-2</v>
      </c>
      <c r="F10" s="71">
        <v>178.28380000000001</v>
      </c>
      <c r="G10" s="71">
        <v>182.94399999999999</v>
      </c>
      <c r="H10" s="258">
        <v>6.4100000000000004E-2</v>
      </c>
      <c r="I10" s="80">
        <v>390079933.38999999</v>
      </c>
      <c r="J10" s="223">
        <f t="shared" si="3"/>
        <v>2.4239406468790262E-2</v>
      </c>
      <c r="K10" s="71">
        <v>185.4693</v>
      </c>
      <c r="L10" s="71">
        <v>189.3783</v>
      </c>
      <c r="M10" s="258">
        <v>0.107</v>
      </c>
      <c r="N10" s="135">
        <f>((I10-D10)/D10)</f>
        <v>4.030398509146807E-2</v>
      </c>
      <c r="O10" s="135">
        <f>((L10-G10)/G10)</f>
        <v>3.5170871960818653E-2</v>
      </c>
      <c r="P10" s="265">
        <f t="shared" si="4"/>
        <v>4.2899999999999994E-2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1">
        <v>6</v>
      </c>
      <c r="B11" s="262" t="s">
        <v>46</v>
      </c>
      <c r="C11" s="357" t="s">
        <v>84</v>
      </c>
      <c r="D11" s="71">
        <v>1820364449.52</v>
      </c>
      <c r="E11" s="223">
        <f t="shared" si="2"/>
        <v>0.11504377119893398</v>
      </c>
      <c r="F11" s="71">
        <v>0.95960000000000001</v>
      </c>
      <c r="G11" s="71">
        <v>0.98170000000000002</v>
      </c>
      <c r="H11" s="258">
        <v>3.3399999999999999E-2</v>
      </c>
      <c r="I11" s="71">
        <v>1846983839.3499999</v>
      </c>
      <c r="J11" s="223">
        <f t="shared" si="3"/>
        <v>0.11477081539216437</v>
      </c>
      <c r="K11" s="71">
        <v>0.97360000000000002</v>
      </c>
      <c r="L11" s="71">
        <v>0.99629999999999996</v>
      </c>
      <c r="M11" s="258">
        <v>4.8500000000000001E-2</v>
      </c>
      <c r="N11" s="86">
        <f t="shared" si="0"/>
        <v>1.4623110134357445E-2</v>
      </c>
      <c r="O11" s="86">
        <f>((L11-G11)/G11)</f>
        <v>1.4872160537842464E-2</v>
      </c>
      <c r="P11" s="265">
        <f t="shared" si="4"/>
        <v>1.5100000000000002E-2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1">
        <v>7</v>
      </c>
      <c r="B12" s="262" t="s">
        <v>8</v>
      </c>
      <c r="C12" s="356" t="s">
        <v>15</v>
      </c>
      <c r="D12" s="71">
        <v>2344643691.3099999</v>
      </c>
      <c r="E12" s="223">
        <f t="shared" si="2"/>
        <v>0.14817727979538203</v>
      </c>
      <c r="F12" s="71">
        <v>21.265999999999998</v>
      </c>
      <c r="G12" s="71">
        <v>21.9072</v>
      </c>
      <c r="H12" s="258">
        <v>3.7999999999999999E-2</v>
      </c>
      <c r="I12" s="71">
        <v>2360379343.5300002</v>
      </c>
      <c r="J12" s="223">
        <f t="shared" si="3"/>
        <v>0.14667300066204003</v>
      </c>
      <c r="K12" s="71">
        <v>21.424199999999999</v>
      </c>
      <c r="L12" s="71">
        <v>22.0702</v>
      </c>
      <c r="M12" s="258">
        <v>4.5699999999999998E-2</v>
      </c>
      <c r="N12" s="86">
        <f t="shared" si="0"/>
        <v>6.7113191988708697E-3</v>
      </c>
      <c r="O12" s="86">
        <f>((L12-G12)/G12)</f>
        <v>7.4404761904762022E-3</v>
      </c>
      <c r="P12" s="265">
        <f t="shared" si="4"/>
        <v>7.6999999999999985E-3</v>
      </c>
      <c r="Q12" s="136"/>
      <c r="R12" s="170"/>
      <c r="S12" s="139"/>
    </row>
    <row r="13" spans="1:24" s="138" customFormat="1" ht="12.95" customHeight="1">
      <c r="A13" s="351">
        <v>8</v>
      </c>
      <c r="B13" s="262" t="s">
        <v>205</v>
      </c>
      <c r="C13" s="356" t="s">
        <v>59</v>
      </c>
      <c r="D13" s="71">
        <v>394706548.20999998</v>
      </c>
      <c r="E13" s="223">
        <f t="shared" si="2"/>
        <v>2.494474655059635E-2</v>
      </c>
      <c r="F13" s="71">
        <v>160.46</v>
      </c>
      <c r="G13" s="71">
        <v>162.62</v>
      </c>
      <c r="H13" s="258">
        <v>2.0299999999999999E-2</v>
      </c>
      <c r="I13" s="71">
        <v>397257345.00999999</v>
      </c>
      <c r="J13" s="223">
        <f t="shared" si="3"/>
        <v>2.4685407871987433E-2</v>
      </c>
      <c r="K13" s="71">
        <v>162.33000000000001</v>
      </c>
      <c r="L13" s="71">
        <v>164.53</v>
      </c>
      <c r="M13" s="258">
        <v>1.17E-2</v>
      </c>
      <c r="N13" s="86">
        <f t="shared" si="0"/>
        <v>6.4625145226698492E-3</v>
      </c>
      <c r="O13" s="86">
        <f>((L13-G13)/G13)</f>
        <v>1.1745172795474089E-2</v>
      </c>
      <c r="P13" s="265">
        <f t="shared" si="4"/>
        <v>-8.5999999999999983E-3</v>
      </c>
      <c r="Q13" s="136"/>
      <c r="R13" s="170"/>
      <c r="S13" s="139"/>
    </row>
    <row r="14" spans="1:24" s="138" customFormat="1" ht="12.95" customHeight="1">
      <c r="A14" s="351">
        <v>9</v>
      </c>
      <c r="B14" s="262" t="s">
        <v>61</v>
      </c>
      <c r="C14" s="356" t="s">
        <v>60</v>
      </c>
      <c r="D14" s="71">
        <v>263243067.71000001</v>
      </c>
      <c r="E14" s="223">
        <f t="shared" si="2"/>
        <v>1.6636490159605263E-2</v>
      </c>
      <c r="F14" s="71">
        <v>12.773899999999999</v>
      </c>
      <c r="G14" s="71">
        <v>12.86</v>
      </c>
      <c r="H14" s="258">
        <v>8.3299999999999999E-2</v>
      </c>
      <c r="I14" s="71">
        <v>270242455.61000001</v>
      </c>
      <c r="J14" s="223">
        <f t="shared" si="3"/>
        <v>1.6792754935449666E-2</v>
      </c>
      <c r="K14" s="71">
        <v>13.032999999999999</v>
      </c>
      <c r="L14" s="71">
        <v>13.104799999999999</v>
      </c>
      <c r="M14" s="258">
        <v>0.1046</v>
      </c>
      <c r="N14" s="86">
        <f t="shared" si="0"/>
        <v>2.658906827400612E-2</v>
      </c>
      <c r="O14" s="86">
        <f t="shared" si="1"/>
        <v>1.9035769828926883E-2</v>
      </c>
      <c r="P14" s="265">
        <f t="shared" si="4"/>
        <v>2.1299999999999999E-2</v>
      </c>
      <c r="Q14" s="136"/>
      <c r="R14" s="170"/>
      <c r="S14" s="176"/>
      <c r="T14" s="176"/>
    </row>
    <row r="15" spans="1:24" s="138" customFormat="1" ht="12.95" customHeight="1">
      <c r="A15" s="351">
        <v>10</v>
      </c>
      <c r="B15" s="262" t="s">
        <v>6</v>
      </c>
      <c r="C15" s="356" t="s">
        <v>75</v>
      </c>
      <c r="D15" s="80">
        <v>351066527.52999997</v>
      </c>
      <c r="E15" s="223">
        <f t="shared" si="2"/>
        <v>2.2186775444562889E-2</v>
      </c>
      <c r="F15" s="71">
        <v>3074.12</v>
      </c>
      <c r="G15" s="71">
        <v>3120.24</v>
      </c>
      <c r="H15" s="258">
        <v>9.5899999999999999E-2</v>
      </c>
      <c r="I15" s="80">
        <v>359746075.61000001</v>
      </c>
      <c r="J15" s="223">
        <f t="shared" si="3"/>
        <v>2.2354473034491371E-2</v>
      </c>
      <c r="K15" s="71">
        <v>3150.02</v>
      </c>
      <c r="L15" s="71">
        <v>3197.44</v>
      </c>
      <c r="M15" s="258">
        <v>0.123</v>
      </c>
      <c r="N15" s="86">
        <f t="shared" ref="N15:N21" si="5">((I15-D15)/D15)</f>
        <v>2.472337121133926E-2</v>
      </c>
      <c r="O15" s="86">
        <f t="shared" ref="O15:O20" si="6">((L15-G15)/G15)</f>
        <v>2.4741686536933146E-2</v>
      </c>
      <c r="P15" s="265">
        <f t="shared" si="4"/>
        <v>2.7099999999999999E-2</v>
      </c>
      <c r="Q15" s="136"/>
      <c r="R15" s="170"/>
      <c r="S15" s="177"/>
      <c r="T15" s="177"/>
    </row>
    <row r="16" spans="1:24" s="138" customFormat="1" ht="12.95" customHeight="1">
      <c r="A16" s="351">
        <v>11</v>
      </c>
      <c r="B16" s="262" t="s">
        <v>89</v>
      </c>
      <c r="C16" s="356" t="s">
        <v>90</v>
      </c>
      <c r="D16" s="80">
        <v>259588985.58000001</v>
      </c>
      <c r="E16" s="223">
        <f t="shared" si="2"/>
        <v>1.6405558716939106E-2</v>
      </c>
      <c r="F16" s="71">
        <v>146.9149344450461</v>
      </c>
      <c r="G16" s="71">
        <v>147.94695104425867</v>
      </c>
      <c r="H16" s="258">
        <v>0.104</v>
      </c>
      <c r="I16" s="80">
        <v>262414341.22</v>
      </c>
      <c r="J16" s="223">
        <f t="shared" si="3"/>
        <v>1.6306319130012615E-2</v>
      </c>
      <c r="K16" s="71">
        <v>148.30373932953003</v>
      </c>
      <c r="L16" s="71">
        <v>149.34551170816195</v>
      </c>
      <c r="M16" s="258">
        <v>0.1144</v>
      </c>
      <c r="N16" s="86">
        <f t="shared" si="5"/>
        <v>1.088395809123908E-2</v>
      </c>
      <c r="O16" s="86">
        <f t="shared" si="6"/>
        <v>9.4531225823295262E-3</v>
      </c>
      <c r="P16" s="265">
        <f t="shared" si="4"/>
        <v>1.0400000000000006E-2</v>
      </c>
      <c r="Q16" s="136"/>
      <c r="R16" s="170"/>
      <c r="S16" s="178"/>
      <c r="T16" s="178"/>
    </row>
    <row r="17" spans="1:23" s="138" customFormat="1" ht="12.95" customHeight="1">
      <c r="A17" s="351">
        <v>12</v>
      </c>
      <c r="B17" s="262" t="s">
        <v>53</v>
      </c>
      <c r="C17" s="356" t="s">
        <v>136</v>
      </c>
      <c r="D17" s="80">
        <v>322558659.74000001</v>
      </c>
      <c r="E17" s="223">
        <f t="shared" si="2"/>
        <v>2.0385129285044115E-2</v>
      </c>
      <c r="F17" s="71">
        <v>1.25</v>
      </c>
      <c r="G17" s="71">
        <v>1.29</v>
      </c>
      <c r="H17" s="258">
        <v>-2.9499999999999998E-2</v>
      </c>
      <c r="I17" s="80">
        <v>323232149.88</v>
      </c>
      <c r="J17" s="223">
        <f t="shared" si="3"/>
        <v>2.008551272205255E-2</v>
      </c>
      <c r="K17" s="71">
        <v>1.26</v>
      </c>
      <c r="L17" s="71">
        <v>1.3</v>
      </c>
      <c r="M17" s="258">
        <v>2.0999999999999999E-3</v>
      </c>
      <c r="N17" s="86">
        <f t="shared" si="5"/>
        <v>2.0879617386271873E-3</v>
      </c>
      <c r="O17" s="86">
        <f t="shared" si="6"/>
        <v>7.7519379844961309E-3</v>
      </c>
      <c r="P17" s="265">
        <f t="shared" si="4"/>
        <v>3.1599999999999996E-2</v>
      </c>
      <c r="Q17" s="136"/>
      <c r="R17" s="170"/>
      <c r="S17" s="177"/>
      <c r="T17" s="177"/>
    </row>
    <row r="18" spans="1:23" s="138" customFormat="1" ht="12.95" customHeight="1">
      <c r="A18" s="351">
        <v>13</v>
      </c>
      <c r="B18" s="262" t="s">
        <v>99</v>
      </c>
      <c r="C18" s="356" t="s">
        <v>139</v>
      </c>
      <c r="D18" s="71">
        <v>292908223.49000001</v>
      </c>
      <c r="E18" s="223">
        <f t="shared" si="2"/>
        <v>1.8511274846284322E-2</v>
      </c>
      <c r="F18" s="71">
        <v>1.4895</v>
      </c>
      <c r="G18" s="71">
        <v>1.5012000000000001</v>
      </c>
      <c r="H18" s="258">
        <v>5.1999999999999998E-2</v>
      </c>
      <c r="I18" s="71">
        <v>298998114.81</v>
      </c>
      <c r="J18" s="223">
        <f t="shared" si="3"/>
        <v>1.857961975971616E-2</v>
      </c>
      <c r="K18" s="71">
        <v>1.5205</v>
      </c>
      <c r="L18" s="71">
        <v>1.5327</v>
      </c>
      <c r="M18" s="258">
        <v>7.3999999999999996E-2</v>
      </c>
      <c r="N18" s="86">
        <f t="shared" si="5"/>
        <v>2.0791124426070968E-2</v>
      </c>
      <c r="O18" s="86">
        <f t="shared" si="6"/>
        <v>2.0983213429256502E-2</v>
      </c>
      <c r="P18" s="265">
        <f t="shared" si="4"/>
        <v>2.1999999999999999E-2</v>
      </c>
      <c r="Q18" s="136"/>
      <c r="R18" s="170"/>
      <c r="S18" s="179"/>
      <c r="T18" s="179"/>
    </row>
    <row r="19" spans="1:23" s="138" customFormat="1" ht="12.95" customHeight="1">
      <c r="A19" s="351">
        <v>14</v>
      </c>
      <c r="B19" s="262" t="s">
        <v>149</v>
      </c>
      <c r="C19" s="356" t="s">
        <v>150</v>
      </c>
      <c r="D19" s="71">
        <v>449768844.92000002</v>
      </c>
      <c r="E19" s="223">
        <f>(D19/$D$21)</f>
        <v>2.8424585033523977E-2</v>
      </c>
      <c r="F19" s="71">
        <v>145.61359999999999</v>
      </c>
      <c r="G19" s="71">
        <v>147.33420000000001</v>
      </c>
      <c r="H19" s="258">
        <v>1.6000000000000001E-3</v>
      </c>
      <c r="I19" s="71">
        <v>458548669.01999998</v>
      </c>
      <c r="J19" s="223">
        <f>(I19/$I$21)</f>
        <v>2.8494025512934763E-2</v>
      </c>
      <c r="K19" s="71">
        <v>148.46940000000001</v>
      </c>
      <c r="L19" s="71">
        <v>150.1788</v>
      </c>
      <c r="M19" s="258">
        <v>1.78E-2</v>
      </c>
      <c r="N19" s="86">
        <f>((I19-D19)/D19)</f>
        <v>1.9520747599940196E-2</v>
      </c>
      <c r="O19" s="86">
        <f t="shared" si="6"/>
        <v>1.9307126247673556E-2</v>
      </c>
      <c r="P19" s="265">
        <f>M19-H19</f>
        <v>1.6199999999999999E-2</v>
      </c>
      <c r="Q19" s="136"/>
      <c r="R19" s="170"/>
      <c r="S19" s="179"/>
      <c r="T19" s="179"/>
    </row>
    <row r="20" spans="1:23" s="138" customFormat="1" ht="12.95" customHeight="1">
      <c r="A20" s="351">
        <v>15</v>
      </c>
      <c r="B20" s="262" t="s">
        <v>246</v>
      </c>
      <c r="C20" s="356" t="s">
        <v>245</v>
      </c>
      <c r="D20" s="80">
        <v>24577999.57</v>
      </c>
      <c r="E20" s="223">
        <f t="shared" si="2"/>
        <v>1.5532855301608175E-3</v>
      </c>
      <c r="F20" s="71">
        <v>95.56</v>
      </c>
      <c r="G20" s="71">
        <v>98.5</v>
      </c>
      <c r="H20" s="258">
        <v>5.1000000000000004E-3</v>
      </c>
      <c r="I20" s="80">
        <v>24726384.920000002</v>
      </c>
      <c r="J20" s="223">
        <f t="shared" si="3"/>
        <v>1.5364873793198071E-3</v>
      </c>
      <c r="K20" s="71">
        <v>96.13</v>
      </c>
      <c r="L20" s="71">
        <v>99.1</v>
      </c>
      <c r="M20" s="258">
        <v>5.8999999999999999E-3</v>
      </c>
      <c r="N20" s="86">
        <f t="shared" si="5"/>
        <v>6.0373241352449699E-3</v>
      </c>
      <c r="O20" s="86">
        <f t="shared" si="6"/>
        <v>6.0913705583755771E-3</v>
      </c>
      <c r="P20" s="265">
        <f t="shared" si="4"/>
        <v>7.999999999999995E-4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15823233457.569998</v>
      </c>
      <c r="E21" s="323">
        <f>(D21/$D$156)</f>
        <v>1.1174528104386208E-2</v>
      </c>
      <c r="F21" s="325"/>
      <c r="G21" s="76"/>
      <c r="H21" s="345"/>
      <c r="I21" s="75">
        <f>SUM(I6:I20)</f>
        <v>16092800535.040001</v>
      </c>
      <c r="J21" s="323">
        <f>(I21/$I$156)</f>
        <v>1.1405893681985621E-2</v>
      </c>
      <c r="K21" s="325"/>
      <c r="L21" s="76"/>
      <c r="M21" s="345"/>
      <c r="N21" s="327">
        <f t="shared" si="5"/>
        <v>1.7036156244098103E-2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72"/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374"/>
      <c r="Q22" s="136"/>
      <c r="R22" s="170"/>
      <c r="S22" s="180"/>
      <c r="V22" s="145"/>
      <c r="W22" s="145"/>
    </row>
    <row r="23" spans="1:23" s="138" customFormat="1" ht="12.95" customHeight="1">
      <c r="A23" s="375" t="s">
        <v>49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7"/>
      <c r="Q23" s="136"/>
      <c r="R23" s="181"/>
      <c r="T23" s="182"/>
    </row>
    <row r="24" spans="1:23" s="138" customFormat="1" ht="12.95" customHeight="1">
      <c r="A24" s="351">
        <v>16</v>
      </c>
      <c r="B24" s="262" t="s">
        <v>6</v>
      </c>
      <c r="C24" s="356" t="s">
        <v>39</v>
      </c>
      <c r="D24" s="72">
        <v>240046448736.98999</v>
      </c>
      <c r="E24" s="323">
        <v>3.6200000000000003E-2</v>
      </c>
      <c r="F24" s="78">
        <v>100</v>
      </c>
      <c r="G24" s="78">
        <v>100</v>
      </c>
      <c r="H24" s="258">
        <v>3.4599999999999999E-2</v>
      </c>
      <c r="I24" s="72">
        <v>228085444396.07001</v>
      </c>
      <c r="J24" s="223">
        <f>(I24/$I$53)</f>
        <v>0.37296909258672512</v>
      </c>
      <c r="K24" s="78">
        <v>100</v>
      </c>
      <c r="L24" s="78">
        <v>100</v>
      </c>
      <c r="M24" s="258">
        <v>3.39E-2</v>
      </c>
      <c r="N24" s="86">
        <f>((I24-D24)/D24)</f>
        <v>-4.9827874579495293E-2</v>
      </c>
      <c r="O24" s="86">
        <f t="shared" ref="O24:O33" si="7">((L24-G24)/G24)</f>
        <v>0</v>
      </c>
      <c r="P24" s="265">
        <f t="shared" ref="P24:P53" si="8">M24-H24</f>
        <v>-6.9999999999999923E-4</v>
      </c>
      <c r="Q24" s="136"/>
      <c r="R24" s="183"/>
      <c r="S24" s="137"/>
      <c r="T24" s="137"/>
    </row>
    <row r="25" spans="1:23" s="138" customFormat="1" ht="12.95" customHeight="1">
      <c r="A25" s="351">
        <v>17</v>
      </c>
      <c r="B25" s="262" t="s">
        <v>205</v>
      </c>
      <c r="C25" s="356" t="s">
        <v>19</v>
      </c>
      <c r="D25" s="72">
        <v>176570909435.19</v>
      </c>
      <c r="E25" s="323">
        <v>6.2600000000000003E-2</v>
      </c>
      <c r="F25" s="78">
        <v>100</v>
      </c>
      <c r="G25" s="78">
        <v>100</v>
      </c>
      <c r="H25" s="258">
        <v>6.6100000000000006E-2</v>
      </c>
      <c r="I25" s="72">
        <v>176626632279.32999</v>
      </c>
      <c r="J25" s="223">
        <f t="shared" ref="J25:J52" si="9">(I25/$I$53)</f>
        <v>0.28882279157400692</v>
      </c>
      <c r="K25" s="78">
        <v>100</v>
      </c>
      <c r="L25" s="78">
        <v>100</v>
      </c>
      <c r="M25" s="258">
        <v>6.3399999999999998E-2</v>
      </c>
      <c r="N25" s="86">
        <f t="shared" ref="N25:N53" si="10">((I25-D25)/D25)</f>
        <v>3.1558337847513375E-4</v>
      </c>
      <c r="O25" s="86">
        <f t="shared" si="7"/>
        <v>0</v>
      </c>
      <c r="P25" s="265">
        <f t="shared" si="8"/>
        <v>-2.7000000000000079E-3</v>
      </c>
      <c r="Q25" s="136"/>
      <c r="R25" s="184"/>
      <c r="S25" s="146"/>
      <c r="T25" s="182"/>
      <c r="U25" s="185"/>
    </row>
    <row r="26" spans="1:23" s="138" customFormat="1" ht="12.95" customHeight="1">
      <c r="A26" s="351">
        <v>18</v>
      </c>
      <c r="B26" s="262" t="s">
        <v>46</v>
      </c>
      <c r="C26" s="356" t="s">
        <v>85</v>
      </c>
      <c r="D26" s="72">
        <v>19163874490.310001</v>
      </c>
      <c r="E26" s="323">
        <v>5.2600000000000001E-2</v>
      </c>
      <c r="F26" s="78">
        <v>1</v>
      </c>
      <c r="G26" s="78">
        <v>1</v>
      </c>
      <c r="H26" s="258">
        <v>5.67E-2</v>
      </c>
      <c r="I26" s="72">
        <v>19605493298.34</v>
      </c>
      <c r="J26" s="223">
        <f t="shared" si="9"/>
        <v>3.2059227034669041E-2</v>
      </c>
      <c r="K26" s="78">
        <v>1</v>
      </c>
      <c r="L26" s="78">
        <v>1</v>
      </c>
      <c r="M26" s="258">
        <v>5.6399999999999999E-2</v>
      </c>
      <c r="N26" s="86">
        <f t="shared" si="10"/>
        <v>2.3044338359307165E-2</v>
      </c>
      <c r="O26" s="86">
        <f t="shared" si="7"/>
        <v>0</v>
      </c>
      <c r="P26" s="265">
        <f t="shared" si="8"/>
        <v>-3.0000000000000165E-4</v>
      </c>
      <c r="Q26" s="136"/>
      <c r="R26" s="170"/>
      <c r="S26" s="139"/>
    </row>
    <row r="27" spans="1:23" s="138" customFormat="1" ht="12.95" customHeight="1">
      <c r="A27" s="351">
        <v>19</v>
      </c>
      <c r="B27" s="262" t="s">
        <v>41</v>
      </c>
      <c r="C27" s="356" t="s">
        <v>42</v>
      </c>
      <c r="D27" s="72">
        <v>942093544.04999995</v>
      </c>
      <c r="E27" s="323">
        <v>8.6400000000000005E-2</v>
      </c>
      <c r="F27" s="78">
        <v>100</v>
      </c>
      <c r="G27" s="78">
        <v>100</v>
      </c>
      <c r="H27" s="258">
        <v>8.5300000000000001E-2</v>
      </c>
      <c r="I27" s="72">
        <v>950580876.36000001</v>
      </c>
      <c r="J27" s="223">
        <f t="shared" si="9"/>
        <v>1.5544055773705125E-3</v>
      </c>
      <c r="K27" s="78">
        <v>100</v>
      </c>
      <c r="L27" s="78">
        <v>100</v>
      </c>
      <c r="M27" s="258">
        <v>8.6099999999999996E-2</v>
      </c>
      <c r="N27" s="86">
        <f t="shared" si="10"/>
        <v>9.0090122829136077E-3</v>
      </c>
      <c r="O27" s="86">
        <f t="shared" si="7"/>
        <v>0</v>
      </c>
      <c r="P27" s="265">
        <f t="shared" si="8"/>
        <v>7.9999999999999516E-4</v>
      </c>
      <c r="Q27" s="136"/>
      <c r="R27" s="170"/>
      <c r="S27" s="146"/>
    </row>
    <row r="28" spans="1:23" s="138" customFormat="1" ht="12.95" customHeight="1">
      <c r="A28" s="351">
        <v>20</v>
      </c>
      <c r="B28" s="262" t="s">
        <v>8</v>
      </c>
      <c r="C28" s="356" t="s">
        <v>20</v>
      </c>
      <c r="D28" s="72">
        <v>70853581945.919998</v>
      </c>
      <c r="E28" s="323">
        <v>6.54E-2</v>
      </c>
      <c r="F28" s="78">
        <v>1</v>
      </c>
      <c r="G28" s="78">
        <v>1</v>
      </c>
      <c r="H28" s="258">
        <v>5.5500000000000001E-2</v>
      </c>
      <c r="I28" s="72">
        <v>70049730897.300003</v>
      </c>
      <c r="J28" s="223">
        <f t="shared" si="9"/>
        <v>0.11454647900872551</v>
      </c>
      <c r="K28" s="78">
        <v>1</v>
      </c>
      <c r="L28" s="78">
        <v>1</v>
      </c>
      <c r="M28" s="258">
        <v>5.5899999999999998E-2</v>
      </c>
      <c r="N28" s="86">
        <f t="shared" si="10"/>
        <v>-1.1345242209964005E-2</v>
      </c>
      <c r="O28" s="86">
        <f t="shared" si="7"/>
        <v>0</v>
      </c>
      <c r="P28" s="265">
        <f t="shared" si="8"/>
        <v>3.9999999999999758E-4</v>
      </c>
      <c r="Q28" s="136"/>
      <c r="R28" s="181"/>
      <c r="S28" s="139"/>
    </row>
    <row r="29" spans="1:23" s="138" customFormat="1" ht="12.95" customHeight="1">
      <c r="A29" s="351">
        <v>21</v>
      </c>
      <c r="B29" s="262" t="s">
        <v>61</v>
      </c>
      <c r="C29" s="356" t="s">
        <v>62</v>
      </c>
      <c r="D29" s="72">
        <v>2094526575.6199999</v>
      </c>
      <c r="E29" s="323">
        <v>6.4500000000000002E-2</v>
      </c>
      <c r="F29" s="78">
        <v>10</v>
      </c>
      <c r="G29" s="78">
        <v>10</v>
      </c>
      <c r="H29" s="258">
        <v>6.6400000000000001E-2</v>
      </c>
      <c r="I29" s="72">
        <v>2094526575.6199999</v>
      </c>
      <c r="J29" s="223">
        <f t="shared" si="9"/>
        <v>3.4250045125686778E-3</v>
      </c>
      <c r="K29" s="78">
        <v>10</v>
      </c>
      <c r="L29" s="78">
        <v>10</v>
      </c>
      <c r="M29" s="258">
        <v>6.7299999999999999E-2</v>
      </c>
      <c r="N29" s="86">
        <f t="shared" si="10"/>
        <v>0</v>
      </c>
      <c r="O29" s="86">
        <f t="shared" si="7"/>
        <v>0</v>
      </c>
      <c r="P29" s="265">
        <f t="shared" si="8"/>
        <v>8.9999999999999802E-4</v>
      </c>
      <c r="Q29" s="136"/>
      <c r="R29" s="170"/>
      <c r="S29" s="176"/>
      <c r="T29" s="392"/>
      <c r="U29" s="392"/>
    </row>
    <row r="30" spans="1:23" s="138" customFormat="1" ht="12.95" customHeight="1">
      <c r="A30" s="351">
        <v>22</v>
      </c>
      <c r="B30" s="262" t="s">
        <v>89</v>
      </c>
      <c r="C30" s="356" t="s">
        <v>91</v>
      </c>
      <c r="D30" s="72">
        <v>34311610964.470001</v>
      </c>
      <c r="E30" s="323">
        <v>6.9800000000000001E-2</v>
      </c>
      <c r="F30" s="78">
        <v>1</v>
      </c>
      <c r="G30" s="78">
        <v>1</v>
      </c>
      <c r="H30" s="258">
        <v>6.4199999999999993E-2</v>
      </c>
      <c r="I30" s="72">
        <v>34203883427.521431</v>
      </c>
      <c r="J30" s="223">
        <f t="shared" si="9"/>
        <v>5.5930756119414171E-2</v>
      </c>
      <c r="K30" s="78">
        <v>1</v>
      </c>
      <c r="L30" s="78">
        <v>1</v>
      </c>
      <c r="M30" s="258">
        <v>6.3700000000000007E-2</v>
      </c>
      <c r="N30" s="86">
        <f t="shared" si="10"/>
        <v>-3.1396816972576176E-3</v>
      </c>
      <c r="O30" s="86">
        <f t="shared" si="7"/>
        <v>0</v>
      </c>
      <c r="P30" s="265">
        <f t="shared" si="8"/>
        <v>-4.9999999999998657E-4</v>
      </c>
      <c r="Q30" s="136"/>
      <c r="R30" s="170"/>
      <c r="S30" s="139"/>
      <c r="T30" s="390"/>
      <c r="U30" s="390"/>
    </row>
    <row r="31" spans="1:23" s="138" customFormat="1" ht="12.95" customHeight="1">
      <c r="A31" s="351">
        <v>23</v>
      </c>
      <c r="B31" s="262" t="s">
        <v>96</v>
      </c>
      <c r="C31" s="356" t="s">
        <v>95</v>
      </c>
      <c r="D31" s="72">
        <v>2298554137.087523</v>
      </c>
      <c r="E31" s="323">
        <v>4.2599999999999999E-2</v>
      </c>
      <c r="F31" s="78">
        <v>100</v>
      </c>
      <c r="G31" s="78">
        <v>100</v>
      </c>
      <c r="H31" s="258">
        <v>5.3100000000000001E-2</v>
      </c>
      <c r="I31" s="72">
        <v>2289321879.1172986</v>
      </c>
      <c r="J31" s="223">
        <f t="shared" si="9"/>
        <v>3.7435370159378191E-3</v>
      </c>
      <c r="K31" s="78">
        <v>100</v>
      </c>
      <c r="L31" s="78">
        <v>100</v>
      </c>
      <c r="M31" s="258">
        <v>5.3499999999999999E-2</v>
      </c>
      <c r="N31" s="86">
        <f t="shared" si="10"/>
        <v>-4.0165501526635743E-3</v>
      </c>
      <c r="O31" s="86">
        <f t="shared" si="7"/>
        <v>0</v>
      </c>
      <c r="P31" s="265">
        <f t="shared" si="8"/>
        <v>3.9999999999999758E-4</v>
      </c>
      <c r="Q31" s="136"/>
      <c r="R31" s="170"/>
      <c r="S31" s="139"/>
      <c r="T31" s="391"/>
      <c r="U31" s="391"/>
    </row>
    <row r="32" spans="1:23" s="138" customFormat="1" ht="12.95" customHeight="1">
      <c r="A32" s="351">
        <v>24</v>
      </c>
      <c r="B32" s="262" t="s">
        <v>97</v>
      </c>
      <c r="C32" s="356" t="s">
        <v>98</v>
      </c>
      <c r="D32" s="72">
        <v>5177443422.8500004</v>
      </c>
      <c r="E32" s="323">
        <v>7.0599999999999996E-2</v>
      </c>
      <c r="F32" s="78">
        <v>100</v>
      </c>
      <c r="G32" s="78">
        <v>100</v>
      </c>
      <c r="H32" s="258">
        <v>6.2399999999999997E-2</v>
      </c>
      <c r="I32" s="72">
        <v>5145898293.2200003</v>
      </c>
      <c r="J32" s="223">
        <f t="shared" si="9"/>
        <v>8.4146580332984666E-3</v>
      </c>
      <c r="K32" s="78">
        <v>100</v>
      </c>
      <c r="L32" s="78">
        <v>100</v>
      </c>
      <c r="M32" s="258">
        <v>6.0499999999999998E-2</v>
      </c>
      <c r="N32" s="86">
        <f t="shared" si="10"/>
        <v>-6.0928004525900989E-3</v>
      </c>
      <c r="O32" s="86">
        <f t="shared" si="7"/>
        <v>0</v>
      </c>
      <c r="P32" s="265">
        <f t="shared" si="8"/>
        <v>-1.8999999999999989E-3</v>
      </c>
      <c r="Q32" s="136"/>
      <c r="R32" s="170"/>
      <c r="S32" s="139"/>
    </row>
    <row r="33" spans="1:21" s="138" customFormat="1" ht="12.95" customHeight="1">
      <c r="A33" s="351">
        <v>25</v>
      </c>
      <c r="B33" s="262" t="s">
        <v>99</v>
      </c>
      <c r="C33" s="356" t="s">
        <v>104</v>
      </c>
      <c r="D33" s="72">
        <v>697529479.42999995</v>
      </c>
      <c r="E33" s="323">
        <v>6.6600000000000006E-2</v>
      </c>
      <c r="F33" s="78">
        <v>10</v>
      </c>
      <c r="G33" s="78">
        <v>10</v>
      </c>
      <c r="H33" s="258">
        <v>7.0900000000000005E-2</v>
      </c>
      <c r="I33" s="72">
        <v>696488201.82000005</v>
      </c>
      <c r="J33" s="223">
        <f t="shared" si="9"/>
        <v>1.1389090317358332E-3</v>
      </c>
      <c r="K33" s="78">
        <v>10</v>
      </c>
      <c r="L33" s="78">
        <v>10</v>
      </c>
      <c r="M33" s="258">
        <v>6.6600000000000006E-2</v>
      </c>
      <c r="N33" s="86">
        <f t="shared" si="10"/>
        <v>-1.4928080327885149E-3</v>
      </c>
      <c r="O33" s="86">
        <f t="shared" si="7"/>
        <v>0</v>
      </c>
      <c r="P33" s="265">
        <f t="shared" si="8"/>
        <v>-4.2999999999999983E-3</v>
      </c>
      <c r="Q33" s="136"/>
      <c r="R33" s="174"/>
      <c r="S33" s="186"/>
    </row>
    <row r="34" spans="1:21" s="138" customFormat="1" ht="12.95" customHeight="1">
      <c r="A34" s="351">
        <v>26</v>
      </c>
      <c r="B34" s="262" t="s">
        <v>13</v>
      </c>
      <c r="C34" s="356" t="s">
        <v>106</v>
      </c>
      <c r="D34" s="72">
        <v>2195198622.5100002</v>
      </c>
      <c r="E34" s="323">
        <v>5.3699999999999998E-2</v>
      </c>
      <c r="F34" s="78">
        <v>100</v>
      </c>
      <c r="G34" s="78">
        <v>100</v>
      </c>
      <c r="H34" s="258">
        <v>5.3199999999999997E-2</v>
      </c>
      <c r="I34" s="72">
        <v>2187212915.7399998</v>
      </c>
      <c r="J34" s="223">
        <f t="shared" si="9"/>
        <v>3.5765667495245429E-3</v>
      </c>
      <c r="K34" s="78">
        <v>100</v>
      </c>
      <c r="L34" s="78">
        <v>100</v>
      </c>
      <c r="M34" s="258">
        <v>4.8800000000000003E-2</v>
      </c>
      <c r="N34" s="86">
        <f t="shared" si="10"/>
        <v>-3.637806022704936E-3</v>
      </c>
      <c r="O34" s="86">
        <f t="shared" ref="O34:O39" si="11">((L34-G34)/G34)</f>
        <v>0</v>
      </c>
      <c r="P34" s="265">
        <f t="shared" si="8"/>
        <v>-4.3999999999999942E-3</v>
      </c>
      <c r="Q34" s="136"/>
      <c r="R34" s="187"/>
      <c r="S34" s="139"/>
      <c r="T34" s="392"/>
      <c r="U34" s="392"/>
    </row>
    <row r="35" spans="1:21" s="138" customFormat="1" ht="12.95" customHeight="1">
      <c r="A35" s="351">
        <v>27</v>
      </c>
      <c r="B35" s="262" t="s">
        <v>53</v>
      </c>
      <c r="C35" s="356" t="s">
        <v>107</v>
      </c>
      <c r="D35" s="72">
        <v>18124633977.650002</v>
      </c>
      <c r="E35" s="323">
        <v>4.7199999999999999E-2</v>
      </c>
      <c r="F35" s="78">
        <v>100</v>
      </c>
      <c r="G35" s="78">
        <v>100</v>
      </c>
      <c r="H35" s="258">
        <v>4.6699999999999998E-2</v>
      </c>
      <c r="I35" s="72">
        <v>18347483016.93</v>
      </c>
      <c r="J35" s="223">
        <f t="shared" si="9"/>
        <v>3.0002107807422365E-2</v>
      </c>
      <c r="K35" s="78">
        <v>100</v>
      </c>
      <c r="L35" s="78">
        <v>100</v>
      </c>
      <c r="M35" s="258">
        <v>4.6699999999999998E-2</v>
      </c>
      <c r="N35" s="86">
        <f t="shared" si="10"/>
        <v>1.2295367705345124E-2</v>
      </c>
      <c r="O35" s="86">
        <f t="shared" si="11"/>
        <v>0</v>
      </c>
      <c r="P35" s="265">
        <f t="shared" si="8"/>
        <v>0</v>
      </c>
      <c r="Q35" s="136"/>
      <c r="R35" s="170"/>
      <c r="S35" s="148"/>
    </row>
    <row r="36" spans="1:21" s="138" customFormat="1" ht="12.95" customHeight="1">
      <c r="A36" s="351">
        <v>28</v>
      </c>
      <c r="B36" s="262" t="s">
        <v>108</v>
      </c>
      <c r="C36" s="356" t="s">
        <v>110</v>
      </c>
      <c r="D36" s="72">
        <v>11756506039.26</v>
      </c>
      <c r="E36" s="323">
        <v>4.5100000000000001E-2</v>
      </c>
      <c r="F36" s="74">
        <v>100</v>
      </c>
      <c r="G36" s="74">
        <v>100</v>
      </c>
      <c r="H36" s="258">
        <v>4.9099999999999998E-2</v>
      </c>
      <c r="I36" s="72">
        <v>11793850212.75</v>
      </c>
      <c r="J36" s="223">
        <f t="shared" si="9"/>
        <v>1.9285499009374377E-2</v>
      </c>
      <c r="K36" s="74">
        <v>100</v>
      </c>
      <c r="L36" s="74">
        <v>100</v>
      </c>
      <c r="M36" s="258">
        <v>4.7899999999999998E-2</v>
      </c>
      <c r="N36" s="86">
        <f t="shared" si="10"/>
        <v>3.1764687029710707E-3</v>
      </c>
      <c r="O36" s="86">
        <f t="shared" si="11"/>
        <v>0</v>
      </c>
      <c r="P36" s="265">
        <f t="shared" si="8"/>
        <v>-1.1999999999999997E-3</v>
      </c>
      <c r="Q36" s="136"/>
      <c r="R36" s="170"/>
      <c r="S36" s="149"/>
    </row>
    <row r="37" spans="1:21" s="138" customFormat="1" ht="12.95" customHeight="1">
      <c r="A37" s="351">
        <v>29</v>
      </c>
      <c r="B37" s="262" t="s">
        <v>108</v>
      </c>
      <c r="C37" s="356" t="s">
        <v>109</v>
      </c>
      <c r="D37" s="72">
        <v>409557116</v>
      </c>
      <c r="E37" s="323">
        <v>5.2900000000000003E-2</v>
      </c>
      <c r="F37" s="74">
        <v>1000000</v>
      </c>
      <c r="G37" s="74">
        <v>1000000</v>
      </c>
      <c r="H37" s="258">
        <v>6.0199999999999997E-2</v>
      </c>
      <c r="I37" s="72">
        <v>361644499.33999997</v>
      </c>
      <c r="J37" s="223">
        <f t="shared" si="9"/>
        <v>5.913670691041448E-4</v>
      </c>
      <c r="K37" s="74">
        <v>1000000</v>
      </c>
      <c r="L37" s="74">
        <v>1000000</v>
      </c>
      <c r="M37" s="258">
        <v>6.0299999999999999E-2</v>
      </c>
      <c r="N37" s="86">
        <f t="shared" si="10"/>
        <v>-0.1169864099248126</v>
      </c>
      <c r="O37" s="86">
        <f t="shared" si="11"/>
        <v>0</v>
      </c>
      <c r="P37" s="265">
        <f t="shared" si="8"/>
        <v>1.0000000000000286E-4</v>
      </c>
      <c r="Q37" s="136"/>
      <c r="R37" s="170"/>
      <c r="S37" s="148"/>
    </row>
    <row r="38" spans="1:21" s="138" customFormat="1" ht="12.95" customHeight="1">
      <c r="A38" s="351">
        <v>30</v>
      </c>
      <c r="B38" s="262" t="s">
        <v>118</v>
      </c>
      <c r="C38" s="356" t="s">
        <v>119</v>
      </c>
      <c r="D38" s="72">
        <v>5419467363.4099998</v>
      </c>
      <c r="E38" s="323">
        <v>6.3E-2</v>
      </c>
      <c r="F38" s="78">
        <v>1</v>
      </c>
      <c r="G38" s="78">
        <v>1</v>
      </c>
      <c r="H38" s="258">
        <v>5.8500000000000003E-2</v>
      </c>
      <c r="I38" s="72">
        <v>5425190294.5200005</v>
      </c>
      <c r="J38" s="223">
        <f t="shared" si="9"/>
        <v>8.8713609350000982E-3</v>
      </c>
      <c r="K38" s="78">
        <v>1</v>
      </c>
      <c r="L38" s="78">
        <v>1</v>
      </c>
      <c r="M38" s="258">
        <v>5.7000000000000002E-2</v>
      </c>
      <c r="N38" s="86">
        <f t="shared" si="10"/>
        <v>1.0559951239192751E-3</v>
      </c>
      <c r="O38" s="86">
        <f t="shared" si="11"/>
        <v>0</v>
      </c>
      <c r="P38" s="265">
        <f t="shared" si="8"/>
        <v>-1.5000000000000013E-3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356" t="s">
        <v>124</v>
      </c>
      <c r="D39" s="72">
        <v>16361222549.23</v>
      </c>
      <c r="E39" s="323">
        <v>5.9200000000000003E-2</v>
      </c>
      <c r="F39" s="78">
        <v>1</v>
      </c>
      <c r="G39" s="78">
        <v>1</v>
      </c>
      <c r="H39" s="258">
        <v>6.13E-2</v>
      </c>
      <c r="I39" s="72">
        <v>17239083284.509998</v>
      </c>
      <c r="J39" s="223">
        <f t="shared" si="9"/>
        <v>2.8189634225345858E-2</v>
      </c>
      <c r="K39" s="78">
        <v>1</v>
      </c>
      <c r="L39" s="78">
        <v>1</v>
      </c>
      <c r="M39" s="258">
        <v>5.3999999999999999E-2</v>
      </c>
      <c r="N39" s="86">
        <f t="shared" si="10"/>
        <v>5.3654959624109086E-2</v>
      </c>
      <c r="O39" s="86">
        <f t="shared" si="11"/>
        <v>0</v>
      </c>
      <c r="P39" s="265">
        <f t="shared" si="8"/>
        <v>-7.3000000000000009E-3</v>
      </c>
      <c r="Q39" s="136"/>
      <c r="R39" s="181"/>
      <c r="S39" s="393"/>
      <c r="T39" s="214"/>
    </row>
    <row r="40" spans="1:21" s="138" customFormat="1" ht="12.95" customHeight="1">
      <c r="A40" s="351">
        <v>32</v>
      </c>
      <c r="B40" s="262" t="s">
        <v>65</v>
      </c>
      <c r="C40" s="356" t="s">
        <v>127</v>
      </c>
      <c r="D40" s="72">
        <v>584141470.40999997</v>
      </c>
      <c r="E40" s="323">
        <v>7.9600000000000004E-2</v>
      </c>
      <c r="F40" s="78">
        <v>100</v>
      </c>
      <c r="G40" s="78">
        <v>100</v>
      </c>
      <c r="H40" s="258">
        <v>7.8899999999999998E-2</v>
      </c>
      <c r="I40" s="72">
        <v>583827622.91999996</v>
      </c>
      <c r="J40" s="223">
        <f t="shared" si="9"/>
        <v>9.5468458903241185E-4</v>
      </c>
      <c r="K40" s="78">
        <v>100</v>
      </c>
      <c r="L40" s="78">
        <v>100</v>
      </c>
      <c r="M40" s="258">
        <v>7.9000000000000001E-2</v>
      </c>
      <c r="N40" s="135">
        <f t="shared" ref="N40:N51" si="12">((I40-D40)/D40)</f>
        <v>-5.3727993285552003E-4</v>
      </c>
      <c r="O40" s="135">
        <f t="shared" ref="O40:O51" si="13">((L40-G40)/G40)</f>
        <v>0</v>
      </c>
      <c r="P40" s="265">
        <f t="shared" si="8"/>
        <v>1.0000000000000286E-4</v>
      </c>
      <c r="Q40" s="136"/>
      <c r="R40" s="183"/>
      <c r="S40" s="393"/>
      <c r="T40" s="214"/>
    </row>
    <row r="41" spans="1:21" s="138" customFormat="1" ht="12.95" customHeight="1">
      <c r="A41" s="351">
        <v>33</v>
      </c>
      <c r="B41" s="262" t="s">
        <v>146</v>
      </c>
      <c r="C41" s="356" t="s">
        <v>134</v>
      </c>
      <c r="D41" s="72">
        <v>4635182890.9899998</v>
      </c>
      <c r="E41" s="323">
        <v>4.8399999999999999E-2</v>
      </c>
      <c r="F41" s="78">
        <v>1</v>
      </c>
      <c r="G41" s="78">
        <v>1</v>
      </c>
      <c r="H41" s="258">
        <v>4.7699999999999999E-2</v>
      </c>
      <c r="I41" s="72">
        <v>4606268856.3500004</v>
      </c>
      <c r="J41" s="223">
        <f t="shared" si="9"/>
        <v>7.5322470493998494E-3</v>
      </c>
      <c r="K41" s="78">
        <v>1</v>
      </c>
      <c r="L41" s="78">
        <v>1</v>
      </c>
      <c r="M41" s="258">
        <v>4.9099999999999998E-2</v>
      </c>
      <c r="N41" s="135">
        <f t="shared" si="12"/>
        <v>-6.2379490345900509E-3</v>
      </c>
      <c r="O41" s="135">
        <f t="shared" si="13"/>
        <v>0</v>
      </c>
      <c r="P41" s="265">
        <f t="shared" si="8"/>
        <v>1.3999999999999985E-3</v>
      </c>
      <c r="Q41" s="136"/>
      <c r="R41" s="174"/>
      <c r="S41" s="148"/>
    </row>
    <row r="42" spans="1:21" s="138" customFormat="1" ht="12.95" customHeight="1">
      <c r="A42" s="351">
        <v>34</v>
      </c>
      <c r="B42" s="262" t="s">
        <v>195</v>
      </c>
      <c r="C42" s="356" t="s">
        <v>135</v>
      </c>
      <c r="D42" s="72">
        <v>644099894.69000006</v>
      </c>
      <c r="E42" s="323">
        <v>4.9799999999999997E-2</v>
      </c>
      <c r="F42" s="78">
        <v>10</v>
      </c>
      <c r="G42" s="78">
        <v>10</v>
      </c>
      <c r="H42" s="258">
        <v>4.9399999999999999E-2</v>
      </c>
      <c r="I42" s="72">
        <v>630912437.95000005</v>
      </c>
      <c r="J42" s="223">
        <f t="shared" si="9"/>
        <v>1.0316784576365739E-3</v>
      </c>
      <c r="K42" s="78">
        <v>10</v>
      </c>
      <c r="L42" s="78">
        <v>10</v>
      </c>
      <c r="M42" s="258">
        <v>4.58E-2</v>
      </c>
      <c r="N42" s="135">
        <f t="shared" si="12"/>
        <v>-2.0474241416150243E-2</v>
      </c>
      <c r="O42" s="86">
        <f t="shared" si="13"/>
        <v>0</v>
      </c>
      <c r="P42" s="265">
        <f t="shared" si="8"/>
        <v>-3.599999999999999E-3</v>
      </c>
      <c r="Q42" s="136"/>
      <c r="R42" s="170"/>
      <c r="S42" s="188"/>
      <c r="T42" s="214"/>
    </row>
    <row r="43" spans="1:21" s="138" customFormat="1" ht="12.95" customHeight="1">
      <c r="A43" s="351">
        <v>35</v>
      </c>
      <c r="B43" s="262" t="s">
        <v>43</v>
      </c>
      <c r="C43" s="356" t="s">
        <v>145</v>
      </c>
      <c r="D43" s="72">
        <v>621959543.11000001</v>
      </c>
      <c r="E43" s="323">
        <v>2.2200000000000001E-2</v>
      </c>
      <c r="F43" s="78">
        <v>1</v>
      </c>
      <c r="G43" s="78">
        <v>1</v>
      </c>
      <c r="H43" s="258">
        <v>5.62E-2</v>
      </c>
      <c r="I43" s="72">
        <v>617790157.13</v>
      </c>
      <c r="J43" s="223">
        <f t="shared" si="9"/>
        <v>1.0102206869179618E-3</v>
      </c>
      <c r="K43" s="78">
        <v>1</v>
      </c>
      <c r="L43" s="78">
        <v>1</v>
      </c>
      <c r="M43" s="258">
        <v>5.2699999999999997E-2</v>
      </c>
      <c r="N43" s="86">
        <f t="shared" si="12"/>
        <v>-6.7036289195784877E-3</v>
      </c>
      <c r="O43" s="86">
        <f t="shared" si="13"/>
        <v>0</v>
      </c>
      <c r="P43" s="265">
        <f t="shared" si="8"/>
        <v>-3.5000000000000031E-3</v>
      </c>
      <c r="Q43" s="136"/>
      <c r="R43" s="170"/>
      <c r="S43" s="188"/>
      <c r="T43" s="214"/>
    </row>
    <row r="44" spans="1:21" s="138" customFormat="1" ht="12.95" customHeight="1">
      <c r="A44" s="351">
        <v>36</v>
      </c>
      <c r="B44" s="262" t="s">
        <v>10</v>
      </c>
      <c r="C44" s="356" t="s">
        <v>183</v>
      </c>
      <c r="D44" s="72">
        <v>5691601563.29</v>
      </c>
      <c r="E44" s="323">
        <v>6.1269999999999998E-2</v>
      </c>
      <c r="F44" s="78">
        <v>100</v>
      </c>
      <c r="G44" s="78">
        <v>100</v>
      </c>
      <c r="H44" s="258">
        <v>6.0734999999999997E-2</v>
      </c>
      <c r="I44" s="72">
        <v>5671101685.6999998</v>
      </c>
      <c r="J44" s="223">
        <f t="shared" si="9"/>
        <v>9.2734793107166862E-3</v>
      </c>
      <c r="K44" s="78">
        <v>100</v>
      </c>
      <c r="L44" s="78">
        <v>100</v>
      </c>
      <c r="M44" s="258">
        <v>6.0647E-2</v>
      </c>
      <c r="N44" s="86">
        <f t="shared" si="12"/>
        <v>-3.6017766461766006E-3</v>
      </c>
      <c r="O44" s="86">
        <f t="shared" si="13"/>
        <v>0</v>
      </c>
      <c r="P44" s="265">
        <f t="shared" si="8"/>
        <v>-8.7999999999997802E-5</v>
      </c>
      <c r="Q44" s="136"/>
      <c r="R44" s="170"/>
      <c r="S44" s="148"/>
    </row>
    <row r="45" spans="1:21" s="138" customFormat="1" ht="12.95" customHeight="1">
      <c r="A45" s="351">
        <v>37</v>
      </c>
      <c r="B45" s="262" t="s">
        <v>147</v>
      </c>
      <c r="C45" s="356" t="s">
        <v>148</v>
      </c>
      <c r="D45" s="72">
        <v>296838660.75</v>
      </c>
      <c r="E45" s="323">
        <v>7.0000000000000007E-2</v>
      </c>
      <c r="F45" s="78">
        <v>1</v>
      </c>
      <c r="G45" s="78">
        <v>1</v>
      </c>
      <c r="H45" s="258">
        <v>5.3699999999999998E-2</v>
      </c>
      <c r="I45" s="72">
        <v>297139200.13999999</v>
      </c>
      <c r="J45" s="223">
        <f t="shared" si="9"/>
        <v>4.8588693654521794E-4</v>
      </c>
      <c r="K45" s="78">
        <v>1</v>
      </c>
      <c r="L45" s="78">
        <v>1</v>
      </c>
      <c r="M45" s="258">
        <v>5.8999999999999997E-2</v>
      </c>
      <c r="N45" s="86">
        <f t="shared" si="12"/>
        <v>1.0124671403672128E-3</v>
      </c>
      <c r="O45" s="86">
        <f t="shared" si="13"/>
        <v>0</v>
      </c>
      <c r="P45" s="265">
        <f t="shared" si="8"/>
        <v>5.2999999999999992E-3</v>
      </c>
      <c r="Q45" s="136"/>
      <c r="R45" s="170"/>
      <c r="S45" s="148"/>
    </row>
    <row r="46" spans="1:21" s="138" customFormat="1" ht="12.95" customHeight="1">
      <c r="A46" s="351">
        <v>38</v>
      </c>
      <c r="B46" s="262" t="s">
        <v>149</v>
      </c>
      <c r="C46" s="356" t="s">
        <v>151</v>
      </c>
      <c r="D46" s="72">
        <v>346214057.22000003</v>
      </c>
      <c r="E46" s="323">
        <v>2.0000000000000001E-4</v>
      </c>
      <c r="F46" s="78">
        <v>100</v>
      </c>
      <c r="G46" s="78">
        <v>100</v>
      </c>
      <c r="H46" s="258">
        <v>2.0000000000000001E-4</v>
      </c>
      <c r="I46" s="72">
        <v>341382385.91000003</v>
      </c>
      <c r="J46" s="223">
        <f t="shared" si="9"/>
        <v>5.5823412596572419E-4</v>
      </c>
      <c r="K46" s="78">
        <v>100</v>
      </c>
      <c r="L46" s="78">
        <v>100</v>
      </c>
      <c r="M46" s="258">
        <v>2.0000000000000001E-4</v>
      </c>
      <c r="N46" s="86">
        <f t="shared" si="12"/>
        <v>-1.395573405885637E-2</v>
      </c>
      <c r="O46" s="86">
        <f t="shared" si="13"/>
        <v>0</v>
      </c>
      <c r="P46" s="265">
        <f t="shared" si="8"/>
        <v>0</v>
      </c>
      <c r="Q46" s="136"/>
      <c r="R46" s="181"/>
      <c r="S46" s="148"/>
    </row>
    <row r="47" spans="1:21" s="138" customFormat="1" ht="12.95" customHeight="1">
      <c r="A47" s="351">
        <v>39</v>
      </c>
      <c r="B47" s="262" t="s">
        <v>163</v>
      </c>
      <c r="C47" s="356" t="s">
        <v>164</v>
      </c>
      <c r="D47" s="72">
        <v>111186799.91</v>
      </c>
      <c r="E47" s="323">
        <v>5.3145060299999998E-2</v>
      </c>
      <c r="F47" s="78">
        <v>1</v>
      </c>
      <c r="G47" s="78">
        <v>1</v>
      </c>
      <c r="H47" s="258">
        <v>8.1502080000000005E-2</v>
      </c>
      <c r="I47" s="72">
        <v>111871229.54000001</v>
      </c>
      <c r="J47" s="223">
        <f t="shared" si="9"/>
        <v>1.8293368556934522E-4</v>
      </c>
      <c r="K47" s="78">
        <v>1</v>
      </c>
      <c r="L47" s="78">
        <v>1</v>
      </c>
      <c r="M47" s="258">
        <v>8.1052800006443201E-2</v>
      </c>
      <c r="N47" s="86">
        <f t="shared" si="12"/>
        <v>6.1556734302455037E-3</v>
      </c>
      <c r="O47" s="86">
        <f t="shared" si="13"/>
        <v>0</v>
      </c>
      <c r="P47" s="265">
        <f t="shared" si="8"/>
        <v>-4.4927999355680315E-4</v>
      </c>
      <c r="Q47" s="136"/>
      <c r="R47" s="181"/>
      <c r="S47" s="148"/>
    </row>
    <row r="48" spans="1:21" s="138" customFormat="1" ht="12.95" customHeight="1">
      <c r="A48" s="351">
        <v>40</v>
      </c>
      <c r="B48" s="262" t="s">
        <v>117</v>
      </c>
      <c r="C48" s="356" t="s">
        <v>173</v>
      </c>
      <c r="D48" s="72">
        <v>1391325974.6500001</v>
      </c>
      <c r="E48" s="323">
        <v>6.4199999999999993E-2</v>
      </c>
      <c r="F48" s="78">
        <v>1</v>
      </c>
      <c r="G48" s="78">
        <v>1</v>
      </c>
      <c r="H48" s="258">
        <v>6.88E-2</v>
      </c>
      <c r="I48" s="72">
        <v>1395686604.02</v>
      </c>
      <c r="J48" s="223">
        <f t="shared" si="9"/>
        <v>2.2822498279761187E-3</v>
      </c>
      <c r="K48" s="78">
        <v>1</v>
      </c>
      <c r="L48" s="78">
        <v>1</v>
      </c>
      <c r="M48" s="258">
        <v>6.5600000000000006E-2</v>
      </c>
      <c r="N48" s="86">
        <f t="shared" si="12"/>
        <v>3.1341536415266302E-3</v>
      </c>
      <c r="O48" s="86">
        <f t="shared" si="13"/>
        <v>0</v>
      </c>
      <c r="P48" s="265">
        <f t="shared" si="8"/>
        <v>-3.1999999999999945E-3</v>
      </c>
      <c r="Q48" s="136"/>
      <c r="R48" s="170"/>
      <c r="S48" s="148"/>
    </row>
    <row r="49" spans="1:21" s="138" customFormat="1" ht="12.95" customHeight="1">
      <c r="A49" s="351">
        <v>41</v>
      </c>
      <c r="B49" s="262" t="s">
        <v>175</v>
      </c>
      <c r="C49" s="356" t="s">
        <v>178</v>
      </c>
      <c r="D49" s="72">
        <v>150149949</v>
      </c>
      <c r="E49" s="323">
        <v>2.9985000000000001E-2</v>
      </c>
      <c r="F49" s="78">
        <v>1</v>
      </c>
      <c r="G49" s="78">
        <v>1</v>
      </c>
      <c r="H49" s="258">
        <v>3.0478000000000002E-2</v>
      </c>
      <c r="I49" s="72">
        <v>149974950.31</v>
      </c>
      <c r="J49" s="223">
        <f t="shared" si="9"/>
        <v>2.452415202380345E-4</v>
      </c>
      <c r="K49" s="78">
        <v>1</v>
      </c>
      <c r="L49" s="78">
        <v>1</v>
      </c>
      <c r="M49" s="258">
        <v>3.0516999999999999E-2</v>
      </c>
      <c r="N49" s="86">
        <f t="shared" si="12"/>
        <v>-1.1654928367641178E-3</v>
      </c>
      <c r="O49" s="86">
        <f t="shared" si="13"/>
        <v>0</v>
      </c>
      <c r="P49" s="265">
        <f t="shared" si="8"/>
        <v>3.899999999999737E-5</v>
      </c>
      <c r="Q49" s="136"/>
      <c r="R49" s="170"/>
      <c r="S49" s="148"/>
    </row>
    <row r="50" spans="1:21" s="138" customFormat="1" ht="12.95" customHeight="1">
      <c r="A50" s="351">
        <v>42</v>
      </c>
      <c r="B50" s="262" t="s">
        <v>188</v>
      </c>
      <c r="C50" s="356" t="s">
        <v>189</v>
      </c>
      <c r="D50" s="72">
        <v>889202554.53999996</v>
      </c>
      <c r="E50" s="323">
        <v>9.0300000000000005E-2</v>
      </c>
      <c r="F50" s="78">
        <v>1</v>
      </c>
      <c r="G50" s="78">
        <v>1</v>
      </c>
      <c r="H50" s="258">
        <v>7.9000000000000001E-2</v>
      </c>
      <c r="I50" s="72">
        <v>935419334.91999996</v>
      </c>
      <c r="J50" s="223">
        <f t="shared" si="9"/>
        <v>1.5296131739443942E-3</v>
      </c>
      <c r="K50" s="78">
        <v>1</v>
      </c>
      <c r="L50" s="78">
        <v>1</v>
      </c>
      <c r="M50" s="258">
        <v>8.3799999999999999E-2</v>
      </c>
      <c r="N50" s="86">
        <f t="shared" si="12"/>
        <v>5.19755371192211E-2</v>
      </c>
      <c r="O50" s="86">
        <f t="shared" si="13"/>
        <v>0</v>
      </c>
      <c r="P50" s="265">
        <f t="shared" si="8"/>
        <v>4.7999999999999987E-3</v>
      </c>
      <c r="Q50" s="136"/>
      <c r="R50" s="111"/>
      <c r="S50" s="148"/>
    </row>
    <row r="51" spans="1:21" s="138" customFormat="1" ht="12.95" customHeight="1">
      <c r="A51" s="351">
        <v>43</v>
      </c>
      <c r="B51" s="262" t="s">
        <v>198</v>
      </c>
      <c r="C51" s="356" t="s">
        <v>199</v>
      </c>
      <c r="D51" s="72">
        <v>6772243.21</v>
      </c>
      <c r="E51" s="323">
        <v>3.7000000000000002E-3</v>
      </c>
      <c r="F51" s="78">
        <v>100</v>
      </c>
      <c r="G51" s="78">
        <v>100</v>
      </c>
      <c r="H51" s="258">
        <v>3.7000000000000002E-3</v>
      </c>
      <c r="I51" s="72">
        <v>6772714.04</v>
      </c>
      <c r="J51" s="223">
        <f t="shared" si="9"/>
        <v>1.1074854059787154E-5</v>
      </c>
      <c r="K51" s="78">
        <v>100</v>
      </c>
      <c r="L51" s="78">
        <v>100</v>
      </c>
      <c r="M51" s="258">
        <v>3.7000000000000002E-3</v>
      </c>
      <c r="N51" s="86">
        <f t="shared" si="12"/>
        <v>6.952349249726288E-5</v>
      </c>
      <c r="O51" s="86">
        <f t="shared" si="13"/>
        <v>0</v>
      </c>
      <c r="P51" s="265">
        <f t="shared" si="8"/>
        <v>0</v>
      </c>
      <c r="Q51" s="136"/>
      <c r="S51" s="148"/>
    </row>
    <row r="52" spans="1:21" s="138" customFormat="1" ht="12.95" customHeight="1">
      <c r="A52" s="351">
        <v>44</v>
      </c>
      <c r="B52" s="262" t="s">
        <v>192</v>
      </c>
      <c r="C52" s="356" t="s">
        <v>208</v>
      </c>
      <c r="D52" s="72">
        <v>1121441882.46</v>
      </c>
      <c r="E52" s="323">
        <v>7.8700000000000006E-2</v>
      </c>
      <c r="F52" s="78">
        <v>100</v>
      </c>
      <c r="G52" s="78">
        <v>100</v>
      </c>
      <c r="H52" s="258">
        <v>8.2299999999999998E-2</v>
      </c>
      <c r="I52" s="72">
        <v>1089188765.9100001</v>
      </c>
      <c r="J52" s="223">
        <f t="shared" si="9"/>
        <v>1.7810594917739839E-3</v>
      </c>
      <c r="K52" s="78">
        <v>100</v>
      </c>
      <c r="L52" s="78">
        <v>100</v>
      </c>
      <c r="M52" s="258">
        <v>8.3599999999999994E-2</v>
      </c>
      <c r="N52" s="86">
        <f>((I52-D52)/D52)</f>
        <v>-2.8760399495022754E-2</v>
      </c>
      <c r="O52" s="86">
        <f>((L52-G52)/G52)</f>
        <v>0</v>
      </c>
      <c r="P52" s="265">
        <f t="shared" si="8"/>
        <v>1.2999999999999956E-3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622913275884.20752</v>
      </c>
      <c r="E53" s="323">
        <f>(D53/$D$156)</f>
        <v>0.43990767921288904</v>
      </c>
      <c r="F53" s="325"/>
      <c r="G53" s="79"/>
      <c r="H53" s="339"/>
      <c r="I53" s="84">
        <f>SUM(I24:I52)</f>
        <v>611539800293.32898</v>
      </c>
      <c r="J53" s="323">
        <f>(I53/$I$156)</f>
        <v>0.43343344306423987</v>
      </c>
      <c r="K53" s="325"/>
      <c r="L53" s="79"/>
      <c r="M53" s="343"/>
      <c r="N53" s="327">
        <f t="shared" si="10"/>
        <v>-1.8258521741624817E-2</v>
      </c>
      <c r="O53" s="327"/>
      <c r="P53" s="328">
        <f t="shared" si="8"/>
        <v>0</v>
      </c>
      <c r="Q53" s="136"/>
    </row>
    <row r="54" spans="1:21" s="138" customFormat="1" ht="4.5" customHeight="1">
      <c r="A54" s="372"/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374"/>
      <c r="Q54" s="136"/>
    </row>
    <row r="55" spans="1:21" s="138" customFormat="1" ht="12.95" customHeight="1">
      <c r="A55" s="375" t="s">
        <v>215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7"/>
      <c r="Q55" s="136"/>
      <c r="T55" s="150"/>
      <c r="U55" s="151"/>
    </row>
    <row r="56" spans="1:21" s="138" customFormat="1" ht="12.95" customHeight="1">
      <c r="A56" s="351">
        <v>45</v>
      </c>
      <c r="B56" s="262" t="s">
        <v>6</v>
      </c>
      <c r="C56" s="356" t="s">
        <v>21</v>
      </c>
      <c r="D56" s="80">
        <v>68892674672.720001</v>
      </c>
      <c r="E56" s="223">
        <f>(D56/$D$84)</f>
        <v>0.16646044369664964</v>
      </c>
      <c r="F56" s="81">
        <v>237.94</v>
      </c>
      <c r="G56" s="81">
        <v>237.94</v>
      </c>
      <c r="H56" s="258">
        <v>9.9000000000000008E-3</v>
      </c>
      <c r="I56" s="80">
        <v>67621841296.870003</v>
      </c>
      <c r="J56" s="223">
        <f>(I56/$I$84)</f>
        <v>0.16163045319975058</v>
      </c>
      <c r="K56" s="81">
        <v>238.1</v>
      </c>
      <c r="L56" s="81">
        <v>238.1</v>
      </c>
      <c r="M56" s="258">
        <v>1.06E-2</v>
      </c>
      <c r="N56" s="86">
        <f>((I56-D56)/D56)</f>
        <v>-1.844656753257427E-2</v>
      </c>
      <c r="O56" s="86">
        <f>((L56-G56)/G56)</f>
        <v>6.7243842985625197E-4</v>
      </c>
      <c r="P56" s="265">
        <f t="shared" ref="P56:P84" si="14">M56-H56</f>
        <v>6.9999999999999923E-4</v>
      </c>
      <c r="Q56" s="136"/>
      <c r="R56" s="170"/>
    </row>
    <row r="57" spans="1:21" s="138" customFormat="1" ht="12.95" customHeight="1">
      <c r="A57" s="351">
        <v>46</v>
      </c>
      <c r="B57" s="262" t="s">
        <v>65</v>
      </c>
      <c r="C57" s="356" t="s">
        <v>22</v>
      </c>
      <c r="D57" s="80">
        <v>1386953984.1800001</v>
      </c>
      <c r="E57" s="223">
        <f t="shared" ref="E57:E83" si="15">(D57/$D$84)</f>
        <v>3.3511977389500229E-3</v>
      </c>
      <c r="F57" s="81">
        <v>319.07600000000002</v>
      </c>
      <c r="G57" s="81">
        <v>319.07600000000002</v>
      </c>
      <c r="H57" s="258">
        <v>0.1</v>
      </c>
      <c r="I57" s="80">
        <v>1389358125.6199999</v>
      </c>
      <c r="J57" s="223">
        <f t="shared" ref="J57:J62" si="16">(I57/$I$84)</f>
        <v>3.3208587520539888E-3</v>
      </c>
      <c r="K57" s="81">
        <v>319.62909999999999</v>
      </c>
      <c r="L57" s="81">
        <v>319.62909999999999</v>
      </c>
      <c r="M57" s="258">
        <v>0.10199999999999999</v>
      </c>
      <c r="N57" s="135">
        <f>((I57-D57)/D57)</f>
        <v>1.7333966861353398E-3</v>
      </c>
      <c r="O57" s="135">
        <f>((L57-G57)/G57)</f>
        <v>1.7334428161314927E-3</v>
      </c>
      <c r="P57" s="265">
        <f t="shared" si="14"/>
        <v>1.9999999999999879E-3</v>
      </c>
      <c r="Q57" s="136"/>
      <c r="R57" s="170"/>
      <c r="S57" s="152"/>
    </row>
    <row r="58" spans="1:21" s="138" customFormat="1" ht="12.95" customHeight="1">
      <c r="A58" s="351">
        <v>47</v>
      </c>
      <c r="B58" s="262" t="s">
        <v>205</v>
      </c>
      <c r="C58" s="356" t="s">
        <v>213</v>
      </c>
      <c r="D58" s="80">
        <v>53677160047.760002</v>
      </c>
      <c r="E58" s="223">
        <f t="shared" si="15"/>
        <v>0.12969628368143934</v>
      </c>
      <c r="F58" s="354">
        <v>1438.05</v>
      </c>
      <c r="G58" s="80">
        <v>1438.05</v>
      </c>
      <c r="H58" s="258">
        <v>0.1011</v>
      </c>
      <c r="I58" s="80">
        <v>55294577877.660004</v>
      </c>
      <c r="J58" s="223">
        <f t="shared" si="16"/>
        <v>0.13216569543883105</v>
      </c>
      <c r="K58" s="354">
        <v>1441.09</v>
      </c>
      <c r="L58" s="80">
        <v>1441.09</v>
      </c>
      <c r="M58" s="258">
        <v>9.9900000000000003E-2</v>
      </c>
      <c r="N58" s="86">
        <f>((I58-D58)/D58)</f>
        <v>3.0132328693635829E-2</v>
      </c>
      <c r="O58" s="86">
        <f>((L58-G58)/G58)</f>
        <v>2.1139737839435094E-3</v>
      </c>
      <c r="P58" s="265">
        <f t="shared" si="14"/>
        <v>-1.1999999999999927E-3</v>
      </c>
      <c r="Q58" s="136"/>
      <c r="R58" s="170"/>
      <c r="S58" s="153"/>
      <c r="T58" s="146"/>
    </row>
    <row r="59" spans="1:21" s="154" customFormat="1" ht="12.95" customHeight="1">
      <c r="A59" s="351">
        <v>48</v>
      </c>
      <c r="B59" s="262" t="s">
        <v>188</v>
      </c>
      <c r="C59" s="356" t="s">
        <v>190</v>
      </c>
      <c r="D59" s="80">
        <v>635119671.44000006</v>
      </c>
      <c r="E59" s="223">
        <f t="shared" si="15"/>
        <v>1.5345942483814825E-3</v>
      </c>
      <c r="F59" s="80">
        <v>1.0306999999999999</v>
      </c>
      <c r="G59" s="80">
        <v>1.0306999999999999</v>
      </c>
      <c r="H59" s="258">
        <v>0.10137621686177871</v>
      </c>
      <c r="I59" s="80">
        <v>636243842.89999998</v>
      </c>
      <c r="J59" s="223">
        <f t="shared" si="16"/>
        <v>1.5207568841849606E-3</v>
      </c>
      <c r="K59" s="354">
        <v>1.0325</v>
      </c>
      <c r="L59" s="80">
        <v>1.0325</v>
      </c>
      <c r="M59" s="258">
        <v>9.1061553174676763E-2</v>
      </c>
      <c r="N59" s="86">
        <f>(I59/D59)/D59</f>
        <v>1.5772933200279903E-9</v>
      </c>
      <c r="O59" s="86">
        <f>(L59-G59)/G59</f>
        <v>1.7463859512952594E-3</v>
      </c>
      <c r="P59" s="265">
        <f t="shared" si="14"/>
        <v>-1.0314663687101946E-2</v>
      </c>
      <c r="Q59" s="136"/>
      <c r="R59" s="181"/>
      <c r="S59" s="190"/>
    </row>
    <row r="60" spans="1:21" s="138" customFormat="1" ht="12.95" customHeight="1">
      <c r="A60" s="351">
        <v>49</v>
      </c>
      <c r="B60" s="262" t="s">
        <v>10</v>
      </c>
      <c r="C60" s="356" t="s">
        <v>23</v>
      </c>
      <c r="D60" s="80">
        <v>2881475155.3699999</v>
      </c>
      <c r="E60" s="223">
        <f t="shared" si="15"/>
        <v>6.9623023803675049E-3</v>
      </c>
      <c r="F60" s="80">
        <v>3528.85</v>
      </c>
      <c r="G60" s="80">
        <v>3528.85</v>
      </c>
      <c r="H60" s="258">
        <v>6.1197000000000001E-2</v>
      </c>
      <c r="I60" s="80">
        <v>2884972436</v>
      </c>
      <c r="J60" s="223">
        <f t="shared" si="16"/>
        <v>6.8956921810564772E-3</v>
      </c>
      <c r="K60" s="80">
        <v>3533.64</v>
      </c>
      <c r="L60" s="80">
        <v>3533.64</v>
      </c>
      <c r="M60" s="258">
        <v>6.13E-2</v>
      </c>
      <c r="N60" s="86">
        <f t="shared" ref="N60:N68" si="17">((I60-D60)/D60)</f>
        <v>1.2137118806950259E-3</v>
      </c>
      <c r="O60" s="86">
        <f t="shared" ref="O60:O75" si="18">((L60-G60)/G60)</f>
        <v>1.3573827167490723E-3</v>
      </c>
      <c r="P60" s="265">
        <f t="shared" si="14"/>
        <v>1.0299999999999893E-4</v>
      </c>
      <c r="Q60" s="136"/>
      <c r="R60" s="170"/>
      <c r="S60" s="157"/>
      <c r="T60" s="157"/>
    </row>
    <row r="61" spans="1:21" s="138" customFormat="1" ht="12.95" customHeight="1">
      <c r="A61" s="351">
        <v>50</v>
      </c>
      <c r="B61" s="262" t="s">
        <v>46</v>
      </c>
      <c r="C61" s="356" t="s">
        <v>171</v>
      </c>
      <c r="D61" s="80">
        <v>127214537873.72</v>
      </c>
      <c r="E61" s="223">
        <f t="shared" si="15"/>
        <v>0.30737939149151627</v>
      </c>
      <c r="F61" s="80">
        <v>1.9964999999999999</v>
      </c>
      <c r="G61" s="80">
        <v>1.9964999999999999</v>
      </c>
      <c r="H61" s="258">
        <v>2.0199999999999999E-2</v>
      </c>
      <c r="I61" s="80">
        <v>130374210941.3</v>
      </c>
      <c r="J61" s="223">
        <f t="shared" si="16"/>
        <v>0.31162184282280964</v>
      </c>
      <c r="K61" s="80">
        <v>1.9982</v>
      </c>
      <c r="L61" s="80">
        <v>1.9982</v>
      </c>
      <c r="M61" s="258">
        <v>2.1100000000000001E-2</v>
      </c>
      <c r="N61" s="135">
        <f t="shared" si="17"/>
        <v>2.483735837421713E-2</v>
      </c>
      <c r="O61" s="135">
        <f t="shared" si="18"/>
        <v>8.5149010768847228E-4</v>
      </c>
      <c r="P61" s="265">
        <f t="shared" si="14"/>
        <v>9.0000000000000149E-4</v>
      </c>
      <c r="Q61" s="136"/>
      <c r="R61" s="170"/>
      <c r="S61" s="157"/>
      <c r="T61" s="157"/>
    </row>
    <row r="62" spans="1:21" s="138" customFormat="1" ht="12.95" customHeight="1">
      <c r="A62" s="351">
        <v>51</v>
      </c>
      <c r="B62" s="262" t="s">
        <v>53</v>
      </c>
      <c r="C62" s="356" t="s">
        <v>55</v>
      </c>
      <c r="D62" s="80">
        <v>10121661947.790001</v>
      </c>
      <c r="E62" s="223">
        <f t="shared" si="15"/>
        <v>2.4456248023184746E-2</v>
      </c>
      <c r="F62" s="81">
        <v>1</v>
      </c>
      <c r="G62" s="81">
        <v>1</v>
      </c>
      <c r="H62" s="258">
        <v>4.4999999999999998E-2</v>
      </c>
      <c r="I62" s="80">
        <v>10139901931.99</v>
      </c>
      <c r="J62" s="223">
        <f t="shared" si="16"/>
        <v>2.4236502781305222E-2</v>
      </c>
      <c r="K62" s="81">
        <v>1</v>
      </c>
      <c r="L62" s="81">
        <v>1</v>
      </c>
      <c r="M62" s="258">
        <v>4.4999999999999998E-2</v>
      </c>
      <c r="N62" s="86">
        <f t="shared" si="17"/>
        <v>1.8020740362684644E-3</v>
      </c>
      <c r="O62" s="86">
        <f t="shared" si="18"/>
        <v>0</v>
      </c>
      <c r="P62" s="265">
        <f t="shared" si="14"/>
        <v>0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356" t="s">
        <v>24</v>
      </c>
      <c r="D63" s="80">
        <v>4078107712.6700001</v>
      </c>
      <c r="E63" s="223">
        <f t="shared" si="15"/>
        <v>9.8536400643272522E-3</v>
      </c>
      <c r="F63" s="81">
        <v>22.438199999999998</v>
      </c>
      <c r="G63" s="81">
        <v>22.438199999999998</v>
      </c>
      <c r="H63" s="258">
        <v>1.95E-2</v>
      </c>
      <c r="I63" s="80">
        <v>4083917083.9299998</v>
      </c>
      <c r="J63" s="223">
        <f>(I63/$I$84)</f>
        <v>9.7614225884198602E-3</v>
      </c>
      <c r="K63" s="81">
        <v>22.467300000000002</v>
      </c>
      <c r="L63" s="81">
        <v>22.467300000000002</v>
      </c>
      <c r="M63" s="258">
        <v>2.01E-2</v>
      </c>
      <c r="N63" s="86">
        <f t="shared" si="17"/>
        <v>1.4245261943305236E-3</v>
      </c>
      <c r="O63" s="86">
        <f t="shared" si="18"/>
        <v>1.29689547289904E-3</v>
      </c>
      <c r="P63" s="265">
        <f t="shared" si="14"/>
        <v>5.9999999999999984E-4</v>
      </c>
      <c r="Q63" s="136"/>
      <c r="R63" s="174"/>
      <c r="S63" s="212"/>
      <c r="T63" s="193"/>
    </row>
    <row r="64" spans="1:21" s="138" customFormat="1" ht="12.95" customHeight="1">
      <c r="A64" s="351">
        <v>53</v>
      </c>
      <c r="B64" s="262" t="s">
        <v>113</v>
      </c>
      <c r="C64" s="356" t="s">
        <v>116</v>
      </c>
      <c r="D64" s="80">
        <v>463032962.79000002</v>
      </c>
      <c r="E64" s="223">
        <f t="shared" si="15"/>
        <v>1.1187934391915595E-3</v>
      </c>
      <c r="F64" s="81">
        <v>2.1101999999999999</v>
      </c>
      <c r="G64" s="81">
        <v>2.1101999999999999</v>
      </c>
      <c r="H64" s="258">
        <v>-2.8826865058741275E-3</v>
      </c>
      <c r="I64" s="80">
        <v>460747273.41000003</v>
      </c>
      <c r="J64" s="223">
        <f t="shared" ref="J64:J83" si="19">(I64/$I$84)</f>
        <v>1.1012830940948469E-3</v>
      </c>
      <c r="K64" s="81">
        <v>2.1061000000000001</v>
      </c>
      <c r="L64" s="81">
        <v>2.1061000000000001</v>
      </c>
      <c r="M64" s="258">
        <v>-8.8599999999999998E-2</v>
      </c>
      <c r="N64" s="135">
        <f t="shared" si="17"/>
        <v>-4.9363426876298374E-3</v>
      </c>
      <c r="O64" s="135">
        <f t="shared" si="18"/>
        <v>-1.9429437967964035E-3</v>
      </c>
      <c r="P64" s="265">
        <f t="shared" si="14"/>
        <v>-8.5717313494125869E-2</v>
      </c>
      <c r="Q64" s="136"/>
      <c r="R64" s="181"/>
      <c r="S64" s="214"/>
      <c r="T64" s="194"/>
      <c r="U64" s="212"/>
    </row>
    <row r="65" spans="1:21" s="138" customFormat="1" ht="12.95" customHeight="1">
      <c r="A65" s="351">
        <v>54</v>
      </c>
      <c r="B65" s="262" t="s">
        <v>6</v>
      </c>
      <c r="C65" s="356" t="s">
        <v>71</v>
      </c>
      <c r="D65" s="80">
        <v>22906994408.209999</v>
      </c>
      <c r="E65" s="223">
        <f t="shared" si="15"/>
        <v>5.5348532642429345E-2</v>
      </c>
      <c r="F65" s="81">
        <v>318.29000000000002</v>
      </c>
      <c r="G65" s="81">
        <v>318.29000000000002</v>
      </c>
      <c r="H65" s="258">
        <v>1.6299999999999999E-2</v>
      </c>
      <c r="I65" s="80">
        <v>22652956042.419998</v>
      </c>
      <c r="J65" s="223">
        <f t="shared" si="19"/>
        <v>5.4145339452917968E-2</v>
      </c>
      <c r="K65" s="81">
        <v>318.56</v>
      </c>
      <c r="L65" s="81">
        <v>318.56</v>
      </c>
      <c r="M65" s="258">
        <v>1.7100000000000001E-2</v>
      </c>
      <c r="N65" s="86">
        <f t="shared" si="17"/>
        <v>-1.1089991173130601E-2</v>
      </c>
      <c r="O65" s="86">
        <f t="shared" si="18"/>
        <v>8.4828301234717333E-4</v>
      </c>
      <c r="P65" s="265">
        <f t="shared" si="14"/>
        <v>8.000000000000021E-4</v>
      </c>
      <c r="Q65" s="136"/>
      <c r="R65" s="170"/>
      <c r="S65" s="157"/>
      <c r="T65" s="194"/>
      <c r="U65" s="212"/>
    </row>
    <row r="66" spans="1:21" s="138" customFormat="1" ht="12.95" customHeight="1">
      <c r="A66" s="351">
        <v>55</v>
      </c>
      <c r="B66" s="262" t="s">
        <v>25</v>
      </c>
      <c r="C66" s="356" t="s">
        <v>40</v>
      </c>
      <c r="D66" s="80">
        <v>6633252579.04</v>
      </c>
      <c r="E66" s="223">
        <f t="shared" si="15"/>
        <v>1.6027453901367728E-2</v>
      </c>
      <c r="F66" s="81">
        <v>1.03</v>
      </c>
      <c r="G66" s="81">
        <v>1.03</v>
      </c>
      <c r="H66" s="258">
        <v>9.0399999999999994E-2</v>
      </c>
      <c r="I66" s="80">
        <v>6672856881.8100004</v>
      </c>
      <c r="J66" s="223">
        <f t="shared" si="19"/>
        <v>1.5949534370250089E-2</v>
      </c>
      <c r="K66" s="81">
        <v>1.03</v>
      </c>
      <c r="L66" s="81">
        <v>1.03</v>
      </c>
      <c r="M66" s="258">
        <v>8.7499999999999994E-2</v>
      </c>
      <c r="N66" s="86">
        <f t="shared" si="17"/>
        <v>5.9705705908355755E-3</v>
      </c>
      <c r="O66" s="86">
        <f t="shared" si="18"/>
        <v>0</v>
      </c>
      <c r="P66" s="265">
        <f t="shared" si="14"/>
        <v>-2.8999999999999998E-3</v>
      </c>
      <c r="Q66" s="136"/>
      <c r="R66" s="170"/>
      <c r="S66" s="195"/>
      <c r="T66" s="191"/>
    </row>
    <row r="67" spans="1:21" s="138" customFormat="1" ht="12.95" customHeight="1">
      <c r="A67" s="351">
        <v>56</v>
      </c>
      <c r="B67" s="262" t="s">
        <v>146</v>
      </c>
      <c r="C67" s="356" t="s">
        <v>123</v>
      </c>
      <c r="D67" s="80">
        <v>5048113516.8699999</v>
      </c>
      <c r="E67" s="223">
        <f t="shared" si="15"/>
        <v>1.2197395729534355E-2</v>
      </c>
      <c r="F67" s="81">
        <v>3.97</v>
      </c>
      <c r="G67" s="81">
        <v>3.97</v>
      </c>
      <c r="H67" s="258">
        <v>-2.7300000000000001E-2</v>
      </c>
      <c r="I67" s="80">
        <v>5047385163.8100004</v>
      </c>
      <c r="J67" s="223">
        <f t="shared" si="19"/>
        <v>1.2064314367288147E-2</v>
      </c>
      <c r="K67" s="81">
        <v>3.98</v>
      </c>
      <c r="L67" s="81">
        <v>3.98</v>
      </c>
      <c r="M67" s="258">
        <v>-2.2599999999999999E-2</v>
      </c>
      <c r="N67" s="86">
        <f t="shared" si="17"/>
        <v>-1.4428222692802466E-4</v>
      </c>
      <c r="O67" s="86">
        <f t="shared" si="18"/>
        <v>2.5188916876573769E-3</v>
      </c>
      <c r="P67" s="265">
        <f t="shared" si="14"/>
        <v>4.7000000000000028E-3</v>
      </c>
      <c r="Q67" s="136"/>
      <c r="R67" s="111"/>
      <c r="S67" s="194"/>
      <c r="T67" s="214"/>
    </row>
    <row r="68" spans="1:21" s="138" customFormat="1" ht="12" customHeight="1">
      <c r="A68" s="351">
        <v>57</v>
      </c>
      <c r="B68" s="262" t="s">
        <v>6</v>
      </c>
      <c r="C68" s="356" t="s">
        <v>76</v>
      </c>
      <c r="D68" s="80">
        <v>59117203747.900002</v>
      </c>
      <c r="E68" s="223">
        <f t="shared" si="15"/>
        <v>0.14284067228815789</v>
      </c>
      <c r="F68" s="80">
        <v>4351.6899999999996</v>
      </c>
      <c r="G68" s="80">
        <v>4351.6899999999996</v>
      </c>
      <c r="H68" s="258">
        <v>2.2700000000000001E-2</v>
      </c>
      <c r="I68" s="80">
        <v>60251456625.449997</v>
      </c>
      <c r="J68" s="223">
        <f t="shared" si="19"/>
        <v>0.14401368039600188</v>
      </c>
      <c r="K68" s="80">
        <v>4358.28</v>
      </c>
      <c r="L68" s="80">
        <v>4358.28</v>
      </c>
      <c r="M68" s="258">
        <v>2.4199999999999999E-2</v>
      </c>
      <c r="N68" s="86">
        <f t="shared" si="17"/>
        <v>1.9186510958585166E-2</v>
      </c>
      <c r="O68" s="86">
        <f t="shared" si="18"/>
        <v>1.5143541934283338E-3</v>
      </c>
      <c r="P68" s="265">
        <f t="shared" si="14"/>
        <v>1.4999999999999979E-3</v>
      </c>
      <c r="Q68" s="136"/>
      <c r="S68" s="194"/>
      <c r="T68" s="214"/>
    </row>
    <row r="69" spans="1:21" s="138" customFormat="1" ht="12.95" customHeight="1">
      <c r="A69" s="351">
        <v>58</v>
      </c>
      <c r="B69" s="262" t="s">
        <v>6</v>
      </c>
      <c r="C69" s="356" t="s">
        <v>77</v>
      </c>
      <c r="D69" s="80">
        <v>248005855.12</v>
      </c>
      <c r="E69" s="223">
        <f t="shared" si="15"/>
        <v>5.9923881426815094E-4</v>
      </c>
      <c r="F69" s="80">
        <v>3980.42</v>
      </c>
      <c r="G69" s="80">
        <v>4003.92</v>
      </c>
      <c r="H69" s="258">
        <v>4.2799999999999998E-2</v>
      </c>
      <c r="I69" s="80">
        <v>249646688.91</v>
      </c>
      <c r="J69" s="223">
        <f t="shared" si="19"/>
        <v>5.96708203954336E-4</v>
      </c>
      <c r="K69" s="80">
        <v>4006.64</v>
      </c>
      <c r="L69" s="80">
        <v>4030.48</v>
      </c>
      <c r="M69" s="258">
        <v>4.9700000000000001E-2</v>
      </c>
      <c r="N69" s="86">
        <f t="shared" ref="N69:N75" si="20">((I69-D69)/D69)</f>
        <v>6.6161090801911049E-3</v>
      </c>
      <c r="O69" s="86">
        <f t="shared" si="18"/>
        <v>6.6334991708125899E-3</v>
      </c>
      <c r="P69" s="265">
        <f t="shared" si="14"/>
        <v>6.9000000000000034E-3</v>
      </c>
      <c r="Q69" s="136"/>
      <c r="S69" s="389"/>
      <c r="T69" s="389"/>
    </row>
    <row r="70" spans="1:21" s="154" customFormat="1" ht="12.95" customHeight="1">
      <c r="A70" s="351">
        <v>59</v>
      </c>
      <c r="B70" s="262" t="s">
        <v>99</v>
      </c>
      <c r="C70" s="356" t="s">
        <v>100</v>
      </c>
      <c r="D70" s="80">
        <v>54379582.520000003</v>
      </c>
      <c r="E70" s="223">
        <f t="shared" si="15"/>
        <v>1.3139349687496147E-4</v>
      </c>
      <c r="F70" s="80">
        <v>11.5867</v>
      </c>
      <c r="G70" s="80">
        <v>11.480136999999999</v>
      </c>
      <c r="H70" s="258">
        <v>3.0700000000000002E-2</v>
      </c>
      <c r="I70" s="80">
        <v>54450537.350000001</v>
      </c>
      <c r="J70" s="223">
        <f t="shared" si="19"/>
        <v>1.3014826068123955E-4</v>
      </c>
      <c r="K70" s="80">
        <v>11.492699999999999</v>
      </c>
      <c r="L70" s="80">
        <v>11.5962</v>
      </c>
      <c r="M70" s="258">
        <v>3.1699999999999999E-2</v>
      </c>
      <c r="N70" s="86">
        <f t="shared" si="20"/>
        <v>1.3048064496247664E-3</v>
      </c>
      <c r="O70" s="86">
        <f t="shared" si="18"/>
        <v>1.0109896772137866E-2</v>
      </c>
      <c r="P70" s="265">
        <f t="shared" si="14"/>
        <v>9.9999999999999742E-4</v>
      </c>
      <c r="Q70" s="136"/>
      <c r="R70" s="196"/>
      <c r="S70" s="197"/>
      <c r="T70" s="396"/>
      <c r="U70" s="155"/>
    </row>
    <row r="71" spans="1:21" s="138" customFormat="1" ht="12.95" customHeight="1">
      <c r="A71" s="351">
        <v>60</v>
      </c>
      <c r="B71" s="262" t="s">
        <v>28</v>
      </c>
      <c r="C71" s="356" t="s">
        <v>94</v>
      </c>
      <c r="D71" s="80">
        <v>14518001270.66</v>
      </c>
      <c r="E71" s="223">
        <f t="shared" si="15"/>
        <v>3.5078808372344068E-2</v>
      </c>
      <c r="F71" s="80">
        <v>1144.93</v>
      </c>
      <c r="G71" s="80">
        <v>1144.93</v>
      </c>
      <c r="H71" s="258">
        <v>2.8799999999999999E-2</v>
      </c>
      <c r="I71" s="80">
        <v>14433374912.389999</v>
      </c>
      <c r="J71" s="223">
        <f t="shared" si="19"/>
        <v>3.4498808129903545E-2</v>
      </c>
      <c r="K71" s="80">
        <v>1146.33</v>
      </c>
      <c r="L71" s="80">
        <v>1146.33</v>
      </c>
      <c r="M71" s="258">
        <v>0.03</v>
      </c>
      <c r="N71" s="86">
        <f t="shared" si="20"/>
        <v>-5.8290639801103477E-3</v>
      </c>
      <c r="O71" s="86">
        <f t="shared" si="18"/>
        <v>1.2227821788230403E-3</v>
      </c>
      <c r="P71" s="265">
        <f t="shared" si="14"/>
        <v>1.1999999999999997E-3</v>
      </c>
      <c r="Q71" s="136"/>
      <c r="S71" s="198"/>
      <c r="T71" s="396"/>
    </row>
    <row r="72" spans="1:21" s="138" customFormat="1" ht="12.95" customHeight="1">
      <c r="A72" s="351">
        <v>61</v>
      </c>
      <c r="B72" s="262" t="s">
        <v>195</v>
      </c>
      <c r="C72" s="356" t="s">
        <v>194</v>
      </c>
      <c r="D72" s="80">
        <v>24188507.66</v>
      </c>
      <c r="E72" s="223">
        <f t="shared" si="15"/>
        <v>5.8444961479159796E-5</v>
      </c>
      <c r="F72" s="80">
        <v>0.89659999999999995</v>
      </c>
      <c r="G72" s="81">
        <v>0.91659999999999997</v>
      </c>
      <c r="H72" s="258">
        <v>-9.3400000000000004E-4</v>
      </c>
      <c r="I72" s="80">
        <v>21420591.460000001</v>
      </c>
      <c r="J72" s="223">
        <f t="shared" si="19"/>
        <v>5.1199728358280632E-5</v>
      </c>
      <c r="K72" s="80">
        <v>0.69840000000000002</v>
      </c>
      <c r="L72" s="80">
        <v>0.69840000000000002</v>
      </c>
      <c r="M72" s="258">
        <v>2.3300000000000001E-2</v>
      </c>
      <c r="N72" s="135">
        <f>((I72-D72)/D72)</f>
        <v>-0.11443104464758862</v>
      </c>
      <c r="O72" s="135">
        <f>((L72-G72)/G72)</f>
        <v>-0.23805367663102767</v>
      </c>
      <c r="P72" s="265" t="e">
        <f>#REF!-H72</f>
        <v>#REF!</v>
      </c>
      <c r="Q72" s="136"/>
      <c r="R72" s="199"/>
      <c r="S72" s="156"/>
      <c r="T72" s="396"/>
    </row>
    <row r="73" spans="1:21" s="138" customFormat="1" ht="12.95" customHeight="1">
      <c r="A73" s="351">
        <v>62</v>
      </c>
      <c r="B73" s="262" t="s">
        <v>108</v>
      </c>
      <c r="C73" s="356" t="s">
        <v>111</v>
      </c>
      <c r="D73" s="80">
        <v>432360126.07999998</v>
      </c>
      <c r="E73" s="223">
        <f t="shared" si="15"/>
        <v>1.0446808570855946E-3</v>
      </c>
      <c r="F73" s="80">
        <v>1152.9000000000001</v>
      </c>
      <c r="G73" s="80">
        <v>1161.22</v>
      </c>
      <c r="H73" s="258">
        <v>-1.2E-2</v>
      </c>
      <c r="I73" s="80">
        <v>415591999.50999999</v>
      </c>
      <c r="J73" s="223">
        <f t="shared" si="19"/>
        <v>9.9335247220044289E-4</v>
      </c>
      <c r="K73" s="80">
        <v>1162.51</v>
      </c>
      <c r="L73" s="80">
        <v>1171.69</v>
      </c>
      <c r="M73" s="258">
        <v>-3.5000000000000001E-3</v>
      </c>
      <c r="N73" s="86">
        <f t="shared" si="20"/>
        <v>-3.8782777500849769E-2</v>
      </c>
      <c r="O73" s="86">
        <f t="shared" si="18"/>
        <v>9.0163793251924924E-3</v>
      </c>
      <c r="P73" s="265">
        <f t="shared" si="14"/>
        <v>8.5000000000000006E-3</v>
      </c>
      <c r="Q73" s="136"/>
      <c r="R73" s="149"/>
      <c r="S73" s="156"/>
      <c r="T73" s="396"/>
    </row>
    <row r="74" spans="1:21" s="138" customFormat="1" ht="12.95" customHeight="1">
      <c r="A74" s="351">
        <v>63</v>
      </c>
      <c r="B74" s="262" t="s">
        <v>53</v>
      </c>
      <c r="C74" s="356" t="s">
        <v>112</v>
      </c>
      <c r="D74" s="80">
        <v>161672403.91999999</v>
      </c>
      <c r="E74" s="223">
        <f t="shared" si="15"/>
        <v>3.9063746933726967E-4</v>
      </c>
      <c r="F74" s="80">
        <v>139.54</v>
      </c>
      <c r="G74" s="80">
        <v>139.54</v>
      </c>
      <c r="H74" s="258">
        <v>1.1999999999999999E-3</v>
      </c>
      <c r="I74" s="80">
        <v>161817320.53999999</v>
      </c>
      <c r="J74" s="223">
        <f t="shared" si="19"/>
        <v>3.8677750195571976E-4</v>
      </c>
      <c r="K74" s="80">
        <v>139.66</v>
      </c>
      <c r="L74" s="80">
        <v>139.66</v>
      </c>
      <c r="M74" s="258">
        <v>8.9999999999999998E-4</v>
      </c>
      <c r="N74" s="86">
        <f t="shared" si="20"/>
        <v>8.9635965375830964E-4</v>
      </c>
      <c r="O74" s="86">
        <f t="shared" si="18"/>
        <v>8.5996846782287909E-4</v>
      </c>
      <c r="P74" s="265">
        <f t="shared" si="14"/>
        <v>-2.9999999999999992E-4</v>
      </c>
      <c r="Q74" s="136"/>
      <c r="R74" s="170"/>
      <c r="S74" s="157"/>
      <c r="T74" s="396"/>
    </row>
    <row r="75" spans="1:21" s="138" customFormat="1" ht="12.95" customHeight="1">
      <c r="A75" s="351">
        <v>64</v>
      </c>
      <c r="B75" s="262" t="s">
        <v>114</v>
      </c>
      <c r="C75" s="356" t="s">
        <v>115</v>
      </c>
      <c r="D75" s="80">
        <v>767455584.67999995</v>
      </c>
      <c r="E75" s="223">
        <f>(D75/$D$84)</f>
        <v>1.8543480529707329E-3</v>
      </c>
      <c r="F75" s="81">
        <v>187.02945</v>
      </c>
      <c r="G75" s="81">
        <v>188.46427299999999</v>
      </c>
      <c r="H75" s="258">
        <v>8.48E-2</v>
      </c>
      <c r="I75" s="80">
        <v>771029861.53999996</v>
      </c>
      <c r="J75" s="223">
        <f t="shared" si="19"/>
        <v>1.8429238772742422E-3</v>
      </c>
      <c r="K75" s="81">
        <v>187.30599000000001</v>
      </c>
      <c r="L75" s="81">
        <v>188.81716299999999</v>
      </c>
      <c r="M75" s="258">
        <v>8.2799999999999999E-2</v>
      </c>
      <c r="N75" s="86">
        <f t="shared" si="20"/>
        <v>4.657307773048981E-3</v>
      </c>
      <c r="O75" s="86">
        <f t="shared" si="18"/>
        <v>1.8724503821475073E-3</v>
      </c>
      <c r="P75" s="265">
        <f t="shared" si="14"/>
        <v>-2.0000000000000018E-3</v>
      </c>
      <c r="Q75" s="136"/>
      <c r="R75" s="170"/>
      <c r="S75" s="200"/>
      <c r="T75" s="396"/>
    </row>
    <row r="76" spans="1:21" s="138" customFormat="1" ht="12.95" customHeight="1">
      <c r="A76" s="351">
        <v>65</v>
      </c>
      <c r="B76" s="262" t="s">
        <v>118</v>
      </c>
      <c r="C76" s="356" t="s">
        <v>121</v>
      </c>
      <c r="D76" s="80">
        <v>426142959.13</v>
      </c>
      <c r="E76" s="223">
        <f t="shared" si="15"/>
        <v>1.0296587611378096E-3</v>
      </c>
      <c r="F76" s="81">
        <v>1.4755</v>
      </c>
      <c r="G76" s="81">
        <v>1.4755</v>
      </c>
      <c r="H76" s="258">
        <v>4.9299999999999997E-2</v>
      </c>
      <c r="I76" s="80">
        <v>425903047.66000003</v>
      </c>
      <c r="J76" s="223">
        <f t="shared" si="19"/>
        <v>1.0179980505148876E-3</v>
      </c>
      <c r="K76" s="81">
        <v>1.4746999999999999</v>
      </c>
      <c r="L76" s="81">
        <v>1.4746999999999999</v>
      </c>
      <c r="M76" s="258">
        <v>4.8800000000000003E-2</v>
      </c>
      <c r="N76" s="86">
        <f t="shared" ref="N76:N84" si="21">((I76-D76)/D76)</f>
        <v>-5.6298353606443403E-4</v>
      </c>
      <c r="O76" s="86">
        <f t="shared" ref="O76:O83" si="22">((L76-G76)/G76)</f>
        <v>-5.4218908844468582E-4</v>
      </c>
      <c r="P76" s="265">
        <f t="shared" si="14"/>
        <v>-4.9999999999999351E-4</v>
      </c>
      <c r="Q76" s="136"/>
      <c r="R76" s="181"/>
      <c r="S76" s="200"/>
      <c r="T76" s="396"/>
    </row>
    <row r="77" spans="1:21" s="138" customFormat="1" ht="12.95" customHeight="1">
      <c r="A77" s="351">
        <v>66</v>
      </c>
      <c r="B77" s="262" t="s">
        <v>149</v>
      </c>
      <c r="C77" s="356" t="s">
        <v>152</v>
      </c>
      <c r="D77" s="80">
        <v>447694004.82999998</v>
      </c>
      <c r="E77" s="223">
        <f t="shared" si="15"/>
        <v>1.081731011872608E-3</v>
      </c>
      <c r="F77" s="81">
        <v>1.1886000000000001</v>
      </c>
      <c r="G77" s="81">
        <v>1.1886000000000001</v>
      </c>
      <c r="H77" s="258">
        <v>2.0999999999999999E-3</v>
      </c>
      <c r="I77" s="80">
        <v>450138950.19999999</v>
      </c>
      <c r="J77" s="223">
        <f t="shared" si="19"/>
        <v>1.0759269657310206E-3</v>
      </c>
      <c r="K77" s="81">
        <v>1.1950000000000001</v>
      </c>
      <c r="L77" s="81">
        <v>1.1950000000000001</v>
      </c>
      <c r="M77" s="258">
        <v>2.9999999999999997E-4</v>
      </c>
      <c r="N77" s="86">
        <f t="shared" si="21"/>
        <v>5.4611974777915746E-3</v>
      </c>
      <c r="O77" s="86">
        <f t="shared" si="22"/>
        <v>5.3844859498569419E-3</v>
      </c>
      <c r="P77" s="265">
        <f t="shared" si="14"/>
        <v>-1.8E-3</v>
      </c>
      <c r="Q77" s="136"/>
      <c r="R77" s="170"/>
      <c r="S77" s="200"/>
      <c r="T77" s="396"/>
    </row>
    <row r="78" spans="1:21" s="138" customFormat="1" ht="12.95" customHeight="1">
      <c r="A78" s="351">
        <v>67</v>
      </c>
      <c r="B78" s="262" t="s">
        <v>8</v>
      </c>
      <c r="C78" s="356" t="s">
        <v>158</v>
      </c>
      <c r="D78" s="80">
        <v>1265714138.6800001</v>
      </c>
      <c r="E78" s="223">
        <f t="shared" si="15"/>
        <v>3.0582545694255751E-3</v>
      </c>
      <c r="F78" s="81">
        <v>1.0317000000000001</v>
      </c>
      <c r="G78" s="81">
        <v>1.0368999999999999</v>
      </c>
      <c r="H78" s="258">
        <v>2.1899999999999999E-2</v>
      </c>
      <c r="I78" s="80">
        <v>1260349877.24</v>
      </c>
      <c r="J78" s="223">
        <f t="shared" si="19"/>
        <v>3.012501847653479E-3</v>
      </c>
      <c r="K78" s="81">
        <v>1.0327</v>
      </c>
      <c r="L78" s="81">
        <v>1.0379</v>
      </c>
      <c r="M78" s="258">
        <v>2.29E-2</v>
      </c>
      <c r="N78" s="86">
        <f t="shared" si="21"/>
        <v>-4.2381302982001838E-3</v>
      </c>
      <c r="O78" s="86">
        <f t="shared" si="22"/>
        <v>9.6441315459553669E-4</v>
      </c>
      <c r="P78" s="265">
        <f t="shared" si="14"/>
        <v>1.0000000000000009E-3</v>
      </c>
      <c r="Q78" s="136"/>
      <c r="R78" s="170"/>
      <c r="S78" s="200"/>
      <c r="T78" s="396"/>
    </row>
    <row r="79" spans="1:21" s="138" customFormat="1" ht="12.95" customHeight="1">
      <c r="A79" s="351">
        <v>68</v>
      </c>
      <c r="B79" s="262" t="s">
        <v>6</v>
      </c>
      <c r="C79" s="356" t="s">
        <v>182</v>
      </c>
      <c r="D79" s="80">
        <v>29412273102.57</v>
      </c>
      <c r="E79" s="223">
        <f t="shared" si="15"/>
        <v>7.106677239691403E-2</v>
      </c>
      <c r="F79" s="81">
        <v>108.65</v>
      </c>
      <c r="G79" s="81">
        <v>108.65</v>
      </c>
      <c r="H79" s="258">
        <v>2.1100000000000001E-2</v>
      </c>
      <c r="I79" s="80">
        <v>29484002613.880001</v>
      </c>
      <c r="J79" s="223">
        <f t="shared" si="19"/>
        <v>7.0472980522709242E-2</v>
      </c>
      <c r="K79" s="81">
        <v>108.79</v>
      </c>
      <c r="L79" s="81">
        <v>108.79</v>
      </c>
      <c r="M79" s="258">
        <v>2.2499999999999999E-2</v>
      </c>
      <c r="N79" s="86">
        <f t="shared" si="21"/>
        <v>2.4387612293635939E-3</v>
      </c>
      <c r="O79" s="86">
        <f t="shared" si="22"/>
        <v>1.2885411872986705E-3</v>
      </c>
      <c r="P79" s="265">
        <f t="shared" si="14"/>
        <v>1.3999999999999985E-3</v>
      </c>
      <c r="Q79" s="136"/>
      <c r="R79" s="170"/>
      <c r="S79" s="200"/>
      <c r="T79" s="396"/>
    </row>
    <row r="80" spans="1:21" s="138" customFormat="1" ht="12.95" customHeight="1">
      <c r="A80" s="351">
        <v>69</v>
      </c>
      <c r="B80" s="262" t="s">
        <v>161</v>
      </c>
      <c r="C80" s="356" t="s">
        <v>187</v>
      </c>
      <c r="D80" s="80">
        <v>262939125.09</v>
      </c>
      <c r="E80" s="223">
        <f t="shared" si="15"/>
        <v>6.3532100670525733E-4</v>
      </c>
      <c r="F80" s="80">
        <v>1094.76</v>
      </c>
      <c r="G80" s="80">
        <v>1094.76</v>
      </c>
      <c r="H80" s="258">
        <v>9.4799999999999995E-2</v>
      </c>
      <c r="I80" s="80">
        <v>261935642.40000001</v>
      </c>
      <c r="J80" s="223">
        <f t="shared" si="19"/>
        <v>6.2608139290994786E-4</v>
      </c>
      <c r="K80" s="80">
        <v>1097.07</v>
      </c>
      <c r="L80" s="80">
        <v>1097.07</v>
      </c>
      <c r="M80" s="258">
        <v>0</v>
      </c>
      <c r="N80" s="86">
        <f t="shared" si="21"/>
        <v>-3.8164068951568961E-3</v>
      </c>
      <c r="O80" s="86">
        <f t="shared" si="22"/>
        <v>2.1100515181409125E-3</v>
      </c>
      <c r="P80" s="265">
        <f t="shared" si="14"/>
        <v>-9.4799999999999995E-2</v>
      </c>
      <c r="Q80" s="136"/>
      <c r="R80" s="170"/>
      <c r="S80" s="200"/>
      <c r="T80" s="396"/>
    </row>
    <row r="81" spans="1:20" s="138" customFormat="1" ht="12.95" customHeight="1">
      <c r="A81" s="351">
        <v>70</v>
      </c>
      <c r="B81" s="262" t="s">
        <v>197</v>
      </c>
      <c r="C81" s="356" t="s">
        <v>196</v>
      </c>
      <c r="D81" s="80">
        <v>1638199074.8199999</v>
      </c>
      <c r="E81" s="223">
        <f>(D81/$D$84)</f>
        <v>3.9582632863862308E-3</v>
      </c>
      <c r="F81" s="81">
        <v>1.0306</v>
      </c>
      <c r="G81" s="81">
        <v>1.0306</v>
      </c>
      <c r="H81" s="258">
        <v>8.5500000000000007E-2</v>
      </c>
      <c r="I81" s="80">
        <v>1596987213.8099999</v>
      </c>
      <c r="J81" s="223">
        <f t="shared" si="19"/>
        <v>3.8171360343342928E-3</v>
      </c>
      <c r="K81" s="81">
        <v>1.0306</v>
      </c>
      <c r="L81" s="81">
        <v>1.0306</v>
      </c>
      <c r="M81" s="258">
        <v>8.5099999999999995E-2</v>
      </c>
      <c r="N81" s="86">
        <f>((I81-D81)/D81)</f>
        <v>-2.515680886618021E-2</v>
      </c>
      <c r="O81" s="86">
        <f>((L81-G81)/G81)</f>
        <v>0</v>
      </c>
      <c r="P81" s="265">
        <f>M81-H81</f>
        <v>-4.0000000000001146E-4</v>
      </c>
      <c r="Q81" s="136"/>
      <c r="R81" s="170"/>
      <c r="S81" s="200"/>
      <c r="T81" s="396"/>
    </row>
    <row r="82" spans="1:20" s="138" customFormat="1" ht="12.95" customHeight="1">
      <c r="A82" s="351">
        <v>71</v>
      </c>
      <c r="B82" s="360" t="s">
        <v>13</v>
      </c>
      <c r="C82" s="357" t="s">
        <v>250</v>
      </c>
      <c r="D82" s="80">
        <v>928038392.54999995</v>
      </c>
      <c r="E82" s="223">
        <f t="shared" ref="E82" si="23">(D82/$D$84)</f>
        <v>2.2423528092830728E-3</v>
      </c>
      <c r="F82" s="81">
        <v>103.33</v>
      </c>
      <c r="G82" s="81">
        <v>103.33</v>
      </c>
      <c r="H82" s="258">
        <v>7.8200000000000006E-2</v>
      </c>
      <c r="I82" s="80">
        <v>1003312301.41</v>
      </c>
      <c r="J82" s="223">
        <f t="shared" ref="J82" si="24">(I82/$I$84)</f>
        <v>2.3981278662000764E-3</v>
      </c>
      <c r="K82" s="81">
        <v>103.48</v>
      </c>
      <c r="L82" s="81">
        <v>103.48</v>
      </c>
      <c r="M82" s="258">
        <v>5.9900000000000002E-2</v>
      </c>
      <c r="N82" s="86">
        <f t="shared" ref="N82" si="25">((I82-D82)/D82)</f>
        <v>8.11107702701475E-2</v>
      </c>
      <c r="O82" s="86">
        <f t="shared" ref="O82" si="26">((L82-G82)/G82)</f>
        <v>1.4516597309591182E-3</v>
      </c>
      <c r="P82" s="265">
        <f t="shared" ref="P82" si="27">M82-H82</f>
        <v>-1.8300000000000004E-2</v>
      </c>
      <c r="Q82" s="136"/>
      <c r="R82" s="170"/>
      <c r="S82" s="200"/>
      <c r="T82" s="396"/>
    </row>
    <row r="83" spans="1:20" s="138" customFormat="1" ht="12.95" customHeight="1">
      <c r="A83" s="351">
        <v>72</v>
      </c>
      <c r="B83" s="262" t="s">
        <v>97</v>
      </c>
      <c r="C83" s="356" t="s">
        <v>259</v>
      </c>
      <c r="D83" s="80">
        <v>224790333.09999999</v>
      </c>
      <c r="E83" s="223">
        <f t="shared" si="15"/>
        <v>5.4314480841837094E-4</v>
      </c>
      <c r="F83" s="81">
        <v>100.53</v>
      </c>
      <c r="G83" s="81">
        <v>100.53</v>
      </c>
      <c r="H83" s="258">
        <v>1.7749999999999998E-2</v>
      </c>
      <c r="I83" s="80">
        <v>272759551.36000001</v>
      </c>
      <c r="J83" s="223">
        <f t="shared" si="19"/>
        <v>6.5195281665478787E-4</v>
      </c>
      <c r="K83" s="81">
        <v>100.6</v>
      </c>
      <c r="L83" s="81">
        <v>100.6</v>
      </c>
      <c r="M83" s="258">
        <v>1.9040000000000001E-2</v>
      </c>
      <c r="N83" s="86">
        <f t="shared" si="21"/>
        <v>0.21339537870011735</v>
      </c>
      <c r="O83" s="86">
        <f t="shared" si="22"/>
        <v>6.9630955933545392E-4</v>
      </c>
      <c r="P83" s="265">
        <f t="shared" si="14"/>
        <v>1.2900000000000029E-3</v>
      </c>
      <c r="Q83" s="136"/>
      <c r="R83" s="170"/>
      <c r="S83" s="200"/>
      <c r="T83" s="396"/>
    </row>
    <row r="84" spans="1:20" s="138" customFormat="1" ht="12.95" customHeight="1">
      <c r="A84" s="247"/>
      <c r="B84" s="133"/>
      <c r="C84" s="303" t="s">
        <v>47</v>
      </c>
      <c r="D84" s="84">
        <f>SUM(D56:D83)</f>
        <v>413868142741.87</v>
      </c>
      <c r="E84" s="323">
        <f>(D84/$D$156)</f>
        <v>0.29227788397235621</v>
      </c>
      <c r="F84" s="325"/>
      <c r="G84" s="79"/>
      <c r="H84" s="342"/>
      <c r="I84" s="84">
        <f>SUM(I56:I83)</f>
        <v>418373146632.8299</v>
      </c>
      <c r="J84" s="323">
        <f>(I84/$I$156)</f>
        <v>0.2965251212491945</v>
      </c>
      <c r="K84" s="325"/>
      <c r="L84" s="79"/>
      <c r="M84" s="342"/>
      <c r="N84" s="327">
        <f t="shared" si="21"/>
        <v>1.08851187750628E-2</v>
      </c>
      <c r="O84" s="327"/>
      <c r="P84" s="328">
        <f t="shared" si="14"/>
        <v>0</v>
      </c>
      <c r="Q84" s="136"/>
      <c r="R84" s="111"/>
      <c r="S84" s="201"/>
      <c r="T84" s="213"/>
    </row>
    <row r="85" spans="1:20" s="138" customFormat="1" ht="5.25" customHeight="1">
      <c r="A85" s="372"/>
      <c r="B85" s="373"/>
      <c r="C85" s="373"/>
      <c r="D85" s="373"/>
      <c r="E85" s="373"/>
      <c r="F85" s="373"/>
      <c r="G85" s="373"/>
      <c r="H85" s="373"/>
      <c r="I85" s="373"/>
      <c r="J85" s="373"/>
      <c r="K85" s="373"/>
      <c r="L85" s="373"/>
      <c r="M85" s="373"/>
      <c r="N85" s="373"/>
      <c r="O85" s="373"/>
      <c r="P85" s="374"/>
      <c r="Q85" s="136"/>
      <c r="R85" s="111"/>
      <c r="S85" s="201"/>
      <c r="T85" s="213"/>
    </row>
    <row r="86" spans="1:20" s="138" customFormat="1" ht="12" customHeight="1">
      <c r="A86" s="375" t="s">
        <v>217</v>
      </c>
      <c r="B86" s="376"/>
      <c r="C86" s="376"/>
      <c r="D86" s="376"/>
      <c r="E86" s="376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7"/>
      <c r="Q86" s="136"/>
      <c r="R86" s="111"/>
      <c r="S86" s="201"/>
      <c r="T86" s="213"/>
    </row>
    <row r="87" spans="1:20" s="138" customFormat="1" ht="12.95" customHeight="1">
      <c r="A87" s="384" t="s">
        <v>218</v>
      </c>
      <c r="B87" s="385"/>
      <c r="C87" s="385"/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6"/>
      <c r="Q87" s="136"/>
      <c r="R87" s="111"/>
      <c r="S87" s="201"/>
      <c r="T87" s="213"/>
    </row>
    <row r="88" spans="1:20" s="138" customFormat="1" ht="12.95" customHeight="1">
      <c r="A88" s="351" t="s">
        <v>260</v>
      </c>
      <c r="B88" s="262" t="s">
        <v>205</v>
      </c>
      <c r="C88" s="356" t="s">
        <v>251</v>
      </c>
      <c r="D88" s="80">
        <v>8484631719.1800003</v>
      </c>
      <c r="E88" s="223">
        <f t="shared" ref="E88:E95" si="28">(D88/$D$105)</f>
        <v>3.1834750440513877E-2</v>
      </c>
      <c r="F88" s="80">
        <v>51396.24</v>
      </c>
      <c r="G88" s="80">
        <v>51396.24</v>
      </c>
      <c r="H88" s="258">
        <v>4.2099999999999999E-2</v>
      </c>
      <c r="I88" s="80">
        <v>8544734397.2200003</v>
      </c>
      <c r="J88" s="223">
        <f t="shared" ref="J88:J95" si="29">(I88/$I$105)</f>
        <v>3.1917956850389631E-2</v>
      </c>
      <c r="K88" s="80">
        <v>51433.74</v>
      </c>
      <c r="L88" s="80">
        <v>51433.74</v>
      </c>
      <c r="M88" s="258">
        <v>4.2999999999999997E-2</v>
      </c>
      <c r="N88" s="86">
        <f t="shared" ref="N88:N95" si="30">((I88-D88)/D88)</f>
        <v>7.0837108821275516E-3</v>
      </c>
      <c r="O88" s="86">
        <f>((L88-G88)/G88)</f>
        <v>7.2962535780827554E-4</v>
      </c>
      <c r="P88" s="265">
        <f t="shared" ref="P88:P95" si="31">M88-H88</f>
        <v>8.9999999999999802E-4</v>
      </c>
      <c r="Q88" s="136"/>
      <c r="R88" s="111"/>
      <c r="S88" s="201"/>
      <c r="T88" s="213"/>
    </row>
    <row r="89" spans="1:20" s="138" customFormat="1" ht="12.95" customHeight="1">
      <c r="A89" s="351" t="s">
        <v>261</v>
      </c>
      <c r="B89" s="262" t="s">
        <v>205</v>
      </c>
      <c r="C89" s="356" t="s">
        <v>252</v>
      </c>
      <c r="D89" s="80">
        <v>640063580.63999999</v>
      </c>
      <c r="E89" s="223">
        <f t="shared" si="28"/>
        <v>2.4015496523761199E-3</v>
      </c>
      <c r="F89" s="80">
        <v>51296.24</v>
      </c>
      <c r="G89" s="80">
        <v>51296.24</v>
      </c>
      <c r="H89" s="258">
        <v>4.2099999999999999E-2</v>
      </c>
      <c r="I89" s="80">
        <v>640452824.77999997</v>
      </c>
      <c r="J89" s="223">
        <f t="shared" si="29"/>
        <v>2.3923441824814247E-3</v>
      </c>
      <c r="K89" s="80">
        <v>51325.41</v>
      </c>
      <c r="L89" s="80">
        <v>51325.41</v>
      </c>
      <c r="M89" s="258">
        <v>4.2999999999999997E-2</v>
      </c>
      <c r="N89" s="86">
        <f t="shared" si="30"/>
        <v>6.0813355387410138E-4</v>
      </c>
      <c r="O89" s="86">
        <f t="shared" ref="O89:O94" si="32">((L89-G89)/G89)</f>
        <v>5.6865766379768834E-4</v>
      </c>
      <c r="P89" s="265">
        <f t="shared" si="31"/>
        <v>8.9999999999999802E-4</v>
      </c>
      <c r="Q89" s="136"/>
      <c r="S89" s="191"/>
      <c r="T89" s="191"/>
    </row>
    <row r="90" spans="1:20" s="138" customFormat="1" ht="12.95" customHeight="1">
      <c r="A90" s="351">
        <v>74</v>
      </c>
      <c r="B90" s="262" t="s">
        <v>46</v>
      </c>
      <c r="C90" s="356" t="s">
        <v>181</v>
      </c>
      <c r="D90" s="80">
        <v>53870670922.599998</v>
      </c>
      <c r="E90" s="223">
        <f t="shared" si="28"/>
        <v>0.20212537463556066</v>
      </c>
      <c r="F90" s="80">
        <v>51853.919999999998</v>
      </c>
      <c r="G90" s="80">
        <v>51853.919999999998</v>
      </c>
      <c r="H90" s="258">
        <v>1.52E-2</v>
      </c>
      <c r="I90" s="80">
        <v>54237037139.029999</v>
      </c>
      <c r="J90" s="223">
        <f t="shared" si="29"/>
        <v>0.2025967491347371</v>
      </c>
      <c r="K90" s="80">
        <v>52017.7</v>
      </c>
      <c r="L90" s="80">
        <v>52017.7</v>
      </c>
      <c r="M90" s="258">
        <v>1.6400000000000001E-2</v>
      </c>
      <c r="N90" s="86">
        <f t="shared" si="30"/>
        <v>6.8008474770322779E-3</v>
      </c>
      <c r="O90" s="86">
        <f t="shared" si="32"/>
        <v>3.1584883071520695E-3</v>
      </c>
      <c r="P90" s="265">
        <f t="shared" si="31"/>
        <v>1.2000000000000014E-3</v>
      </c>
      <c r="Q90" s="136"/>
      <c r="S90" s="192"/>
      <c r="T90" s="191"/>
    </row>
    <row r="91" spans="1:20" s="138" customFormat="1" ht="12.95" customHeight="1">
      <c r="A91" s="351">
        <v>75</v>
      </c>
      <c r="B91" s="262" t="s">
        <v>146</v>
      </c>
      <c r="C91" s="356" t="s">
        <v>133</v>
      </c>
      <c r="D91" s="80">
        <v>5690606288.6499996</v>
      </c>
      <c r="E91" s="223">
        <f t="shared" si="28"/>
        <v>2.1351431276017695E-2</v>
      </c>
      <c r="F91" s="80">
        <v>415</v>
      </c>
      <c r="G91" s="80">
        <v>415</v>
      </c>
      <c r="H91" s="258">
        <v>3.6700000000000003E-2</v>
      </c>
      <c r="I91" s="80">
        <v>5770974137.2700005</v>
      </c>
      <c r="J91" s="223">
        <f t="shared" si="29"/>
        <v>2.1556867064004528E-2</v>
      </c>
      <c r="K91" s="80">
        <v>415.18</v>
      </c>
      <c r="L91" s="80">
        <v>415.18</v>
      </c>
      <c r="M91" s="258">
        <v>3.73E-2</v>
      </c>
      <c r="N91" s="86">
        <f t="shared" si="30"/>
        <v>1.4122897375679589E-2</v>
      </c>
      <c r="O91" s="86">
        <f t="shared" si="32"/>
        <v>4.337349397590526E-4</v>
      </c>
      <c r="P91" s="265">
        <f t="shared" si="31"/>
        <v>5.9999999999999637E-4</v>
      </c>
      <c r="Q91" s="136"/>
      <c r="S91" s="202"/>
      <c r="T91" s="191"/>
    </row>
    <row r="92" spans="1:20" s="138" customFormat="1" ht="12.95" customHeight="1">
      <c r="A92" s="351">
        <v>76</v>
      </c>
      <c r="B92" s="262" t="s">
        <v>99</v>
      </c>
      <c r="C92" s="356" t="s">
        <v>141</v>
      </c>
      <c r="D92" s="80">
        <v>667209459.5</v>
      </c>
      <c r="E92" s="223">
        <f t="shared" si="28"/>
        <v>2.5034023087551808E-3</v>
      </c>
      <c r="F92" s="80">
        <v>47598.403200000001</v>
      </c>
      <c r="G92" s="80">
        <v>48703.417800000003</v>
      </c>
      <c r="H92" s="258">
        <v>6.1000000000000004E-3</v>
      </c>
      <c r="I92" s="80">
        <v>654982205.39999998</v>
      </c>
      <c r="J92" s="223">
        <f t="shared" si="29"/>
        <v>2.4466171560033317E-3</v>
      </c>
      <c r="K92" s="80">
        <v>47810.89</v>
      </c>
      <c r="L92" s="80">
        <v>48929.961000000003</v>
      </c>
      <c r="M92" s="258">
        <v>1.06E-2</v>
      </c>
      <c r="N92" s="86">
        <f t="shared" si="30"/>
        <v>-1.8325960350087069E-2</v>
      </c>
      <c r="O92" s="86" t="e">
        <f>((#REF!-G92)/G92)</f>
        <v>#REF!</v>
      </c>
      <c r="P92" s="265">
        <f t="shared" si="31"/>
        <v>4.4999999999999997E-3</v>
      </c>
      <c r="Q92" s="136"/>
      <c r="S92" s="202"/>
      <c r="T92" s="191"/>
    </row>
    <row r="93" spans="1:20" s="138" customFormat="1" ht="12.95" customHeight="1">
      <c r="A93" s="351">
        <v>77</v>
      </c>
      <c r="B93" s="262" t="s">
        <v>65</v>
      </c>
      <c r="C93" s="356" t="s">
        <v>159</v>
      </c>
      <c r="D93" s="80">
        <v>705886713.60000002</v>
      </c>
      <c r="E93" s="223">
        <f t="shared" si="28"/>
        <v>2.648521245292457E-3</v>
      </c>
      <c r="F93" s="80">
        <v>43552.299500000001</v>
      </c>
      <c r="G93" s="80">
        <v>43552.299500000001</v>
      </c>
      <c r="H93" s="258">
        <v>8.3599999999999994E-2</v>
      </c>
      <c r="I93" s="80">
        <v>701402466.25</v>
      </c>
      <c r="J93" s="223">
        <f>(I93/$I$105)</f>
        <v>2.6200151592550391E-3</v>
      </c>
      <c r="K93" s="80">
        <v>43607.516148000002</v>
      </c>
      <c r="L93" s="80">
        <v>43607.516148000002</v>
      </c>
      <c r="M93" s="258">
        <v>8.3599999999999994E-2</v>
      </c>
      <c r="N93" s="86">
        <f t="shared" si="30"/>
        <v>-6.3526445017366932E-3</v>
      </c>
      <c r="O93" s="86">
        <f t="shared" si="32"/>
        <v>1.2678239411905551E-3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1">
        <v>78</v>
      </c>
      <c r="B94" s="262" t="s">
        <v>8</v>
      </c>
      <c r="C94" s="356" t="s">
        <v>160</v>
      </c>
      <c r="D94" s="80">
        <v>6112460635.8400002</v>
      </c>
      <c r="E94" s="223">
        <f t="shared" si="28"/>
        <v>2.2934249282682746E-2</v>
      </c>
      <c r="F94" s="80">
        <v>439.67039999999997</v>
      </c>
      <c r="G94" s="80">
        <v>441.87520000000001</v>
      </c>
      <c r="H94" s="258">
        <v>-1.8200000000000001E-2</v>
      </c>
      <c r="I94" s="80">
        <v>6072793018.0288</v>
      </c>
      <c r="J94" s="223">
        <f t="shared" si="29"/>
        <v>2.2684279756413839E-2</v>
      </c>
      <c r="K94" s="80">
        <v>440.25424800000002</v>
      </c>
      <c r="L94" s="80">
        <v>442.45947200000001</v>
      </c>
      <c r="M94" s="258">
        <v>-1.7100000000000001E-2</v>
      </c>
      <c r="N94" s="86">
        <f t="shared" si="30"/>
        <v>-6.4896316188298607E-3</v>
      </c>
      <c r="O94" s="86">
        <f t="shared" si="32"/>
        <v>1.3222556957258487E-3</v>
      </c>
      <c r="P94" s="265">
        <f t="shared" si="31"/>
        <v>1.1000000000000003E-3</v>
      </c>
      <c r="Q94" s="136"/>
      <c r="S94" s="202"/>
      <c r="T94" s="157"/>
    </row>
    <row r="95" spans="1:20" s="138" customFormat="1" ht="12.95" customHeight="1">
      <c r="A95" s="351">
        <v>79</v>
      </c>
      <c r="B95" s="262" t="s">
        <v>188</v>
      </c>
      <c r="C95" s="356" t="s">
        <v>191</v>
      </c>
      <c r="D95" s="80">
        <v>872489592</v>
      </c>
      <c r="E95" s="223">
        <f t="shared" si="28"/>
        <v>3.2736233395349004E-3</v>
      </c>
      <c r="F95" s="80">
        <v>42393.686399999999</v>
      </c>
      <c r="G95" s="80">
        <v>42393.686399999999</v>
      </c>
      <c r="H95" s="258">
        <v>2.9700000000000001E-2</v>
      </c>
      <c r="I95" s="80">
        <v>873826742.17440009</v>
      </c>
      <c r="J95" s="223">
        <f t="shared" si="29"/>
        <v>3.264087911323869E-3</v>
      </c>
      <c r="K95" s="80">
        <v>42458.675559999996</v>
      </c>
      <c r="L95" s="80">
        <v>42458.675559999996</v>
      </c>
      <c r="M95" s="258">
        <v>6.9900000000000004E-2</v>
      </c>
      <c r="N95" s="86">
        <f t="shared" si="30"/>
        <v>1.5325686250708779E-3</v>
      </c>
      <c r="O95" s="86">
        <f>((L95-G95)/G95)</f>
        <v>1.5329914786555896E-3</v>
      </c>
      <c r="P95" s="265">
        <f t="shared" si="31"/>
        <v>4.02E-2</v>
      </c>
      <c r="Q95" s="136"/>
      <c r="S95" s="191"/>
      <c r="T95" s="191"/>
    </row>
    <row r="96" spans="1:20" s="138" customFormat="1" ht="4.5" customHeight="1">
      <c r="A96" s="372"/>
      <c r="B96" s="373"/>
      <c r="C96" s="373"/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373"/>
      <c r="P96" s="374"/>
      <c r="Q96" s="136"/>
      <c r="S96" s="203"/>
      <c r="T96" s="157"/>
    </row>
    <row r="97" spans="1:41" s="138" customFormat="1" ht="12.95" customHeight="1">
      <c r="A97" s="384" t="s">
        <v>219</v>
      </c>
      <c r="B97" s="385"/>
      <c r="C97" s="385"/>
      <c r="D97" s="385"/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6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1">
        <v>80</v>
      </c>
      <c r="B98" s="262" t="s">
        <v>6</v>
      </c>
      <c r="C98" s="356" t="s">
        <v>102</v>
      </c>
      <c r="D98" s="80">
        <v>177975276230.64999</v>
      </c>
      <c r="E98" s="223">
        <f t="shared" ref="E98:E104" si="33">(D98/$D$105)</f>
        <v>0.66777188343677896</v>
      </c>
      <c r="F98" s="71">
        <v>546.84</v>
      </c>
      <c r="G98" s="71">
        <v>546.84</v>
      </c>
      <c r="H98" s="258">
        <v>1.3599999999999999E-2</v>
      </c>
      <c r="I98" s="80">
        <v>178584864358.67999</v>
      </c>
      <c r="J98" s="223">
        <f t="shared" ref="J98:J104" si="34">(I98/$I$105)</f>
        <v>0.66708498237084224</v>
      </c>
      <c r="K98" s="71">
        <v>548.51</v>
      </c>
      <c r="L98" s="71">
        <v>548.51</v>
      </c>
      <c r="M98" s="258">
        <v>1.47E-2</v>
      </c>
      <c r="N98" s="86">
        <f t="shared" ref="N98:N105" si="35">((I98-D98)/D98)</f>
        <v>3.4251281466757943E-3</v>
      </c>
      <c r="O98" s="86">
        <f t="shared" ref="O98:O103" si="36">((L98-G98)/G98)</f>
        <v>3.0539097359373107E-3</v>
      </c>
      <c r="P98" s="265">
        <f t="shared" ref="P98:P105" si="37">M98-H98</f>
        <v>1.1000000000000003E-3</v>
      </c>
      <c r="Q98" s="136"/>
      <c r="S98" s="394"/>
      <c r="T98" s="157"/>
    </row>
    <row r="99" spans="1:41" s="138" customFormat="1" ht="12.95" customHeight="1">
      <c r="A99" s="351">
        <v>81</v>
      </c>
      <c r="B99" s="262" t="s">
        <v>53</v>
      </c>
      <c r="C99" s="356" t="s">
        <v>137</v>
      </c>
      <c r="D99" s="80">
        <v>1961500536.3800001</v>
      </c>
      <c r="E99" s="223">
        <f t="shared" si="33"/>
        <v>7.3596453129996702E-3</v>
      </c>
      <c r="F99" s="71">
        <v>450</v>
      </c>
      <c r="G99" s="71">
        <v>450</v>
      </c>
      <c r="H99" s="258">
        <v>2.8999999999999998E-3</v>
      </c>
      <c r="I99" s="80">
        <v>1978559867.4000001</v>
      </c>
      <c r="J99" s="223">
        <f t="shared" si="34"/>
        <v>7.3907023364157449E-3</v>
      </c>
      <c r="K99" s="71">
        <v>451.8</v>
      </c>
      <c r="L99" s="71">
        <v>451.8</v>
      </c>
      <c r="M99" s="258">
        <v>-8.0000000000000004E-4</v>
      </c>
      <c r="N99" s="86">
        <f t="shared" si="35"/>
        <v>8.6970820061479139E-3</v>
      </c>
      <c r="O99" s="86">
        <f t="shared" si="36"/>
        <v>4.0000000000000252E-3</v>
      </c>
      <c r="P99" s="265">
        <f t="shared" si="37"/>
        <v>-3.6999999999999997E-3</v>
      </c>
      <c r="Q99" s="136"/>
      <c r="S99" s="394"/>
      <c r="T99" s="158"/>
    </row>
    <row r="100" spans="1:41" s="138" customFormat="1" ht="12.75" customHeight="1">
      <c r="A100" s="351">
        <v>82</v>
      </c>
      <c r="B100" s="262" t="s">
        <v>97</v>
      </c>
      <c r="C100" s="356" t="s">
        <v>156</v>
      </c>
      <c r="D100" s="71">
        <v>4895897614.75</v>
      </c>
      <c r="E100" s="223">
        <f t="shared" si="33"/>
        <v>1.8369645720219489E-2</v>
      </c>
      <c r="F100" s="71">
        <v>45205.95</v>
      </c>
      <c r="G100" s="71">
        <v>45205.95</v>
      </c>
      <c r="H100" s="258">
        <v>5.083E-2</v>
      </c>
      <c r="I100" s="71">
        <v>4919960735.6199999</v>
      </c>
      <c r="J100" s="223">
        <f t="shared" si="34"/>
        <v>1.8377995987355816E-2</v>
      </c>
      <c r="K100" s="71">
        <v>45210.51</v>
      </c>
      <c r="L100" s="71">
        <v>45210.51</v>
      </c>
      <c r="M100" s="258">
        <v>4.7890000000000002E-2</v>
      </c>
      <c r="N100" s="86">
        <f t="shared" si="35"/>
        <v>4.9149559005286971E-3</v>
      </c>
      <c r="O100" s="86">
        <f t="shared" si="36"/>
        <v>1.0087167729037766E-4</v>
      </c>
      <c r="P100" s="265">
        <f t="shared" si="37"/>
        <v>-2.9399999999999982E-3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1">
        <v>83</v>
      </c>
      <c r="B101" s="262" t="s">
        <v>161</v>
      </c>
      <c r="C101" s="356" t="s">
        <v>162</v>
      </c>
      <c r="D101" s="71">
        <v>443538109.25999999</v>
      </c>
      <c r="E101" s="223">
        <f t="shared" si="33"/>
        <v>1.6641765354683069E-3</v>
      </c>
      <c r="F101" s="71">
        <v>45304.02</v>
      </c>
      <c r="G101" s="71">
        <v>45304.02</v>
      </c>
      <c r="H101" s="258">
        <v>7.5899999999999995E-2</v>
      </c>
      <c r="I101" s="71">
        <v>439688716.56</v>
      </c>
      <c r="J101" s="223">
        <f t="shared" si="34"/>
        <v>1.6424109668442333E-3</v>
      </c>
      <c r="K101" s="71">
        <v>43399.62</v>
      </c>
      <c r="L101" s="71">
        <v>43399.62</v>
      </c>
      <c r="M101" s="258">
        <v>4.4999999999999998E-2</v>
      </c>
      <c r="N101" s="86">
        <f t="shared" si="35"/>
        <v>-8.6788319191384109E-3</v>
      </c>
      <c r="O101" s="86">
        <f t="shared" si="36"/>
        <v>-4.2036004751896061E-2</v>
      </c>
      <c r="P101" s="265">
        <f t="shared" si="37"/>
        <v>-3.0899999999999997E-2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1">
        <v>84</v>
      </c>
      <c r="B102" s="262" t="s">
        <v>10</v>
      </c>
      <c r="C102" s="356" t="s">
        <v>167</v>
      </c>
      <c r="D102" s="71">
        <v>1968697992.0221999</v>
      </c>
      <c r="E102" s="223">
        <f t="shared" si="33"/>
        <v>7.3866505162612488E-3</v>
      </c>
      <c r="F102" s="71">
        <v>456.83867699999996</v>
      </c>
      <c r="G102" s="71">
        <v>456.83867699999996</v>
      </c>
      <c r="H102" s="258">
        <v>3.5000000000000003E-2</v>
      </c>
      <c r="I102" s="71">
        <v>1972158570.7080002</v>
      </c>
      <c r="J102" s="223">
        <f t="shared" si="34"/>
        <v>7.3667909657278187E-3</v>
      </c>
      <c r="K102" s="71">
        <v>456.91808400000002</v>
      </c>
      <c r="L102" s="71">
        <v>456.91808400000002</v>
      </c>
      <c r="M102" s="258">
        <v>3.5000000000000003E-2</v>
      </c>
      <c r="N102" s="86">
        <f t="shared" si="35"/>
        <v>1.757800688487364E-3</v>
      </c>
      <c r="O102" s="86">
        <f t="shared" si="36"/>
        <v>1.7381847027820761E-4</v>
      </c>
      <c r="P102" s="265">
        <f t="shared" si="37"/>
        <v>0</v>
      </c>
      <c r="Q102" s="136"/>
      <c r="S102" s="212"/>
      <c r="T102" s="212"/>
      <c r="U102" s="212"/>
      <c r="V102" s="214"/>
    </row>
    <row r="103" spans="1:41" s="138" customFormat="1" ht="12.75" customHeight="1">
      <c r="A103" s="351">
        <v>85</v>
      </c>
      <c r="B103" s="262" t="s">
        <v>175</v>
      </c>
      <c r="C103" s="356" t="s">
        <v>177</v>
      </c>
      <c r="D103" s="71">
        <v>99971522.140000001</v>
      </c>
      <c r="E103" s="223">
        <f t="shared" si="33"/>
        <v>3.7509800823656592E-4</v>
      </c>
      <c r="F103" s="71">
        <v>391.31</v>
      </c>
      <c r="G103" s="71">
        <v>391.31</v>
      </c>
      <c r="H103" s="258">
        <v>-1.3776999999999999E-2</v>
      </c>
      <c r="I103" s="71">
        <v>98223237.019999996</v>
      </c>
      <c r="J103" s="223">
        <f t="shared" si="34"/>
        <v>3.6690257358144949E-4</v>
      </c>
      <c r="K103" s="71">
        <v>384.47</v>
      </c>
      <c r="L103" s="71">
        <v>384.47</v>
      </c>
      <c r="M103" s="258">
        <v>-1.6851000000000001E-2</v>
      </c>
      <c r="N103" s="86">
        <f t="shared" si="35"/>
        <v>-1.7487831360131822E-2</v>
      </c>
      <c r="O103" s="86">
        <f t="shared" si="36"/>
        <v>-1.7479747514758056E-2</v>
      </c>
      <c r="P103" s="265">
        <f t="shared" si="37"/>
        <v>-3.0740000000000021E-3</v>
      </c>
      <c r="Q103" s="136"/>
      <c r="S103" s="212"/>
      <c r="T103" s="212"/>
      <c r="U103" s="212"/>
      <c r="V103" s="214"/>
    </row>
    <row r="104" spans="1:41" s="138" customFormat="1" ht="12.95" customHeight="1">
      <c r="A104" s="351">
        <v>86</v>
      </c>
      <c r="B104" s="360" t="s">
        <v>13</v>
      </c>
      <c r="C104" s="357" t="s">
        <v>214</v>
      </c>
      <c r="D104" s="80">
        <v>2132168096.1700001</v>
      </c>
      <c r="E104" s="223">
        <f t="shared" si="33"/>
        <v>7.9999982893020072E-3</v>
      </c>
      <c r="F104" s="71">
        <v>427.81439999999998</v>
      </c>
      <c r="G104" s="71">
        <v>427.81439999999998</v>
      </c>
      <c r="H104" s="258">
        <v>6.1600000000000002E-2</v>
      </c>
      <c r="I104" s="80">
        <v>2219657605.3099999</v>
      </c>
      <c r="J104" s="223">
        <f t="shared" si="34"/>
        <v>8.2912975846239946E-3</v>
      </c>
      <c r="K104" s="71">
        <v>428.27114399999999</v>
      </c>
      <c r="L104" s="71">
        <v>428.27114399999999</v>
      </c>
      <c r="M104" s="258">
        <v>5.9900000000000002E-2</v>
      </c>
      <c r="N104" s="86">
        <f t="shared" si="35"/>
        <v>4.1033119901360833E-2</v>
      </c>
      <c r="O104" s="86">
        <f>((L104-G104)/G104)</f>
        <v>1.0676218472309832E-3</v>
      </c>
      <c r="P104" s="265">
        <f t="shared" si="37"/>
        <v>-1.7000000000000001E-3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266521069013.38223</v>
      </c>
      <c r="E105" s="323">
        <f>(D105/$D$156)</f>
        <v>0.18821988464540232</v>
      </c>
      <c r="F105" s="325"/>
      <c r="G105" s="79"/>
      <c r="H105" s="339"/>
      <c r="I105" s="84">
        <f>SUM(I88:I104)</f>
        <v>267709316021.45117</v>
      </c>
      <c r="J105" s="323">
        <f>(I105/$I$156)</f>
        <v>0.18974099564393637</v>
      </c>
      <c r="K105" s="325"/>
      <c r="L105" s="79"/>
      <c r="M105" s="341"/>
      <c r="N105" s="327">
        <f t="shared" si="35"/>
        <v>4.4583605058603317E-3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72"/>
      <c r="B106" s="373"/>
      <c r="C106" s="373"/>
      <c r="D106" s="3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4"/>
      <c r="Q106" s="136"/>
      <c r="R106" s="144"/>
      <c r="S106" s="159"/>
    </row>
    <row r="107" spans="1:41" s="138" customFormat="1" ht="12.95" customHeight="1">
      <c r="A107" s="405" t="s">
        <v>239</v>
      </c>
      <c r="B107" s="406"/>
      <c r="C107" s="406"/>
      <c r="D107" s="406"/>
      <c r="E107" s="406"/>
      <c r="F107" s="406"/>
      <c r="G107" s="406"/>
      <c r="H107" s="406"/>
      <c r="I107" s="406"/>
      <c r="J107" s="406"/>
      <c r="K107" s="406"/>
      <c r="L107" s="406"/>
      <c r="M107" s="406"/>
      <c r="N107" s="406"/>
      <c r="O107" s="406"/>
      <c r="P107" s="407"/>
      <c r="Q107" s="136"/>
    </row>
    <row r="108" spans="1:41" s="138" customFormat="1" ht="12.95" customHeight="1">
      <c r="A108" s="351">
        <v>87</v>
      </c>
      <c r="B108" s="262" t="s">
        <v>25</v>
      </c>
      <c r="C108" s="356" t="s">
        <v>154</v>
      </c>
      <c r="D108" s="80">
        <v>2307632307.77</v>
      </c>
      <c r="E108" s="223">
        <f>(D108/$D$112)</f>
        <v>5.0741029697580493E-2</v>
      </c>
      <c r="F108" s="81">
        <v>77</v>
      </c>
      <c r="G108" s="81">
        <v>77</v>
      </c>
      <c r="H108" s="258">
        <v>9.1600000000000001E-2</v>
      </c>
      <c r="I108" s="80">
        <v>2309180107.8699999</v>
      </c>
      <c r="J108" s="223">
        <f>(I108/$I$112)</f>
        <v>5.068269124065089E-2</v>
      </c>
      <c r="K108" s="81">
        <v>77</v>
      </c>
      <c r="L108" s="81">
        <v>77</v>
      </c>
      <c r="M108" s="258">
        <v>8.7999999999999995E-2</v>
      </c>
      <c r="N108" s="86">
        <f>((I108-D108)/D108)</f>
        <v>6.707308156452508E-4</v>
      </c>
      <c r="O108" s="86">
        <f>((L108-G108)/G108)</f>
        <v>0</v>
      </c>
      <c r="P108" s="265">
        <f>M108-H108</f>
        <v>-3.600000000000006E-3</v>
      </c>
      <c r="Q108" s="136"/>
    </row>
    <row r="109" spans="1:41" s="138" customFormat="1" ht="12.95" customHeight="1">
      <c r="A109" s="351">
        <v>88</v>
      </c>
      <c r="B109" s="262" t="s">
        <v>25</v>
      </c>
      <c r="C109" s="356" t="s">
        <v>26</v>
      </c>
      <c r="D109" s="80">
        <v>10056853030.049999</v>
      </c>
      <c r="E109" s="223">
        <f>(D109/$D$112)</f>
        <v>0.22113361671344312</v>
      </c>
      <c r="F109" s="81">
        <v>36.6</v>
      </c>
      <c r="G109" s="81">
        <v>36.6</v>
      </c>
      <c r="H109" s="258">
        <v>0.1328</v>
      </c>
      <c r="I109" s="80">
        <v>10048843407.200001</v>
      </c>
      <c r="J109" s="223">
        <f>(I109/$I$112)</f>
        <v>0.22055552358042405</v>
      </c>
      <c r="K109" s="81">
        <v>36.6</v>
      </c>
      <c r="L109" s="81">
        <v>36.6</v>
      </c>
      <c r="M109" s="258">
        <v>0.11650000000000001</v>
      </c>
      <c r="N109" s="86">
        <f>((I109-D109)/D109)</f>
        <v>-7.9643431459777963E-4</v>
      </c>
      <c r="O109" s="86">
        <f>((L109-G109)/G109)</f>
        <v>0</v>
      </c>
      <c r="P109" s="265">
        <f>M109-H109</f>
        <v>-1.6299999999999995E-2</v>
      </c>
      <c r="Q109" s="136"/>
      <c r="R109" s="160"/>
      <c r="S109" s="193"/>
    </row>
    <row r="110" spans="1:41" s="138" customFormat="1" ht="12.95" customHeight="1">
      <c r="A110" s="351">
        <v>89</v>
      </c>
      <c r="B110" s="262" t="s">
        <v>6</v>
      </c>
      <c r="C110" s="356" t="s">
        <v>202</v>
      </c>
      <c r="D110" s="80">
        <v>25650547854.529999</v>
      </c>
      <c r="E110" s="223">
        <f>(D110/$D$112)</f>
        <v>0.56401325551888548</v>
      </c>
      <c r="F110" s="81">
        <v>9.61</v>
      </c>
      <c r="G110" s="81">
        <v>9.61</v>
      </c>
      <c r="H110" s="258">
        <v>-0.20219999999999999</v>
      </c>
      <c r="I110" s="80">
        <v>25691677537.200001</v>
      </c>
      <c r="J110" s="223">
        <f>(I110/$I$112)</f>
        <v>0.56388990864526334</v>
      </c>
      <c r="K110" s="81">
        <v>9.6199999999999992</v>
      </c>
      <c r="L110" s="81">
        <v>9.6199999999999992</v>
      </c>
      <c r="M110" s="258">
        <v>-0.2135</v>
      </c>
      <c r="N110" s="86">
        <f>((I110-D110)/D110)</f>
        <v>1.6034621522806305E-3</v>
      </c>
      <c r="O110" s="86">
        <f>((L110-G110)/G110)</f>
        <v>1.040582726326721E-3</v>
      </c>
      <c r="P110" s="265">
        <f>M110-H110</f>
        <v>-1.1300000000000004E-2</v>
      </c>
      <c r="Q110" s="136"/>
      <c r="R110" s="161"/>
      <c r="S110" s="139"/>
    </row>
    <row r="111" spans="1:41" s="162" customFormat="1" ht="12.95" customHeight="1">
      <c r="A111" s="351">
        <v>90</v>
      </c>
      <c r="B111" s="262" t="s">
        <v>13</v>
      </c>
      <c r="C111" s="356" t="s">
        <v>179</v>
      </c>
      <c r="D111" s="80">
        <v>7463592715</v>
      </c>
      <c r="E111" s="223">
        <f>(D111/$D$112)</f>
        <v>0.16411209807009092</v>
      </c>
      <c r="F111" s="81">
        <v>100</v>
      </c>
      <c r="G111" s="81">
        <v>100</v>
      </c>
      <c r="H111" s="258" t="s">
        <v>125</v>
      </c>
      <c r="I111" s="80">
        <v>7511812185.1700001</v>
      </c>
      <c r="J111" s="223">
        <f>(I111/$I$112)</f>
        <v>0.16487187653366167</v>
      </c>
      <c r="K111" s="81">
        <v>101.31</v>
      </c>
      <c r="L111" s="81">
        <v>101.31</v>
      </c>
      <c r="M111" s="258" t="s">
        <v>125</v>
      </c>
      <c r="N111" s="86">
        <f>((I111-D111)/D111)</f>
        <v>6.4606245291347029E-3</v>
      </c>
      <c r="O111" s="86">
        <f>((L111-G111)/G111)</f>
        <v>1.3100000000000023E-2</v>
      </c>
      <c r="P111" s="265" t="e">
        <f>M111-H111</f>
        <v>#VALUE!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45478625907.349998</v>
      </c>
      <c r="E112" s="323">
        <f>(D112/$D$156)</f>
        <v>3.2117467312436074E-2</v>
      </c>
      <c r="F112" s="77"/>
      <c r="G112" s="77"/>
      <c r="H112" s="305"/>
      <c r="I112" s="75">
        <f>SUM(I108:I111)</f>
        <v>45561513237.440002</v>
      </c>
      <c r="J112" s="323">
        <f>(I112/$I$156)</f>
        <v>3.229206593626182E-2</v>
      </c>
      <c r="K112" s="325"/>
      <c r="L112" s="77"/>
      <c r="M112" s="326"/>
      <c r="N112" s="327">
        <f>((I112-D112)/D112)</f>
        <v>1.822555726702556E-3</v>
      </c>
      <c r="O112" s="327"/>
      <c r="P112" s="328">
        <f>M112-H112</f>
        <v>0</v>
      </c>
      <c r="Q112" s="136"/>
      <c r="R112" s="188"/>
      <c r="S112" s="188"/>
      <c r="T112" s="208"/>
      <c r="U112" s="395"/>
    </row>
    <row r="113" spans="1:21" s="138" customFormat="1" ht="5.25" customHeight="1">
      <c r="A113" s="372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4"/>
      <c r="Q113" s="136"/>
      <c r="R113" s="188"/>
      <c r="S113" s="188"/>
      <c r="T113" s="208"/>
      <c r="U113" s="395"/>
    </row>
    <row r="114" spans="1:21" s="138" customFormat="1" ht="12" customHeight="1">
      <c r="A114" s="375" t="s">
        <v>255</v>
      </c>
      <c r="B114" s="376"/>
      <c r="C114" s="376"/>
      <c r="D114" s="376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377"/>
      <c r="Q114" s="136"/>
      <c r="R114" s="212"/>
      <c r="S114" s="214"/>
      <c r="T114" s="208"/>
      <c r="U114" s="395"/>
    </row>
    <row r="115" spans="1:21" s="138" customFormat="1" ht="12" customHeight="1">
      <c r="A115" s="351">
        <v>91</v>
      </c>
      <c r="B115" s="262" t="s">
        <v>6</v>
      </c>
      <c r="C115" s="356" t="s">
        <v>27</v>
      </c>
      <c r="D115" s="80">
        <v>1722350760.0699999</v>
      </c>
      <c r="E115" s="223">
        <f>(D115/$D$137)</f>
        <v>5.6911001094627628E-2</v>
      </c>
      <c r="F115" s="71">
        <v>3600.34</v>
      </c>
      <c r="G115" s="71">
        <v>3640.86</v>
      </c>
      <c r="H115" s="258">
        <v>5.1700000000000003E-2</v>
      </c>
      <c r="I115" s="80">
        <v>1732974493.45</v>
      </c>
      <c r="J115" s="223">
        <f t="shared" ref="J115:J136" si="38">(I115/$I$137)</f>
        <v>5.6914802047232045E-2</v>
      </c>
      <c r="K115" s="71">
        <v>3623.7</v>
      </c>
      <c r="L115" s="71">
        <v>3664.58</v>
      </c>
      <c r="M115" s="258">
        <v>5.8500000000000003E-2</v>
      </c>
      <c r="N115" s="86">
        <f>((I115-D115)/D115)</f>
        <v>6.1681590221310924E-3</v>
      </c>
      <c r="O115" s="86">
        <f t="shared" ref="O115:O125" si="39">((L115-G115)/G115)</f>
        <v>6.514944271408348E-3</v>
      </c>
      <c r="P115" s="265">
        <f t="shared" ref="P115:P137" si="40">M115-H115</f>
        <v>6.8000000000000005E-3</v>
      </c>
      <c r="Q115" s="136"/>
      <c r="R115" s="397"/>
      <c r="S115" s="194"/>
      <c r="T115" s="212"/>
    </row>
    <row r="116" spans="1:21" s="138" customFormat="1" ht="12" customHeight="1">
      <c r="A116" s="351">
        <v>92</v>
      </c>
      <c r="B116" s="262" t="s">
        <v>13</v>
      </c>
      <c r="C116" s="356" t="s">
        <v>249</v>
      </c>
      <c r="D116" s="80">
        <v>193892175.91</v>
      </c>
      <c r="E116" s="223">
        <f t="shared" ref="E116:E136" si="41">(D116/$D$137)</f>
        <v>6.4067076760864162E-3</v>
      </c>
      <c r="F116" s="71">
        <v>148.76</v>
      </c>
      <c r="G116" s="71">
        <v>147.01</v>
      </c>
      <c r="H116" s="258">
        <v>3.56E-2</v>
      </c>
      <c r="I116" s="80">
        <v>198948265.66999999</v>
      </c>
      <c r="J116" s="224">
        <f t="shared" si="38"/>
        <v>6.5339110304538798E-3</v>
      </c>
      <c r="K116" s="71">
        <v>150.85</v>
      </c>
      <c r="L116" s="71">
        <v>152.63</v>
      </c>
      <c r="M116" s="258">
        <v>6.2600000000000003E-2</v>
      </c>
      <c r="N116" s="86">
        <f>((I116-D116)/D116)</f>
        <v>2.6076811693252148E-2</v>
      </c>
      <c r="O116" s="86">
        <f t="shared" si="39"/>
        <v>3.8228691925719371E-2</v>
      </c>
      <c r="P116" s="265">
        <f t="shared" si="40"/>
        <v>2.7000000000000003E-2</v>
      </c>
      <c r="Q116" s="136"/>
      <c r="R116" s="397"/>
      <c r="U116" s="215"/>
    </row>
    <row r="117" spans="1:21" s="138" customFormat="1" ht="12" customHeight="1">
      <c r="A117" s="351">
        <v>93</v>
      </c>
      <c r="B117" s="262" t="s">
        <v>46</v>
      </c>
      <c r="C117" s="356" t="s">
        <v>83</v>
      </c>
      <c r="D117" s="71">
        <v>947913257.94000006</v>
      </c>
      <c r="E117" s="223">
        <f t="shared" si="41"/>
        <v>3.1321548264676861E-2</v>
      </c>
      <c r="F117" s="71">
        <v>1.4244000000000001</v>
      </c>
      <c r="G117" s="71">
        <v>1.4458</v>
      </c>
      <c r="H117" s="258">
        <v>4.6600000000000003E-2</v>
      </c>
      <c r="I117" s="71">
        <v>949900568.55999994</v>
      </c>
      <c r="J117" s="224">
        <f t="shared" si="38"/>
        <v>3.1196883178884138E-2</v>
      </c>
      <c r="K117" s="71">
        <v>1.4274</v>
      </c>
      <c r="L117" s="71">
        <v>1.4489000000000001</v>
      </c>
      <c r="M117" s="258">
        <v>4.8800000000000003E-2</v>
      </c>
      <c r="N117" s="86">
        <f t="shared" ref="N117:N122" si="42">((I117-D117)/D117)</f>
        <v>2.0965110503029551E-3</v>
      </c>
      <c r="O117" s="86">
        <f t="shared" si="39"/>
        <v>2.1441416516808014E-3</v>
      </c>
      <c r="P117" s="265">
        <f t="shared" si="40"/>
        <v>2.2000000000000006E-3</v>
      </c>
      <c r="Q117" s="136"/>
      <c r="R117" s="214"/>
      <c r="S117" s="139"/>
      <c r="U117" s="215"/>
    </row>
    <row r="118" spans="1:21" s="138" customFormat="1" ht="12" customHeight="1">
      <c r="A118" s="351">
        <v>94</v>
      </c>
      <c r="B118" s="262" t="s">
        <v>8</v>
      </c>
      <c r="C118" s="356" t="s">
        <v>169</v>
      </c>
      <c r="D118" s="71">
        <v>4776692775.7700005</v>
      </c>
      <c r="E118" s="223">
        <f t="shared" si="41"/>
        <v>0.15783449811320543</v>
      </c>
      <c r="F118" s="71">
        <v>482.01220000000001</v>
      </c>
      <c r="G118" s="71">
        <v>496.5453</v>
      </c>
      <c r="H118" s="258">
        <v>5.7799999999999997E-2</v>
      </c>
      <c r="I118" s="71">
        <v>4745346335.0799999</v>
      </c>
      <c r="J118" s="224">
        <f t="shared" si="38"/>
        <v>0.1558479067796093</v>
      </c>
      <c r="K118" s="71">
        <v>486.74630000000002</v>
      </c>
      <c r="L118" s="71">
        <v>501.4221</v>
      </c>
      <c r="M118" s="258">
        <v>6.8199999999999997E-2</v>
      </c>
      <c r="N118" s="86">
        <f>((I118-D118)/D118)</f>
        <v>-6.5623732070454336E-3</v>
      </c>
      <c r="O118" s="86">
        <f t="shared" si="39"/>
        <v>9.8214603984772449E-3</v>
      </c>
      <c r="P118" s="265">
        <f t="shared" si="40"/>
        <v>1.04E-2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356" t="s">
        <v>211</v>
      </c>
      <c r="D119" s="71">
        <v>2530792177.5999999</v>
      </c>
      <c r="E119" s="223">
        <f t="shared" si="41"/>
        <v>8.3624032763114378E-2</v>
      </c>
      <c r="F119" s="71">
        <v>13.694100000000001</v>
      </c>
      <c r="G119" s="71">
        <v>13.8239</v>
      </c>
      <c r="H119" s="258">
        <v>3.85E-2</v>
      </c>
      <c r="I119" s="71">
        <v>2536854878.23</v>
      </c>
      <c r="J119" s="224">
        <f t="shared" si="38"/>
        <v>8.3316052118906275E-2</v>
      </c>
      <c r="K119" s="71">
        <v>13.681800000000001</v>
      </c>
      <c r="L119" s="71">
        <v>13.811299999999999</v>
      </c>
      <c r="M119" s="258">
        <v>3.7499999999999999E-2</v>
      </c>
      <c r="N119" s="86">
        <f>((I119-D119)/D119)</f>
        <v>2.3955742726174747E-3</v>
      </c>
      <c r="O119" s="86">
        <f t="shared" si="39"/>
        <v>-9.1146492668500441E-4</v>
      </c>
      <c r="P119" s="265">
        <f t="shared" si="40"/>
        <v>-1.0000000000000009E-3</v>
      </c>
      <c r="Q119" s="136"/>
      <c r="R119" s="214"/>
      <c r="S119" s="139"/>
      <c r="U119" s="215"/>
    </row>
    <row r="120" spans="1:21" s="138" customFormat="1" ht="12" customHeight="1">
      <c r="A120" s="351">
        <v>96</v>
      </c>
      <c r="B120" s="262" t="s">
        <v>205</v>
      </c>
      <c r="C120" s="356" t="s">
        <v>212</v>
      </c>
      <c r="D120" s="71">
        <v>4463585675.6800003</v>
      </c>
      <c r="E120" s="223">
        <f t="shared" si="41"/>
        <v>0.14748861565472557</v>
      </c>
      <c r="F120" s="71">
        <v>189.35</v>
      </c>
      <c r="G120" s="71">
        <v>190.79</v>
      </c>
      <c r="H120" s="258">
        <v>1.84E-2</v>
      </c>
      <c r="I120" s="71">
        <v>4481266575.0900002</v>
      </c>
      <c r="J120" s="224">
        <f t="shared" si="38"/>
        <v>0.14717493015974595</v>
      </c>
      <c r="K120" s="71">
        <v>190.1</v>
      </c>
      <c r="L120" s="71">
        <v>191.54</v>
      </c>
      <c r="M120" s="258">
        <v>4.0000000000000001E-3</v>
      </c>
      <c r="N120" s="86">
        <f t="shared" si="42"/>
        <v>3.9611426092557907E-3</v>
      </c>
      <c r="O120" s="86">
        <f t="shared" si="39"/>
        <v>3.9310236385554798E-3</v>
      </c>
      <c r="P120" s="265">
        <f t="shared" si="40"/>
        <v>-1.44E-2</v>
      </c>
      <c r="Q120" s="136"/>
      <c r="S120" s="139"/>
      <c r="U120" s="215"/>
    </row>
    <row r="121" spans="1:21" s="138" customFormat="1" ht="12" customHeight="1">
      <c r="A121" s="351">
        <v>97</v>
      </c>
      <c r="B121" s="262" t="s">
        <v>117</v>
      </c>
      <c r="C121" s="356" t="s">
        <v>172</v>
      </c>
      <c r="D121" s="71">
        <v>5132734468.04</v>
      </c>
      <c r="E121" s="223">
        <f t="shared" si="41"/>
        <v>0.16959905247011675</v>
      </c>
      <c r="F121" s="71">
        <v>184.56979999999999</v>
      </c>
      <c r="G121" s="71">
        <v>188.61850000000001</v>
      </c>
      <c r="H121" s="258">
        <v>0.1661</v>
      </c>
      <c r="I121" s="71">
        <v>5179963983.0600004</v>
      </c>
      <c r="J121" s="224">
        <f t="shared" si="38"/>
        <v>0.17012173336765712</v>
      </c>
      <c r="K121" s="71">
        <v>186.2663</v>
      </c>
      <c r="L121" s="71">
        <v>190.3553</v>
      </c>
      <c r="M121" s="258">
        <v>0.17630000000000001</v>
      </c>
      <c r="N121" s="86">
        <f>((I121-D121)/D121)</f>
        <v>9.201628355038528E-3</v>
      </c>
      <c r="O121" s="86">
        <f t="shared" si="39"/>
        <v>9.2080045170542021E-3</v>
      </c>
      <c r="P121" s="265">
        <f t="shared" si="40"/>
        <v>1.0200000000000015E-2</v>
      </c>
      <c r="Q121" s="136"/>
      <c r="S121" s="139"/>
    </row>
    <row r="122" spans="1:21" s="138" customFormat="1" ht="12" customHeight="1">
      <c r="A122" s="351">
        <v>98</v>
      </c>
      <c r="B122" s="262" t="s">
        <v>10</v>
      </c>
      <c r="C122" s="356" t="s">
        <v>186</v>
      </c>
      <c r="D122" s="71">
        <v>2249906761.7199998</v>
      </c>
      <c r="E122" s="223">
        <f t="shared" si="41"/>
        <v>7.4342839535108993E-2</v>
      </c>
      <c r="F122" s="71">
        <v>4054.13</v>
      </c>
      <c r="G122" s="71">
        <v>4118.5600000000004</v>
      </c>
      <c r="H122" s="258">
        <v>0.15038000000000001</v>
      </c>
      <c r="I122" s="71">
        <v>2268822964.9699998</v>
      </c>
      <c r="J122" s="224">
        <f t="shared" si="38"/>
        <v>7.4513277846583195E-2</v>
      </c>
      <c r="K122" s="71">
        <v>4088.39</v>
      </c>
      <c r="L122" s="71">
        <v>4153.1899999999996</v>
      </c>
      <c r="M122" s="258">
        <v>0.16821</v>
      </c>
      <c r="N122" s="86">
        <f t="shared" si="42"/>
        <v>8.4075498468829946E-3</v>
      </c>
      <c r="O122" s="86">
        <f t="shared" si="39"/>
        <v>8.4082786216539748E-3</v>
      </c>
      <c r="P122" s="265">
        <f t="shared" si="40"/>
        <v>1.7829999999999985E-2</v>
      </c>
      <c r="Q122" s="136"/>
      <c r="S122" s="137"/>
    </row>
    <row r="123" spans="1:21" s="138" customFormat="1" ht="11.25" customHeight="1">
      <c r="A123" s="351">
        <v>99</v>
      </c>
      <c r="B123" s="262" t="s">
        <v>195</v>
      </c>
      <c r="C123" s="356" t="s">
        <v>201</v>
      </c>
      <c r="D123" s="71">
        <v>1890315283.6500001</v>
      </c>
      <c r="E123" s="223">
        <f t="shared" si="41"/>
        <v>6.2460990914896E-2</v>
      </c>
      <c r="F123" s="71">
        <v>1.2405999999999999</v>
      </c>
      <c r="G123" s="71">
        <v>1.2605999999999999</v>
      </c>
      <c r="H123" s="258">
        <v>2.506E-3</v>
      </c>
      <c r="I123" s="71">
        <v>1946551211.5</v>
      </c>
      <c r="J123" s="224">
        <f t="shared" si="38"/>
        <v>6.3929144540821631E-2</v>
      </c>
      <c r="K123" s="71">
        <v>1.2773000000000001</v>
      </c>
      <c r="L123" s="71">
        <v>1.3022</v>
      </c>
      <c r="M123" s="258">
        <v>0.113</v>
      </c>
      <c r="N123" s="86">
        <f>((I123-D123)/D123)</f>
        <v>2.9749496465697637E-2</v>
      </c>
      <c r="O123" s="86">
        <f t="shared" si="39"/>
        <v>3.300015865460898E-2</v>
      </c>
      <c r="P123" s="265">
        <f t="shared" si="40"/>
        <v>0.11049400000000001</v>
      </c>
      <c r="Q123" s="136"/>
    </row>
    <row r="124" spans="1:21" s="138" customFormat="1" ht="12" customHeight="1">
      <c r="A124" s="351">
        <v>100</v>
      </c>
      <c r="B124" s="262" t="s">
        <v>63</v>
      </c>
      <c r="C124" s="356" t="s">
        <v>32</v>
      </c>
      <c r="D124" s="80">
        <v>1194497522.73</v>
      </c>
      <c r="E124" s="223">
        <f t="shared" si="41"/>
        <v>3.9469341204839234E-2</v>
      </c>
      <c r="F124" s="71">
        <v>552.20000000000005</v>
      </c>
      <c r="G124" s="71">
        <v>552.20000000000005</v>
      </c>
      <c r="H124" s="258">
        <v>0</v>
      </c>
      <c r="I124" s="80">
        <v>1207516216.6300001</v>
      </c>
      <c r="J124" s="224">
        <f t="shared" si="38"/>
        <v>3.9657563742614831E-2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1.0898887316439244E-2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1">
        <v>101</v>
      </c>
      <c r="B125" s="262" t="s">
        <v>53</v>
      </c>
      <c r="C125" s="356" t="s">
        <v>58</v>
      </c>
      <c r="D125" s="80">
        <v>2123298691.48</v>
      </c>
      <c r="E125" s="223">
        <f t="shared" si="41"/>
        <v>7.0159375753478082E-2</v>
      </c>
      <c r="F125" s="71">
        <v>3.03</v>
      </c>
      <c r="G125" s="71">
        <v>3.1</v>
      </c>
      <c r="H125" s="258">
        <v>-1.1999999999999999E-3</v>
      </c>
      <c r="I125" s="80">
        <v>2125449116.48</v>
      </c>
      <c r="J125" s="224">
        <f t="shared" si="38"/>
        <v>6.9804556375840085E-2</v>
      </c>
      <c r="K125" s="71">
        <v>3.03</v>
      </c>
      <c r="L125" s="71">
        <v>3.1</v>
      </c>
      <c r="M125" s="258">
        <v>1E-3</v>
      </c>
      <c r="N125" s="86">
        <f>((I125-D125)/D125)</f>
        <v>1.0127755499632941E-3</v>
      </c>
      <c r="O125" s="86">
        <f t="shared" si="39"/>
        <v>0</v>
      </c>
      <c r="P125" s="265">
        <f t="shared" si="40"/>
        <v>2.1999999999999997E-3</v>
      </c>
      <c r="Q125" s="136"/>
    </row>
    <row r="126" spans="1:21" s="138" customFormat="1" ht="12" customHeight="1">
      <c r="A126" s="351">
        <v>102</v>
      </c>
      <c r="B126" s="262" t="s">
        <v>99</v>
      </c>
      <c r="C126" s="356" t="s">
        <v>54</v>
      </c>
      <c r="D126" s="71">
        <v>162912297.94999999</v>
      </c>
      <c r="E126" s="223">
        <f t="shared" si="41"/>
        <v>5.3830509916481459E-3</v>
      </c>
      <c r="F126" s="71">
        <v>1.6507000000000001</v>
      </c>
      <c r="G126" s="71">
        <v>1.6721999999999999</v>
      </c>
      <c r="H126" s="258">
        <v>2.4E-2</v>
      </c>
      <c r="I126" s="71">
        <v>164539430.61000001</v>
      </c>
      <c r="J126" s="224">
        <f t="shared" si="38"/>
        <v>5.4038470603737223E-3</v>
      </c>
      <c r="K126" s="71">
        <v>1.6672</v>
      </c>
      <c r="L126" s="71">
        <v>1.6891</v>
      </c>
      <c r="M126" s="258">
        <v>3.4299999999999997E-2</v>
      </c>
      <c r="N126" s="86">
        <f>((I126-D126)/D126)</f>
        <v>9.9877828775051438E-3</v>
      </c>
      <c r="O126" s="86">
        <f t="shared" ref="O126:O136" si="43">((L126-G126)/G126)</f>
        <v>1.0106446597297057E-2</v>
      </c>
      <c r="P126" s="265">
        <f t="shared" si="40"/>
        <v>1.0299999999999997E-2</v>
      </c>
      <c r="Q126" s="136"/>
    </row>
    <row r="127" spans="1:21" s="138" customFormat="1" ht="12" customHeight="1">
      <c r="A127" s="351">
        <v>103</v>
      </c>
      <c r="B127" s="262" t="s">
        <v>46</v>
      </c>
      <c r="C127" s="356" t="s">
        <v>234</v>
      </c>
      <c r="D127" s="71">
        <v>614073966.42999995</v>
      </c>
      <c r="E127" s="223">
        <f t="shared" si="41"/>
        <v>2.0290619649542069E-2</v>
      </c>
      <c r="F127" s="71">
        <v>1.1532</v>
      </c>
      <c r="G127" s="71">
        <v>1.167</v>
      </c>
      <c r="H127" s="258">
        <v>5.96E-2</v>
      </c>
      <c r="I127" s="71">
        <v>616840482.26999998</v>
      </c>
      <c r="J127" s="224">
        <f t="shared" si="38"/>
        <v>2.0258436622009702E-2</v>
      </c>
      <c r="K127" s="71">
        <v>1.1608000000000001</v>
      </c>
      <c r="L127" s="71">
        <v>1.1749000000000001</v>
      </c>
      <c r="M127" s="258">
        <v>6.6600000000000006E-2</v>
      </c>
      <c r="N127" s="86">
        <f t="shared" ref="N127:N136" si="44">((I127-D127)/D127)</f>
        <v>4.5051834001098249E-3</v>
      </c>
      <c r="O127" s="86">
        <f t="shared" si="43"/>
        <v>6.7694944301628255E-3</v>
      </c>
      <c r="P127" s="265">
        <f t="shared" si="40"/>
        <v>7.0000000000000062E-3</v>
      </c>
      <c r="Q127" s="136"/>
    </row>
    <row r="128" spans="1:21" s="138" customFormat="1" ht="12" customHeight="1">
      <c r="A128" s="351">
        <v>104</v>
      </c>
      <c r="B128" s="262" t="s">
        <v>118</v>
      </c>
      <c r="C128" s="356" t="s">
        <v>120</v>
      </c>
      <c r="D128" s="71">
        <v>140013348.53999999</v>
      </c>
      <c r="E128" s="223">
        <f t="shared" si="41"/>
        <v>4.6264094496631858E-3</v>
      </c>
      <c r="F128" s="71">
        <v>1.169</v>
      </c>
      <c r="G128" s="71">
        <v>1.1798</v>
      </c>
      <c r="H128" s="258">
        <v>7.2999999999999995E-2</v>
      </c>
      <c r="I128" s="71">
        <v>140878108.21000001</v>
      </c>
      <c r="J128" s="224">
        <f t="shared" si="38"/>
        <v>4.6267557150240441E-3</v>
      </c>
      <c r="K128" s="71">
        <v>1.1761999999999999</v>
      </c>
      <c r="L128" s="71">
        <v>1.1871</v>
      </c>
      <c r="M128" s="258">
        <v>7.8799999999999995E-2</v>
      </c>
      <c r="N128" s="86">
        <f t="shared" si="44"/>
        <v>6.1762658990543754E-3</v>
      </c>
      <c r="O128" s="86">
        <f t="shared" si="43"/>
        <v>6.1874894049839674E-3</v>
      </c>
      <c r="P128" s="265">
        <f t="shared" si="40"/>
        <v>5.7999999999999996E-3</v>
      </c>
      <c r="Q128" s="136"/>
    </row>
    <row r="129" spans="1:23" s="138" customFormat="1" ht="12" customHeight="1">
      <c r="A129" s="351">
        <v>105</v>
      </c>
      <c r="B129" s="262" t="s">
        <v>96</v>
      </c>
      <c r="C129" s="356" t="s">
        <v>122</v>
      </c>
      <c r="D129" s="71">
        <v>225629890.34223858</v>
      </c>
      <c r="E129" s="223">
        <f t="shared" si="41"/>
        <v>7.4554052716451161E-3</v>
      </c>
      <c r="F129" s="71">
        <v>147.39051434104169</v>
      </c>
      <c r="G129" s="71">
        <v>149.14289472785637</v>
      </c>
      <c r="H129" s="258">
        <v>4.0300000000000002E-2</v>
      </c>
      <c r="I129" s="71">
        <v>227205351.49635711</v>
      </c>
      <c r="J129" s="224">
        <f t="shared" si="38"/>
        <v>7.4619376415305779E-3</v>
      </c>
      <c r="K129" s="71">
        <v>148.41966889799176</v>
      </c>
      <c r="L129" s="71">
        <v>150.22763078380899</v>
      </c>
      <c r="M129" s="258">
        <v>4.7899999999999998E-2</v>
      </c>
      <c r="N129" s="86">
        <f t="shared" si="44"/>
        <v>6.9825019713871082E-3</v>
      </c>
      <c r="O129" s="86">
        <f t="shared" si="43"/>
        <v>7.2731326418999358E-3</v>
      </c>
      <c r="P129" s="265">
        <f t="shared" si="40"/>
        <v>7.5999999999999956E-3</v>
      </c>
      <c r="Q129" s="136"/>
      <c r="R129" s="264"/>
      <c r="S129" s="264"/>
      <c r="T129" s="137"/>
    </row>
    <row r="130" spans="1:23" s="138" customFormat="1" ht="12" customHeight="1">
      <c r="A130" s="351">
        <v>106</v>
      </c>
      <c r="B130" s="262" t="s">
        <v>41</v>
      </c>
      <c r="C130" s="356" t="s">
        <v>128</v>
      </c>
      <c r="D130" s="71">
        <v>163855850.97</v>
      </c>
      <c r="E130" s="223">
        <f t="shared" si="41"/>
        <v>5.4142284661782922E-3</v>
      </c>
      <c r="F130" s="71">
        <v>3.7284999999999999</v>
      </c>
      <c r="G130" s="71">
        <v>3.8948</v>
      </c>
      <c r="H130" s="258">
        <v>6.7199999999999996E-2</v>
      </c>
      <c r="I130" s="71">
        <v>164801532.47</v>
      </c>
      <c r="J130" s="224">
        <f t="shared" si="38"/>
        <v>5.4124550782842533E-3</v>
      </c>
      <c r="K130" s="71">
        <v>3.75</v>
      </c>
      <c r="L130" s="71">
        <v>3.9163000000000001</v>
      </c>
      <c r="M130" s="258">
        <v>7.3300000000000004E-2</v>
      </c>
      <c r="N130" s="86">
        <f t="shared" si="44"/>
        <v>5.7714234456793531E-3</v>
      </c>
      <c r="O130" s="86">
        <f t="shared" si="43"/>
        <v>5.5201807538256325E-3</v>
      </c>
      <c r="P130" s="265">
        <f t="shared" si="40"/>
        <v>6.1000000000000082E-3</v>
      </c>
      <c r="Q130" s="136"/>
      <c r="S130" s="254"/>
      <c r="T130" s="137"/>
    </row>
    <row r="131" spans="1:23" s="138" customFormat="1" ht="12" customHeight="1">
      <c r="A131" s="351">
        <v>107</v>
      </c>
      <c r="B131" s="262" t="s">
        <v>97</v>
      </c>
      <c r="C131" s="356" t="s">
        <v>170</v>
      </c>
      <c r="D131" s="71">
        <v>363556463.5</v>
      </c>
      <c r="E131" s="223">
        <f t="shared" si="41"/>
        <v>1.2012862171795105E-2</v>
      </c>
      <c r="F131" s="71">
        <v>141.91</v>
      </c>
      <c r="G131" s="71">
        <v>142.84</v>
      </c>
      <c r="H131" s="258">
        <v>7.3520000000000002E-2</v>
      </c>
      <c r="I131" s="71">
        <v>366932476.92000002</v>
      </c>
      <c r="J131" s="224">
        <f t="shared" si="38"/>
        <v>1.2050892478530808E-2</v>
      </c>
      <c r="K131" s="71">
        <v>143.16999999999999</v>
      </c>
      <c r="L131" s="71">
        <v>144.12</v>
      </c>
      <c r="M131" s="258">
        <v>8.3089999999999997E-2</v>
      </c>
      <c r="N131" s="86">
        <f>((I131-D131)/D131)</f>
        <v>9.2860772918152684E-3</v>
      </c>
      <c r="O131" s="86">
        <f t="shared" si="43"/>
        <v>8.9610753290394925E-3</v>
      </c>
      <c r="P131" s="265">
        <f t="shared" si="40"/>
        <v>9.5699999999999952E-3</v>
      </c>
      <c r="Q131" s="136"/>
    </row>
    <row r="132" spans="1:23" s="138" customFormat="1" ht="12" customHeight="1">
      <c r="A132" s="351">
        <v>108</v>
      </c>
      <c r="B132" s="262" t="s">
        <v>114</v>
      </c>
      <c r="C132" s="356" t="s">
        <v>143</v>
      </c>
      <c r="D132" s="80">
        <v>149982010.40000001</v>
      </c>
      <c r="E132" s="223">
        <f t="shared" si="41"/>
        <v>4.9558002678281084E-3</v>
      </c>
      <c r="F132" s="71">
        <v>137.63688999999999</v>
      </c>
      <c r="G132" s="71">
        <v>141.980109</v>
      </c>
      <c r="H132" s="258">
        <v>1.95E-2</v>
      </c>
      <c r="I132" s="80">
        <v>150278164.18000001</v>
      </c>
      <c r="J132" s="224">
        <f t="shared" si="38"/>
        <v>4.9354748143457952E-3</v>
      </c>
      <c r="K132" s="71">
        <v>137.90866</v>
      </c>
      <c r="L132" s="71">
        <v>142.33795699999999</v>
      </c>
      <c r="M132" s="258">
        <v>-1.3599999999999999E-2</v>
      </c>
      <c r="N132" s="86">
        <f>((I132-D132)/D132)</f>
        <v>1.974595347869808E-3</v>
      </c>
      <c r="O132" s="86">
        <f>((L132-G132)/G132)</f>
        <v>2.5204093905857611E-3</v>
      </c>
      <c r="P132" s="265">
        <f t="shared" si="40"/>
        <v>-3.3099999999999997E-2</v>
      </c>
      <c r="Q132" s="136"/>
      <c r="R132" s="137"/>
      <c r="T132" s="165"/>
    </row>
    <row r="133" spans="1:23" s="138" customFormat="1" ht="12" customHeight="1">
      <c r="A133" s="351">
        <v>109</v>
      </c>
      <c r="B133" s="262" t="s">
        <v>113</v>
      </c>
      <c r="C133" s="356" t="s">
        <v>157</v>
      </c>
      <c r="D133" s="80">
        <v>987250460.40999997</v>
      </c>
      <c r="E133" s="223">
        <f>(D133/$D$137)</f>
        <v>3.2621352941361169E-2</v>
      </c>
      <c r="F133" s="71">
        <v>2.2610999999999999</v>
      </c>
      <c r="G133" s="71">
        <v>2.3102999999999998</v>
      </c>
      <c r="H133" s="258">
        <v>1.4008</v>
      </c>
      <c r="I133" s="80">
        <v>1012102521.47</v>
      </c>
      <c r="J133" s="224">
        <f>(I133/$I$137)</f>
        <v>3.3239736002283783E-2</v>
      </c>
      <c r="K133" s="71">
        <v>2.3172999999999999</v>
      </c>
      <c r="L133" s="71">
        <v>2.3687</v>
      </c>
      <c r="M133" s="258">
        <v>1.1533</v>
      </c>
      <c r="N133" s="86">
        <f>((I133-D133)/D133)</f>
        <v>2.5173005287512481E-2</v>
      </c>
      <c r="O133" s="86">
        <f>((L133-G133)/G133)</f>
        <v>2.5278102410942402E-2</v>
      </c>
      <c r="P133" s="265">
        <f t="shared" si="40"/>
        <v>-0.24750000000000005</v>
      </c>
      <c r="Q133" s="136"/>
      <c r="R133" s="144"/>
      <c r="T133" s="165"/>
    </row>
    <row r="134" spans="1:23" s="138" customFormat="1" ht="12" customHeight="1">
      <c r="A134" s="351">
        <v>110</v>
      </c>
      <c r="B134" s="262" t="s">
        <v>175</v>
      </c>
      <c r="C134" s="356" t="s">
        <v>207</v>
      </c>
      <c r="D134" s="80">
        <v>18185739.109999999</v>
      </c>
      <c r="E134" s="223">
        <f>(D134/$D$137)</f>
        <v>6.0090467191117284E-4</v>
      </c>
      <c r="F134" s="71">
        <v>1.1762999999999999</v>
      </c>
      <c r="G134" s="71">
        <v>1.1762999999999999</v>
      </c>
      <c r="H134" s="258">
        <v>1.2566000000000001E-2</v>
      </c>
      <c r="I134" s="80">
        <v>18313393.940000001</v>
      </c>
      <c r="J134" s="224">
        <f>(I134/$I$137)</f>
        <v>6.0145327865331998E-4</v>
      </c>
      <c r="K134" s="71">
        <v>1.1846000000000001</v>
      </c>
      <c r="L134" s="71">
        <v>1.1846000000000001</v>
      </c>
      <c r="M134" s="258">
        <v>7.0200000000000002E-3</v>
      </c>
      <c r="N134" s="86">
        <f>((I134-D134)/D134)</f>
        <v>7.0195018870476879E-3</v>
      </c>
      <c r="O134" s="86">
        <f>((L134-G134)/G134)</f>
        <v>7.0560231233530533E-3</v>
      </c>
      <c r="P134" s="265">
        <f t="shared" si="40"/>
        <v>-5.5460000000000006E-3</v>
      </c>
      <c r="Q134" s="136"/>
      <c r="R134" s="137"/>
      <c r="T134" s="165"/>
    </row>
    <row r="135" spans="1:23" s="138" customFormat="1" ht="12" customHeight="1">
      <c r="A135" s="351">
        <v>111</v>
      </c>
      <c r="B135" s="262" t="s">
        <v>188</v>
      </c>
      <c r="C135" s="356" t="s">
        <v>235</v>
      </c>
      <c r="D135" s="80">
        <v>208163091.44</v>
      </c>
      <c r="E135" s="223">
        <f>(D135/$D$137)</f>
        <v>6.8782562759292032E-3</v>
      </c>
      <c r="F135" s="71">
        <v>1.0346</v>
      </c>
      <c r="G135" s="71">
        <v>1.0346</v>
      </c>
      <c r="H135" s="258">
        <v>0.85547275202447304</v>
      </c>
      <c r="I135" s="80">
        <v>208829329.69</v>
      </c>
      <c r="J135" s="224">
        <f>(I135/$I$137)</f>
        <v>6.8584275220929143E-3</v>
      </c>
      <c r="K135" s="71">
        <v>1.0455000000000001</v>
      </c>
      <c r="L135" s="71">
        <v>1.0455000000000001</v>
      </c>
      <c r="M135" s="258">
        <v>0.54934964513546147</v>
      </c>
      <c r="N135" s="86">
        <f>((I135-D135)/D135)</f>
        <v>3.2005589722519734E-3</v>
      </c>
      <c r="O135" s="86">
        <f>((L135-G135)/G135)</f>
        <v>1.0535472646433532E-2</v>
      </c>
      <c r="P135" s="265">
        <f>M135-H135</f>
        <v>-0.30612310688901156</v>
      </c>
      <c r="Q135" s="136"/>
      <c r="R135" s="137"/>
      <c r="S135" s="166"/>
      <c r="T135" s="165"/>
    </row>
    <row r="136" spans="1:23" s="138" customFormat="1" ht="12" customHeight="1">
      <c r="A136" s="351">
        <v>112</v>
      </c>
      <c r="B136" s="262" t="s">
        <v>198</v>
      </c>
      <c r="C136" s="356" t="s">
        <v>200</v>
      </c>
      <c r="D136" s="71">
        <v>4330962.5199999996</v>
      </c>
      <c r="E136" s="223">
        <f t="shared" si="41"/>
        <v>1.4310639762280116E-4</v>
      </c>
      <c r="F136" s="71">
        <v>101.768</v>
      </c>
      <c r="G136" s="71">
        <v>101.563</v>
      </c>
      <c r="H136" s="258">
        <v>1.593E-2</v>
      </c>
      <c r="I136" s="71">
        <v>4257398.57</v>
      </c>
      <c r="J136" s="224">
        <f t="shared" si="38"/>
        <v>1.3982259852268847E-4</v>
      </c>
      <c r="K136" s="71">
        <v>102.154</v>
      </c>
      <c r="L136" s="71">
        <v>102.364</v>
      </c>
      <c r="M136" s="258">
        <v>1.6049999999999998E-2</v>
      </c>
      <c r="N136" s="86">
        <f t="shared" si="44"/>
        <v>-1.6985589152593097E-2</v>
      </c>
      <c r="O136" s="86">
        <f t="shared" si="43"/>
        <v>7.8867304037888008E-3</v>
      </c>
      <c r="P136" s="265">
        <f t="shared" si="40"/>
        <v>1.1999999999999858E-4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30263933632.202248</v>
      </c>
      <c r="E137" s="323">
        <f>(D137/$D$156)</f>
        <v>2.1372697168955165E-2</v>
      </c>
      <c r="F137" s="325"/>
      <c r="G137" s="211"/>
      <c r="H137" s="340"/>
      <c r="I137" s="250">
        <f>SUM(I115:I136)</f>
        <v>30448572798.546356</v>
      </c>
      <c r="J137" s="323">
        <f>(I137/$I$156)</f>
        <v>2.1580655483315843E-2</v>
      </c>
      <c r="K137" s="325"/>
      <c r="L137" s="211"/>
      <c r="M137" s="340"/>
      <c r="N137" s="327">
        <f>((I137-D137)/D137)</f>
        <v>6.1009638927982529E-3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72"/>
      <c r="B138" s="373"/>
      <c r="C138" s="373"/>
      <c r="D138" s="373"/>
      <c r="E138" s="37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4"/>
      <c r="R138" s="137"/>
      <c r="S138" s="166"/>
      <c r="T138" s="165"/>
    </row>
    <row r="139" spans="1:23" s="138" customFormat="1" ht="12" customHeight="1">
      <c r="A139" s="375" t="s">
        <v>74</v>
      </c>
      <c r="B139" s="376"/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76"/>
      <c r="O139" s="376"/>
      <c r="P139" s="377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6" t="s">
        <v>209</v>
      </c>
      <c r="D140" s="74">
        <v>589801750.84000003</v>
      </c>
      <c r="E140" s="223">
        <f>(D140/$D$143)</f>
        <v>0.2130845468079256</v>
      </c>
      <c r="F140" s="74">
        <v>15.678000000000001</v>
      </c>
      <c r="G140" s="74">
        <v>15.851800000000001</v>
      </c>
      <c r="H140" s="258">
        <v>7.3099999999999998E-2</v>
      </c>
      <c r="I140" s="74">
        <v>596149086.86000001</v>
      </c>
      <c r="J140" s="223">
        <f>(I140/$I$143)</f>
        <v>0.21337284421540548</v>
      </c>
      <c r="K140" s="74">
        <v>15.7814</v>
      </c>
      <c r="L140" s="74">
        <v>15.954800000000001</v>
      </c>
      <c r="M140" s="258">
        <v>8.0100000000000005E-2</v>
      </c>
      <c r="N140" s="86">
        <f>((I140-D140)/D140)</f>
        <v>1.0761812780243629E-2</v>
      </c>
      <c r="O140" s="135">
        <f>((L140-G140)/G140)</f>
        <v>6.4976848055110304E-3</v>
      </c>
      <c r="P140" s="265">
        <f>M140-H140</f>
        <v>7.0000000000000062E-3</v>
      </c>
      <c r="Q140" s="136"/>
      <c r="S140" s="139"/>
      <c r="T140" s="165"/>
    </row>
    <row r="141" spans="1:23" s="138" customFormat="1" ht="11.25" customHeight="1">
      <c r="A141" s="351">
        <v>114</v>
      </c>
      <c r="B141" s="262" t="s">
        <v>6</v>
      </c>
      <c r="C141" s="356" t="s">
        <v>30</v>
      </c>
      <c r="D141" s="72">
        <v>1723854112.4100001</v>
      </c>
      <c r="E141" s="223">
        <f>(D141/$D$143)</f>
        <v>0.6227968495900772</v>
      </c>
      <c r="F141" s="74">
        <v>1.4</v>
      </c>
      <c r="G141" s="74">
        <v>1.42</v>
      </c>
      <c r="H141" s="258">
        <v>9.2299999999999993E-2</v>
      </c>
      <c r="I141" s="72">
        <v>1736511500.0999999</v>
      </c>
      <c r="J141" s="223">
        <f>(I141/$I$143)</f>
        <v>0.6215297581695558</v>
      </c>
      <c r="K141" s="74">
        <v>1.41</v>
      </c>
      <c r="L141" s="74">
        <v>1.43</v>
      </c>
      <c r="M141" s="258">
        <v>0.1</v>
      </c>
      <c r="N141" s="86">
        <f>((I141-D141)/D141)</f>
        <v>7.3424935433221835E-3</v>
      </c>
      <c r="O141" s="86">
        <f>((L141-G141)/G141)</f>
        <v>7.0422535211267668E-3</v>
      </c>
      <c r="P141" s="265">
        <f>M141-H141</f>
        <v>7.7000000000000124E-3</v>
      </c>
      <c r="Q141" s="136"/>
    </row>
    <row r="142" spans="1:23" s="138" customFormat="1" ht="12" customHeight="1">
      <c r="A142" s="351">
        <v>115</v>
      </c>
      <c r="B142" s="262" t="s">
        <v>8</v>
      </c>
      <c r="C142" s="356" t="s">
        <v>31</v>
      </c>
      <c r="D142" s="74">
        <v>454267759.91000003</v>
      </c>
      <c r="E142" s="223">
        <f>(D142/$D$143)</f>
        <v>0.16411860360199726</v>
      </c>
      <c r="F142" s="74">
        <v>41.268900000000002</v>
      </c>
      <c r="G142" s="74">
        <v>42.513199999999998</v>
      </c>
      <c r="H142" s="258">
        <v>4.8899999999999999E-2</v>
      </c>
      <c r="I142" s="74">
        <v>461270801.31999999</v>
      </c>
      <c r="J142" s="223">
        <f>(I142/$I$143)</f>
        <v>0.16509739761503861</v>
      </c>
      <c r="K142" s="74">
        <v>41.497599999999998</v>
      </c>
      <c r="L142" s="74">
        <v>42.748800000000003</v>
      </c>
      <c r="M142" s="258">
        <v>5.4699999999999999E-2</v>
      </c>
      <c r="N142" s="86">
        <f>((I142-D142)/D142)</f>
        <v>1.5416109237836768E-2</v>
      </c>
      <c r="O142" s="86">
        <f>((L142-G142)/G142)</f>
        <v>5.5418081913383406E-3</v>
      </c>
      <c r="P142" s="265">
        <f>M142-H142</f>
        <v>5.7999999999999996E-3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8" t="s">
        <v>47</v>
      </c>
      <c r="D143" s="250">
        <f>SUM(D140:D142)</f>
        <v>2767923623.1599998</v>
      </c>
      <c r="E143" s="323">
        <f>(D143/$D$156)</f>
        <v>1.9547357624935106E-3</v>
      </c>
      <c r="F143" s="13"/>
      <c r="G143" s="13"/>
      <c r="H143" s="339"/>
      <c r="I143" s="250">
        <f>SUM(I140:I142)</f>
        <v>2793931388.2800002</v>
      </c>
      <c r="J143" s="323">
        <f>(I143/$I$156)</f>
        <v>1.9802199312728237E-3</v>
      </c>
      <c r="K143" s="325"/>
      <c r="L143" s="211"/>
      <c r="M143" s="340"/>
      <c r="N143" s="327">
        <f>((I143-D143)/D143)</f>
        <v>9.3961281671163313E-3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72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4"/>
      <c r="T144" s="137"/>
    </row>
    <row r="145" spans="1:20" s="138" customFormat="1" ht="12.75" customHeight="1">
      <c r="A145" s="375" t="s">
        <v>220</v>
      </c>
      <c r="B145" s="376"/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7"/>
      <c r="T145" s="137"/>
    </row>
    <row r="146" spans="1:20" s="138" customFormat="1" ht="12.75" customHeight="1">
      <c r="A146" s="384" t="s">
        <v>221</v>
      </c>
      <c r="B146" s="385"/>
      <c r="C146" s="385"/>
      <c r="D146" s="385"/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6"/>
      <c r="T146" s="137"/>
    </row>
    <row r="147" spans="1:20" s="138" customFormat="1" ht="12" customHeight="1">
      <c r="A147" s="351">
        <v>116</v>
      </c>
      <c r="B147" s="262" t="s">
        <v>28</v>
      </c>
      <c r="C147" s="356" t="s">
        <v>142</v>
      </c>
      <c r="D147" s="251">
        <v>3039103151.6599998</v>
      </c>
      <c r="E147" s="223">
        <f>(D147/$D$155)</f>
        <v>0.1654123327157522</v>
      </c>
      <c r="F147" s="114">
        <v>1.53</v>
      </c>
      <c r="G147" s="114">
        <v>1.54</v>
      </c>
      <c r="H147" s="259">
        <v>0.05</v>
      </c>
      <c r="I147" s="251">
        <v>3062613787.4499998</v>
      </c>
      <c r="J147" s="223">
        <f>(I147/$I$155)</f>
        <v>0.16644045002920624</v>
      </c>
      <c r="K147" s="114">
        <v>1.54</v>
      </c>
      <c r="L147" s="114">
        <v>1.55</v>
      </c>
      <c r="M147" s="259">
        <v>5.7799999999999997E-2</v>
      </c>
      <c r="N147" s="135">
        <f>((I147-D147)/D147)</f>
        <v>7.7360440290281463E-3</v>
      </c>
      <c r="O147" s="135">
        <f>((L147-G147)/G147)</f>
        <v>6.4935064935064991E-3</v>
      </c>
      <c r="P147" s="265">
        <f>M147-H147</f>
        <v>7.7999999999999944E-3</v>
      </c>
      <c r="Q147" s="136"/>
      <c r="T147" s="137"/>
    </row>
    <row r="148" spans="1:20" s="138" customFormat="1" ht="12.75" customHeight="1">
      <c r="A148" s="351">
        <v>117</v>
      </c>
      <c r="B148" s="262" t="s">
        <v>6</v>
      </c>
      <c r="C148" s="356" t="s">
        <v>73</v>
      </c>
      <c r="D148" s="251">
        <v>296796708.31999999</v>
      </c>
      <c r="E148" s="223">
        <f>(D148/$D$155)</f>
        <v>1.6154053816420207E-2</v>
      </c>
      <c r="F148" s="114">
        <v>253.95</v>
      </c>
      <c r="G148" s="114">
        <v>257.83999999999997</v>
      </c>
      <c r="H148" s="259">
        <v>5.7200000000000001E-2</v>
      </c>
      <c r="I148" s="251">
        <v>301139306.50999999</v>
      </c>
      <c r="J148" s="223">
        <f>(I148/$I$155)</f>
        <v>1.6365681465419106E-2</v>
      </c>
      <c r="K148" s="114">
        <v>256.24</v>
      </c>
      <c r="L148" s="114">
        <v>260.16000000000003</v>
      </c>
      <c r="M148" s="259">
        <v>6.6699999999999995E-2</v>
      </c>
      <c r="N148" s="86">
        <f>((I148-D148)/D148)</f>
        <v>1.4631557791125835E-2</v>
      </c>
      <c r="O148" s="86">
        <f>((L148-G148)/G148)</f>
        <v>8.9978281104562911E-3</v>
      </c>
      <c r="P148" s="265">
        <f>M148-H148</f>
        <v>9.4999999999999946E-3</v>
      </c>
      <c r="Q148" s="136"/>
      <c r="R148" s="218"/>
    </row>
    <row r="149" spans="1:20" s="138" customFormat="1" ht="6" customHeight="1">
      <c r="A149" s="372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4"/>
      <c r="R149" s="218"/>
    </row>
    <row r="150" spans="1:20" s="138" customFormat="1" ht="12" customHeight="1">
      <c r="A150" s="384" t="s">
        <v>222</v>
      </c>
      <c r="B150" s="385"/>
      <c r="C150" s="385"/>
      <c r="D150" s="385"/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6"/>
      <c r="R150" s="218"/>
    </row>
    <row r="151" spans="1:20" s="138" customFormat="1" ht="12" customHeight="1">
      <c r="A151" s="351">
        <v>118</v>
      </c>
      <c r="B151" s="262" t="s">
        <v>6</v>
      </c>
      <c r="C151" s="356" t="s">
        <v>144</v>
      </c>
      <c r="D151" s="80">
        <v>7184891772.2600002</v>
      </c>
      <c r="E151" s="223">
        <f>(D151/$D$155)</f>
        <v>0.39105935174019457</v>
      </c>
      <c r="F151" s="81">
        <v>118.02</v>
      </c>
      <c r="G151" s="81">
        <v>118.02</v>
      </c>
      <c r="H151" s="258">
        <v>9.1999999999999998E-3</v>
      </c>
      <c r="I151" s="80">
        <v>7143846126.04</v>
      </c>
      <c r="J151" s="223">
        <f>(I151/$I$155)</f>
        <v>0.38823862448144586</v>
      </c>
      <c r="K151" s="81">
        <v>118.11</v>
      </c>
      <c r="L151" s="81">
        <v>118.11</v>
      </c>
      <c r="M151" s="258">
        <v>0.01</v>
      </c>
      <c r="N151" s="86">
        <f t="shared" ref="N151:N156" si="45">((I151-D151)/D151)</f>
        <v>-5.7127716771563008E-3</v>
      </c>
      <c r="O151" s="86">
        <f>((L151-G151)/G151)</f>
        <v>7.625826131164499E-4</v>
      </c>
      <c r="P151" s="265">
        <f>M151-H151</f>
        <v>8.0000000000000036E-4</v>
      </c>
      <c r="Q151" s="136"/>
      <c r="R151" s="218"/>
    </row>
    <row r="152" spans="1:20" s="138" customFormat="1" ht="12" customHeight="1">
      <c r="A152" s="351">
        <v>119</v>
      </c>
      <c r="B152" s="262" t="s">
        <v>205</v>
      </c>
      <c r="C152" s="356" t="s">
        <v>206</v>
      </c>
      <c r="D152" s="80">
        <v>5714045889.96</v>
      </c>
      <c r="E152" s="223">
        <f>(D152/$D$155)</f>
        <v>0.3110041392924992</v>
      </c>
      <c r="F152" s="80">
        <v>118.43</v>
      </c>
      <c r="G152" s="80">
        <v>118.43</v>
      </c>
      <c r="H152" s="258">
        <v>9.3100000000000002E-2</v>
      </c>
      <c r="I152" s="80">
        <v>5740300078.1700001</v>
      </c>
      <c r="J152" s="223">
        <f>(I152/$I$155)</f>
        <v>0.31196167542522718</v>
      </c>
      <c r="K152" s="80">
        <v>118.88</v>
      </c>
      <c r="L152" s="80">
        <v>118.88</v>
      </c>
      <c r="M152" s="258">
        <v>9.1899999999999996E-2</v>
      </c>
      <c r="N152" s="86">
        <f t="shared" si="45"/>
        <v>4.5946757718783081E-3</v>
      </c>
      <c r="O152" s="86">
        <f>((L152-G152)/G152)</f>
        <v>3.7997129105799931E-3</v>
      </c>
      <c r="P152" s="265">
        <f>M152-H152</f>
        <v>-1.2000000000000066E-3</v>
      </c>
      <c r="Q152" s="136"/>
      <c r="R152" s="218"/>
    </row>
    <row r="153" spans="1:20" s="138" customFormat="1" ht="12" customHeight="1">
      <c r="A153" s="351">
        <v>120</v>
      </c>
      <c r="B153" s="262" t="s">
        <v>46</v>
      </c>
      <c r="C153" s="356" t="s">
        <v>180</v>
      </c>
      <c r="D153" s="80">
        <v>1825797276.4400001</v>
      </c>
      <c r="E153" s="223">
        <f>(D153/$D$155)</f>
        <v>9.9374510008666816E-2</v>
      </c>
      <c r="F153" s="81">
        <v>1.0963000000000001</v>
      </c>
      <c r="G153" s="81">
        <v>1.0963000000000001</v>
      </c>
      <c r="H153" s="258">
        <v>2.1499999999999998E-2</v>
      </c>
      <c r="I153" s="80">
        <v>1839686581.75</v>
      </c>
      <c r="J153" s="223">
        <f>(I153/$I$155)</f>
        <v>9.9979391405440515E-2</v>
      </c>
      <c r="K153" s="81">
        <v>1.0981000000000001</v>
      </c>
      <c r="L153" s="81">
        <v>1.0981000000000001</v>
      </c>
      <c r="M153" s="258">
        <v>2.3199999999999998E-2</v>
      </c>
      <c r="N153" s="86">
        <f t="shared" si="45"/>
        <v>7.6072549177429874E-3</v>
      </c>
      <c r="O153" s="86">
        <f>((L153-G153)/G153)</f>
        <v>1.6418863449785858E-3</v>
      </c>
      <c r="P153" s="265">
        <f>M153-H153</f>
        <v>1.7000000000000001E-3</v>
      </c>
      <c r="Q153" s="136"/>
      <c r="R153" s="218"/>
    </row>
    <row r="154" spans="1:20" s="138" customFormat="1" ht="12" customHeight="1">
      <c r="A154" s="351">
        <v>121</v>
      </c>
      <c r="B154" s="262" t="s">
        <v>192</v>
      </c>
      <c r="C154" s="356" t="s">
        <v>193</v>
      </c>
      <c r="D154" s="80">
        <v>312258574.93000001</v>
      </c>
      <c r="E154" s="223">
        <f>(D154/$D$155)</f>
        <v>1.6995612426467029E-2</v>
      </c>
      <c r="F154" s="81">
        <v>101.05751280629715</v>
      </c>
      <c r="G154" s="81">
        <v>101.05751280629715</v>
      </c>
      <c r="H154" s="258">
        <v>7.7600000000000002E-2</v>
      </c>
      <c r="I154" s="80">
        <v>313072054.56999999</v>
      </c>
      <c r="J154" s="223">
        <f>(I154/$I$155)</f>
        <v>1.7014177193261173E-2</v>
      </c>
      <c r="K154" s="81">
        <v>101.3</v>
      </c>
      <c r="L154" s="81">
        <v>101.3</v>
      </c>
      <c r="M154" s="258">
        <v>9.35E-2</v>
      </c>
      <c r="N154" s="86">
        <f t="shared" si="45"/>
        <v>2.6051474813216769E-3</v>
      </c>
      <c r="O154" s="86">
        <f>((L154-G154)/G154)</f>
        <v>2.3994969495007477E-3</v>
      </c>
      <c r="P154" s="265">
        <f>M154-H154</f>
        <v>1.5899999999999997E-2</v>
      </c>
      <c r="Q154" s="136"/>
      <c r="R154" s="218"/>
    </row>
    <row r="155" spans="1:20" s="138" customFormat="1" ht="12" customHeight="1">
      <c r="A155" s="322"/>
      <c r="B155" s="13"/>
      <c r="C155" s="358" t="s">
        <v>47</v>
      </c>
      <c r="D155" s="84">
        <f>SUM(D147:D154)</f>
        <v>18372893373.57</v>
      </c>
      <c r="E155" s="323">
        <f>(D155/$D$156)</f>
        <v>1.2975123821081425E-2</v>
      </c>
      <c r="F155" s="324"/>
      <c r="G155" s="77"/>
      <c r="H155" s="305"/>
      <c r="I155" s="84">
        <f>SUM(I147:I154)</f>
        <v>18400657934.489998</v>
      </c>
      <c r="J155" s="323">
        <f>(I155/$I$156)</f>
        <v>1.3041605009793057E-2</v>
      </c>
      <c r="K155" s="325"/>
      <c r="L155" s="77"/>
      <c r="M155" s="326"/>
      <c r="N155" s="327">
        <f t="shared" si="45"/>
        <v>1.5111697627298261E-3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1416009097633.312</v>
      </c>
      <c r="E156" s="333"/>
      <c r="F156" s="333"/>
      <c r="G156" s="334"/>
      <c r="H156" s="335"/>
      <c r="I156" s="332">
        <f>SUM(I21,I53,I84,I105,I112,I137,I143,I155)</f>
        <v>1410919738841.4065</v>
      </c>
      <c r="J156" s="333"/>
      <c r="K156" s="333"/>
      <c r="L156" s="334"/>
      <c r="M156" s="336"/>
      <c r="N156" s="337">
        <f t="shared" si="45"/>
        <v>-3.5941568457517436E-3</v>
      </c>
      <c r="O156" s="337"/>
      <c r="P156" s="338"/>
      <c r="R156" s="164">
        <f>((I156-D156)/D156)</f>
        <v>-3.5941568457517436E-3</v>
      </c>
    </row>
    <row r="157" spans="1:20" s="138" customFormat="1" ht="6.75" customHeight="1">
      <c r="A157" s="372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4"/>
      <c r="R157" s="218"/>
    </row>
    <row r="158" spans="1:20" s="138" customFormat="1" ht="12" customHeight="1">
      <c r="A158" s="399" t="s">
        <v>223</v>
      </c>
      <c r="B158" s="400"/>
      <c r="C158" s="400"/>
      <c r="D158" s="400"/>
      <c r="E158" s="400"/>
      <c r="F158" s="400"/>
      <c r="G158" s="400"/>
      <c r="H158" s="400"/>
      <c r="I158" s="400"/>
      <c r="J158" s="400"/>
      <c r="K158" s="400"/>
      <c r="L158" s="400"/>
      <c r="M158" s="400"/>
      <c r="N158" s="400"/>
      <c r="O158" s="400"/>
      <c r="P158" s="401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71" t="s">
        <v>70</v>
      </c>
      <c r="O159" s="371"/>
      <c r="P159" s="398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356" t="s">
        <v>247</v>
      </c>
      <c r="D161" s="80">
        <v>78055229066</v>
      </c>
      <c r="E161" s="223">
        <f>(D161/$D$163)</f>
        <v>0.91904348321319085</v>
      </c>
      <c r="F161" s="81">
        <v>107.55</v>
      </c>
      <c r="G161" s="81">
        <v>107.55</v>
      </c>
      <c r="H161" s="261" t="s">
        <v>125</v>
      </c>
      <c r="I161" s="80">
        <v>78055229066</v>
      </c>
      <c r="J161" s="223">
        <f>(I161/$I$163)</f>
        <v>0.91885254650562942</v>
      </c>
      <c r="K161" s="81">
        <v>107.55</v>
      </c>
      <c r="L161" s="81">
        <v>107.55</v>
      </c>
      <c r="M161" s="261" t="s">
        <v>125</v>
      </c>
      <c r="N161" s="86">
        <f>((I161-D161)/D161)</f>
        <v>0</v>
      </c>
      <c r="O161" s="86">
        <f>((L161-G161)/G161)</f>
        <v>0</v>
      </c>
      <c r="P161" s="265" t="e">
        <f>M161-H161</f>
        <v>#VALUE!</v>
      </c>
      <c r="R161" s="218"/>
    </row>
    <row r="162" spans="1:18" s="138" customFormat="1" ht="12" customHeight="1">
      <c r="A162" s="351">
        <v>2</v>
      </c>
      <c r="B162" s="262" t="s">
        <v>44</v>
      </c>
      <c r="C162" s="356" t="s">
        <v>224</v>
      </c>
      <c r="D162" s="80">
        <v>6875713257.9700003</v>
      </c>
      <c r="E162" s="223">
        <f>(D162/$D$163)</f>
        <v>8.0956516786809193E-2</v>
      </c>
      <c r="F162" s="82">
        <v>101.94</v>
      </c>
      <c r="G162" s="82">
        <v>101.94</v>
      </c>
      <c r="H162" s="261" t="s">
        <v>125</v>
      </c>
      <c r="I162" s="80">
        <v>6893361829.0699997</v>
      </c>
      <c r="J162" s="223">
        <f>(I162/$I$163)</f>
        <v>8.1147453494370511E-2</v>
      </c>
      <c r="K162" s="82">
        <v>102.2</v>
      </c>
      <c r="L162" s="82">
        <v>102.2</v>
      </c>
      <c r="M162" s="261" t="s">
        <v>125</v>
      </c>
      <c r="N162" s="86">
        <f>((I162-D162)/D162)</f>
        <v>2.5667985906105148E-3</v>
      </c>
      <c r="O162" s="86">
        <f>((L162-G162)/G162)</f>
        <v>2.5505199136747611E-3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84930942323.970001</v>
      </c>
      <c r="E163" s="304"/>
      <c r="F163" s="77"/>
      <c r="G163" s="77"/>
      <c r="H163" s="305"/>
      <c r="I163" s="85">
        <f>SUM(I161:I162)</f>
        <v>84948590895.070007</v>
      </c>
      <c r="J163" s="275"/>
      <c r="K163" s="82"/>
      <c r="L163" s="82"/>
      <c r="M163" s="270"/>
      <c r="N163" s="86">
        <f>((I163-D163)/D163)</f>
        <v>2.0779907318919691E-4</v>
      </c>
      <c r="O163" s="248"/>
      <c r="P163" s="265">
        <f>M163-H163</f>
        <v>0</v>
      </c>
      <c r="R163" s="164">
        <f>((I163-D163)/D163)</f>
        <v>2.0779907318919691E-4</v>
      </c>
    </row>
    <row r="164" spans="1:18" s="138" customFormat="1" ht="7.5" customHeight="1">
      <c r="A164" s="402"/>
      <c r="B164" s="403"/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4"/>
      <c r="R164" s="218"/>
    </row>
    <row r="165" spans="1:18" s="138" customFormat="1" ht="12" customHeight="1">
      <c r="A165" s="399" t="s">
        <v>248</v>
      </c>
      <c r="B165" s="400"/>
      <c r="C165" s="400"/>
      <c r="D165" s="400"/>
      <c r="E165" s="400"/>
      <c r="F165" s="400"/>
      <c r="G165" s="400"/>
      <c r="H165" s="400"/>
      <c r="I165" s="400"/>
      <c r="J165" s="400"/>
      <c r="K165" s="400"/>
      <c r="L165" s="400"/>
      <c r="M165" s="400"/>
      <c r="N165" s="400"/>
      <c r="O165" s="400"/>
      <c r="P165" s="401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71" t="s">
        <v>70</v>
      </c>
      <c r="O166" s="371"/>
      <c r="P166" s="398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356" t="s">
        <v>35</v>
      </c>
      <c r="D168" s="83">
        <v>2802555000</v>
      </c>
      <c r="E168" s="225">
        <f t="shared" ref="E168:E179" si="46">(D168/$D$180)</f>
        <v>0.37755212367068947</v>
      </c>
      <c r="F168" s="82">
        <v>18.47</v>
      </c>
      <c r="G168" s="82">
        <v>18.670000000000002</v>
      </c>
      <c r="H168" s="260" t="s">
        <v>125</v>
      </c>
      <c r="I168" s="83">
        <v>2802555000</v>
      </c>
      <c r="J168" s="225">
        <f t="shared" ref="J168:J179" si="47">(I168/$I$180)</f>
        <v>0.37378571317610271</v>
      </c>
      <c r="K168" s="82">
        <v>18.71</v>
      </c>
      <c r="L168" s="82">
        <v>18.91</v>
      </c>
      <c r="M168" s="260" t="s">
        <v>125</v>
      </c>
      <c r="N168" s="86">
        <f>((I168-D168)/D168)</f>
        <v>0</v>
      </c>
      <c r="O168" s="86">
        <f t="shared" ref="O168:O179" si="48">((L168-G168)/G168)</f>
        <v>1.2854847348687649E-2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1">
        <v>2</v>
      </c>
      <c r="B169" s="262" t="s">
        <v>34</v>
      </c>
      <c r="C169" s="356" t="s">
        <v>67</v>
      </c>
      <c r="D169" s="83">
        <v>374046407.26999998</v>
      </c>
      <c r="E169" s="225">
        <f t="shared" si="46"/>
        <v>5.0390452789037185E-2</v>
      </c>
      <c r="F169" s="82">
        <v>4.34</v>
      </c>
      <c r="G169" s="82">
        <v>4.4400000000000004</v>
      </c>
      <c r="H169" s="260" t="s">
        <v>125</v>
      </c>
      <c r="I169" s="83">
        <v>376602533.06</v>
      </c>
      <c r="J169" s="225">
        <f t="shared" si="47"/>
        <v>5.0228682899625121E-2</v>
      </c>
      <c r="K169" s="82">
        <v>4.3600000000000003</v>
      </c>
      <c r="L169" s="82">
        <v>4.46</v>
      </c>
      <c r="M169" s="260" t="s">
        <v>125</v>
      </c>
      <c r="N169" s="86">
        <f t="shared" ref="N169:N179" si="50">((I169-D169)/D169)</f>
        <v>6.8337129840547271E-3</v>
      </c>
      <c r="O169" s="86">
        <f t="shared" si="48"/>
        <v>4.5045045045044082E-3</v>
      </c>
      <c r="P169" s="265" t="e">
        <f t="shared" si="49"/>
        <v>#VALUE!</v>
      </c>
      <c r="R169" s="218"/>
    </row>
    <row r="170" spans="1:18" s="138" customFormat="1" ht="12" customHeight="1">
      <c r="A170" s="351">
        <v>3</v>
      </c>
      <c r="B170" s="262" t="s">
        <v>34</v>
      </c>
      <c r="C170" s="356" t="s">
        <v>56</v>
      </c>
      <c r="D170" s="83">
        <v>144328433.91999999</v>
      </c>
      <c r="E170" s="225">
        <f t="shared" si="46"/>
        <v>1.9443510201427185E-2</v>
      </c>
      <c r="F170" s="82">
        <v>5.58</v>
      </c>
      <c r="G170" s="82">
        <v>5.68</v>
      </c>
      <c r="H170" s="260" t="s">
        <v>125</v>
      </c>
      <c r="I170" s="83">
        <v>149464677.12</v>
      </c>
      <c r="J170" s="225">
        <f t="shared" si="47"/>
        <v>1.9934581455826956E-2</v>
      </c>
      <c r="K170" s="82">
        <v>5.76</v>
      </c>
      <c r="L170" s="82">
        <v>5.86</v>
      </c>
      <c r="M170" s="260" t="s">
        <v>125</v>
      </c>
      <c r="N170" s="86">
        <f t="shared" si="50"/>
        <v>3.5587188612099772E-2</v>
      </c>
      <c r="O170" s="86">
        <f t="shared" si="48"/>
        <v>3.1690140845070533E-2</v>
      </c>
      <c r="P170" s="265" t="e">
        <f t="shared" si="49"/>
        <v>#VALUE!</v>
      </c>
      <c r="R170" s="218"/>
    </row>
    <row r="171" spans="1:18" s="138" customFormat="1" ht="12" customHeight="1">
      <c r="A171" s="351">
        <v>4</v>
      </c>
      <c r="B171" s="262" t="s">
        <v>34</v>
      </c>
      <c r="C171" s="356" t="s">
        <v>57</v>
      </c>
      <c r="D171" s="83">
        <v>221688574.38</v>
      </c>
      <c r="E171" s="225">
        <f t="shared" si="46"/>
        <v>2.9865245124786704E-2</v>
      </c>
      <c r="F171" s="82">
        <v>21.29</v>
      </c>
      <c r="G171" s="82">
        <v>21.49</v>
      </c>
      <c r="H171" s="260" t="s">
        <v>125</v>
      </c>
      <c r="I171" s="83">
        <v>228951875.25</v>
      </c>
      <c r="J171" s="225">
        <f t="shared" si="47"/>
        <v>3.0536042994099077E-2</v>
      </c>
      <c r="K171" s="82">
        <v>21.64</v>
      </c>
      <c r="L171" s="82">
        <v>21.84</v>
      </c>
      <c r="M171" s="260" t="s">
        <v>125</v>
      </c>
      <c r="N171" s="86">
        <f t="shared" si="50"/>
        <v>3.2763532763532784E-2</v>
      </c>
      <c r="O171" s="86">
        <f t="shared" si="48"/>
        <v>1.6286644951140131E-2</v>
      </c>
      <c r="P171" s="265" t="e">
        <f t="shared" si="49"/>
        <v>#VALUE!</v>
      </c>
      <c r="R171" s="218"/>
    </row>
    <row r="172" spans="1:18" s="138" customFormat="1" ht="12" customHeight="1">
      <c r="A172" s="351">
        <v>5</v>
      </c>
      <c r="B172" s="262" t="s">
        <v>34</v>
      </c>
      <c r="C172" s="356" t="s">
        <v>101</v>
      </c>
      <c r="D172" s="83">
        <v>690095974.76999998</v>
      </c>
      <c r="E172" s="225">
        <f t="shared" si="46"/>
        <v>9.2967738656692916E-2</v>
      </c>
      <c r="F172" s="82">
        <v>167.15</v>
      </c>
      <c r="G172" s="82">
        <v>169.15</v>
      </c>
      <c r="H172" s="260" t="s">
        <v>125</v>
      </c>
      <c r="I172" s="83">
        <v>690095974.76999998</v>
      </c>
      <c r="J172" s="225">
        <f t="shared" si="47"/>
        <v>9.2040304682463756E-2</v>
      </c>
      <c r="K172" s="82">
        <v>166.67</v>
      </c>
      <c r="L172" s="82">
        <v>168.67</v>
      </c>
      <c r="M172" s="260" t="s">
        <v>125</v>
      </c>
      <c r="N172" s="86">
        <f t="shared" si="50"/>
        <v>0</v>
      </c>
      <c r="O172" s="86">
        <f t="shared" si="48"/>
        <v>-2.8377180017736814E-3</v>
      </c>
      <c r="P172" s="265" t="e">
        <f t="shared" si="49"/>
        <v>#VALUE!</v>
      </c>
      <c r="R172" s="218"/>
    </row>
    <row r="173" spans="1:18" s="138" customFormat="1" ht="12" customHeight="1">
      <c r="A173" s="351">
        <v>6</v>
      </c>
      <c r="B173" s="262" t="s">
        <v>36</v>
      </c>
      <c r="C173" s="356" t="s">
        <v>37</v>
      </c>
      <c r="D173" s="83">
        <v>483080783</v>
      </c>
      <c r="E173" s="225">
        <f t="shared" si="46"/>
        <v>6.5079249301494349E-2</v>
      </c>
      <c r="F173" s="82">
        <v>8449.9</v>
      </c>
      <c r="G173" s="82">
        <v>8449.9</v>
      </c>
      <c r="H173" s="260" t="s">
        <v>125</v>
      </c>
      <c r="I173" s="83">
        <v>500237500</v>
      </c>
      <c r="J173" s="225">
        <f t="shared" si="47"/>
        <v>6.6718273395145022E-2</v>
      </c>
      <c r="K173" s="82">
        <v>8750</v>
      </c>
      <c r="L173" s="82">
        <v>8750</v>
      </c>
      <c r="M173" s="260" t="s">
        <v>125</v>
      </c>
      <c r="N173" s="86">
        <f t="shared" si="50"/>
        <v>3.5515213197789323E-2</v>
      </c>
      <c r="O173" s="86">
        <f t="shared" si="48"/>
        <v>3.5515213197789365E-2</v>
      </c>
      <c r="P173" s="265" t="e">
        <f t="shared" si="49"/>
        <v>#VALUE!</v>
      </c>
      <c r="R173" s="218"/>
    </row>
    <row r="174" spans="1:18" s="138" customFormat="1" ht="12" customHeight="1">
      <c r="A174" s="351">
        <v>7</v>
      </c>
      <c r="B174" s="262" t="s">
        <v>28</v>
      </c>
      <c r="C174" s="356" t="s">
        <v>105</v>
      </c>
      <c r="D174" s="83">
        <v>481211044.82999998</v>
      </c>
      <c r="E174" s="225">
        <f t="shared" si="46"/>
        <v>6.4827363569798929E-2</v>
      </c>
      <c r="F174" s="82">
        <v>14.41</v>
      </c>
      <c r="G174" s="82">
        <v>14.41</v>
      </c>
      <c r="H174" s="260">
        <v>2.7900000000000001E-2</v>
      </c>
      <c r="I174" s="83">
        <v>484807913.77999997</v>
      </c>
      <c r="J174" s="225">
        <f t="shared" si="47"/>
        <v>6.4660380190817227E-2</v>
      </c>
      <c r="K174" s="82">
        <v>14.52</v>
      </c>
      <c r="L174" s="82">
        <v>14.52</v>
      </c>
      <c r="M174" s="260">
        <v>3.56E-2</v>
      </c>
      <c r="N174" s="86">
        <f t="shared" si="50"/>
        <v>7.4746184416250739E-3</v>
      </c>
      <c r="O174" s="86">
        <f t="shared" si="48"/>
        <v>7.6335877862595027E-3</v>
      </c>
      <c r="P174" s="265">
        <f t="shared" si="49"/>
        <v>7.6999999999999985E-3</v>
      </c>
      <c r="R174" s="218"/>
    </row>
    <row r="175" spans="1:18" s="138" customFormat="1" ht="12" customHeight="1">
      <c r="A175" s="351">
        <v>8</v>
      </c>
      <c r="B175" s="262" t="s">
        <v>44</v>
      </c>
      <c r="C175" s="356" t="s">
        <v>45</v>
      </c>
      <c r="D175" s="83">
        <v>481068184.07999998</v>
      </c>
      <c r="E175" s="225">
        <f t="shared" si="46"/>
        <v>6.4808117781740643E-2</v>
      </c>
      <c r="F175" s="82">
        <v>55</v>
      </c>
      <c r="G175" s="82">
        <v>55</v>
      </c>
      <c r="H175" s="260">
        <v>6.3700000000000007E-2</v>
      </c>
      <c r="I175" s="83">
        <v>489486916.11000001</v>
      </c>
      <c r="J175" s="225">
        <f t="shared" si="47"/>
        <v>6.5284433678749393E-2</v>
      </c>
      <c r="K175" s="82">
        <v>55</v>
      </c>
      <c r="L175" s="82">
        <v>55</v>
      </c>
      <c r="M175" s="260">
        <v>8.2299999999999998E-2</v>
      </c>
      <c r="N175" s="86">
        <f t="shared" si="50"/>
        <v>1.7500080671724542E-2</v>
      </c>
      <c r="O175" s="86">
        <f t="shared" si="48"/>
        <v>0</v>
      </c>
      <c r="P175" s="265">
        <f t="shared" si="49"/>
        <v>1.8599999999999992E-2</v>
      </c>
      <c r="R175" s="218"/>
    </row>
    <row r="176" spans="1:18" s="138" customFormat="1" ht="12" customHeight="1">
      <c r="A176" s="351">
        <v>9</v>
      </c>
      <c r="B176" s="262" t="s">
        <v>44</v>
      </c>
      <c r="C176" s="356" t="s">
        <v>103</v>
      </c>
      <c r="D176" s="83">
        <v>752437219.47000003</v>
      </c>
      <c r="E176" s="225">
        <f t="shared" si="46"/>
        <v>0.10136617127577056</v>
      </c>
      <c r="F176" s="82">
        <v>53.9</v>
      </c>
      <c r="G176" s="82">
        <v>53.9</v>
      </c>
      <c r="H176" s="260">
        <v>5.6099999999999997E-2</v>
      </c>
      <c r="I176" s="83">
        <v>767863315.74000001</v>
      </c>
      <c r="J176" s="225">
        <f t="shared" si="47"/>
        <v>0.10241238337718361</v>
      </c>
      <c r="K176" s="82">
        <v>53.9</v>
      </c>
      <c r="L176" s="82">
        <v>53.9</v>
      </c>
      <c r="M176" s="260">
        <v>7.7799999999999994E-2</v>
      </c>
      <c r="N176" s="86">
        <f>((I176-D176)/D176)</f>
        <v>2.0501506133449615E-2</v>
      </c>
      <c r="O176" s="86">
        <f t="shared" si="48"/>
        <v>0</v>
      </c>
      <c r="P176" s="265">
        <f t="shared" si="49"/>
        <v>2.1699999999999997E-2</v>
      </c>
      <c r="R176" s="218"/>
    </row>
    <row r="177" spans="1:18" s="138" customFormat="1" ht="12" customHeight="1">
      <c r="A177" s="351">
        <v>10</v>
      </c>
      <c r="B177" s="262" t="s">
        <v>96</v>
      </c>
      <c r="C177" s="356" t="s">
        <v>263</v>
      </c>
      <c r="D177" s="83">
        <v>573546114.15999985</v>
      </c>
      <c r="E177" s="225">
        <f t="shared" si="46"/>
        <v>7.7266477704872744E-2</v>
      </c>
      <c r="F177" s="82">
        <v>128.24169880968864</v>
      </c>
      <c r="G177" s="82">
        <v>129.07530418813994</v>
      </c>
      <c r="H177" s="260" t="s">
        <v>125</v>
      </c>
      <c r="I177" s="83">
        <v>577746045.18028152</v>
      </c>
      <c r="J177" s="225">
        <f t="shared" si="47"/>
        <v>7.7055835668661046E-2</v>
      </c>
      <c r="K177" s="82">
        <v>130.02048951958625</v>
      </c>
      <c r="L177" s="82">
        <v>130.91921814560595</v>
      </c>
      <c r="M177" s="260" t="s">
        <v>125</v>
      </c>
      <c r="N177" s="86">
        <f>((I177-D177)/D177)</f>
        <v>7.322743396898047E-3</v>
      </c>
      <c r="O177" s="86">
        <f t="shared" si="48"/>
        <v>1.4285567398534493E-2</v>
      </c>
      <c r="P177" s="265" t="e">
        <f t="shared" si="49"/>
        <v>#VALUE!</v>
      </c>
      <c r="R177" s="218"/>
    </row>
    <row r="178" spans="1:18" s="138" customFormat="1" ht="12" customHeight="1">
      <c r="A178" s="351">
        <v>11</v>
      </c>
      <c r="B178" s="262" t="s">
        <v>61</v>
      </c>
      <c r="C178" s="356" t="s">
        <v>203</v>
      </c>
      <c r="D178" s="83">
        <v>238812820.49000001</v>
      </c>
      <c r="E178" s="225">
        <f t="shared" si="46"/>
        <v>3.2172174153865543E-2</v>
      </c>
      <c r="F178" s="82">
        <v>22.48</v>
      </c>
      <c r="G178" s="82">
        <v>22.58</v>
      </c>
      <c r="H178" s="260" t="s">
        <v>125</v>
      </c>
      <c r="I178" s="83">
        <v>245580830.30000001</v>
      </c>
      <c r="J178" s="225">
        <f t="shared" si="47"/>
        <v>3.2753899850695149E-2</v>
      </c>
      <c r="K178" s="82">
        <v>22.28</v>
      </c>
      <c r="L178" s="82">
        <v>22.38</v>
      </c>
      <c r="M178" s="260" t="s">
        <v>125</v>
      </c>
      <c r="N178" s="86">
        <f>((I178-D178)/D178)</f>
        <v>2.8340228117206146E-2</v>
      </c>
      <c r="O178" s="86">
        <f t="shared" si="48"/>
        <v>-8.8573959255978437E-3</v>
      </c>
      <c r="P178" s="265" t="e">
        <f t="shared" si="49"/>
        <v>#VALUE!</v>
      </c>
      <c r="R178" s="218"/>
    </row>
    <row r="179" spans="1:18" s="138" customFormat="1" ht="12" customHeight="1">
      <c r="A179" s="351">
        <v>12</v>
      </c>
      <c r="B179" s="262" t="s">
        <v>61</v>
      </c>
      <c r="C179" s="356" t="s">
        <v>204</v>
      </c>
      <c r="D179" s="83">
        <v>180091266.09999999</v>
      </c>
      <c r="E179" s="225">
        <f t="shared" si="46"/>
        <v>2.4261375769823693E-2</v>
      </c>
      <c r="F179" s="82">
        <v>20.8</v>
      </c>
      <c r="G179" s="82">
        <v>20.9</v>
      </c>
      <c r="H179" s="260" t="s">
        <v>125</v>
      </c>
      <c r="I179" s="83">
        <v>184365896.90000001</v>
      </c>
      <c r="J179" s="225">
        <f t="shared" si="47"/>
        <v>2.4589468630631092E-2</v>
      </c>
      <c r="K179" s="82">
        <v>21.46</v>
      </c>
      <c r="L179" s="82">
        <v>21.56</v>
      </c>
      <c r="M179" s="260" t="s">
        <v>125</v>
      </c>
      <c r="N179" s="86">
        <f t="shared" si="50"/>
        <v>2.3735913976119311E-2</v>
      </c>
      <c r="O179" s="86">
        <f t="shared" si="48"/>
        <v>3.1578947368421061E-2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7422961822.4700003</v>
      </c>
      <c r="E180" s="304"/>
      <c r="F180" s="85"/>
      <c r="G180" s="77"/>
      <c r="H180" s="305"/>
      <c r="I180" s="85">
        <f>SUM(I168:I179)</f>
        <v>7497758478.2102804</v>
      </c>
      <c r="J180" s="275"/>
      <c r="K180" s="274"/>
      <c r="L180" s="82"/>
      <c r="M180" s="270"/>
      <c r="N180" s="86">
        <f>((I180-D180)/D180)</f>
        <v>1.0076389658082798E-2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1508363001779.752</v>
      </c>
      <c r="E181" s="308"/>
      <c r="F181" s="308"/>
      <c r="G181" s="309"/>
      <c r="H181" s="310"/>
      <c r="I181" s="308">
        <f>SUM(I156,I163,I180)</f>
        <v>1503366088214.6868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1.0076389658082798E-2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6 H136" name="Yield_1_1_2"/>
    <protectedRange password="CADF" sqref="K76 F76" name="BidOffer Prices_2_1_1_1_1_1_1_1_2"/>
    <protectedRange password="CADF" sqref="L76 G76" name="BidOffer Prices_2_1_1_1_1_1_1_1_3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</protectedRanges>
  <mergeCells count="42">
    <mergeCell ref="A145:P145"/>
    <mergeCell ref="A146:P146"/>
    <mergeCell ref="A139:P139"/>
    <mergeCell ref="A114:P114"/>
    <mergeCell ref="A107:P107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</mergeCells>
  <pageMargins left="0.44" right="0.49" top="0.17" bottom="0.69" header="0.33" footer="0.55000000000000004"/>
  <pageSetup paperSize="9" scale="98" orientation="landscape" r:id="rId1"/>
  <rowBreaks count="3" manualBreakCount="3">
    <brk id="87" max="40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16092800535.040001</v>
      </c>
      <c r="G7" s="126"/>
    </row>
    <row r="8" spans="1:7">
      <c r="E8" s="226" t="s">
        <v>49</v>
      </c>
      <c r="F8" s="125">
        <f>'NAV Trend'!J3</f>
        <v>611539800293.32898</v>
      </c>
      <c r="G8" s="126"/>
    </row>
    <row r="9" spans="1:7">
      <c r="A9" s="126"/>
      <c r="B9" s="126"/>
      <c r="E9" s="226" t="s">
        <v>215</v>
      </c>
      <c r="F9" s="125">
        <f>'NAV Trend'!J4</f>
        <v>418373146632.8299</v>
      </c>
      <c r="G9" s="126"/>
    </row>
    <row r="10" spans="1:7">
      <c r="A10" s="408"/>
      <c r="B10" s="408"/>
      <c r="E10" s="226" t="s">
        <v>217</v>
      </c>
      <c r="F10" s="125">
        <f>'NAV Trend'!J5</f>
        <v>267709316021.45117</v>
      </c>
      <c r="G10" s="126"/>
    </row>
    <row r="11" spans="1:7">
      <c r="A11" s="119"/>
      <c r="B11" s="119"/>
      <c r="E11" s="226" t="s">
        <v>239</v>
      </c>
      <c r="F11" s="125">
        <f>'NAV Trend'!J6</f>
        <v>45561513237.440002</v>
      </c>
      <c r="G11" s="126"/>
    </row>
    <row r="12" spans="1:7">
      <c r="A12" s="120"/>
      <c r="B12" s="121"/>
      <c r="E12" s="226" t="s">
        <v>68</v>
      </c>
      <c r="F12" s="125">
        <f>'NAV Trend'!J7</f>
        <v>30448572798.546356</v>
      </c>
      <c r="G12" s="126"/>
    </row>
    <row r="13" spans="1:7">
      <c r="A13" s="120"/>
      <c r="B13" s="121"/>
      <c r="E13" s="226" t="s">
        <v>74</v>
      </c>
      <c r="F13" s="125">
        <f>'NAV Trend'!J8</f>
        <v>2793931388.2800002</v>
      </c>
      <c r="G13" s="126"/>
    </row>
    <row r="14" spans="1:7">
      <c r="A14" s="120"/>
      <c r="B14" s="121"/>
      <c r="E14" s="226" t="s">
        <v>231</v>
      </c>
      <c r="F14" s="227">
        <f>'NAV Trend'!J9</f>
        <v>18400657934.489998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09" t="s">
        <v>270</v>
      </c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44624</v>
      </c>
      <c r="D1" s="104">
        <v>44631</v>
      </c>
      <c r="E1" s="104">
        <v>44638</v>
      </c>
      <c r="F1" s="104">
        <v>44645</v>
      </c>
      <c r="G1" s="104">
        <v>44652</v>
      </c>
      <c r="H1" s="104">
        <v>44659</v>
      </c>
      <c r="I1" s="104">
        <v>44665</v>
      </c>
      <c r="J1" s="104">
        <v>44673</v>
      </c>
    </row>
    <row r="2" spans="2:24" s="134" customFormat="1">
      <c r="B2" s="105" t="s">
        <v>0</v>
      </c>
      <c r="C2" s="106">
        <v>15515964913.440001</v>
      </c>
      <c r="D2" s="106">
        <v>15742938652.880005</v>
      </c>
      <c r="E2" s="106">
        <v>15750311315.689997</v>
      </c>
      <c r="F2" s="106">
        <v>15663840381.52</v>
      </c>
      <c r="G2" s="106">
        <v>15481213029.603739</v>
      </c>
      <c r="H2" s="106">
        <v>15540377895.869999</v>
      </c>
      <c r="I2" s="106">
        <v>15823233457.569998</v>
      </c>
      <c r="J2" s="106">
        <v>16092800535.040001</v>
      </c>
    </row>
    <row r="3" spans="2:24" s="134" customFormat="1">
      <c r="B3" s="105" t="s">
        <v>49</v>
      </c>
      <c r="C3" s="108">
        <v>602088322317.36926</v>
      </c>
      <c r="D3" s="108">
        <v>610707740903.56982</v>
      </c>
      <c r="E3" s="108">
        <v>616880768001.80847</v>
      </c>
      <c r="F3" s="108">
        <v>618846705047.34998</v>
      </c>
      <c r="G3" s="108">
        <v>623114112790.91663</v>
      </c>
      <c r="H3" s="108">
        <v>622984208577.57007</v>
      </c>
      <c r="I3" s="108">
        <v>622913275884.20752</v>
      </c>
      <c r="J3" s="108">
        <v>611539800293.32898</v>
      </c>
    </row>
    <row r="4" spans="2:24" s="134" customFormat="1">
      <c r="B4" s="105" t="s">
        <v>215</v>
      </c>
      <c r="C4" s="106">
        <v>402769523344.92004</v>
      </c>
      <c r="D4" s="106">
        <v>409918332066.03015</v>
      </c>
      <c r="E4" s="106">
        <v>420561975893.18994</v>
      </c>
      <c r="F4" s="106">
        <v>418300153052.87012</v>
      </c>
      <c r="G4" s="106">
        <v>411551434238.40009</v>
      </c>
      <c r="H4" s="106">
        <v>412217464970.89996</v>
      </c>
      <c r="I4" s="106">
        <v>413868142741.87</v>
      </c>
      <c r="J4" s="106">
        <v>418373146632.8299</v>
      </c>
    </row>
    <row r="5" spans="2:24" s="134" customFormat="1">
      <c r="B5" s="105" t="s">
        <v>217</v>
      </c>
      <c r="C5" s="108">
        <v>265870425351.5769</v>
      </c>
      <c r="D5" s="108">
        <v>264922325413.63831</v>
      </c>
      <c r="E5" s="108">
        <v>265560571429.29544</v>
      </c>
      <c r="F5" s="108">
        <v>261629244953.66977</v>
      </c>
      <c r="G5" s="108">
        <v>262808919645.57141</v>
      </c>
      <c r="H5" s="108">
        <v>265560627351.42041</v>
      </c>
      <c r="I5" s="108">
        <v>266521069013.38223</v>
      </c>
      <c r="J5" s="108">
        <v>267709316021.45117</v>
      </c>
    </row>
    <row r="6" spans="2:24" s="134" customFormat="1">
      <c r="B6" s="105" t="s">
        <v>240</v>
      </c>
      <c r="C6" s="106">
        <v>50141442905.93</v>
      </c>
      <c r="D6" s="106">
        <v>50114329840.059998</v>
      </c>
      <c r="E6" s="106">
        <v>50537732107.809998</v>
      </c>
      <c r="F6" s="106">
        <v>50587187904.150002</v>
      </c>
      <c r="G6" s="106">
        <v>50624731167.880005</v>
      </c>
      <c r="H6" s="106">
        <v>45590827247.830002</v>
      </c>
      <c r="I6" s="106">
        <v>45478625907.349998</v>
      </c>
      <c r="J6" s="106">
        <v>45561513237.440002</v>
      </c>
    </row>
    <row r="7" spans="2:24" s="134" customFormat="1">
      <c r="B7" s="105" t="s">
        <v>255</v>
      </c>
      <c r="C7" s="107">
        <v>29795135699.640293</v>
      </c>
      <c r="D7" s="107">
        <v>29969826835.535515</v>
      </c>
      <c r="E7" s="107">
        <v>30011167158.200005</v>
      </c>
      <c r="F7" s="107">
        <v>29936543532.98</v>
      </c>
      <c r="G7" s="107">
        <v>29743326960.750423</v>
      </c>
      <c r="H7" s="107">
        <v>29831295472.480007</v>
      </c>
      <c r="I7" s="107">
        <v>30263933632.202248</v>
      </c>
      <c r="J7" s="107">
        <v>30448572798.546356</v>
      </c>
    </row>
    <row r="8" spans="2:24" s="350" customFormat="1">
      <c r="B8" s="105" t="s">
        <v>74</v>
      </c>
      <c r="C8" s="106">
        <v>2651660899.1099997</v>
      </c>
      <c r="D8" s="106">
        <v>2706121776.4899998</v>
      </c>
      <c r="E8" s="106">
        <v>2706374081.4699998</v>
      </c>
      <c r="F8" s="106">
        <v>2725121827.4500003</v>
      </c>
      <c r="G8" s="106">
        <v>2690257824.9499998</v>
      </c>
      <c r="H8" s="106">
        <v>2719722819.02</v>
      </c>
      <c r="I8" s="106">
        <v>2767923623.1599998</v>
      </c>
      <c r="J8" s="106">
        <v>2793931388.2800002</v>
      </c>
    </row>
    <row r="9" spans="2:24">
      <c r="B9" s="105" t="s">
        <v>231</v>
      </c>
      <c r="C9" s="106">
        <v>18159935796.550465</v>
      </c>
      <c r="D9" s="106">
        <v>18065510874.770004</v>
      </c>
      <c r="E9" s="106">
        <v>18037122973.889999</v>
      </c>
      <c r="F9" s="106">
        <v>18057949258.940002</v>
      </c>
      <c r="G9" s="363">
        <v>18131263619.82</v>
      </c>
      <c r="H9" s="363">
        <v>18108011918.550003</v>
      </c>
      <c r="I9" s="363">
        <v>18372893373.57</v>
      </c>
      <c r="J9" s="363">
        <v>18400657934.489998</v>
      </c>
      <c r="K9" s="113"/>
    </row>
    <row r="10" spans="2:24" s="2" customFormat="1">
      <c r="B10" s="109" t="s">
        <v>1</v>
      </c>
      <c r="C10" s="110">
        <f t="shared" ref="C10:G10" si="0">SUM(C2:C9)</f>
        <v>1386992411228.5371</v>
      </c>
      <c r="D10" s="110">
        <f t="shared" si="0"/>
        <v>1402147126362.9736</v>
      </c>
      <c r="E10" s="110">
        <f t="shared" si="0"/>
        <v>1420046022961.3538</v>
      </c>
      <c r="F10" s="110">
        <f t="shared" si="0"/>
        <v>1415746745958.9297</v>
      </c>
      <c r="G10" s="110">
        <f t="shared" si="0"/>
        <v>1414145259277.8921</v>
      </c>
      <c r="H10" s="110">
        <f t="shared" ref="H10:I10" si="1">SUM(H2:H9)</f>
        <v>1412552536253.6406</v>
      </c>
      <c r="I10" s="110">
        <f t="shared" si="1"/>
        <v>1416009097633.312</v>
      </c>
      <c r="J10" s="110">
        <f t="shared" ref="J10" si="2">SUM(J2:J9)</f>
        <v>1410919738841.4065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1394569768795.7554</v>
      </c>
      <c r="E12" s="98">
        <f t="shared" si="3"/>
        <v>1411096574662.1636</v>
      </c>
      <c r="F12" s="98">
        <f t="shared" si="3"/>
        <v>1417896384460.1416</v>
      </c>
      <c r="G12" s="98">
        <f t="shared" si="3"/>
        <v>1414946002618.4109</v>
      </c>
      <c r="H12" s="98">
        <f>(G10+H10)/2</f>
        <v>1413348897765.7664</v>
      </c>
      <c r="I12" s="98">
        <f t="shared" si="3"/>
        <v>1414280816943.4763</v>
      </c>
      <c r="J12" s="98">
        <f t="shared" si="3"/>
        <v>1413464418237.3594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2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J94" sqref="AJ94"/>
    </sheetView>
  </sheetViews>
  <sheetFormatPr defaultColWidth="8.85546875" defaultRowHeight="15"/>
  <cols>
    <col min="1" max="1" width="37.140625" customWidth="1"/>
    <col min="2" max="2" width="18.42578125" style="350" customWidth="1"/>
    <col min="3" max="3" width="9.28515625" style="350" customWidth="1"/>
    <col min="4" max="4" width="18.140625" style="350" customWidth="1"/>
    <col min="5" max="7" width="9.28515625" style="350" customWidth="1"/>
    <col min="8" max="8" width="18" style="350" customWidth="1"/>
    <col min="9" max="11" width="9.28515625" style="350" customWidth="1"/>
    <col min="12" max="12" width="16.7109375" style="350" customWidth="1"/>
    <col min="13" max="15" width="9.28515625" style="350" customWidth="1"/>
    <col min="16" max="16" width="18.28515625" style="350" customWidth="1"/>
    <col min="17" max="17" width="9.85546875" style="350" customWidth="1"/>
    <col min="18" max="19" width="9.28515625" style="350" customWidth="1"/>
    <col min="20" max="20" width="19" style="350" customWidth="1"/>
    <col min="21" max="21" width="10" style="350" customWidth="1"/>
    <col min="22" max="23" width="9.28515625" style="350" customWidth="1"/>
    <col min="24" max="24" width="18.7109375" style="350" customWidth="1"/>
    <col min="25" max="27" width="9.28515625" style="350" customWidth="1"/>
    <col min="28" max="28" width="18.42578125" style="366" customWidth="1"/>
    <col min="29" max="31" width="9.28515625" style="366" customWidth="1"/>
    <col min="32" max="32" width="19.42578125" style="366" customWidth="1"/>
    <col min="33" max="35" width="9.28515625" style="366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0" t="s">
        <v>79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2"/>
    </row>
    <row r="2" spans="1:49" ht="30.75" customHeight="1">
      <c r="A2" s="232"/>
      <c r="B2" s="413" t="s">
        <v>253</v>
      </c>
      <c r="C2" s="413"/>
      <c r="D2" s="413" t="s">
        <v>254</v>
      </c>
      <c r="E2" s="413"/>
      <c r="F2" s="413" t="s">
        <v>70</v>
      </c>
      <c r="G2" s="413"/>
      <c r="H2" s="413" t="s">
        <v>256</v>
      </c>
      <c r="I2" s="413"/>
      <c r="J2" s="413" t="s">
        <v>70</v>
      </c>
      <c r="K2" s="413"/>
      <c r="L2" s="413" t="s">
        <v>257</v>
      </c>
      <c r="M2" s="413"/>
      <c r="N2" s="413" t="s">
        <v>70</v>
      </c>
      <c r="O2" s="413"/>
      <c r="P2" s="413" t="s">
        <v>258</v>
      </c>
      <c r="Q2" s="413"/>
      <c r="R2" s="413" t="s">
        <v>70</v>
      </c>
      <c r="S2" s="413"/>
      <c r="T2" s="413" t="s">
        <v>262</v>
      </c>
      <c r="U2" s="413"/>
      <c r="V2" s="413" t="s">
        <v>70</v>
      </c>
      <c r="W2" s="413"/>
      <c r="X2" s="413" t="s">
        <v>264</v>
      </c>
      <c r="Y2" s="413"/>
      <c r="Z2" s="413" t="s">
        <v>70</v>
      </c>
      <c r="AA2" s="413"/>
      <c r="AB2" s="413" t="s">
        <v>266</v>
      </c>
      <c r="AC2" s="413"/>
      <c r="AD2" s="413" t="s">
        <v>70</v>
      </c>
      <c r="AE2" s="413"/>
      <c r="AF2" s="413" t="s">
        <v>269</v>
      </c>
      <c r="AG2" s="413"/>
      <c r="AH2" s="413" t="s">
        <v>70</v>
      </c>
      <c r="AI2" s="413"/>
      <c r="AJ2" s="413" t="s">
        <v>87</v>
      </c>
      <c r="AK2" s="413"/>
      <c r="AL2" s="413" t="s">
        <v>88</v>
      </c>
      <c r="AM2" s="413"/>
      <c r="AN2" s="413" t="s">
        <v>78</v>
      </c>
      <c r="AO2" s="414"/>
      <c r="AP2" s="17"/>
      <c r="AQ2" s="415" t="s">
        <v>92</v>
      </c>
      <c r="AR2" s="416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1" t="s">
        <v>66</v>
      </c>
      <c r="AG3" s="222" t="s">
        <v>4</v>
      </c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6921596638.1599998</v>
      </c>
      <c r="C5" s="71">
        <v>11408.02</v>
      </c>
      <c r="D5" s="80">
        <v>6888168357.6099997</v>
      </c>
      <c r="E5" s="71">
        <v>11363.06</v>
      </c>
      <c r="F5" s="26">
        <f t="shared" ref="F5:F19" si="0">((D5-B5)/B5)</f>
        <v>-4.8295620645826291E-3</v>
      </c>
      <c r="G5" s="26">
        <f t="shared" ref="G5:G19" si="1">((E5-C5)/C5)</f>
        <v>-3.9410870598053779E-3</v>
      </c>
      <c r="H5" s="80">
        <v>6941387179.3400002</v>
      </c>
      <c r="I5" s="71">
        <v>11576.71</v>
      </c>
      <c r="J5" s="26">
        <f t="shared" ref="J5:J19" si="2">((H5-D5)/D5)</f>
        <v>7.7261209318736698E-3</v>
      </c>
      <c r="K5" s="26">
        <f t="shared" ref="K5:K19" si="3">((I5-E5)/E5)</f>
        <v>1.8802153645232855E-2</v>
      </c>
      <c r="L5" s="80">
        <v>6984701227.8400002</v>
      </c>
      <c r="M5" s="71">
        <v>11642.58</v>
      </c>
      <c r="N5" s="26">
        <f t="shared" ref="N5:N19" si="4">((L5-H5)/H5)</f>
        <v>6.2399701069719583E-3</v>
      </c>
      <c r="O5" s="26">
        <f t="shared" ref="O5:O19" si="5">((M5-I5)/I5)</f>
        <v>5.6898721657535518E-3</v>
      </c>
      <c r="P5" s="80">
        <v>7021925387.1800003</v>
      </c>
      <c r="Q5" s="71">
        <v>11708.21</v>
      </c>
      <c r="R5" s="26">
        <f t="shared" ref="R5:R19" si="6">((P5-L5)/L5)</f>
        <v>5.3293846258777805E-3</v>
      </c>
      <c r="S5" s="26">
        <f t="shared" ref="S5:S19" si="7">((Q5-M5)/M5)</f>
        <v>5.637066698274712E-3</v>
      </c>
      <c r="T5" s="80">
        <v>6941483617.5500002</v>
      </c>
      <c r="U5" s="71">
        <v>11565.48</v>
      </c>
      <c r="V5" s="26">
        <f t="shared" ref="V5:V19" si="8">((T5-P5)/P5)</f>
        <v>-1.1455799541371298E-2</v>
      </c>
      <c r="W5" s="26">
        <f t="shared" ref="W5:W19" si="9">((U5-Q5)/Q5)</f>
        <v>-1.2190591046795332E-2</v>
      </c>
      <c r="X5" s="80">
        <v>6977327633.04</v>
      </c>
      <c r="Y5" s="71">
        <v>11633.27</v>
      </c>
      <c r="Z5" s="26">
        <f t="shared" ref="Z5:Z19" si="10">((X5-T5)/T5)</f>
        <v>5.1637398378894302E-3</v>
      </c>
      <c r="AA5" s="26">
        <f t="shared" ref="AA5:AA19" si="11">((Y5-U5)/U5)</f>
        <v>5.8614082597523735E-3</v>
      </c>
      <c r="AB5" s="80">
        <v>7107994867.6999998</v>
      </c>
      <c r="AC5" s="71">
        <v>11860.84</v>
      </c>
      <c r="AD5" s="26">
        <f t="shared" ref="AD5:AD19" si="12">((AB5-X5)/X5)</f>
        <v>1.8727404177101618E-2</v>
      </c>
      <c r="AE5" s="26">
        <f t="shared" ref="AE5:AE19" si="13">((AC5-Y5)/Y5)</f>
        <v>1.9561997615459771E-2</v>
      </c>
      <c r="AF5" s="80">
        <v>7231401994.1800003</v>
      </c>
      <c r="AG5" s="71">
        <v>12056.64</v>
      </c>
      <c r="AH5" s="26">
        <f t="shared" ref="AH5:AH19" si="14">((AF5-AB5)/AB5)</f>
        <v>1.736173545098978E-2</v>
      </c>
      <c r="AI5" s="26">
        <f t="shared" ref="AI5:AI19" si="15">((AG5-AC5)/AC5)</f>
        <v>1.6508105665365966E-2</v>
      </c>
      <c r="AJ5" s="27">
        <f>AVERAGE(F5,J5,N5,R5,V5,Z5,AD5,AH5)</f>
        <v>5.5328741905937891E-3</v>
      </c>
      <c r="AK5" s="27">
        <f>AVERAGE(G5,K5,O5,S5,W5,AA5,AE5,AI5)</f>
        <v>6.9911157429048149E-3</v>
      </c>
      <c r="AL5" s="28">
        <f>((AF5-D5)/D5)</f>
        <v>4.9829449390678515E-2</v>
      </c>
      <c r="AM5" s="28">
        <f>((AG5-E5)/E5)</f>
        <v>6.1038135854250525E-2</v>
      </c>
      <c r="AN5" s="29">
        <f>STDEV(F5,J5,N5,R5,V5,Z5,AD5,AH5)</f>
        <v>1.0110112933329217E-2</v>
      </c>
      <c r="AO5" s="87">
        <f>STDEV(G5,K5,O5,S5,W5,AA5,AE5,AI5)</f>
        <v>1.1214497254597555E-2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908219454.88999999</v>
      </c>
      <c r="C6" s="71">
        <v>1.85</v>
      </c>
      <c r="D6" s="80">
        <v>900538108.95000005</v>
      </c>
      <c r="E6" s="71">
        <v>1.84</v>
      </c>
      <c r="F6" s="26">
        <f t="shared" si="0"/>
        <v>-8.4575879746269841E-3</v>
      </c>
      <c r="G6" s="26">
        <f t="shared" si="1"/>
        <v>-5.40540540540541E-3</v>
      </c>
      <c r="H6" s="80">
        <v>904297196.47000003</v>
      </c>
      <c r="I6" s="71">
        <v>1.84</v>
      </c>
      <c r="J6" s="26">
        <f t="shared" si="2"/>
        <v>4.1742681210714802E-3</v>
      </c>
      <c r="K6" s="26">
        <f t="shared" si="3"/>
        <v>0</v>
      </c>
      <c r="L6" s="80">
        <v>902469057.57000005</v>
      </c>
      <c r="M6" s="71">
        <v>1.84</v>
      </c>
      <c r="N6" s="26">
        <f t="shared" si="4"/>
        <v>-2.0216129245299772E-3</v>
      </c>
      <c r="O6" s="26">
        <f t="shared" si="5"/>
        <v>0</v>
      </c>
      <c r="P6" s="80">
        <v>892171160.88999999</v>
      </c>
      <c r="Q6" s="71">
        <v>1.82</v>
      </c>
      <c r="R6" s="26">
        <f t="shared" si="6"/>
        <v>-1.1410803055927832E-2</v>
      </c>
      <c r="S6" s="26">
        <f t="shared" si="7"/>
        <v>-1.0869565217391313E-2</v>
      </c>
      <c r="T6" s="80">
        <v>884770340.08000004</v>
      </c>
      <c r="U6" s="71">
        <v>1.8</v>
      </c>
      <c r="V6" s="26">
        <f t="shared" si="8"/>
        <v>-8.2952925788557577E-3</v>
      </c>
      <c r="W6" s="26">
        <f t="shared" si="9"/>
        <v>-1.0989010989010999E-2</v>
      </c>
      <c r="X6" s="80">
        <v>881553824.23000002</v>
      </c>
      <c r="Y6" s="71">
        <v>1.8</v>
      </c>
      <c r="Z6" s="26">
        <f t="shared" si="10"/>
        <v>-3.6354245890625014E-3</v>
      </c>
      <c r="AA6" s="26">
        <f t="shared" si="11"/>
        <v>0</v>
      </c>
      <c r="AB6" s="80">
        <v>898617285.83000004</v>
      </c>
      <c r="AC6" s="71">
        <v>1.83</v>
      </c>
      <c r="AD6" s="26">
        <f t="shared" si="12"/>
        <v>1.935611999063612E-2</v>
      </c>
      <c r="AE6" s="26">
        <f t="shared" si="13"/>
        <v>1.666666666666668E-2</v>
      </c>
      <c r="AF6" s="80">
        <v>913207513.61000001</v>
      </c>
      <c r="AG6" s="71">
        <v>1.86</v>
      </c>
      <c r="AH6" s="26">
        <f t="shared" si="14"/>
        <v>1.6236308838109913E-2</v>
      </c>
      <c r="AI6" s="26">
        <f t="shared" si="15"/>
        <v>1.6393442622950834E-2</v>
      </c>
      <c r="AJ6" s="27">
        <f t="shared" ref="AJ6:AJ69" si="16">AVERAGE(F6,J6,N6,R6,V6,Z6,AD6,AH6)</f>
        <v>7.4324697835180748E-4</v>
      </c>
      <c r="AK6" s="27">
        <f t="shared" ref="AK6:AK69" si="17">AVERAGE(G6,K6,O6,S6,W6,AA6,AE6,AI6)</f>
        <v>7.2451595972622407E-4</v>
      </c>
      <c r="AL6" s="28">
        <f t="shared" ref="AL6:AL69" si="18">((AF6-D6)/D6)</f>
        <v>1.4068704626805973E-2</v>
      </c>
      <c r="AM6" s="28">
        <f t="shared" ref="AM6:AM69" si="19">((AG6-E6)/E6)</f>
        <v>1.0869565217391313E-2</v>
      </c>
      <c r="AN6" s="29">
        <f t="shared" ref="AN6:AN69" si="20">STDEV(F6,J6,N6,R6,V6,Z6,AD6,AH6)</f>
        <v>1.1582835959274786E-2</v>
      </c>
      <c r="AO6" s="87">
        <f t="shared" ref="AO6:AO69" si="21">STDEV(G6,K6,O6,S6,W6,AA6,AE6,AI6)</f>
        <v>1.0760029009062654E-2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261990514.16</v>
      </c>
      <c r="C7" s="71">
        <v>133.47999999999999</v>
      </c>
      <c r="D7" s="80">
        <v>264461493.69999999</v>
      </c>
      <c r="E7" s="71">
        <v>134.54</v>
      </c>
      <c r="F7" s="26">
        <f t="shared" si="0"/>
        <v>9.4315610926697206E-3</v>
      </c>
      <c r="G7" s="26">
        <f t="shared" si="1"/>
        <v>7.9412646089301944E-3</v>
      </c>
      <c r="H7" s="80">
        <v>259830396.44999999</v>
      </c>
      <c r="I7" s="71">
        <v>132.25</v>
      </c>
      <c r="J7" s="26">
        <f t="shared" si="2"/>
        <v>-1.7511423629987612E-2</v>
      </c>
      <c r="K7" s="26">
        <f t="shared" si="3"/>
        <v>-1.7020960309201666E-2</v>
      </c>
      <c r="L7" s="80">
        <v>259648319.97999999</v>
      </c>
      <c r="M7" s="71">
        <v>132.16</v>
      </c>
      <c r="N7" s="26">
        <f t="shared" si="4"/>
        <v>-7.0075123037052506E-4</v>
      </c>
      <c r="O7" s="26">
        <f t="shared" si="5"/>
        <v>-6.8052930056713349E-4</v>
      </c>
      <c r="P7" s="80">
        <v>257498363.06</v>
      </c>
      <c r="Q7" s="71">
        <v>130.97</v>
      </c>
      <c r="R7" s="26">
        <f t="shared" si="6"/>
        <v>-8.2802650915114427E-3</v>
      </c>
      <c r="S7" s="26">
        <f t="shared" si="7"/>
        <v>-9.0042372881355762E-3</v>
      </c>
      <c r="T7" s="80">
        <v>254531700.53999999</v>
      </c>
      <c r="U7" s="71">
        <v>129.58000000000001</v>
      </c>
      <c r="V7" s="26">
        <f t="shared" si="8"/>
        <v>-1.1521092735291467E-2</v>
      </c>
      <c r="W7" s="26">
        <f t="shared" si="9"/>
        <v>-1.0613117507826116E-2</v>
      </c>
      <c r="X7" s="80">
        <v>253947384.81</v>
      </c>
      <c r="Y7" s="71">
        <v>129.5</v>
      </c>
      <c r="Z7" s="26">
        <f t="shared" si="10"/>
        <v>-2.2956501243669774E-3</v>
      </c>
      <c r="AA7" s="26">
        <f t="shared" si="11"/>
        <v>-6.1737922518916878E-4</v>
      </c>
      <c r="AB7" s="80">
        <v>257305346.06</v>
      </c>
      <c r="AC7" s="71">
        <v>131.55000000000001</v>
      </c>
      <c r="AD7" s="26">
        <f t="shared" si="12"/>
        <v>1.3223058991185836E-2</v>
      </c>
      <c r="AE7" s="26">
        <f t="shared" si="13"/>
        <v>1.5830115830115919E-2</v>
      </c>
      <c r="AF7" s="80">
        <v>267270412.5</v>
      </c>
      <c r="AG7" s="71">
        <v>136.55000000000001</v>
      </c>
      <c r="AH7" s="26">
        <f t="shared" si="14"/>
        <v>3.8728563524196201E-2</v>
      </c>
      <c r="AI7" s="26">
        <f t="shared" si="15"/>
        <v>3.800836183960471E-2</v>
      </c>
      <c r="AJ7" s="27">
        <f t="shared" si="16"/>
        <v>2.6342500995654664E-3</v>
      </c>
      <c r="AK7" s="27">
        <f t="shared" si="17"/>
        <v>2.9804398309663956E-3</v>
      </c>
      <c r="AL7" s="28">
        <f t="shared" si="18"/>
        <v>1.0621277074031788E-2</v>
      </c>
      <c r="AM7" s="28">
        <f t="shared" si="19"/>
        <v>1.4939794856548384E-2</v>
      </c>
      <c r="AN7" s="29">
        <f t="shared" si="20"/>
        <v>1.7816126181518434E-2</v>
      </c>
      <c r="AO7" s="87">
        <f t="shared" si="21"/>
        <v>1.7612899360923702E-2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651886372.12</v>
      </c>
      <c r="C8" s="71">
        <v>18.899999999999999</v>
      </c>
      <c r="D8" s="80">
        <v>649975014.94000006</v>
      </c>
      <c r="E8" s="71">
        <v>18.989999999999998</v>
      </c>
      <c r="F8" s="26">
        <f t="shared" si="0"/>
        <v>-2.932040401126997E-3</v>
      </c>
      <c r="G8" s="26">
        <f t="shared" si="1"/>
        <v>4.7619047619047545E-3</v>
      </c>
      <c r="H8" s="80">
        <v>653012567.37</v>
      </c>
      <c r="I8" s="71">
        <v>18.989999999999998</v>
      </c>
      <c r="J8" s="26">
        <f t="shared" si="2"/>
        <v>4.6733372209397115E-3</v>
      </c>
      <c r="K8" s="26">
        <f t="shared" si="3"/>
        <v>0</v>
      </c>
      <c r="L8" s="80">
        <v>645613567.46000004</v>
      </c>
      <c r="M8" s="71">
        <v>18.670000000000002</v>
      </c>
      <c r="N8" s="26">
        <f t="shared" si="4"/>
        <v>-1.1330562809532665E-2</v>
      </c>
      <c r="O8" s="26">
        <f t="shared" si="5"/>
        <v>-1.685097419694559E-2</v>
      </c>
      <c r="P8" s="80">
        <v>637642744.95000005</v>
      </c>
      <c r="Q8" s="71">
        <v>18.43</v>
      </c>
      <c r="R8" s="26">
        <f t="shared" si="6"/>
        <v>-1.2346119895464922E-2</v>
      </c>
      <c r="S8" s="26">
        <f t="shared" si="7"/>
        <v>-1.285484734868784E-2</v>
      </c>
      <c r="T8" s="80">
        <v>636043747.48000002</v>
      </c>
      <c r="U8" s="71">
        <v>18.38</v>
      </c>
      <c r="V8" s="26">
        <f t="shared" si="8"/>
        <v>-2.5076698239943308E-3</v>
      </c>
      <c r="W8" s="26">
        <f t="shared" si="9"/>
        <v>-2.7129679869777922E-3</v>
      </c>
      <c r="X8" s="80">
        <v>637808214.50999999</v>
      </c>
      <c r="Y8" s="71">
        <v>18.09</v>
      </c>
      <c r="Z8" s="26">
        <f t="shared" si="10"/>
        <v>2.7741284101774053E-3</v>
      </c>
      <c r="AA8" s="26">
        <f t="shared" si="11"/>
        <v>-1.5778019586507028E-2</v>
      </c>
      <c r="AB8" s="80">
        <v>660921701.80999994</v>
      </c>
      <c r="AC8" s="71">
        <v>18.75</v>
      </c>
      <c r="AD8" s="26">
        <f t="shared" si="12"/>
        <v>3.6238930095557058E-2</v>
      </c>
      <c r="AE8" s="26">
        <f t="shared" si="13"/>
        <v>3.6484245439469327E-2</v>
      </c>
      <c r="AF8" s="80">
        <v>688311962.39999998</v>
      </c>
      <c r="AG8" s="71">
        <v>19.899999999999999</v>
      </c>
      <c r="AH8" s="26">
        <f t="shared" si="14"/>
        <v>4.1442519613123723E-2</v>
      </c>
      <c r="AI8" s="26">
        <f t="shared" si="15"/>
        <v>6.1333333333333261E-2</v>
      </c>
      <c r="AJ8" s="27">
        <f t="shared" si="16"/>
        <v>7.0015653012098725E-3</v>
      </c>
      <c r="AK8" s="27">
        <f t="shared" si="17"/>
        <v>6.7978343019486371E-3</v>
      </c>
      <c r="AL8" s="28">
        <f t="shared" si="18"/>
        <v>5.8982186359176972E-2</v>
      </c>
      <c r="AM8" s="28">
        <f t="shared" si="19"/>
        <v>4.791995787256452E-2</v>
      </c>
      <c r="AN8" s="29">
        <f t="shared" si="20"/>
        <v>2.0576674107030977E-2</v>
      </c>
      <c r="AO8" s="87">
        <f t="shared" si="21"/>
        <v>2.7906419639234629E-2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372762110.63</v>
      </c>
      <c r="C9" s="71">
        <v>179.54929999999999</v>
      </c>
      <c r="D9" s="80">
        <v>370190821.92000002</v>
      </c>
      <c r="E9" s="71">
        <v>178.43129999999999</v>
      </c>
      <c r="F9" s="26">
        <f t="shared" si="0"/>
        <v>-6.8979347328361239E-3</v>
      </c>
      <c r="G9" s="26">
        <f t="shared" si="1"/>
        <v>-6.2267020812667891E-3</v>
      </c>
      <c r="H9" s="80">
        <v>373350298.54000002</v>
      </c>
      <c r="I9" s="71">
        <v>180.01070000000001</v>
      </c>
      <c r="J9" s="26">
        <f t="shared" si="2"/>
        <v>8.5347243446321375E-3</v>
      </c>
      <c r="K9" s="26">
        <f t="shared" si="3"/>
        <v>8.8515860165790487E-3</v>
      </c>
      <c r="L9" s="80">
        <v>371821996.31</v>
      </c>
      <c r="M9" s="71">
        <v>179.37260000000001</v>
      </c>
      <c r="N9" s="26">
        <f t="shared" si="4"/>
        <v>-4.0934806694316326E-3</v>
      </c>
      <c r="O9" s="26">
        <f t="shared" si="5"/>
        <v>-3.5447892819705077E-3</v>
      </c>
      <c r="P9" s="80">
        <v>370465405.98000002</v>
      </c>
      <c r="Q9" s="71">
        <v>178.81569999999999</v>
      </c>
      <c r="R9" s="26">
        <f t="shared" si="6"/>
        <v>-3.6484940198883505E-3</v>
      </c>
      <c r="S9" s="26">
        <f t="shared" si="7"/>
        <v>-3.104710529924933E-3</v>
      </c>
      <c r="T9" s="80">
        <v>367332696.42000002</v>
      </c>
      <c r="U9" s="71">
        <v>177.46</v>
      </c>
      <c r="V9" s="26">
        <f t="shared" si="8"/>
        <v>-8.456145997527028E-3</v>
      </c>
      <c r="W9" s="26">
        <f t="shared" si="9"/>
        <v>-7.5815490474269581E-3</v>
      </c>
      <c r="X9" s="80">
        <v>370797650.86000001</v>
      </c>
      <c r="Y9" s="71">
        <v>179.18600000000001</v>
      </c>
      <c r="Z9" s="26">
        <f t="shared" si="10"/>
        <v>9.4327416910316257E-3</v>
      </c>
      <c r="AA9" s="26">
        <f t="shared" si="11"/>
        <v>9.7261354671475207E-3</v>
      </c>
      <c r="AB9" s="80">
        <v>374967258.58999997</v>
      </c>
      <c r="AC9" s="71">
        <v>182.94399999999999</v>
      </c>
      <c r="AD9" s="26">
        <f t="shared" si="12"/>
        <v>1.1244968031294931E-2</v>
      </c>
      <c r="AE9" s="26">
        <f t="shared" si="13"/>
        <v>2.0972620628843665E-2</v>
      </c>
      <c r="AF9" s="80">
        <v>390079933.38999999</v>
      </c>
      <c r="AG9" s="71">
        <v>189.3783</v>
      </c>
      <c r="AH9" s="26">
        <f t="shared" si="14"/>
        <v>4.030398509146807E-2</v>
      </c>
      <c r="AI9" s="26">
        <f t="shared" si="15"/>
        <v>3.5170871960818653E-2</v>
      </c>
      <c r="AJ9" s="27">
        <f t="shared" si="16"/>
        <v>5.8025454673429535E-3</v>
      </c>
      <c r="AK9" s="27">
        <f t="shared" si="17"/>
        <v>6.7829328915999625E-3</v>
      </c>
      <c r="AL9" s="28">
        <f t="shared" si="18"/>
        <v>5.3726646616587645E-2</v>
      </c>
      <c r="AM9" s="28">
        <f t="shared" si="19"/>
        <v>6.13513436263705E-2</v>
      </c>
      <c r="AN9" s="29">
        <f t="shared" si="20"/>
        <v>1.600213550854198E-2</v>
      </c>
      <c r="AO9" s="87">
        <f t="shared" si="21"/>
        <v>1.5119431069511203E-2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1797956144.97</v>
      </c>
      <c r="C10" s="71">
        <v>0.99270000000000003</v>
      </c>
      <c r="D10" s="71">
        <v>1779968874.6900001</v>
      </c>
      <c r="E10" s="71">
        <v>0.98850000000000005</v>
      </c>
      <c r="F10" s="26">
        <f t="shared" si="0"/>
        <v>-1.0004287551908058E-2</v>
      </c>
      <c r="G10" s="26">
        <f t="shared" si="1"/>
        <v>-4.2308854638863514E-3</v>
      </c>
      <c r="H10" s="71">
        <v>1863683590.8499999</v>
      </c>
      <c r="I10" s="71">
        <v>1.0057</v>
      </c>
      <c r="J10" s="26">
        <f t="shared" si="2"/>
        <v>4.7031561815697273E-2</v>
      </c>
      <c r="K10" s="26">
        <f t="shared" si="3"/>
        <v>1.740010116337885E-2</v>
      </c>
      <c r="L10" s="71">
        <v>1871205918.8499999</v>
      </c>
      <c r="M10" s="71">
        <v>1.0094000000000001</v>
      </c>
      <c r="N10" s="26">
        <f t="shared" si="4"/>
        <v>4.0362688371201319E-3</v>
      </c>
      <c r="O10" s="26">
        <f t="shared" si="5"/>
        <v>3.6790295316695204E-3</v>
      </c>
      <c r="P10" s="71">
        <v>1863565110.46</v>
      </c>
      <c r="Q10" s="71">
        <v>1.0024999999999999</v>
      </c>
      <c r="R10" s="26">
        <f t="shared" si="6"/>
        <v>-4.0833605286454688E-3</v>
      </c>
      <c r="S10" s="26">
        <f t="shared" si="7"/>
        <v>-6.8357440063405266E-3</v>
      </c>
      <c r="T10" s="71">
        <v>1827809180.9000001</v>
      </c>
      <c r="U10" s="71">
        <v>0.98570000000000002</v>
      </c>
      <c r="V10" s="26">
        <f t="shared" si="8"/>
        <v>-1.9186842122824458E-2</v>
      </c>
      <c r="W10" s="26">
        <f t="shared" si="9"/>
        <v>-1.675810473815454E-2</v>
      </c>
      <c r="X10" s="71">
        <v>1818877746.8</v>
      </c>
      <c r="Y10" s="71">
        <v>0.98089999999999999</v>
      </c>
      <c r="Z10" s="26">
        <f t="shared" si="10"/>
        <v>-4.8864149460078592E-3</v>
      </c>
      <c r="AA10" s="26">
        <f t="shared" si="11"/>
        <v>-4.8696357918230964E-3</v>
      </c>
      <c r="AB10" s="71">
        <v>1820364449.52</v>
      </c>
      <c r="AC10" s="71">
        <v>0.98170000000000002</v>
      </c>
      <c r="AD10" s="26">
        <f t="shared" si="12"/>
        <v>8.1737363746168439E-4</v>
      </c>
      <c r="AE10" s="26">
        <f t="shared" si="13"/>
        <v>8.1557753083904877E-4</v>
      </c>
      <c r="AF10" s="71">
        <v>1846983839.3499999</v>
      </c>
      <c r="AG10" s="71">
        <v>0.99629999999999996</v>
      </c>
      <c r="AH10" s="26">
        <f t="shared" si="14"/>
        <v>1.4623110134357445E-2</v>
      </c>
      <c r="AI10" s="26">
        <f t="shared" si="15"/>
        <v>1.4872160537842464E-2</v>
      </c>
      <c r="AJ10" s="27">
        <f t="shared" si="16"/>
        <v>3.5434261594063359E-3</v>
      </c>
      <c r="AK10" s="27">
        <f t="shared" si="17"/>
        <v>5.0906234544067087E-4</v>
      </c>
      <c r="AL10" s="28">
        <f t="shared" si="18"/>
        <v>3.7649514894843986E-2</v>
      </c>
      <c r="AM10" s="28">
        <f t="shared" si="19"/>
        <v>7.8907435508345138E-3</v>
      </c>
      <c r="AN10" s="29">
        <f t="shared" si="20"/>
        <v>2.0181630032339616E-2</v>
      </c>
      <c r="AO10" s="87">
        <f t="shared" si="21"/>
        <v>1.1371940177969541E-2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2343126715.77</v>
      </c>
      <c r="C11" s="71">
        <v>21.7026</v>
      </c>
      <c r="D11" s="71">
        <v>2341611415.1700001</v>
      </c>
      <c r="E11" s="71">
        <v>21.711200000000002</v>
      </c>
      <c r="F11" s="26">
        <f t="shared" si="0"/>
        <v>-6.4670023597163649E-4</v>
      </c>
      <c r="G11" s="26">
        <f t="shared" si="1"/>
        <v>3.962658851935378E-4</v>
      </c>
      <c r="H11" s="71">
        <v>2407556045.4200001</v>
      </c>
      <c r="I11" s="71">
        <v>22.321300000000001</v>
      </c>
      <c r="J11" s="26">
        <f t="shared" si="2"/>
        <v>2.8162072418498371E-2</v>
      </c>
      <c r="K11" s="26">
        <f t="shared" si="3"/>
        <v>2.8100703784221928E-2</v>
      </c>
      <c r="L11" s="71">
        <v>2392242030.1599998</v>
      </c>
      <c r="M11" s="71">
        <v>22.2575</v>
      </c>
      <c r="N11" s="26">
        <f t="shared" si="4"/>
        <v>-6.3608136097735935E-3</v>
      </c>
      <c r="O11" s="26">
        <f t="shared" si="5"/>
        <v>-2.8582564635572533E-3</v>
      </c>
      <c r="P11" s="71">
        <v>2306710596.8299999</v>
      </c>
      <c r="Q11" s="71">
        <v>21.467199999999998</v>
      </c>
      <c r="R11" s="26">
        <f t="shared" si="6"/>
        <v>-3.5753670511457128E-2</v>
      </c>
      <c r="S11" s="26">
        <f t="shared" si="7"/>
        <v>-3.5507132427271798E-2</v>
      </c>
      <c r="T11" s="71">
        <v>2302315576.4499998</v>
      </c>
      <c r="U11" s="71">
        <v>21.418099999999999</v>
      </c>
      <c r="V11" s="26">
        <f t="shared" si="8"/>
        <v>-1.9053193695125765E-3</v>
      </c>
      <c r="W11" s="26">
        <f t="shared" si="9"/>
        <v>-2.287210255645788E-3</v>
      </c>
      <c r="X11" s="71">
        <v>2287125831.5999999</v>
      </c>
      <c r="Y11" s="71">
        <v>21.368600000000001</v>
      </c>
      <c r="Z11" s="26">
        <f t="shared" si="10"/>
        <v>-6.5975946153399899E-3</v>
      </c>
      <c r="AA11" s="26">
        <f t="shared" si="11"/>
        <v>-2.3111293718863168E-3</v>
      </c>
      <c r="AB11" s="71">
        <v>2344643691.3099999</v>
      </c>
      <c r="AC11" s="71">
        <v>21.9072</v>
      </c>
      <c r="AD11" s="26">
        <f t="shared" si="12"/>
        <v>2.5148533113179168E-2</v>
      </c>
      <c r="AE11" s="26">
        <f t="shared" si="13"/>
        <v>2.5205207641118221E-2</v>
      </c>
      <c r="AF11" s="71">
        <v>2360379343.5300002</v>
      </c>
      <c r="AG11" s="71">
        <v>22.0702</v>
      </c>
      <c r="AH11" s="26">
        <f t="shared" si="14"/>
        <v>6.7113191988708697E-3</v>
      </c>
      <c r="AI11" s="26">
        <f t="shared" si="15"/>
        <v>7.4404761904762022E-3</v>
      </c>
      <c r="AJ11" s="27">
        <f t="shared" si="16"/>
        <v>1.0947282985616857E-3</v>
      </c>
      <c r="AK11" s="27">
        <f t="shared" si="17"/>
        <v>2.2723656228310915E-3</v>
      </c>
      <c r="AL11" s="28">
        <f t="shared" si="18"/>
        <v>8.0149627894761481E-3</v>
      </c>
      <c r="AM11" s="28">
        <f t="shared" si="19"/>
        <v>1.6535244482110533E-2</v>
      </c>
      <c r="AN11" s="29">
        <f t="shared" si="20"/>
        <v>2.0097501722071621E-2</v>
      </c>
      <c r="AO11" s="87">
        <f t="shared" si="21"/>
        <v>1.9707356591417816E-2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378879317.81</v>
      </c>
      <c r="C12" s="71">
        <v>157.5</v>
      </c>
      <c r="D12" s="71">
        <v>376824553.88</v>
      </c>
      <c r="E12" s="71">
        <v>156.21</v>
      </c>
      <c r="F12" s="26">
        <f t="shared" si="0"/>
        <v>-5.4232676037239596E-3</v>
      </c>
      <c r="G12" s="26">
        <f t="shared" si="1"/>
        <v>-8.1904761904761404E-3</v>
      </c>
      <c r="H12" s="71">
        <v>385435786.94999999</v>
      </c>
      <c r="I12" s="71">
        <v>159.78</v>
      </c>
      <c r="J12" s="26">
        <f t="shared" si="2"/>
        <v>2.2852101810600815E-2</v>
      </c>
      <c r="K12" s="26">
        <f t="shared" si="3"/>
        <v>2.2853850585749909E-2</v>
      </c>
      <c r="L12" s="71">
        <v>386305647.88</v>
      </c>
      <c r="M12" s="71">
        <v>160.18</v>
      </c>
      <c r="N12" s="26">
        <f t="shared" si="4"/>
        <v>2.2568245073539277E-3</v>
      </c>
      <c r="O12" s="26">
        <f t="shared" si="5"/>
        <v>2.5034422330705076E-3</v>
      </c>
      <c r="P12" s="71">
        <v>387126425.38999999</v>
      </c>
      <c r="Q12" s="71">
        <v>159.54</v>
      </c>
      <c r="R12" s="26">
        <f t="shared" si="6"/>
        <v>2.1246842092636259E-3</v>
      </c>
      <c r="S12" s="26">
        <f t="shared" si="7"/>
        <v>-3.9955050568111798E-3</v>
      </c>
      <c r="T12" s="71">
        <v>379361741.69999999</v>
      </c>
      <c r="U12" s="71">
        <v>156.75</v>
      </c>
      <c r="V12" s="26">
        <f t="shared" si="8"/>
        <v>-2.0057229836939389E-2</v>
      </c>
      <c r="W12" s="26">
        <f t="shared" si="9"/>
        <v>-1.7487777359909692E-2</v>
      </c>
      <c r="X12" s="71">
        <v>385729630.83999997</v>
      </c>
      <c r="Y12" s="71">
        <v>159.38</v>
      </c>
      <c r="Z12" s="26">
        <f t="shared" si="10"/>
        <v>1.6785796879422082E-2</v>
      </c>
      <c r="AA12" s="26">
        <f t="shared" si="11"/>
        <v>1.677830940988833E-2</v>
      </c>
      <c r="AB12" s="71">
        <v>394706548.20999998</v>
      </c>
      <c r="AC12" s="71">
        <v>162.62</v>
      </c>
      <c r="AD12" s="26">
        <f t="shared" si="12"/>
        <v>2.3272563610037041E-2</v>
      </c>
      <c r="AE12" s="26">
        <f t="shared" si="13"/>
        <v>2.0328773999247141E-2</v>
      </c>
      <c r="AF12" s="71">
        <v>397257345.00999999</v>
      </c>
      <c r="AG12" s="71">
        <v>164.53</v>
      </c>
      <c r="AH12" s="26">
        <f t="shared" si="14"/>
        <v>6.4625145226698492E-3</v>
      </c>
      <c r="AI12" s="26">
        <f t="shared" si="15"/>
        <v>1.1745172795474089E-2</v>
      </c>
      <c r="AJ12" s="27">
        <f t="shared" si="16"/>
        <v>6.0342485123354985E-3</v>
      </c>
      <c r="AK12" s="27">
        <f t="shared" si="17"/>
        <v>5.5669738020291204E-3</v>
      </c>
      <c r="AL12" s="28">
        <f t="shared" si="18"/>
        <v>5.4223619240339707E-2</v>
      </c>
      <c r="AM12" s="28">
        <f t="shared" si="19"/>
        <v>5.3261634978554462E-2</v>
      </c>
      <c r="AN12" s="29">
        <f t="shared" si="20"/>
        <v>1.4819738016716258E-2</v>
      </c>
      <c r="AO12" s="87">
        <f t="shared" si="21"/>
        <v>1.46493600637793E-2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259677139.06999999</v>
      </c>
      <c r="C13" s="71">
        <v>12.5906</v>
      </c>
      <c r="D13" s="71">
        <v>261546061.62</v>
      </c>
      <c r="E13" s="71">
        <v>12.6968</v>
      </c>
      <c r="F13" s="26">
        <f t="shared" si="0"/>
        <v>7.1971008179361334E-3</v>
      </c>
      <c r="G13" s="26">
        <f t="shared" si="1"/>
        <v>8.4348641049671498E-3</v>
      </c>
      <c r="H13" s="71">
        <v>264246107.06999999</v>
      </c>
      <c r="I13" s="71">
        <v>12.809200000000001</v>
      </c>
      <c r="J13" s="26">
        <f t="shared" si="2"/>
        <v>1.0323403202006082E-2</v>
      </c>
      <c r="K13" s="26">
        <f t="shared" si="3"/>
        <v>8.8526242832840524E-3</v>
      </c>
      <c r="L13" s="71">
        <v>258543326.65000001</v>
      </c>
      <c r="M13" s="71">
        <v>12.6839</v>
      </c>
      <c r="N13" s="26">
        <f t="shared" si="4"/>
        <v>-2.1581322363584697E-2</v>
      </c>
      <c r="O13" s="26">
        <f t="shared" si="5"/>
        <v>-9.7820316647410505E-3</v>
      </c>
      <c r="P13" s="71">
        <v>253864944.66</v>
      </c>
      <c r="Q13" s="71">
        <v>12.459300000000001</v>
      </c>
      <c r="R13" s="26">
        <f t="shared" si="6"/>
        <v>-1.8095156624689503E-2</v>
      </c>
      <c r="S13" s="26">
        <f t="shared" si="7"/>
        <v>-1.7707487444713284E-2</v>
      </c>
      <c r="T13" s="71">
        <v>250412344.37</v>
      </c>
      <c r="U13" s="71">
        <v>12.254300000000001</v>
      </c>
      <c r="V13" s="26">
        <f t="shared" si="8"/>
        <v>-1.3600145914687202E-2</v>
      </c>
      <c r="W13" s="26">
        <f t="shared" si="9"/>
        <v>-1.6453572833144723E-2</v>
      </c>
      <c r="X13" s="71">
        <v>254248145.19</v>
      </c>
      <c r="Y13" s="71">
        <v>12.4451</v>
      </c>
      <c r="Z13" s="26">
        <f t="shared" si="10"/>
        <v>1.5317938217663725E-2</v>
      </c>
      <c r="AA13" s="26">
        <f t="shared" si="11"/>
        <v>1.5570044800600556E-2</v>
      </c>
      <c r="AB13" s="71">
        <v>263243067.71000001</v>
      </c>
      <c r="AC13" s="71">
        <v>12.86</v>
      </c>
      <c r="AD13" s="26">
        <f t="shared" si="12"/>
        <v>3.5378517759797591E-2</v>
      </c>
      <c r="AE13" s="26">
        <f t="shared" si="13"/>
        <v>3.3338422350965388E-2</v>
      </c>
      <c r="AF13" s="71">
        <v>270242455.61000001</v>
      </c>
      <c r="AG13" s="71">
        <v>13.104799999999999</v>
      </c>
      <c r="AH13" s="26">
        <f t="shared" si="14"/>
        <v>2.658906827400612E-2</v>
      </c>
      <c r="AI13" s="26">
        <f t="shared" si="15"/>
        <v>1.9035769828926883E-2</v>
      </c>
      <c r="AJ13" s="27">
        <f t="shared" si="16"/>
        <v>5.1911754210560313E-3</v>
      </c>
      <c r="AK13" s="27">
        <f t="shared" si="17"/>
        <v>5.1610791782681215E-3</v>
      </c>
      <c r="AL13" s="28">
        <f t="shared" si="18"/>
        <v>3.3249951982205685E-2</v>
      </c>
      <c r="AM13" s="28">
        <f t="shared" si="19"/>
        <v>3.2134081028290552E-2</v>
      </c>
      <c r="AN13" s="29">
        <f t="shared" si="20"/>
        <v>2.1092293564818339E-2</v>
      </c>
      <c r="AO13" s="87">
        <f t="shared" si="21"/>
        <v>1.8254637492545148E-2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379100808.14999998</v>
      </c>
      <c r="C14" s="71">
        <v>3050.39</v>
      </c>
      <c r="D14" s="80">
        <v>345227525.94</v>
      </c>
      <c r="E14" s="71">
        <v>3032.49</v>
      </c>
      <c r="F14" s="26">
        <f t="shared" si="0"/>
        <v>-8.935164864274632E-2</v>
      </c>
      <c r="G14" s="26">
        <f t="shared" si="1"/>
        <v>-5.8681021115333095E-3</v>
      </c>
      <c r="H14" s="80">
        <v>348304679.17000002</v>
      </c>
      <c r="I14" s="71">
        <v>3059.61</v>
      </c>
      <c r="J14" s="26">
        <f t="shared" si="2"/>
        <v>8.9134063734385514E-3</v>
      </c>
      <c r="K14" s="26">
        <f t="shared" si="3"/>
        <v>8.9431457317255287E-3</v>
      </c>
      <c r="L14" s="80">
        <v>344853094.94</v>
      </c>
      <c r="M14" s="71">
        <v>3065.05</v>
      </c>
      <c r="N14" s="26">
        <f t="shared" si="4"/>
        <v>-9.9096694257023599E-3</v>
      </c>
      <c r="O14" s="26">
        <f t="shared" si="5"/>
        <v>1.7780043861799558E-3</v>
      </c>
      <c r="P14" s="80">
        <v>348832404.11000001</v>
      </c>
      <c r="Q14" s="71">
        <v>3100.4</v>
      </c>
      <c r="R14" s="26">
        <f t="shared" si="6"/>
        <v>1.1539142981136258E-2</v>
      </c>
      <c r="S14" s="26">
        <f t="shared" si="7"/>
        <v>1.1533253943655048E-2</v>
      </c>
      <c r="T14" s="80">
        <v>343246182.60000002</v>
      </c>
      <c r="U14" s="71">
        <v>3050.61</v>
      </c>
      <c r="V14" s="26">
        <f t="shared" si="8"/>
        <v>-1.6014055587102064E-2</v>
      </c>
      <c r="W14" s="26">
        <f t="shared" si="9"/>
        <v>-1.6059218165398001E-2</v>
      </c>
      <c r="X14" s="80">
        <v>345745078.56</v>
      </c>
      <c r="Y14" s="71">
        <v>2462.81</v>
      </c>
      <c r="Z14" s="26">
        <f t="shared" si="10"/>
        <v>7.2801857287137046E-3</v>
      </c>
      <c r="AA14" s="26">
        <f t="shared" si="11"/>
        <v>-0.19268277492042579</v>
      </c>
      <c r="AB14" s="80">
        <v>351066527.52999997</v>
      </c>
      <c r="AC14" s="71">
        <v>3120.24</v>
      </c>
      <c r="AD14" s="26">
        <f t="shared" si="12"/>
        <v>1.5391250085650876E-2</v>
      </c>
      <c r="AE14" s="26">
        <f t="shared" si="13"/>
        <v>0.26694304473345482</v>
      </c>
      <c r="AF14" s="80">
        <v>359746075.61000001</v>
      </c>
      <c r="AG14" s="71">
        <v>3197.44</v>
      </c>
      <c r="AH14" s="26">
        <f t="shared" si="14"/>
        <v>2.472337121133926E-2</v>
      </c>
      <c r="AI14" s="26">
        <f t="shared" si="15"/>
        <v>2.4741686536933146E-2</v>
      </c>
      <c r="AJ14" s="27">
        <f t="shared" si="16"/>
        <v>-5.9285021594090107E-3</v>
      </c>
      <c r="AK14" s="27">
        <f t="shared" si="17"/>
        <v>1.2416130016823925E-2</v>
      </c>
      <c r="AL14" s="28">
        <f t="shared" si="18"/>
        <v>4.2055017572739314E-2</v>
      </c>
      <c r="AM14" s="28">
        <f t="shared" si="19"/>
        <v>5.4394243674340322E-2</v>
      </c>
      <c r="AN14" s="29">
        <f t="shared" si="20"/>
        <v>3.6195755351445362E-2</v>
      </c>
      <c r="AO14" s="87">
        <f t="shared" si="21"/>
        <v>0.12436846170651682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246454657.71000001</v>
      </c>
      <c r="C15" s="71">
        <v>143.46213304096946</v>
      </c>
      <c r="D15" s="80">
        <v>249144694.72999999</v>
      </c>
      <c r="E15" s="71">
        <v>144.39027285616589</v>
      </c>
      <c r="F15" s="26">
        <f t="shared" si="0"/>
        <v>1.0914936828523292E-2</v>
      </c>
      <c r="G15" s="26">
        <f t="shared" si="1"/>
        <v>6.4695804775980557E-3</v>
      </c>
      <c r="H15" s="80">
        <v>252560656.16999999</v>
      </c>
      <c r="I15" s="71">
        <v>144.21145810998834</v>
      </c>
      <c r="J15" s="26">
        <f t="shared" si="2"/>
        <v>1.3710753278137835E-2</v>
      </c>
      <c r="K15" s="26">
        <f t="shared" si="3"/>
        <v>-1.238412689722367E-3</v>
      </c>
      <c r="L15" s="80">
        <v>251685107.75999999</v>
      </c>
      <c r="M15" s="71">
        <v>144.13219657929599</v>
      </c>
      <c r="N15" s="26">
        <f t="shared" si="4"/>
        <v>-3.4666856796992953E-3</v>
      </c>
      <c r="O15" s="26">
        <f t="shared" si="5"/>
        <v>-5.4962020168950517E-4</v>
      </c>
      <c r="P15" s="80">
        <v>249533970.43000001</v>
      </c>
      <c r="Q15" s="71">
        <v>144.16</v>
      </c>
      <c r="R15" s="26">
        <f t="shared" si="6"/>
        <v>-8.5469392652792499E-3</v>
      </c>
      <c r="S15" s="26">
        <f t="shared" si="7"/>
        <v>1.9290222007202452E-4</v>
      </c>
      <c r="T15" s="80">
        <v>248079351.48374</v>
      </c>
      <c r="U15" s="71">
        <v>142.97252794223138</v>
      </c>
      <c r="V15" s="26">
        <f t="shared" si="8"/>
        <v>-5.8293423687099111E-3</v>
      </c>
      <c r="W15" s="26">
        <f t="shared" si="9"/>
        <v>-8.2371813108255837E-3</v>
      </c>
      <c r="X15" s="80">
        <v>251222472.49000001</v>
      </c>
      <c r="Y15" s="71">
        <v>144.47</v>
      </c>
      <c r="Z15" s="26">
        <f t="shared" si="10"/>
        <v>1.2669821117562938E-2</v>
      </c>
      <c r="AA15" s="26">
        <f t="shared" si="11"/>
        <v>1.0473844726125833E-2</v>
      </c>
      <c r="AB15" s="80">
        <v>259588985.58000001</v>
      </c>
      <c r="AC15" s="71">
        <v>147.94695104425867</v>
      </c>
      <c r="AD15" s="26">
        <f t="shared" si="12"/>
        <v>3.3303203360252873E-2</v>
      </c>
      <c r="AE15" s="26">
        <f t="shared" si="13"/>
        <v>2.406694153982605E-2</v>
      </c>
      <c r="AF15" s="80">
        <v>262414341.22</v>
      </c>
      <c r="AG15" s="71">
        <v>149.34551170816195</v>
      </c>
      <c r="AH15" s="26">
        <f t="shared" si="14"/>
        <v>1.088395809123908E-2</v>
      </c>
      <c r="AI15" s="26">
        <f t="shared" si="15"/>
        <v>9.4531225823295262E-3</v>
      </c>
      <c r="AJ15" s="27">
        <f t="shared" si="16"/>
        <v>7.9549631702534457E-3</v>
      </c>
      <c r="AK15" s="27">
        <f t="shared" si="17"/>
        <v>5.0788971679642542E-3</v>
      </c>
      <c r="AL15" s="28">
        <f t="shared" si="18"/>
        <v>5.3260802941762123E-2</v>
      </c>
      <c r="AM15" s="28">
        <f t="shared" si="19"/>
        <v>3.4318370302771087E-2</v>
      </c>
      <c r="AN15" s="29">
        <f t="shared" si="20"/>
        <v>1.3669604795724202E-2</v>
      </c>
      <c r="AO15" s="87">
        <f t="shared" si="21"/>
        <v>9.8814302071332325E-3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327153652.55000001</v>
      </c>
      <c r="C16" s="71">
        <v>1.33</v>
      </c>
      <c r="D16" s="80">
        <v>326027536.69999999</v>
      </c>
      <c r="E16" s="71">
        <v>1.32</v>
      </c>
      <c r="F16" s="26">
        <f t="shared" si="0"/>
        <v>-3.4421619359053792E-3</v>
      </c>
      <c r="G16" s="26">
        <f t="shared" si="1"/>
        <v>-7.5187969924812095E-3</v>
      </c>
      <c r="H16" s="80">
        <v>326027536.69999999</v>
      </c>
      <c r="I16" s="71">
        <v>1.32</v>
      </c>
      <c r="J16" s="26">
        <f t="shared" si="2"/>
        <v>0</v>
      </c>
      <c r="K16" s="26">
        <f t="shared" si="3"/>
        <v>0</v>
      </c>
      <c r="L16" s="80">
        <v>319391480.06999999</v>
      </c>
      <c r="M16" s="71">
        <v>1.3</v>
      </c>
      <c r="N16" s="26">
        <f t="shared" si="4"/>
        <v>-2.0354282638727784E-2</v>
      </c>
      <c r="O16" s="26">
        <f t="shared" si="5"/>
        <v>-1.5151515151515164E-2</v>
      </c>
      <c r="P16" s="80">
        <v>325689551.66000003</v>
      </c>
      <c r="Q16" s="71">
        <v>1.31</v>
      </c>
      <c r="R16" s="26">
        <f t="shared" si="6"/>
        <v>1.9718971804193731E-2</v>
      </c>
      <c r="S16" s="26">
        <f t="shared" si="7"/>
        <v>7.6923076923076988E-3</v>
      </c>
      <c r="T16" s="80">
        <v>321941155.88999999</v>
      </c>
      <c r="U16" s="71">
        <v>1.29</v>
      </c>
      <c r="V16" s="26">
        <f t="shared" si="8"/>
        <v>-1.1509106604417989E-2</v>
      </c>
      <c r="W16" s="26">
        <f t="shared" si="9"/>
        <v>-1.5267175572519097E-2</v>
      </c>
      <c r="X16" s="80">
        <v>332547590.54000002</v>
      </c>
      <c r="Y16" s="71">
        <v>1.3335999999999999</v>
      </c>
      <c r="Z16" s="26">
        <f t="shared" si="10"/>
        <v>3.2945258647279055E-2</v>
      </c>
      <c r="AA16" s="26">
        <f t="shared" si="11"/>
        <v>3.3798449612402991E-2</v>
      </c>
      <c r="AB16" s="80">
        <v>322558659.74000001</v>
      </c>
      <c r="AC16" s="71">
        <v>1.29</v>
      </c>
      <c r="AD16" s="26">
        <f t="shared" si="12"/>
        <v>-3.003759787818552E-2</v>
      </c>
      <c r="AE16" s="26">
        <f t="shared" si="13"/>
        <v>-3.2693461307738349E-2</v>
      </c>
      <c r="AF16" s="80">
        <v>323232149.88</v>
      </c>
      <c r="AG16" s="71">
        <v>1.3</v>
      </c>
      <c r="AH16" s="26">
        <f t="shared" si="14"/>
        <v>2.0879617386271873E-3</v>
      </c>
      <c r="AI16" s="26">
        <f t="shared" si="15"/>
        <v>7.7519379844961309E-3</v>
      </c>
      <c r="AJ16" s="27">
        <f t="shared" si="16"/>
        <v>-1.3238696083920877E-3</v>
      </c>
      <c r="AK16" s="27">
        <f t="shared" si="17"/>
        <v>-2.6735317168808748E-3</v>
      </c>
      <c r="AL16" s="28">
        <f t="shared" si="18"/>
        <v>-8.5740819572925134E-3</v>
      </c>
      <c r="AM16" s="28">
        <f t="shared" si="19"/>
        <v>-1.5151515151515164E-2</v>
      </c>
      <c r="AN16" s="29">
        <f t="shared" si="20"/>
        <v>2.0443051828035165E-2</v>
      </c>
      <c r="AO16" s="87">
        <f t="shared" si="21"/>
        <v>1.9973078106952067E-2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299243894.60000002</v>
      </c>
      <c r="C17" s="71">
        <v>1.5217000000000001</v>
      </c>
      <c r="D17" s="71">
        <v>293254866.57999998</v>
      </c>
      <c r="E17" s="71">
        <v>1.5031000000000001</v>
      </c>
      <c r="F17" s="26">
        <f t="shared" si="0"/>
        <v>-2.0013868714032036E-2</v>
      </c>
      <c r="G17" s="26">
        <f t="shared" si="1"/>
        <v>-1.2223171452980186E-2</v>
      </c>
      <c r="H17" s="71">
        <v>294007059.25</v>
      </c>
      <c r="I17" s="71">
        <v>1.4951000000000001</v>
      </c>
      <c r="J17" s="26">
        <f t="shared" si="2"/>
        <v>2.5649793259093908E-3</v>
      </c>
      <c r="K17" s="26">
        <f t="shared" si="3"/>
        <v>-5.3223338433903309E-3</v>
      </c>
      <c r="L17" s="71">
        <v>291673036.66000003</v>
      </c>
      <c r="M17" s="71">
        <v>1.496008</v>
      </c>
      <c r="N17" s="26">
        <f t="shared" si="4"/>
        <v>-7.9386617312998207E-3</v>
      </c>
      <c r="O17" s="26">
        <f t="shared" si="5"/>
        <v>6.0731723630520285E-4</v>
      </c>
      <c r="P17" s="71">
        <v>287034647.75999999</v>
      </c>
      <c r="Q17" s="71">
        <v>1.4729000000000001</v>
      </c>
      <c r="R17" s="26">
        <f t="shared" si="6"/>
        <v>-1.5902700342530988E-2</v>
      </c>
      <c r="S17" s="26">
        <f t="shared" si="7"/>
        <v>-1.5446441462879814E-2</v>
      </c>
      <c r="T17" s="71">
        <v>276140404.32999998</v>
      </c>
      <c r="U17" s="71">
        <v>1.4151</v>
      </c>
      <c r="V17" s="26">
        <f t="shared" si="8"/>
        <v>-3.7954454331621583E-2</v>
      </c>
      <c r="W17" s="26">
        <f t="shared" si="9"/>
        <v>-3.9242311086971328E-2</v>
      </c>
      <c r="X17" s="71">
        <v>283163689.63</v>
      </c>
      <c r="Y17" s="71">
        <v>1.4513</v>
      </c>
      <c r="Z17" s="26">
        <f t="shared" si="10"/>
        <v>2.5433747433812243E-2</v>
      </c>
      <c r="AA17" s="26">
        <f t="shared" si="11"/>
        <v>2.5581231008409307E-2</v>
      </c>
      <c r="AB17" s="71">
        <v>292908223.49000001</v>
      </c>
      <c r="AC17" s="71">
        <v>1.5012000000000001</v>
      </c>
      <c r="AD17" s="26">
        <f t="shared" si="12"/>
        <v>3.4413077018218163E-2</v>
      </c>
      <c r="AE17" s="26">
        <f t="shared" si="13"/>
        <v>3.4382966995107872E-2</v>
      </c>
      <c r="AF17" s="71">
        <v>298998114.81</v>
      </c>
      <c r="AG17" s="71">
        <v>1.5327</v>
      </c>
      <c r="AH17" s="26">
        <f t="shared" si="14"/>
        <v>2.0791124426070968E-2</v>
      </c>
      <c r="AI17" s="26">
        <f t="shared" si="15"/>
        <v>2.0983213429256502E-2</v>
      </c>
      <c r="AJ17" s="27">
        <f t="shared" si="16"/>
        <v>1.7415538556579202E-4</v>
      </c>
      <c r="AK17" s="27">
        <f t="shared" si="17"/>
        <v>1.1650588528571543E-3</v>
      </c>
      <c r="AL17" s="28">
        <f t="shared" si="18"/>
        <v>1.9584494187527012E-2</v>
      </c>
      <c r="AM17" s="28">
        <f t="shared" si="19"/>
        <v>1.9692635220544107E-2</v>
      </c>
      <c r="AN17" s="29">
        <f t="shared" si="20"/>
        <v>2.5147440892881838E-2</v>
      </c>
      <c r="AO17" s="87">
        <f t="shared" si="21"/>
        <v>2.4560937841309867E-2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452269656.67000002</v>
      </c>
      <c r="C18" s="71">
        <v>148.25720000000001</v>
      </c>
      <c r="D18" s="71">
        <v>443983299.52999997</v>
      </c>
      <c r="E18" s="71">
        <v>145.5274</v>
      </c>
      <c r="F18" s="26">
        <f t="shared" si="0"/>
        <v>-1.8321718067516105E-2</v>
      </c>
      <c r="G18" s="26">
        <f t="shared" si="1"/>
        <v>-1.8412596487725461E-2</v>
      </c>
      <c r="H18" s="71">
        <v>443983299.52999997</v>
      </c>
      <c r="I18" s="71">
        <v>145.5274</v>
      </c>
      <c r="J18" s="26">
        <f t="shared" si="2"/>
        <v>0</v>
      </c>
      <c r="K18" s="26">
        <f t="shared" si="3"/>
        <v>0</v>
      </c>
      <c r="L18" s="71">
        <v>445037706.67000002</v>
      </c>
      <c r="M18" s="71">
        <v>145.86109999999999</v>
      </c>
      <c r="N18" s="26">
        <f t="shared" si="4"/>
        <v>2.3748801838182629E-3</v>
      </c>
      <c r="O18" s="26">
        <f t="shared" si="5"/>
        <v>2.2930389741037992E-3</v>
      </c>
      <c r="P18" s="71">
        <v>437099684.80000001</v>
      </c>
      <c r="Q18" s="71">
        <v>143.2242</v>
      </c>
      <c r="R18" s="26">
        <f t="shared" si="6"/>
        <v>-1.7836740013326847E-2</v>
      </c>
      <c r="S18" s="26">
        <f t="shared" si="7"/>
        <v>-1.8078157918732254E-2</v>
      </c>
      <c r="T18" s="71">
        <v>424231545.13</v>
      </c>
      <c r="U18" s="71">
        <v>138.60669999999999</v>
      </c>
      <c r="V18" s="26">
        <f t="shared" si="8"/>
        <v>-2.943982829886501E-2</v>
      </c>
      <c r="W18" s="26">
        <f t="shared" si="9"/>
        <v>-3.2239663408837382E-2</v>
      </c>
      <c r="X18" s="71">
        <v>436639545.97000003</v>
      </c>
      <c r="Y18" s="71">
        <v>143.12549999999999</v>
      </c>
      <c r="Z18" s="26">
        <f t="shared" si="10"/>
        <v>2.9248180580719828E-2</v>
      </c>
      <c r="AA18" s="26">
        <f t="shared" si="11"/>
        <v>3.2601598624020331E-2</v>
      </c>
      <c r="AB18" s="71">
        <v>449768844.92000002</v>
      </c>
      <c r="AC18" s="71">
        <v>147.33420000000001</v>
      </c>
      <c r="AD18" s="26">
        <f t="shared" si="12"/>
        <v>3.0068964369301666E-2</v>
      </c>
      <c r="AE18" s="26">
        <f t="shared" si="13"/>
        <v>2.9405661464938268E-2</v>
      </c>
      <c r="AF18" s="71">
        <v>458548669.01999998</v>
      </c>
      <c r="AG18" s="71">
        <v>150.1788</v>
      </c>
      <c r="AH18" s="26">
        <f t="shared" si="14"/>
        <v>1.9520747599940196E-2</v>
      </c>
      <c r="AI18" s="26">
        <f t="shared" si="15"/>
        <v>1.9307126247673556E-2</v>
      </c>
      <c r="AJ18" s="27">
        <f t="shared" si="16"/>
        <v>1.9518107942589989E-3</v>
      </c>
      <c r="AK18" s="27">
        <f t="shared" si="17"/>
        <v>1.8596259369301066E-3</v>
      </c>
      <c r="AL18" s="28">
        <f t="shared" si="18"/>
        <v>3.2806120197356264E-2</v>
      </c>
      <c r="AM18" s="28">
        <f t="shared" si="19"/>
        <v>3.1962365850004844E-2</v>
      </c>
      <c r="AN18" s="29">
        <f t="shared" si="20"/>
        <v>2.279210371652967E-2</v>
      </c>
      <c r="AO18" s="87">
        <f t="shared" si="21"/>
        <v>2.38541821477905E-2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25543644.91</v>
      </c>
      <c r="C19" s="71">
        <v>102.39</v>
      </c>
      <c r="D19" s="80">
        <v>25042287.48</v>
      </c>
      <c r="E19" s="71">
        <v>100.37</v>
      </c>
      <c r="F19" s="26">
        <f t="shared" si="0"/>
        <v>-1.9627481973166831E-2</v>
      </c>
      <c r="G19" s="26">
        <f t="shared" si="1"/>
        <v>-1.9728489110264636E-2</v>
      </c>
      <c r="H19" s="80">
        <v>25256253.600000001</v>
      </c>
      <c r="I19" s="71">
        <v>101.23</v>
      </c>
      <c r="J19" s="26">
        <f t="shared" si="2"/>
        <v>8.5441923055505561E-3</v>
      </c>
      <c r="K19" s="26">
        <f t="shared" si="3"/>
        <v>8.5682972999900301E-3</v>
      </c>
      <c r="L19" s="80">
        <v>25119796.890000001</v>
      </c>
      <c r="M19" s="71">
        <v>100.68</v>
      </c>
      <c r="N19" s="26">
        <f t="shared" si="4"/>
        <v>-5.4028880197814011E-3</v>
      </c>
      <c r="O19" s="26">
        <f t="shared" si="5"/>
        <v>-5.4331719845895207E-3</v>
      </c>
      <c r="P19" s="80">
        <v>24679983.359999999</v>
      </c>
      <c r="Q19" s="71">
        <v>98.91</v>
      </c>
      <c r="R19" s="26">
        <f t="shared" si="6"/>
        <v>-1.7508641965775115E-2</v>
      </c>
      <c r="S19" s="26">
        <f t="shared" si="7"/>
        <v>-1.7580452920143128E-2</v>
      </c>
      <c r="T19" s="80">
        <v>23513444.68</v>
      </c>
      <c r="U19" s="71">
        <v>94.22</v>
      </c>
      <c r="V19" s="26">
        <f t="shared" si="8"/>
        <v>-4.7266591025772867E-2</v>
      </c>
      <c r="W19" s="26">
        <f t="shared" si="9"/>
        <v>-4.7416843595187524E-2</v>
      </c>
      <c r="X19" s="80">
        <v>23643456.800000001</v>
      </c>
      <c r="Y19" s="71">
        <v>94.74</v>
      </c>
      <c r="Z19" s="26">
        <f t="shared" si="10"/>
        <v>5.5292672668495225E-3</v>
      </c>
      <c r="AA19" s="26">
        <f t="shared" si="11"/>
        <v>5.5189980895775422E-3</v>
      </c>
      <c r="AB19" s="80">
        <v>24577999.57</v>
      </c>
      <c r="AC19" s="71">
        <v>98.5</v>
      </c>
      <c r="AD19" s="26">
        <f t="shared" si="12"/>
        <v>3.9526486245446121E-2</v>
      </c>
      <c r="AE19" s="26">
        <f t="shared" si="13"/>
        <v>3.9687565970023278E-2</v>
      </c>
      <c r="AF19" s="80">
        <v>24726384.920000002</v>
      </c>
      <c r="AG19" s="71">
        <v>99.1</v>
      </c>
      <c r="AH19" s="26">
        <f t="shared" si="14"/>
        <v>6.0373241352449699E-3</v>
      </c>
      <c r="AI19" s="26">
        <f t="shared" si="15"/>
        <v>6.0913705583755771E-3</v>
      </c>
      <c r="AJ19" s="27">
        <f t="shared" si="16"/>
        <v>-3.7710416289256305E-3</v>
      </c>
      <c r="AK19" s="27">
        <f t="shared" si="17"/>
        <v>-3.7865907115272987E-3</v>
      </c>
      <c r="AL19" s="28">
        <f t="shared" si="18"/>
        <v>-1.2614764535879317E-2</v>
      </c>
      <c r="AM19" s="28">
        <f t="shared" si="19"/>
        <v>-1.2653183222078411E-2</v>
      </c>
      <c r="AN19" s="29">
        <f t="shared" si="20"/>
        <v>2.5477482480462388E-2</v>
      </c>
      <c r="AO19" s="87">
        <f t="shared" si="21"/>
        <v>2.5572134986853443E-2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15625860722.169996</v>
      </c>
      <c r="C20" s="100"/>
      <c r="D20" s="75">
        <f>SUM(D5:D19)</f>
        <v>15515964913.440001</v>
      </c>
      <c r="E20" s="100"/>
      <c r="F20" s="26">
        <f>((D20-B20)/B20)</f>
        <v>-7.0329443404084212E-3</v>
      </c>
      <c r="G20" s="26"/>
      <c r="H20" s="75">
        <f>SUM(H5:H19)</f>
        <v>15742938652.880005</v>
      </c>
      <c r="I20" s="100"/>
      <c r="J20" s="26">
        <f>((H20-D20)/D20)</f>
        <v>1.4628399890450812E-2</v>
      </c>
      <c r="K20" s="26"/>
      <c r="L20" s="75">
        <f>SUM(L5:L19)</f>
        <v>15750311315.689997</v>
      </c>
      <c r="M20" s="100"/>
      <c r="N20" s="26">
        <f>((L20-H20)/H20)</f>
        <v>4.6831553959229117E-4</v>
      </c>
      <c r="O20" s="26"/>
      <c r="P20" s="75">
        <f>SUM(P5:P19)</f>
        <v>15663840381.52</v>
      </c>
      <c r="Q20" s="100"/>
      <c r="R20" s="26">
        <f>((P20-L20)/L20)</f>
        <v>-5.4901095246197747E-3</v>
      </c>
      <c r="S20" s="26"/>
      <c r="T20" s="75">
        <f>SUM(T5:T19)</f>
        <v>15481213029.603739</v>
      </c>
      <c r="U20" s="100"/>
      <c r="V20" s="26">
        <f>((T20-P20)/P20)</f>
        <v>-1.1659168343653648E-2</v>
      </c>
      <c r="W20" s="26"/>
      <c r="X20" s="75">
        <f>SUM(X5:X19)</f>
        <v>15540377895.869999</v>
      </c>
      <c r="Y20" s="100"/>
      <c r="Z20" s="26">
        <f>((X20-T20)/T20)</f>
        <v>3.8217203104900718E-3</v>
      </c>
      <c r="AA20" s="26"/>
      <c r="AB20" s="75">
        <f>SUM(AB5:AB19)</f>
        <v>15823233457.569998</v>
      </c>
      <c r="AC20" s="100"/>
      <c r="AD20" s="26">
        <f>((AB20-X20)/X20)</f>
        <v>1.8201330984053507E-2</v>
      </c>
      <c r="AE20" s="26"/>
      <c r="AF20" s="75">
        <f>SUM(AF5:AF19)</f>
        <v>16092800535.040001</v>
      </c>
      <c r="AG20" s="100"/>
      <c r="AH20" s="26">
        <f>((AF20-AB20)/AB20)</f>
        <v>1.7036156244098103E-2</v>
      </c>
      <c r="AI20" s="26"/>
      <c r="AJ20" s="27">
        <f t="shared" si="16"/>
        <v>3.7467125950003677E-3</v>
      </c>
      <c r="AK20" s="27"/>
      <c r="AL20" s="28">
        <f t="shared" si="18"/>
        <v>3.7176909384497428E-2</v>
      </c>
      <c r="AM20" s="28"/>
      <c r="AN20" s="29">
        <f t="shared" si="20"/>
        <v>1.1671522064364002E-2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229234689578.54001</v>
      </c>
      <c r="C23" s="78">
        <v>100</v>
      </c>
      <c r="D23" s="72">
        <v>236615446025.60999</v>
      </c>
      <c r="E23" s="78">
        <v>100</v>
      </c>
      <c r="F23" s="26">
        <f t="shared" ref="F23:F51" si="22">((D23-B23)/B23)</f>
        <v>3.2197380163708572E-2</v>
      </c>
      <c r="G23" s="26">
        <f t="shared" ref="G23:G51" si="23">((E23-C23)/C23)</f>
        <v>0</v>
      </c>
      <c r="H23" s="72">
        <v>241526648048.76001</v>
      </c>
      <c r="I23" s="78">
        <v>100</v>
      </c>
      <c r="J23" s="26">
        <f t="shared" ref="J23:J51" si="24">((H23-D23)/D23)</f>
        <v>2.0756049977474683E-2</v>
      </c>
      <c r="K23" s="26">
        <f t="shared" ref="K23:K51" si="25">((I23-E23)/E23)</f>
        <v>0</v>
      </c>
      <c r="L23" s="72">
        <v>243929348686.79001</v>
      </c>
      <c r="M23" s="78">
        <v>100</v>
      </c>
      <c r="N23" s="26">
        <f t="shared" ref="N23:N51" si="26">((L23-H23)/H23)</f>
        <v>9.947973266887452E-3</v>
      </c>
      <c r="O23" s="26">
        <f t="shared" ref="O23:O51" si="27">((M23-I23)/I23)</f>
        <v>0</v>
      </c>
      <c r="P23" s="72">
        <v>243093158525.20999</v>
      </c>
      <c r="Q23" s="78">
        <v>100</v>
      </c>
      <c r="R23" s="26">
        <f t="shared" ref="R23:R51" si="28">((P23-L23)/L23)</f>
        <v>-3.4280014523947319E-3</v>
      </c>
      <c r="S23" s="26">
        <f t="shared" ref="S23:S51" si="29">((Q23-M23)/M23)</f>
        <v>0</v>
      </c>
      <c r="T23" s="72">
        <v>241741823156.01999</v>
      </c>
      <c r="U23" s="78">
        <v>100</v>
      </c>
      <c r="V23" s="26">
        <f t="shared" ref="V23:V51" si="30">((T23-P23)/P23)</f>
        <v>-5.5589197877399833E-3</v>
      </c>
      <c r="W23" s="26">
        <f t="shared" ref="W23:W51" si="31">((U23-Q23)/Q23)</f>
        <v>0</v>
      </c>
      <c r="X23" s="72">
        <v>240629821305.89999</v>
      </c>
      <c r="Y23" s="78">
        <v>100</v>
      </c>
      <c r="Z23" s="26">
        <f t="shared" ref="Z23:Z51" si="32">((X23-T23)/T23)</f>
        <v>-4.5999564146676844E-3</v>
      </c>
      <c r="AA23" s="26">
        <f t="shared" ref="AA23:AA51" si="33">((Y23-U23)/U23)</f>
        <v>0</v>
      </c>
      <c r="AB23" s="72">
        <v>240046448736.98999</v>
      </c>
      <c r="AC23" s="78">
        <v>100</v>
      </c>
      <c r="AD23" s="26">
        <f t="shared" ref="AD23:AD51" si="34">((AB23-X23)/X23)</f>
        <v>-2.4243569053246849E-3</v>
      </c>
      <c r="AE23" s="26">
        <f t="shared" ref="AE23:AE51" si="35">((AC23-Y23)/Y23)</f>
        <v>0</v>
      </c>
      <c r="AF23" s="72">
        <v>228085444396.07001</v>
      </c>
      <c r="AG23" s="78">
        <v>100</v>
      </c>
      <c r="AH23" s="26">
        <f t="shared" ref="AH23:AH51" si="36">((AF23-AB23)/AB23)</f>
        <v>-4.9827874579495293E-2</v>
      </c>
      <c r="AI23" s="26">
        <f t="shared" ref="AI23:AI51" si="37">((AG23-AC23)/AC23)</f>
        <v>0</v>
      </c>
      <c r="AJ23" s="27">
        <f t="shared" si="16"/>
        <v>-3.6721321644395816E-4</v>
      </c>
      <c r="AK23" s="27">
        <f t="shared" si="17"/>
        <v>0</v>
      </c>
      <c r="AL23" s="28">
        <f t="shared" si="18"/>
        <v>-3.6050062550087018E-2</v>
      </c>
      <c r="AM23" s="28">
        <f t="shared" si="19"/>
        <v>0</v>
      </c>
      <c r="AN23" s="29">
        <f t="shared" si="20"/>
        <v>2.4254234627371647E-2</v>
      </c>
      <c r="AO23" s="87">
        <f t="shared" si="21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170349381701.25</v>
      </c>
      <c r="C24" s="78">
        <v>100</v>
      </c>
      <c r="D24" s="72">
        <v>172455720011.75</v>
      </c>
      <c r="E24" s="78">
        <v>100</v>
      </c>
      <c r="F24" s="26">
        <f t="shared" si="22"/>
        <v>1.2364813358665357E-2</v>
      </c>
      <c r="G24" s="26">
        <f t="shared" si="23"/>
        <v>0</v>
      </c>
      <c r="H24" s="72">
        <v>174361154754.92001</v>
      </c>
      <c r="I24" s="78">
        <v>100</v>
      </c>
      <c r="J24" s="26">
        <f t="shared" si="24"/>
        <v>1.1048834698206529E-2</v>
      </c>
      <c r="K24" s="26">
        <f t="shared" si="25"/>
        <v>0</v>
      </c>
      <c r="L24" s="72">
        <v>173538706504.42999</v>
      </c>
      <c r="M24" s="78">
        <v>100</v>
      </c>
      <c r="N24" s="26">
        <f t="shared" si="26"/>
        <v>-4.716923626974393E-3</v>
      </c>
      <c r="O24" s="26">
        <f t="shared" si="27"/>
        <v>0</v>
      </c>
      <c r="P24" s="72">
        <v>173589231095.29001</v>
      </c>
      <c r="Q24" s="78">
        <v>100</v>
      </c>
      <c r="R24" s="26">
        <f t="shared" si="28"/>
        <v>2.911430647244458E-4</v>
      </c>
      <c r="S24" s="26">
        <f t="shared" si="29"/>
        <v>0</v>
      </c>
      <c r="T24" s="72">
        <v>177677052690.38</v>
      </c>
      <c r="U24" s="78">
        <v>100</v>
      </c>
      <c r="V24" s="26">
        <f t="shared" si="30"/>
        <v>2.3548820219418041E-2</v>
      </c>
      <c r="W24" s="26">
        <f t="shared" si="31"/>
        <v>0</v>
      </c>
      <c r="X24" s="72">
        <v>176225129706.54999</v>
      </c>
      <c r="Y24" s="78">
        <v>100</v>
      </c>
      <c r="Z24" s="26">
        <f t="shared" si="32"/>
        <v>-8.1716966926513451E-3</v>
      </c>
      <c r="AA24" s="26">
        <f t="shared" si="33"/>
        <v>0</v>
      </c>
      <c r="AB24" s="72">
        <v>176570909435.19</v>
      </c>
      <c r="AC24" s="78">
        <v>100</v>
      </c>
      <c r="AD24" s="26">
        <f t="shared" si="34"/>
        <v>1.9621476756226932E-3</v>
      </c>
      <c r="AE24" s="26">
        <f t="shared" si="35"/>
        <v>0</v>
      </c>
      <c r="AF24" s="72">
        <v>176626632279.32999</v>
      </c>
      <c r="AG24" s="78">
        <v>100</v>
      </c>
      <c r="AH24" s="26">
        <f t="shared" si="36"/>
        <v>3.1558337847513375E-4</v>
      </c>
      <c r="AI24" s="26">
        <f t="shared" si="37"/>
        <v>0</v>
      </c>
      <c r="AJ24" s="27">
        <f t="shared" si="16"/>
        <v>4.5803402594358075E-3</v>
      </c>
      <c r="AK24" s="27">
        <f t="shared" si="17"/>
        <v>0</v>
      </c>
      <c r="AL24" s="28">
        <f t="shared" si="18"/>
        <v>2.4185409839092654E-2</v>
      </c>
      <c r="AM24" s="28">
        <f t="shared" si="19"/>
        <v>0</v>
      </c>
      <c r="AN24" s="29">
        <f t="shared" si="20"/>
        <v>1.0383617124826855E-2</v>
      </c>
      <c r="AO24" s="87">
        <f t="shared" si="21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21939006137.959999</v>
      </c>
      <c r="C25" s="78">
        <v>1</v>
      </c>
      <c r="D25" s="72">
        <v>21838241624.080002</v>
      </c>
      <c r="E25" s="78">
        <v>1</v>
      </c>
      <c r="F25" s="26">
        <f t="shared" si="22"/>
        <v>-4.5929388617859633E-3</v>
      </c>
      <c r="G25" s="26">
        <f t="shared" si="23"/>
        <v>0</v>
      </c>
      <c r="H25" s="72">
        <v>22182636503.450001</v>
      </c>
      <c r="I25" s="78">
        <v>1</v>
      </c>
      <c r="J25" s="26">
        <f t="shared" si="24"/>
        <v>1.5770265999358251E-2</v>
      </c>
      <c r="K25" s="26">
        <f t="shared" si="25"/>
        <v>0</v>
      </c>
      <c r="L25" s="72">
        <v>22084050029.110001</v>
      </c>
      <c r="M25" s="78">
        <v>1</v>
      </c>
      <c r="N25" s="26">
        <f t="shared" si="26"/>
        <v>-4.4443082464371304E-3</v>
      </c>
      <c r="O25" s="26">
        <f t="shared" si="27"/>
        <v>0</v>
      </c>
      <c r="P25" s="72">
        <v>22909519235.490002</v>
      </c>
      <c r="Q25" s="78">
        <v>1</v>
      </c>
      <c r="R25" s="26">
        <f t="shared" si="28"/>
        <v>3.7378524559214102E-2</v>
      </c>
      <c r="S25" s="26">
        <f t="shared" si="29"/>
        <v>0</v>
      </c>
      <c r="T25" s="72">
        <v>21123855858.560001</v>
      </c>
      <c r="U25" s="78">
        <v>1</v>
      </c>
      <c r="V25" s="26">
        <f t="shared" si="30"/>
        <v>-7.7944166290655356E-2</v>
      </c>
      <c r="W25" s="26">
        <f t="shared" si="31"/>
        <v>0</v>
      </c>
      <c r="X25" s="72">
        <v>21195825942.439999</v>
      </c>
      <c r="Y25" s="78">
        <v>1</v>
      </c>
      <c r="Z25" s="26">
        <f t="shared" si="32"/>
        <v>3.4070524037794398E-3</v>
      </c>
      <c r="AA25" s="26">
        <f t="shared" si="33"/>
        <v>0</v>
      </c>
      <c r="AB25" s="72">
        <v>19163874490.310001</v>
      </c>
      <c r="AC25" s="78">
        <v>1</v>
      </c>
      <c r="AD25" s="26">
        <f t="shared" si="34"/>
        <v>-9.5865641548860792E-2</v>
      </c>
      <c r="AE25" s="26">
        <f t="shared" si="35"/>
        <v>0</v>
      </c>
      <c r="AF25" s="72">
        <v>19605493298.34</v>
      </c>
      <c r="AG25" s="78">
        <v>1</v>
      </c>
      <c r="AH25" s="26">
        <f t="shared" si="36"/>
        <v>2.3044338359307165E-2</v>
      </c>
      <c r="AI25" s="26">
        <f t="shared" si="37"/>
        <v>0</v>
      </c>
      <c r="AJ25" s="27">
        <f t="shared" si="16"/>
        <v>-1.2905859203260036E-2</v>
      </c>
      <c r="AK25" s="27">
        <f t="shared" si="17"/>
        <v>0</v>
      </c>
      <c r="AL25" s="28">
        <f t="shared" si="18"/>
        <v>-0.10224029773890106</v>
      </c>
      <c r="AM25" s="28">
        <f t="shared" si="19"/>
        <v>0</v>
      </c>
      <c r="AN25" s="29">
        <f t="shared" si="20"/>
        <v>4.8051128367481204E-2</v>
      </c>
      <c r="AO25" s="87">
        <f t="shared" si="21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874050724.34000003</v>
      </c>
      <c r="C26" s="78">
        <v>100</v>
      </c>
      <c r="D26" s="72">
        <v>898321892.89999998</v>
      </c>
      <c r="E26" s="78">
        <v>100</v>
      </c>
      <c r="F26" s="26">
        <f t="shared" si="22"/>
        <v>2.7768604137165174E-2</v>
      </c>
      <c r="G26" s="26">
        <f t="shared" si="23"/>
        <v>0</v>
      </c>
      <c r="H26" s="72">
        <v>901276592.89999998</v>
      </c>
      <c r="I26" s="78">
        <v>100</v>
      </c>
      <c r="J26" s="26">
        <f t="shared" si="24"/>
        <v>3.2891327967767936E-3</v>
      </c>
      <c r="K26" s="26">
        <f t="shared" si="25"/>
        <v>0</v>
      </c>
      <c r="L26" s="72">
        <v>929469014.49000001</v>
      </c>
      <c r="M26" s="78">
        <v>100</v>
      </c>
      <c r="N26" s="26">
        <f t="shared" si="26"/>
        <v>3.1280543411525266E-2</v>
      </c>
      <c r="O26" s="26">
        <f t="shared" si="27"/>
        <v>0</v>
      </c>
      <c r="P26" s="72">
        <v>934814315.22000003</v>
      </c>
      <c r="Q26" s="78">
        <v>100</v>
      </c>
      <c r="R26" s="26">
        <f t="shared" si="28"/>
        <v>5.7509186930055842E-3</v>
      </c>
      <c r="S26" s="26">
        <f t="shared" si="29"/>
        <v>0</v>
      </c>
      <c r="T26" s="72">
        <v>943519739.22000003</v>
      </c>
      <c r="U26" s="78">
        <v>100</v>
      </c>
      <c r="V26" s="26">
        <f t="shared" si="30"/>
        <v>9.3124632970038104E-3</v>
      </c>
      <c r="W26" s="26">
        <f t="shared" si="31"/>
        <v>0</v>
      </c>
      <c r="X26" s="72">
        <v>934391170.37</v>
      </c>
      <c r="Y26" s="78">
        <v>100</v>
      </c>
      <c r="Z26" s="26">
        <f t="shared" si="32"/>
        <v>-9.6750162932961389E-3</v>
      </c>
      <c r="AA26" s="26">
        <f t="shared" si="33"/>
        <v>0</v>
      </c>
      <c r="AB26" s="72">
        <v>942093544.04999995</v>
      </c>
      <c r="AC26" s="78">
        <v>100</v>
      </c>
      <c r="AD26" s="26">
        <f t="shared" si="34"/>
        <v>8.2432004113972557E-3</v>
      </c>
      <c r="AE26" s="26">
        <f t="shared" si="35"/>
        <v>0</v>
      </c>
      <c r="AF26" s="72">
        <v>950580876.36000001</v>
      </c>
      <c r="AG26" s="78">
        <v>100</v>
      </c>
      <c r="AH26" s="26">
        <f t="shared" si="36"/>
        <v>9.0090122829136077E-3</v>
      </c>
      <c r="AI26" s="26">
        <f t="shared" si="37"/>
        <v>0</v>
      </c>
      <c r="AJ26" s="27">
        <f t="shared" si="16"/>
        <v>1.0622357342061418E-2</v>
      </c>
      <c r="AK26" s="27">
        <f t="shared" si="17"/>
        <v>0</v>
      </c>
      <c r="AL26" s="28">
        <f t="shared" si="18"/>
        <v>5.8174006303347923E-2</v>
      </c>
      <c r="AM26" s="28">
        <f t="shared" si="19"/>
        <v>0</v>
      </c>
      <c r="AN26" s="29">
        <f t="shared" si="20"/>
        <v>1.3202943375656081E-2</v>
      </c>
      <c r="AO26" s="87">
        <f t="shared" si="21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68091957153.019997</v>
      </c>
      <c r="C27" s="78">
        <v>1</v>
      </c>
      <c r="D27" s="72">
        <v>69380542105.669998</v>
      </c>
      <c r="E27" s="78">
        <v>1</v>
      </c>
      <c r="F27" s="26">
        <f t="shared" si="22"/>
        <v>1.8924187327355308E-2</v>
      </c>
      <c r="G27" s="26">
        <f t="shared" si="23"/>
        <v>0</v>
      </c>
      <c r="H27" s="72">
        <v>70025894045.330002</v>
      </c>
      <c r="I27" s="78">
        <v>1</v>
      </c>
      <c r="J27" s="26">
        <f t="shared" si="24"/>
        <v>9.3016272296791904E-3</v>
      </c>
      <c r="K27" s="26">
        <f t="shared" si="25"/>
        <v>0</v>
      </c>
      <c r="L27" s="72">
        <v>70227225883.899994</v>
      </c>
      <c r="M27" s="78">
        <v>1</v>
      </c>
      <c r="N27" s="26">
        <f t="shared" si="26"/>
        <v>2.8751055779404049E-3</v>
      </c>
      <c r="O27" s="26">
        <f t="shared" si="27"/>
        <v>0</v>
      </c>
      <c r="P27" s="72">
        <v>69844323141.429993</v>
      </c>
      <c r="Q27" s="78">
        <v>1</v>
      </c>
      <c r="R27" s="26">
        <f t="shared" si="28"/>
        <v>-5.4523404228300001E-3</v>
      </c>
      <c r="S27" s="26">
        <f t="shared" si="29"/>
        <v>0</v>
      </c>
      <c r="T27" s="72">
        <v>71093585055.429993</v>
      </c>
      <c r="U27" s="78">
        <v>1</v>
      </c>
      <c r="V27" s="26">
        <f t="shared" si="30"/>
        <v>1.7886377271783847E-2</v>
      </c>
      <c r="W27" s="26">
        <f t="shared" si="31"/>
        <v>0</v>
      </c>
      <c r="X27" s="72">
        <v>71003146850.350006</v>
      </c>
      <c r="Y27" s="78">
        <v>1</v>
      </c>
      <c r="Z27" s="26">
        <f t="shared" si="32"/>
        <v>-1.2721007810968321E-3</v>
      </c>
      <c r="AA27" s="26">
        <f t="shared" si="33"/>
        <v>0</v>
      </c>
      <c r="AB27" s="72">
        <v>70853581945.919998</v>
      </c>
      <c r="AC27" s="78">
        <v>1</v>
      </c>
      <c r="AD27" s="26">
        <f t="shared" si="34"/>
        <v>-2.1064545877838184E-3</v>
      </c>
      <c r="AE27" s="26">
        <f t="shared" si="35"/>
        <v>0</v>
      </c>
      <c r="AF27" s="72">
        <v>70049730897.300003</v>
      </c>
      <c r="AG27" s="78">
        <v>1</v>
      </c>
      <c r="AH27" s="26">
        <f t="shared" si="36"/>
        <v>-1.1345242209964005E-2</v>
      </c>
      <c r="AI27" s="26">
        <f t="shared" si="37"/>
        <v>0</v>
      </c>
      <c r="AJ27" s="27">
        <f t="shared" si="16"/>
        <v>3.6013949256355126E-3</v>
      </c>
      <c r="AK27" s="27">
        <f t="shared" si="17"/>
        <v>0</v>
      </c>
      <c r="AL27" s="28">
        <f t="shared" si="18"/>
        <v>9.6451940460597334E-3</v>
      </c>
      <c r="AM27" s="28">
        <f t="shared" si="19"/>
        <v>0</v>
      </c>
      <c r="AN27" s="29">
        <f t="shared" si="20"/>
        <v>1.0912453070082862E-2</v>
      </c>
      <c r="AO27" s="87">
        <f t="shared" si="21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2038807217.0699999</v>
      </c>
      <c r="C28" s="78">
        <v>10</v>
      </c>
      <c r="D28" s="72">
        <v>2061071786.1500001</v>
      </c>
      <c r="E28" s="78">
        <v>10</v>
      </c>
      <c r="F28" s="26">
        <f t="shared" si="22"/>
        <v>1.092038957562496E-2</v>
      </c>
      <c r="G28" s="26">
        <f t="shared" si="23"/>
        <v>0</v>
      </c>
      <c r="H28" s="72">
        <v>2047864978.3599999</v>
      </c>
      <c r="I28" s="78">
        <v>10</v>
      </c>
      <c r="J28" s="26">
        <f t="shared" si="24"/>
        <v>-6.4077378957624713E-3</v>
      </c>
      <c r="K28" s="26">
        <f t="shared" si="25"/>
        <v>0</v>
      </c>
      <c r="L28" s="72">
        <v>2055786829.6400001</v>
      </c>
      <c r="M28" s="78">
        <v>10</v>
      </c>
      <c r="N28" s="26">
        <f t="shared" si="26"/>
        <v>3.8683464797294878E-3</v>
      </c>
      <c r="O28" s="26">
        <f t="shared" si="27"/>
        <v>0</v>
      </c>
      <c r="P28" s="72">
        <v>2020477507.7</v>
      </c>
      <c r="Q28" s="78">
        <v>10</v>
      </c>
      <c r="R28" s="26">
        <f t="shared" si="28"/>
        <v>-1.71755755173231E-2</v>
      </c>
      <c r="S28" s="26">
        <f t="shared" si="29"/>
        <v>0</v>
      </c>
      <c r="T28" s="72">
        <v>2042288996.3599999</v>
      </c>
      <c r="U28" s="78">
        <v>10</v>
      </c>
      <c r="V28" s="26">
        <f t="shared" si="30"/>
        <v>1.0795214783078105E-2</v>
      </c>
      <c r="W28" s="26">
        <f t="shared" si="31"/>
        <v>0</v>
      </c>
      <c r="X28" s="72">
        <v>2077875107.8299999</v>
      </c>
      <c r="Y28" s="78">
        <v>10</v>
      </c>
      <c r="Z28" s="26">
        <f t="shared" si="32"/>
        <v>1.7424620870712053E-2</v>
      </c>
      <c r="AA28" s="26">
        <f t="shared" si="33"/>
        <v>0</v>
      </c>
      <c r="AB28" s="72">
        <v>2094526575.6199999</v>
      </c>
      <c r="AC28" s="78">
        <v>10</v>
      </c>
      <c r="AD28" s="26">
        <f t="shared" si="34"/>
        <v>8.013700018472087E-3</v>
      </c>
      <c r="AE28" s="26">
        <f t="shared" si="35"/>
        <v>0</v>
      </c>
      <c r="AF28" s="72">
        <v>2094526575.6199999</v>
      </c>
      <c r="AG28" s="78">
        <v>10</v>
      </c>
      <c r="AH28" s="26">
        <f t="shared" si="36"/>
        <v>0</v>
      </c>
      <c r="AI28" s="26">
        <f t="shared" si="37"/>
        <v>0</v>
      </c>
      <c r="AJ28" s="27">
        <f t="shared" si="16"/>
        <v>3.4298697893163899E-3</v>
      </c>
      <c r="AK28" s="27">
        <f t="shared" si="17"/>
        <v>0</v>
      </c>
      <c r="AL28" s="28">
        <f t="shared" si="18"/>
        <v>1.6231743937697583E-2</v>
      </c>
      <c r="AM28" s="28">
        <f t="shared" si="19"/>
        <v>0</v>
      </c>
      <c r="AN28" s="29">
        <f t="shared" si="20"/>
        <v>1.1087572971422249E-2</v>
      </c>
      <c r="AO28" s="87">
        <f t="shared" si="21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30584840890.48</v>
      </c>
      <c r="C29" s="78">
        <v>1</v>
      </c>
      <c r="D29" s="72">
        <v>32805470641.599998</v>
      </c>
      <c r="E29" s="78">
        <v>1</v>
      </c>
      <c r="F29" s="26">
        <f t="shared" si="22"/>
        <v>7.2605568198695583E-2</v>
      </c>
      <c r="G29" s="26">
        <f t="shared" si="23"/>
        <v>0</v>
      </c>
      <c r="H29" s="72">
        <v>31883881855.52</v>
      </c>
      <c r="I29" s="78">
        <v>1</v>
      </c>
      <c r="J29" s="26">
        <f t="shared" si="24"/>
        <v>-2.8092533594422774E-2</v>
      </c>
      <c r="K29" s="26">
        <f t="shared" si="25"/>
        <v>0</v>
      </c>
      <c r="L29" s="72">
        <v>32179879960.299999</v>
      </c>
      <c r="M29" s="78">
        <v>1</v>
      </c>
      <c r="N29" s="26">
        <f t="shared" si="26"/>
        <v>9.28362820190143E-3</v>
      </c>
      <c r="O29" s="26">
        <f t="shared" si="27"/>
        <v>0</v>
      </c>
      <c r="P29" s="72">
        <v>32223976770.779999</v>
      </c>
      <c r="Q29" s="78">
        <v>1</v>
      </c>
      <c r="R29" s="26">
        <f t="shared" si="28"/>
        <v>1.3703224043843962E-3</v>
      </c>
      <c r="S29" s="26">
        <f t="shared" si="29"/>
        <v>0</v>
      </c>
      <c r="T29" s="72">
        <v>32576817649.18</v>
      </c>
      <c r="U29" s="78">
        <v>1</v>
      </c>
      <c r="V29" s="26">
        <f t="shared" si="30"/>
        <v>1.0949637932955251E-2</v>
      </c>
      <c r="W29" s="26">
        <f t="shared" si="31"/>
        <v>0</v>
      </c>
      <c r="X29" s="72">
        <v>34516286741.529999</v>
      </c>
      <c r="Y29" s="78">
        <v>1</v>
      </c>
      <c r="Z29" s="26">
        <f t="shared" si="32"/>
        <v>5.95352533582671E-2</v>
      </c>
      <c r="AA29" s="26">
        <f t="shared" si="33"/>
        <v>0</v>
      </c>
      <c r="AB29" s="72">
        <v>34311610964.470001</v>
      </c>
      <c r="AC29" s="78">
        <v>1</v>
      </c>
      <c r="AD29" s="26">
        <f t="shared" si="34"/>
        <v>-5.9298318672770687E-3</v>
      </c>
      <c r="AE29" s="26">
        <f t="shared" si="35"/>
        <v>0</v>
      </c>
      <c r="AF29" s="72">
        <v>34203883427.521431</v>
      </c>
      <c r="AG29" s="78">
        <v>1</v>
      </c>
      <c r="AH29" s="26">
        <f t="shared" si="36"/>
        <v>-3.1396816972576176E-3</v>
      </c>
      <c r="AI29" s="26">
        <f t="shared" si="37"/>
        <v>0</v>
      </c>
      <c r="AJ29" s="27">
        <f t="shared" si="16"/>
        <v>1.4572795367155786E-2</v>
      </c>
      <c r="AK29" s="27">
        <f t="shared" si="17"/>
        <v>0</v>
      </c>
      <c r="AL29" s="28">
        <f t="shared" si="18"/>
        <v>4.2627426419181796E-2</v>
      </c>
      <c r="AM29" s="28">
        <f t="shared" si="19"/>
        <v>0</v>
      </c>
      <c r="AN29" s="29">
        <f t="shared" si="20"/>
        <v>3.4140995602728028E-2</v>
      </c>
      <c r="AO29" s="87">
        <f t="shared" si="21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2243112339.4678025</v>
      </c>
      <c r="C30" s="78">
        <v>100</v>
      </c>
      <c r="D30" s="72">
        <v>2240589969.8236008</v>
      </c>
      <c r="E30" s="78">
        <v>100</v>
      </c>
      <c r="F30" s="26">
        <f t="shared" si="22"/>
        <v>-1.124495460980884E-3</v>
      </c>
      <c r="G30" s="26">
        <f t="shared" si="23"/>
        <v>0</v>
      </c>
      <c r="H30" s="72">
        <v>2235337066.7396045</v>
      </c>
      <c r="I30" s="78">
        <v>100</v>
      </c>
      <c r="J30" s="26">
        <f t="shared" si="24"/>
        <v>-2.3444285454914588E-3</v>
      </c>
      <c r="K30" s="26">
        <f t="shared" si="25"/>
        <v>0</v>
      </c>
      <c r="L30" s="72">
        <v>2249336989.798635</v>
      </c>
      <c r="M30" s="78">
        <v>100</v>
      </c>
      <c r="N30" s="26">
        <f t="shared" si="26"/>
        <v>6.2630031360104456E-3</v>
      </c>
      <c r="O30" s="26">
        <f t="shared" si="27"/>
        <v>0</v>
      </c>
      <c r="P30" s="72">
        <v>2313730494.8699999</v>
      </c>
      <c r="Q30" s="78">
        <v>100</v>
      </c>
      <c r="R30" s="26">
        <f t="shared" si="28"/>
        <v>2.8627771367032696E-2</v>
      </c>
      <c r="S30" s="26">
        <f t="shared" si="29"/>
        <v>0</v>
      </c>
      <c r="T30" s="72">
        <v>2321400915.456306</v>
      </c>
      <c r="U30" s="78">
        <v>100</v>
      </c>
      <c r="V30" s="26">
        <f t="shared" si="30"/>
        <v>3.3151746079817597E-3</v>
      </c>
      <c r="W30" s="26">
        <f t="shared" si="31"/>
        <v>0</v>
      </c>
      <c r="X30" s="72">
        <v>2296974377.3699999</v>
      </c>
      <c r="Y30" s="78">
        <v>100</v>
      </c>
      <c r="Z30" s="26">
        <f t="shared" si="32"/>
        <v>-1.0522326377865108E-2</v>
      </c>
      <c r="AA30" s="26">
        <f t="shared" si="33"/>
        <v>0</v>
      </c>
      <c r="AB30" s="72">
        <v>2298554137.087523</v>
      </c>
      <c r="AC30" s="78">
        <v>100</v>
      </c>
      <c r="AD30" s="26">
        <f t="shared" si="34"/>
        <v>6.8775678696594714E-4</v>
      </c>
      <c r="AE30" s="26">
        <f t="shared" si="35"/>
        <v>0</v>
      </c>
      <c r="AF30" s="72">
        <v>2289321879.1172986</v>
      </c>
      <c r="AG30" s="78">
        <v>100</v>
      </c>
      <c r="AH30" s="26">
        <f t="shared" si="36"/>
        <v>-4.0165501526635743E-3</v>
      </c>
      <c r="AI30" s="26">
        <f t="shared" si="37"/>
        <v>0</v>
      </c>
      <c r="AJ30" s="27">
        <f t="shared" si="16"/>
        <v>2.6107381701237285E-3</v>
      </c>
      <c r="AK30" s="27">
        <f t="shared" si="17"/>
        <v>0</v>
      </c>
      <c r="AL30" s="28">
        <f t="shared" si="18"/>
        <v>2.1749588255781778E-2</v>
      </c>
      <c r="AM30" s="28">
        <f t="shared" si="19"/>
        <v>0</v>
      </c>
      <c r="AN30" s="29">
        <f t="shared" si="20"/>
        <v>1.1645496531391313E-2</v>
      </c>
      <c r="AO30" s="87">
        <f t="shared" si="21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5410127250.4799995</v>
      </c>
      <c r="C31" s="78">
        <v>100</v>
      </c>
      <c r="D31" s="72">
        <v>5585734737.8500004</v>
      </c>
      <c r="E31" s="78">
        <v>100</v>
      </c>
      <c r="F31" s="26">
        <f t="shared" si="22"/>
        <v>3.2459030858178153E-2</v>
      </c>
      <c r="G31" s="26">
        <f t="shared" si="23"/>
        <v>0</v>
      </c>
      <c r="H31" s="72">
        <v>5579431849.1000004</v>
      </c>
      <c r="I31" s="78">
        <v>100</v>
      </c>
      <c r="J31" s="26">
        <f t="shared" si="24"/>
        <v>-1.1283902737611988E-3</v>
      </c>
      <c r="K31" s="26">
        <f t="shared" si="25"/>
        <v>0</v>
      </c>
      <c r="L31" s="72">
        <v>5385187965.4799995</v>
      </c>
      <c r="M31" s="78">
        <v>100</v>
      </c>
      <c r="N31" s="26">
        <f t="shared" si="26"/>
        <v>-3.4814276591860094E-2</v>
      </c>
      <c r="O31" s="26">
        <f t="shared" si="27"/>
        <v>0</v>
      </c>
      <c r="P31" s="72">
        <v>5092847013.3199997</v>
      </c>
      <c r="Q31" s="78">
        <v>100</v>
      </c>
      <c r="R31" s="26">
        <f t="shared" si="28"/>
        <v>-5.4286118522502216E-2</v>
      </c>
      <c r="S31" s="26">
        <f t="shared" si="29"/>
        <v>0</v>
      </c>
      <c r="T31" s="72">
        <v>5125189749.0100002</v>
      </c>
      <c r="U31" s="78">
        <v>100</v>
      </c>
      <c r="V31" s="26">
        <f t="shared" si="30"/>
        <v>6.3506199195480012E-3</v>
      </c>
      <c r="W31" s="26">
        <f t="shared" si="31"/>
        <v>0</v>
      </c>
      <c r="X31" s="72">
        <v>5191983326.7200003</v>
      </c>
      <c r="Y31" s="78">
        <v>100</v>
      </c>
      <c r="Z31" s="26">
        <f t="shared" si="32"/>
        <v>1.3032410697165334E-2</v>
      </c>
      <c r="AA31" s="26">
        <f t="shared" si="33"/>
        <v>0</v>
      </c>
      <c r="AB31" s="72">
        <v>5177443422.8500004</v>
      </c>
      <c r="AC31" s="78">
        <v>100</v>
      </c>
      <c r="AD31" s="26">
        <f t="shared" si="34"/>
        <v>-2.8004527277989875E-3</v>
      </c>
      <c r="AE31" s="26">
        <f t="shared" si="35"/>
        <v>0</v>
      </c>
      <c r="AF31" s="72">
        <v>5145898293.2200003</v>
      </c>
      <c r="AG31" s="78">
        <v>100</v>
      </c>
      <c r="AH31" s="26">
        <f t="shared" si="36"/>
        <v>-6.0928004525900989E-3</v>
      </c>
      <c r="AI31" s="26">
        <f t="shared" si="37"/>
        <v>0</v>
      </c>
      <c r="AJ31" s="27">
        <f t="shared" si="16"/>
        <v>-5.909997136702639E-3</v>
      </c>
      <c r="AK31" s="27">
        <f t="shared" si="17"/>
        <v>0</v>
      </c>
      <c r="AL31" s="28">
        <f t="shared" si="18"/>
        <v>-7.8742809186692089E-2</v>
      </c>
      <c r="AM31" s="28">
        <f t="shared" si="19"/>
        <v>0</v>
      </c>
      <c r="AN31" s="29">
        <f t="shared" si="20"/>
        <v>2.7228117801920911E-2</v>
      </c>
      <c r="AO31" s="87">
        <f t="shared" si="21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792491301.60000002</v>
      </c>
      <c r="C32" s="78">
        <v>10</v>
      </c>
      <c r="D32" s="72">
        <v>775687799.44000006</v>
      </c>
      <c r="E32" s="78">
        <v>10</v>
      </c>
      <c r="F32" s="26">
        <f t="shared" si="22"/>
        <v>-2.120339002595302E-2</v>
      </c>
      <c r="G32" s="26">
        <f t="shared" si="23"/>
        <v>0</v>
      </c>
      <c r="H32" s="72">
        <v>767355366.60000002</v>
      </c>
      <c r="I32" s="78">
        <v>10</v>
      </c>
      <c r="J32" s="26">
        <f t="shared" si="24"/>
        <v>-1.0741992907475854E-2</v>
      </c>
      <c r="K32" s="26">
        <f t="shared" si="25"/>
        <v>0</v>
      </c>
      <c r="L32" s="72">
        <v>734420893.88</v>
      </c>
      <c r="M32" s="78">
        <v>10</v>
      </c>
      <c r="N32" s="26">
        <f t="shared" si="26"/>
        <v>-4.291945316799721E-2</v>
      </c>
      <c r="O32" s="26">
        <f t="shared" si="27"/>
        <v>0</v>
      </c>
      <c r="P32" s="72">
        <v>718296254.32000005</v>
      </c>
      <c r="Q32" s="78">
        <v>10</v>
      </c>
      <c r="R32" s="26">
        <f t="shared" si="28"/>
        <v>-2.1955583908856782E-2</v>
      </c>
      <c r="S32" s="26">
        <f t="shared" si="29"/>
        <v>0</v>
      </c>
      <c r="T32" s="72">
        <v>809822393.59000003</v>
      </c>
      <c r="U32" s="78">
        <v>10</v>
      </c>
      <c r="V32" s="26">
        <f t="shared" si="30"/>
        <v>0.12742115627018877</v>
      </c>
      <c r="W32" s="26">
        <f t="shared" si="31"/>
        <v>0</v>
      </c>
      <c r="X32" s="72">
        <v>763058720.27999997</v>
      </c>
      <c r="Y32" s="78">
        <v>10</v>
      </c>
      <c r="Z32" s="26">
        <f t="shared" si="32"/>
        <v>-5.7745591724987236E-2</v>
      </c>
      <c r="AA32" s="26">
        <f t="shared" si="33"/>
        <v>0</v>
      </c>
      <c r="AB32" s="72">
        <v>697529479.42999995</v>
      </c>
      <c r="AC32" s="78">
        <v>10</v>
      </c>
      <c r="AD32" s="26">
        <f t="shared" si="34"/>
        <v>-8.5877061762631379E-2</v>
      </c>
      <c r="AE32" s="26">
        <f t="shared" si="35"/>
        <v>0</v>
      </c>
      <c r="AF32" s="72">
        <v>696488201.82000005</v>
      </c>
      <c r="AG32" s="78">
        <v>10</v>
      </c>
      <c r="AH32" s="26">
        <f t="shared" si="36"/>
        <v>-1.4928080327885149E-3</v>
      </c>
      <c r="AI32" s="26">
        <f t="shared" si="37"/>
        <v>0</v>
      </c>
      <c r="AJ32" s="27">
        <f t="shared" si="16"/>
        <v>-1.4314340657562654E-2</v>
      </c>
      <c r="AK32" s="27">
        <f t="shared" si="17"/>
        <v>0</v>
      </c>
      <c r="AL32" s="28">
        <f t="shared" si="18"/>
        <v>-0.1021024150143619</v>
      </c>
      <c r="AM32" s="28">
        <f t="shared" si="19"/>
        <v>0</v>
      </c>
      <c r="AN32" s="29">
        <f t="shared" si="20"/>
        <v>6.3468441133320105E-2</v>
      </c>
      <c r="AO32" s="87">
        <f t="shared" si="21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1810941526.0899999</v>
      </c>
      <c r="C33" s="78">
        <v>100</v>
      </c>
      <c r="D33" s="72">
        <v>1761349144.1400001</v>
      </c>
      <c r="E33" s="78">
        <v>100</v>
      </c>
      <c r="F33" s="26">
        <f t="shared" si="22"/>
        <v>-2.7384860988347106E-2</v>
      </c>
      <c r="G33" s="26">
        <f t="shared" si="23"/>
        <v>0</v>
      </c>
      <c r="H33" s="72">
        <v>1754275755.71</v>
      </c>
      <c r="I33" s="78">
        <v>100</v>
      </c>
      <c r="J33" s="26">
        <f t="shared" si="24"/>
        <v>-4.0158922798090285E-3</v>
      </c>
      <c r="K33" s="26">
        <f t="shared" si="25"/>
        <v>0</v>
      </c>
      <c r="L33" s="72">
        <v>1765270488.5799999</v>
      </c>
      <c r="M33" s="78">
        <v>100</v>
      </c>
      <c r="N33" s="26">
        <f t="shared" si="26"/>
        <v>6.2673914487007413E-3</v>
      </c>
      <c r="O33" s="26">
        <f t="shared" si="27"/>
        <v>0</v>
      </c>
      <c r="P33" s="72">
        <v>1770416665.6099999</v>
      </c>
      <c r="Q33" s="78">
        <v>100</v>
      </c>
      <c r="R33" s="26">
        <f t="shared" si="28"/>
        <v>2.9152342733263525E-3</v>
      </c>
      <c r="S33" s="26">
        <f t="shared" si="29"/>
        <v>0</v>
      </c>
      <c r="T33" s="72">
        <v>1769197725.78</v>
      </c>
      <c r="U33" s="78">
        <v>100</v>
      </c>
      <c r="V33" s="26">
        <f t="shared" si="30"/>
        <v>-6.8850449370342769E-4</v>
      </c>
      <c r="W33" s="26">
        <f t="shared" si="31"/>
        <v>0</v>
      </c>
      <c r="X33" s="72">
        <v>2199442802.2399998</v>
      </c>
      <c r="Y33" s="78">
        <v>100</v>
      </c>
      <c r="Z33" s="26">
        <f t="shared" si="32"/>
        <v>0.24318654166837927</v>
      </c>
      <c r="AA33" s="26">
        <f t="shared" si="33"/>
        <v>0</v>
      </c>
      <c r="AB33" s="72">
        <v>2195198622.5100002</v>
      </c>
      <c r="AC33" s="78">
        <v>100</v>
      </c>
      <c r="AD33" s="26">
        <f t="shared" si="34"/>
        <v>-1.9296613331690651E-3</v>
      </c>
      <c r="AE33" s="26">
        <f t="shared" si="35"/>
        <v>0</v>
      </c>
      <c r="AF33" s="72">
        <v>2187212915.7399998</v>
      </c>
      <c r="AG33" s="78">
        <v>100</v>
      </c>
      <c r="AH33" s="26">
        <f t="shared" si="36"/>
        <v>-3.637806022704936E-3</v>
      </c>
      <c r="AI33" s="26">
        <f t="shared" si="37"/>
        <v>0</v>
      </c>
      <c r="AJ33" s="27">
        <f t="shared" si="16"/>
        <v>2.6839055284084101E-2</v>
      </c>
      <c r="AK33" s="27">
        <f t="shared" si="17"/>
        <v>0</v>
      </c>
      <c r="AL33" s="28">
        <f t="shared" si="18"/>
        <v>0.24178271129085696</v>
      </c>
      <c r="AM33" s="28">
        <f t="shared" si="19"/>
        <v>0</v>
      </c>
      <c r="AN33" s="29">
        <f t="shared" si="20"/>
        <v>8.8000229701681171E-2</v>
      </c>
      <c r="AO33" s="87">
        <f t="shared" si="21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8723405041.3600006</v>
      </c>
      <c r="C34" s="78">
        <v>100</v>
      </c>
      <c r="D34" s="72">
        <v>8882708006.0799999</v>
      </c>
      <c r="E34" s="78">
        <v>100</v>
      </c>
      <c r="F34" s="26">
        <f t="shared" si="22"/>
        <v>1.8261557724844973E-2</v>
      </c>
      <c r="G34" s="26">
        <f t="shared" si="23"/>
        <v>0</v>
      </c>
      <c r="H34" s="72">
        <v>9940540480.7199993</v>
      </c>
      <c r="I34" s="78">
        <v>100</v>
      </c>
      <c r="J34" s="26">
        <f t="shared" si="24"/>
        <v>0.11908896182514819</v>
      </c>
      <c r="K34" s="26">
        <f t="shared" si="25"/>
        <v>0</v>
      </c>
      <c r="L34" s="72">
        <v>14682040040.540001</v>
      </c>
      <c r="M34" s="78">
        <v>100</v>
      </c>
      <c r="N34" s="26">
        <f t="shared" si="26"/>
        <v>0.47698609235748235</v>
      </c>
      <c r="O34" s="26">
        <f t="shared" si="27"/>
        <v>0</v>
      </c>
      <c r="P34" s="72">
        <v>16227819853.92</v>
      </c>
      <c r="Q34" s="78">
        <v>100</v>
      </c>
      <c r="R34" s="26">
        <f t="shared" si="28"/>
        <v>0.10528372141145216</v>
      </c>
      <c r="S34" s="26">
        <f t="shared" si="29"/>
        <v>0</v>
      </c>
      <c r="T34" s="72">
        <v>17502282707.290001</v>
      </c>
      <c r="U34" s="78">
        <v>100</v>
      </c>
      <c r="V34" s="26">
        <f t="shared" si="30"/>
        <v>7.8535679151142471E-2</v>
      </c>
      <c r="W34" s="26">
        <f t="shared" si="31"/>
        <v>0</v>
      </c>
      <c r="X34" s="72">
        <v>17236374450.889999</v>
      </c>
      <c r="Y34" s="78">
        <v>100</v>
      </c>
      <c r="Z34" s="26">
        <f t="shared" si="32"/>
        <v>-1.519277575657295E-2</v>
      </c>
      <c r="AA34" s="26">
        <f t="shared" si="33"/>
        <v>0</v>
      </c>
      <c r="AB34" s="72">
        <v>18124633977.650002</v>
      </c>
      <c r="AC34" s="78">
        <v>100</v>
      </c>
      <c r="AD34" s="26">
        <f t="shared" si="34"/>
        <v>5.1534011940320597E-2</v>
      </c>
      <c r="AE34" s="26">
        <f t="shared" si="35"/>
        <v>0</v>
      </c>
      <c r="AF34" s="72">
        <v>18347483016.93</v>
      </c>
      <c r="AG34" s="78">
        <v>100</v>
      </c>
      <c r="AH34" s="26">
        <f t="shared" si="36"/>
        <v>1.2295367705345124E-2</v>
      </c>
      <c r="AI34" s="26">
        <f t="shared" si="37"/>
        <v>0</v>
      </c>
      <c r="AJ34" s="27">
        <f t="shared" si="16"/>
        <v>0.10584907704489536</v>
      </c>
      <c r="AK34" s="27">
        <f t="shared" si="17"/>
        <v>0</v>
      </c>
      <c r="AL34" s="28">
        <f t="shared" si="18"/>
        <v>1.0655281029581958</v>
      </c>
      <c r="AM34" s="28">
        <f t="shared" si="19"/>
        <v>0</v>
      </c>
      <c r="AN34" s="29">
        <f t="shared" si="20"/>
        <v>0.15706661303608022</v>
      </c>
      <c r="AO34" s="87">
        <f t="shared" si="21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10955978659.15</v>
      </c>
      <c r="C35" s="74">
        <v>100</v>
      </c>
      <c r="D35" s="72">
        <v>11130070551.98</v>
      </c>
      <c r="E35" s="74">
        <v>100</v>
      </c>
      <c r="F35" s="26">
        <f t="shared" si="22"/>
        <v>1.5890127048084863E-2</v>
      </c>
      <c r="G35" s="26">
        <f t="shared" si="23"/>
        <v>0</v>
      </c>
      <c r="H35" s="72">
        <v>11197129451.200001</v>
      </c>
      <c r="I35" s="74">
        <v>100</v>
      </c>
      <c r="J35" s="26">
        <f t="shared" si="24"/>
        <v>6.0250201386254183E-3</v>
      </c>
      <c r="K35" s="26">
        <f t="shared" si="25"/>
        <v>0</v>
      </c>
      <c r="L35" s="72">
        <v>11135469598.84</v>
      </c>
      <c r="M35" s="74">
        <v>100</v>
      </c>
      <c r="N35" s="26">
        <f t="shared" si="26"/>
        <v>-5.5067553366003556E-3</v>
      </c>
      <c r="O35" s="26">
        <f t="shared" si="27"/>
        <v>0</v>
      </c>
      <c r="P35" s="72">
        <v>11153629874.07</v>
      </c>
      <c r="Q35" s="74">
        <v>100</v>
      </c>
      <c r="R35" s="26">
        <f t="shared" si="28"/>
        <v>1.6308495181820916E-3</v>
      </c>
      <c r="S35" s="26">
        <f t="shared" si="29"/>
        <v>0</v>
      </c>
      <c r="T35" s="72">
        <v>11281345572.709999</v>
      </c>
      <c r="U35" s="74">
        <v>100</v>
      </c>
      <c r="V35" s="26">
        <f t="shared" si="30"/>
        <v>1.1450595015432E-2</v>
      </c>
      <c r="W35" s="26">
        <f t="shared" si="31"/>
        <v>0</v>
      </c>
      <c r="X35" s="72">
        <v>11288147388.98</v>
      </c>
      <c r="Y35" s="74">
        <v>100</v>
      </c>
      <c r="Z35" s="26">
        <f t="shared" si="32"/>
        <v>6.0292597422547788E-4</v>
      </c>
      <c r="AA35" s="26">
        <f t="shared" si="33"/>
        <v>0</v>
      </c>
      <c r="AB35" s="72">
        <v>11756506039.26</v>
      </c>
      <c r="AC35" s="74">
        <v>100</v>
      </c>
      <c r="AD35" s="26">
        <f t="shared" si="34"/>
        <v>4.1491188424526919E-2</v>
      </c>
      <c r="AE35" s="26">
        <f t="shared" si="35"/>
        <v>0</v>
      </c>
      <c r="AF35" s="72">
        <v>11793850212.75</v>
      </c>
      <c r="AG35" s="74">
        <v>100</v>
      </c>
      <c r="AH35" s="26">
        <f t="shared" si="36"/>
        <v>3.1764687029710707E-3</v>
      </c>
      <c r="AI35" s="26">
        <f t="shared" si="37"/>
        <v>0</v>
      </c>
      <c r="AJ35" s="27">
        <f t="shared" si="16"/>
        <v>9.345052435680937E-3</v>
      </c>
      <c r="AK35" s="27">
        <f t="shared" si="17"/>
        <v>0</v>
      </c>
      <c r="AL35" s="28">
        <f t="shared" si="18"/>
        <v>5.963840549527482E-2</v>
      </c>
      <c r="AM35" s="28">
        <f t="shared" si="19"/>
        <v>0</v>
      </c>
      <c r="AN35" s="29">
        <f t="shared" si="20"/>
        <v>1.4571152056603509E-2</v>
      </c>
      <c r="AO35" s="87">
        <f t="shared" si="21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408362314.44</v>
      </c>
      <c r="C36" s="74">
        <v>1000000</v>
      </c>
      <c r="D36" s="72">
        <v>406743797.88</v>
      </c>
      <c r="E36" s="74">
        <v>1000000</v>
      </c>
      <c r="F36" s="26">
        <f t="shared" si="22"/>
        <v>-3.9634327232656733E-3</v>
      </c>
      <c r="G36" s="26">
        <f t="shared" si="23"/>
        <v>0</v>
      </c>
      <c r="H36" s="72">
        <v>432205209.30000001</v>
      </c>
      <c r="I36" s="74">
        <v>1000000</v>
      </c>
      <c r="J36" s="26">
        <f t="shared" si="24"/>
        <v>6.2598155282780232E-2</v>
      </c>
      <c r="K36" s="26">
        <f t="shared" si="25"/>
        <v>0</v>
      </c>
      <c r="L36" s="72">
        <v>419237270.69</v>
      </c>
      <c r="M36" s="74">
        <v>1000000</v>
      </c>
      <c r="N36" s="26">
        <f t="shared" si="26"/>
        <v>-3.000412380730649E-2</v>
      </c>
      <c r="O36" s="26">
        <f t="shared" si="27"/>
        <v>0</v>
      </c>
      <c r="P36" s="72">
        <v>423673255.89999998</v>
      </c>
      <c r="Q36" s="74">
        <v>1000000</v>
      </c>
      <c r="R36" s="26">
        <f t="shared" si="28"/>
        <v>1.0581085032585556E-2</v>
      </c>
      <c r="S36" s="26">
        <f t="shared" si="29"/>
        <v>0</v>
      </c>
      <c r="T36" s="72">
        <v>412317412.24000001</v>
      </c>
      <c r="U36" s="74">
        <v>1000000</v>
      </c>
      <c r="V36" s="26">
        <f t="shared" si="30"/>
        <v>-2.6803305381825418E-2</v>
      </c>
      <c r="W36" s="26">
        <f t="shared" si="31"/>
        <v>0</v>
      </c>
      <c r="X36" s="72">
        <v>412702939.98000002</v>
      </c>
      <c r="Y36" s="74">
        <v>1000000</v>
      </c>
      <c r="Z36" s="26">
        <f t="shared" si="32"/>
        <v>9.3502658038512119E-4</v>
      </c>
      <c r="AA36" s="26">
        <f t="shared" si="33"/>
        <v>0</v>
      </c>
      <c r="AB36" s="72">
        <v>409557116</v>
      </c>
      <c r="AC36" s="74">
        <v>1000000</v>
      </c>
      <c r="AD36" s="26">
        <f t="shared" si="34"/>
        <v>-7.6224898716555512E-3</v>
      </c>
      <c r="AE36" s="26">
        <f t="shared" si="35"/>
        <v>0</v>
      </c>
      <c r="AF36" s="72">
        <v>361644499.33999997</v>
      </c>
      <c r="AG36" s="74">
        <v>1000000</v>
      </c>
      <c r="AH36" s="26">
        <f t="shared" si="36"/>
        <v>-0.1169864099248126</v>
      </c>
      <c r="AI36" s="26">
        <f t="shared" si="37"/>
        <v>0</v>
      </c>
      <c r="AJ36" s="27">
        <f t="shared" si="16"/>
        <v>-1.3908186851639352E-2</v>
      </c>
      <c r="AK36" s="27">
        <f t="shared" si="17"/>
        <v>0</v>
      </c>
      <c r="AL36" s="28">
        <f t="shared" si="18"/>
        <v>-0.11087888438634654</v>
      </c>
      <c r="AM36" s="28">
        <f t="shared" si="19"/>
        <v>0</v>
      </c>
      <c r="AN36" s="29">
        <f t="shared" si="20"/>
        <v>5.0514718181516441E-2</v>
      </c>
      <c r="AO36" s="87">
        <f t="shared" si="21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4803205745.3599997</v>
      </c>
      <c r="C37" s="78">
        <v>1</v>
      </c>
      <c r="D37" s="72">
        <v>4928380988.1499996</v>
      </c>
      <c r="E37" s="78">
        <v>1</v>
      </c>
      <c r="F37" s="26">
        <f t="shared" si="22"/>
        <v>2.6060770540783505E-2</v>
      </c>
      <c r="G37" s="26">
        <f t="shared" si="23"/>
        <v>0</v>
      </c>
      <c r="H37" s="72">
        <v>5095931818.6700001</v>
      </c>
      <c r="I37" s="78">
        <v>1</v>
      </c>
      <c r="J37" s="26">
        <f t="shared" si="24"/>
        <v>3.3997134337395284E-2</v>
      </c>
      <c r="K37" s="26">
        <f t="shared" si="25"/>
        <v>0</v>
      </c>
      <c r="L37" s="72">
        <v>5137529344.0600004</v>
      </c>
      <c r="M37" s="78">
        <v>1</v>
      </c>
      <c r="N37" s="26">
        <f t="shared" si="26"/>
        <v>8.1628889220219172E-3</v>
      </c>
      <c r="O37" s="26">
        <f t="shared" si="27"/>
        <v>0</v>
      </c>
      <c r="P37" s="72">
        <v>5357657650.04</v>
      </c>
      <c r="Q37" s="78">
        <v>1</v>
      </c>
      <c r="R37" s="26">
        <f t="shared" si="28"/>
        <v>4.2847114096683729E-2</v>
      </c>
      <c r="S37" s="26">
        <f t="shared" si="29"/>
        <v>0</v>
      </c>
      <c r="T37" s="72">
        <v>5370364488.5500002</v>
      </c>
      <c r="U37" s="78">
        <v>1</v>
      </c>
      <c r="V37" s="26">
        <f t="shared" si="30"/>
        <v>2.371715279326472E-3</v>
      </c>
      <c r="W37" s="26">
        <f t="shared" si="31"/>
        <v>0</v>
      </c>
      <c r="X37" s="72">
        <v>5193565483.1300001</v>
      </c>
      <c r="Y37" s="78">
        <v>1</v>
      </c>
      <c r="Z37" s="26">
        <f t="shared" si="32"/>
        <v>-3.292123016919022E-2</v>
      </c>
      <c r="AA37" s="26">
        <f t="shared" si="33"/>
        <v>0</v>
      </c>
      <c r="AB37" s="72">
        <v>5419467363.4099998</v>
      </c>
      <c r="AC37" s="78">
        <v>1</v>
      </c>
      <c r="AD37" s="26">
        <f t="shared" si="34"/>
        <v>4.3496492152411588E-2</v>
      </c>
      <c r="AE37" s="26">
        <f t="shared" si="35"/>
        <v>0</v>
      </c>
      <c r="AF37" s="72">
        <v>5425190294.5200005</v>
      </c>
      <c r="AG37" s="78">
        <v>1</v>
      </c>
      <c r="AH37" s="26">
        <f t="shared" si="36"/>
        <v>1.0559951239192751E-3</v>
      </c>
      <c r="AI37" s="26">
        <f t="shared" si="37"/>
        <v>0</v>
      </c>
      <c r="AJ37" s="27">
        <f t="shared" si="16"/>
        <v>1.5633860035418945E-2</v>
      </c>
      <c r="AK37" s="27">
        <f t="shared" si="17"/>
        <v>0</v>
      </c>
      <c r="AL37" s="28">
        <f t="shared" si="18"/>
        <v>0.10080578339307562</v>
      </c>
      <c r="AM37" s="28">
        <f t="shared" si="19"/>
        <v>0</v>
      </c>
      <c r="AN37" s="29">
        <f t="shared" si="20"/>
        <v>2.6089485002667126E-2</v>
      </c>
      <c r="AO37" s="87">
        <f t="shared" si="21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14448485867.02</v>
      </c>
      <c r="C38" s="78">
        <v>1</v>
      </c>
      <c r="D38" s="72">
        <v>14264762078.43</v>
      </c>
      <c r="E38" s="78">
        <v>1</v>
      </c>
      <c r="F38" s="26">
        <f t="shared" si="22"/>
        <v>-1.2715781451492202E-2</v>
      </c>
      <c r="G38" s="26">
        <f t="shared" si="23"/>
        <v>0</v>
      </c>
      <c r="H38" s="72">
        <v>14540147548.84</v>
      </c>
      <c r="I38" s="78">
        <v>1</v>
      </c>
      <c r="J38" s="26">
        <f t="shared" si="24"/>
        <v>1.9305297129800371E-2</v>
      </c>
      <c r="K38" s="26">
        <f t="shared" si="25"/>
        <v>0</v>
      </c>
      <c r="L38" s="72">
        <v>14707142924.469999</v>
      </c>
      <c r="M38" s="78">
        <v>1</v>
      </c>
      <c r="N38" s="26">
        <f t="shared" si="26"/>
        <v>1.1485122490611996E-2</v>
      </c>
      <c r="O38" s="26">
        <f t="shared" si="27"/>
        <v>0</v>
      </c>
      <c r="P38" s="72">
        <v>14820923682.469999</v>
      </c>
      <c r="Q38" s="78">
        <v>1</v>
      </c>
      <c r="R38" s="26">
        <f t="shared" si="28"/>
        <v>7.7364283861476322E-3</v>
      </c>
      <c r="S38" s="26">
        <f t="shared" si="29"/>
        <v>0</v>
      </c>
      <c r="T38" s="72">
        <v>14866142854.879999</v>
      </c>
      <c r="U38" s="78">
        <v>1</v>
      </c>
      <c r="V38" s="26">
        <f t="shared" si="30"/>
        <v>3.0510360473338456E-3</v>
      </c>
      <c r="W38" s="26">
        <f t="shared" si="31"/>
        <v>0</v>
      </c>
      <c r="X38" s="72">
        <v>15433838229.42</v>
      </c>
      <c r="Y38" s="78">
        <v>1</v>
      </c>
      <c r="Z38" s="26">
        <f t="shared" si="32"/>
        <v>3.8187133009666169E-2</v>
      </c>
      <c r="AA38" s="26">
        <f t="shared" si="33"/>
        <v>0</v>
      </c>
      <c r="AB38" s="72">
        <v>16361222549.23</v>
      </c>
      <c r="AC38" s="78">
        <v>1</v>
      </c>
      <c r="AD38" s="26">
        <f t="shared" si="34"/>
        <v>6.0087730998904632E-2</v>
      </c>
      <c r="AE38" s="26">
        <f t="shared" si="35"/>
        <v>0</v>
      </c>
      <c r="AF38" s="72">
        <v>17239083284.509998</v>
      </c>
      <c r="AG38" s="78">
        <v>1</v>
      </c>
      <c r="AH38" s="26">
        <f t="shared" si="36"/>
        <v>5.3654959624109086E-2</v>
      </c>
      <c r="AI38" s="26">
        <f t="shared" si="37"/>
        <v>0</v>
      </c>
      <c r="AJ38" s="27">
        <f t="shared" si="16"/>
        <v>2.2598990779385195E-2</v>
      </c>
      <c r="AK38" s="27">
        <f t="shared" si="17"/>
        <v>0</v>
      </c>
      <c r="AL38" s="28">
        <f t="shared" si="18"/>
        <v>0.20850829405542781</v>
      </c>
      <c r="AM38" s="28">
        <f t="shared" si="19"/>
        <v>0</v>
      </c>
      <c r="AN38" s="29">
        <f t="shared" si="20"/>
        <v>2.5627515740865081E-2</v>
      </c>
      <c r="AO38" s="87">
        <f t="shared" si="21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572184660.71000004</v>
      </c>
      <c r="C39" s="78">
        <v>100</v>
      </c>
      <c r="D39" s="72">
        <v>569291109.38999999</v>
      </c>
      <c r="E39" s="78">
        <v>100</v>
      </c>
      <c r="F39" s="26">
        <f t="shared" si="22"/>
        <v>-5.0570235776848079E-3</v>
      </c>
      <c r="G39" s="26">
        <f t="shared" si="23"/>
        <v>0</v>
      </c>
      <c r="H39" s="72">
        <v>578266642.76999998</v>
      </c>
      <c r="I39" s="78">
        <v>100</v>
      </c>
      <c r="J39" s="26">
        <f t="shared" si="24"/>
        <v>1.5766157651078288E-2</v>
      </c>
      <c r="K39" s="26">
        <f t="shared" si="25"/>
        <v>0</v>
      </c>
      <c r="L39" s="72">
        <v>5661670</v>
      </c>
      <c r="M39" s="78">
        <v>100</v>
      </c>
      <c r="N39" s="26">
        <f t="shared" si="26"/>
        <v>-0.99020923985364329</v>
      </c>
      <c r="O39" s="26">
        <f t="shared" si="27"/>
        <v>0</v>
      </c>
      <c r="P39" s="72">
        <v>572808729.92999995</v>
      </c>
      <c r="Q39" s="78">
        <v>100</v>
      </c>
      <c r="R39" s="26">
        <f t="shared" si="28"/>
        <v>100.1731043896942</v>
      </c>
      <c r="S39" s="26">
        <f t="shared" si="29"/>
        <v>0</v>
      </c>
      <c r="T39" s="72">
        <v>584156836.29999995</v>
      </c>
      <c r="U39" s="78">
        <v>100</v>
      </c>
      <c r="V39" s="26">
        <f t="shared" si="30"/>
        <v>1.981133627517653E-2</v>
      </c>
      <c r="W39" s="26">
        <f t="shared" si="31"/>
        <v>0</v>
      </c>
      <c r="X39" s="72">
        <v>583676611.71000004</v>
      </c>
      <c r="Y39" s="78">
        <v>100</v>
      </c>
      <c r="Z39" s="26">
        <f t="shared" si="32"/>
        <v>-8.2208160575782379E-4</v>
      </c>
      <c r="AA39" s="26">
        <f t="shared" si="33"/>
        <v>0</v>
      </c>
      <c r="AB39" s="72">
        <v>584141470.40999997</v>
      </c>
      <c r="AC39" s="78">
        <v>100</v>
      </c>
      <c r="AD39" s="26">
        <f t="shared" si="34"/>
        <v>7.9643194651577668E-4</v>
      </c>
      <c r="AE39" s="26">
        <f t="shared" si="35"/>
        <v>0</v>
      </c>
      <c r="AF39" s="72">
        <v>583827622.91999996</v>
      </c>
      <c r="AG39" s="78">
        <v>100</v>
      </c>
      <c r="AH39" s="26">
        <f t="shared" si="36"/>
        <v>-5.3727993285552003E-4</v>
      </c>
      <c r="AI39" s="26">
        <f t="shared" si="37"/>
        <v>0</v>
      </c>
      <c r="AJ39" s="27">
        <f t="shared" si="16"/>
        <v>12.401606586324629</v>
      </c>
      <c r="AK39" s="27">
        <f t="shared" si="17"/>
        <v>0</v>
      </c>
      <c r="AL39" s="28">
        <f t="shared" si="18"/>
        <v>2.5534411639724995E-2</v>
      </c>
      <c r="AM39" s="28">
        <f t="shared" si="19"/>
        <v>0</v>
      </c>
      <c r="AN39" s="29">
        <f t="shared" si="20"/>
        <v>35.46675154939291</v>
      </c>
      <c r="AO39" s="87">
        <f t="shared" si="21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4615663311.5500002</v>
      </c>
      <c r="C40" s="78">
        <v>1</v>
      </c>
      <c r="D40" s="72">
        <v>4514602598.9200001</v>
      </c>
      <c r="E40" s="78">
        <v>1</v>
      </c>
      <c r="F40" s="26">
        <f t="shared" si="22"/>
        <v>-2.1895165615115588E-2</v>
      </c>
      <c r="G40" s="26">
        <f t="shared" si="23"/>
        <v>0</v>
      </c>
      <c r="H40" s="72">
        <v>4478255535.96</v>
      </c>
      <c r="I40" s="78">
        <v>1</v>
      </c>
      <c r="J40" s="26">
        <f t="shared" si="24"/>
        <v>-8.0509994320862519E-3</v>
      </c>
      <c r="K40" s="26">
        <f t="shared" si="25"/>
        <v>0</v>
      </c>
      <c r="L40" s="72">
        <v>4463560385.1000004</v>
      </c>
      <c r="M40" s="78">
        <v>1</v>
      </c>
      <c r="N40" s="26">
        <f t="shared" si="26"/>
        <v>-3.2814453623735583E-3</v>
      </c>
      <c r="O40" s="26">
        <f t="shared" si="27"/>
        <v>0</v>
      </c>
      <c r="P40" s="72">
        <v>4484879434.9499998</v>
      </c>
      <c r="Q40" s="78">
        <v>1</v>
      </c>
      <c r="R40" s="26">
        <f t="shared" si="28"/>
        <v>4.7762431804810905E-3</v>
      </c>
      <c r="S40" s="26">
        <f t="shared" si="29"/>
        <v>0</v>
      </c>
      <c r="T40" s="72">
        <v>4551142310.1800003</v>
      </c>
      <c r="U40" s="78">
        <v>1</v>
      </c>
      <c r="V40" s="26">
        <f t="shared" si="30"/>
        <v>1.4774728326836111E-2</v>
      </c>
      <c r="W40" s="26">
        <f t="shared" si="31"/>
        <v>0</v>
      </c>
      <c r="X40" s="72">
        <v>4547632718.9300003</v>
      </c>
      <c r="Y40" s="78">
        <v>1</v>
      </c>
      <c r="Z40" s="26">
        <f t="shared" si="32"/>
        <v>-7.7114513473897366E-4</v>
      </c>
      <c r="AA40" s="26">
        <f t="shared" si="33"/>
        <v>0</v>
      </c>
      <c r="AB40" s="72">
        <v>4635182890.9899998</v>
      </c>
      <c r="AC40" s="78">
        <v>1</v>
      </c>
      <c r="AD40" s="26">
        <f t="shared" si="34"/>
        <v>1.9251812420022982E-2</v>
      </c>
      <c r="AE40" s="26">
        <f t="shared" si="35"/>
        <v>0</v>
      </c>
      <c r="AF40" s="72">
        <v>4606268856.3500004</v>
      </c>
      <c r="AG40" s="78">
        <v>1</v>
      </c>
      <c r="AH40" s="26">
        <f t="shared" si="36"/>
        <v>-6.2379490345900509E-3</v>
      </c>
      <c r="AI40" s="26">
        <f t="shared" si="37"/>
        <v>0</v>
      </c>
      <c r="AJ40" s="27">
        <f t="shared" si="16"/>
        <v>-1.7924008144553001E-4</v>
      </c>
      <c r="AK40" s="27">
        <f t="shared" si="17"/>
        <v>0</v>
      </c>
      <c r="AL40" s="28">
        <f t="shared" si="18"/>
        <v>2.0304391233002223E-2</v>
      </c>
      <c r="AM40" s="28">
        <f t="shared" si="19"/>
        <v>0</v>
      </c>
      <c r="AN40" s="29">
        <f t="shared" si="20"/>
        <v>1.3125611753167897E-2</v>
      </c>
      <c r="AO40" s="87">
        <f t="shared" si="21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606190354.75999999</v>
      </c>
      <c r="C41" s="78">
        <v>10</v>
      </c>
      <c r="D41" s="72">
        <v>604170451.83000004</v>
      </c>
      <c r="E41" s="78">
        <v>10</v>
      </c>
      <c r="F41" s="26">
        <f t="shared" si="22"/>
        <v>-3.332126475023935E-3</v>
      </c>
      <c r="G41" s="26">
        <f t="shared" si="23"/>
        <v>0</v>
      </c>
      <c r="H41" s="72">
        <v>601060599.25</v>
      </c>
      <c r="I41" s="78">
        <v>10</v>
      </c>
      <c r="J41" s="26">
        <f t="shared" si="24"/>
        <v>-5.1473099529784445E-3</v>
      </c>
      <c r="K41" s="26">
        <f t="shared" si="25"/>
        <v>0</v>
      </c>
      <c r="L41" s="72">
        <v>601457098.28999996</v>
      </c>
      <c r="M41" s="78">
        <v>10</v>
      </c>
      <c r="N41" s="26">
        <f t="shared" si="26"/>
        <v>6.59665665150421E-4</v>
      </c>
      <c r="O41" s="26">
        <f t="shared" si="27"/>
        <v>0</v>
      </c>
      <c r="P41" s="72">
        <v>629120507.05999994</v>
      </c>
      <c r="Q41" s="78">
        <v>10</v>
      </c>
      <c r="R41" s="26">
        <f t="shared" si="28"/>
        <v>4.5993985021790744E-2</v>
      </c>
      <c r="S41" s="26">
        <f t="shared" si="29"/>
        <v>0</v>
      </c>
      <c r="T41" s="72">
        <v>647396738.27999997</v>
      </c>
      <c r="U41" s="78">
        <v>10</v>
      </c>
      <c r="V41" s="26">
        <f t="shared" si="30"/>
        <v>2.9050445844482707E-2</v>
      </c>
      <c r="W41" s="26">
        <f t="shared" si="31"/>
        <v>0</v>
      </c>
      <c r="X41" s="72">
        <v>644099894.69000006</v>
      </c>
      <c r="Y41" s="78">
        <v>10</v>
      </c>
      <c r="Z41" s="26">
        <f t="shared" si="32"/>
        <v>-5.0924624655338084E-3</v>
      </c>
      <c r="AA41" s="26">
        <f t="shared" si="33"/>
        <v>0</v>
      </c>
      <c r="AB41" s="72">
        <v>644099894.69000006</v>
      </c>
      <c r="AC41" s="78">
        <v>10</v>
      </c>
      <c r="AD41" s="26">
        <f t="shared" si="34"/>
        <v>0</v>
      </c>
      <c r="AE41" s="26">
        <f t="shared" si="35"/>
        <v>0</v>
      </c>
      <c r="AF41" s="72">
        <v>630912437.95000005</v>
      </c>
      <c r="AG41" s="78">
        <v>10</v>
      </c>
      <c r="AH41" s="26">
        <f t="shared" si="36"/>
        <v>-2.0474241416150243E-2</v>
      </c>
      <c r="AI41" s="26">
        <f t="shared" si="37"/>
        <v>0</v>
      </c>
      <c r="AJ41" s="27">
        <f t="shared" si="16"/>
        <v>5.2072445277171787E-3</v>
      </c>
      <c r="AK41" s="27">
        <f t="shared" si="17"/>
        <v>0</v>
      </c>
      <c r="AL41" s="28">
        <f t="shared" si="18"/>
        <v>4.4262320408090063E-2</v>
      </c>
      <c r="AM41" s="28">
        <f t="shared" si="19"/>
        <v>0</v>
      </c>
      <c r="AN41" s="29">
        <f t="shared" si="20"/>
        <v>2.1466294704201642E-2</v>
      </c>
      <c r="AO41" s="87">
        <f t="shared" si="21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641900130.44000006</v>
      </c>
      <c r="C42" s="78">
        <v>1</v>
      </c>
      <c r="D42" s="72">
        <v>629276719.28999996</v>
      </c>
      <c r="E42" s="78">
        <v>1</v>
      </c>
      <c r="F42" s="26">
        <f t="shared" si="22"/>
        <v>-1.9665693386519783E-2</v>
      </c>
      <c r="G42" s="26">
        <f t="shared" si="23"/>
        <v>0</v>
      </c>
      <c r="H42" s="72">
        <v>630006280.90999997</v>
      </c>
      <c r="I42" s="78">
        <v>1</v>
      </c>
      <c r="J42" s="26">
        <f t="shared" si="24"/>
        <v>1.1593653437920828E-3</v>
      </c>
      <c r="K42" s="26">
        <f t="shared" si="25"/>
        <v>0</v>
      </c>
      <c r="L42" s="72">
        <v>624196687.95000005</v>
      </c>
      <c r="M42" s="78">
        <v>1</v>
      </c>
      <c r="N42" s="26">
        <f t="shared" si="26"/>
        <v>-9.2214841915676908E-3</v>
      </c>
      <c r="O42" s="26">
        <f t="shared" si="27"/>
        <v>0</v>
      </c>
      <c r="P42" s="72">
        <v>624911818.77999997</v>
      </c>
      <c r="Q42" s="78">
        <v>1</v>
      </c>
      <c r="R42" s="26">
        <f t="shared" si="28"/>
        <v>1.1456818720851779E-3</v>
      </c>
      <c r="S42" s="26">
        <f t="shared" si="29"/>
        <v>0</v>
      </c>
      <c r="T42" s="72">
        <v>615399205.08000004</v>
      </c>
      <c r="U42" s="78">
        <v>1</v>
      </c>
      <c r="V42" s="26">
        <f t="shared" si="30"/>
        <v>-1.5222329637757806E-2</v>
      </c>
      <c r="W42" s="26">
        <f t="shared" si="31"/>
        <v>0</v>
      </c>
      <c r="X42" s="72">
        <v>620456897.16999996</v>
      </c>
      <c r="Y42" s="78">
        <v>1</v>
      </c>
      <c r="Z42" s="26">
        <f t="shared" si="32"/>
        <v>8.2185547986569612E-3</v>
      </c>
      <c r="AA42" s="26">
        <f t="shared" si="33"/>
        <v>0</v>
      </c>
      <c r="AB42" s="72">
        <v>621959543.11000001</v>
      </c>
      <c r="AC42" s="78">
        <v>1</v>
      </c>
      <c r="AD42" s="26">
        <f t="shared" si="34"/>
        <v>2.4218377567464529E-3</v>
      </c>
      <c r="AE42" s="26">
        <f t="shared" si="35"/>
        <v>0</v>
      </c>
      <c r="AF42" s="72">
        <v>617790157.13</v>
      </c>
      <c r="AG42" s="78">
        <v>1</v>
      </c>
      <c r="AH42" s="26">
        <f t="shared" si="36"/>
        <v>-6.7036289195784877E-3</v>
      </c>
      <c r="AI42" s="26">
        <f t="shared" si="37"/>
        <v>0</v>
      </c>
      <c r="AJ42" s="27">
        <f t="shared" si="16"/>
        <v>-4.7334620455178862E-3</v>
      </c>
      <c r="AK42" s="27">
        <f t="shared" si="17"/>
        <v>0</v>
      </c>
      <c r="AL42" s="28">
        <f t="shared" si="18"/>
        <v>-1.82535946554006E-2</v>
      </c>
      <c r="AM42" s="28">
        <f t="shared" si="19"/>
        <v>0</v>
      </c>
      <c r="AN42" s="29">
        <f t="shared" si="20"/>
        <v>9.6010012864729249E-3</v>
      </c>
      <c r="AO42" s="87">
        <f t="shared" si="21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5652514343.7200003</v>
      </c>
      <c r="C43" s="78">
        <v>100</v>
      </c>
      <c r="D43" s="72">
        <v>5723781348.6999998</v>
      </c>
      <c r="E43" s="78">
        <v>100</v>
      </c>
      <c r="F43" s="26">
        <f t="shared" si="22"/>
        <v>1.2608018422664933E-2</v>
      </c>
      <c r="G43" s="26">
        <f t="shared" si="23"/>
        <v>0</v>
      </c>
      <c r="H43" s="72">
        <v>5790810253</v>
      </c>
      <c r="I43" s="78">
        <v>100</v>
      </c>
      <c r="J43" s="26">
        <f t="shared" si="24"/>
        <v>1.1710598329411024E-2</v>
      </c>
      <c r="K43" s="26">
        <f t="shared" si="25"/>
        <v>0</v>
      </c>
      <c r="L43" s="72">
        <v>5821754748.9799995</v>
      </c>
      <c r="M43" s="78">
        <v>100</v>
      </c>
      <c r="N43" s="26">
        <f t="shared" si="26"/>
        <v>5.3437247341973203E-3</v>
      </c>
      <c r="O43" s="26">
        <f t="shared" si="27"/>
        <v>0</v>
      </c>
      <c r="P43" s="72">
        <v>5810970248.46</v>
      </c>
      <c r="Q43" s="78">
        <v>100</v>
      </c>
      <c r="R43" s="26">
        <f t="shared" si="28"/>
        <v>-1.8524484429525312E-3</v>
      </c>
      <c r="S43" s="26">
        <f t="shared" si="29"/>
        <v>0</v>
      </c>
      <c r="T43" s="72">
        <v>5777864075.8100004</v>
      </c>
      <c r="U43" s="78">
        <v>100</v>
      </c>
      <c r="V43" s="26">
        <f t="shared" si="30"/>
        <v>-5.6971850197948069E-3</v>
      </c>
      <c r="W43" s="26">
        <f t="shared" si="31"/>
        <v>0</v>
      </c>
      <c r="X43" s="72">
        <v>5712799435.7600002</v>
      </c>
      <c r="Y43" s="78">
        <v>100</v>
      </c>
      <c r="Z43" s="26">
        <f t="shared" si="32"/>
        <v>-1.1261019504145875E-2</v>
      </c>
      <c r="AA43" s="26">
        <f t="shared" si="33"/>
        <v>0</v>
      </c>
      <c r="AB43" s="72">
        <v>5691601563.29</v>
      </c>
      <c r="AC43" s="78">
        <v>100</v>
      </c>
      <c r="AD43" s="26">
        <f t="shared" si="34"/>
        <v>-3.7105928027701212E-3</v>
      </c>
      <c r="AE43" s="26">
        <f t="shared" si="35"/>
        <v>0</v>
      </c>
      <c r="AF43" s="72">
        <v>5671101685.6999998</v>
      </c>
      <c r="AG43" s="78">
        <v>100</v>
      </c>
      <c r="AH43" s="26">
        <f t="shared" si="36"/>
        <v>-3.6017766461766006E-3</v>
      </c>
      <c r="AI43" s="26">
        <f t="shared" si="37"/>
        <v>0</v>
      </c>
      <c r="AJ43" s="27">
        <f t="shared" si="16"/>
        <v>4.4241488380416784E-4</v>
      </c>
      <c r="AK43" s="27">
        <f t="shared" si="17"/>
        <v>0</v>
      </c>
      <c r="AL43" s="28">
        <f t="shared" si="18"/>
        <v>-9.2036469932529376E-3</v>
      </c>
      <c r="AM43" s="28">
        <f t="shared" si="19"/>
        <v>0</v>
      </c>
      <c r="AN43" s="29">
        <f t="shared" si="20"/>
        <v>8.5567945015465521E-3</v>
      </c>
      <c r="AO43" s="87">
        <f t="shared" si="21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372078194.73000002</v>
      </c>
      <c r="C44" s="78">
        <v>1</v>
      </c>
      <c r="D44" s="72">
        <v>372106572.94999999</v>
      </c>
      <c r="E44" s="78">
        <v>1</v>
      </c>
      <c r="F44" s="26">
        <f t="shared" si="22"/>
        <v>7.626950571656522E-5</v>
      </c>
      <c r="G44" s="26">
        <f t="shared" si="23"/>
        <v>0</v>
      </c>
      <c r="H44" s="72">
        <v>298612326.42000002</v>
      </c>
      <c r="I44" s="78">
        <v>1</v>
      </c>
      <c r="J44" s="26">
        <f t="shared" si="24"/>
        <v>-0.19750859531276113</v>
      </c>
      <c r="K44" s="26">
        <f t="shared" si="25"/>
        <v>0</v>
      </c>
      <c r="L44" s="72">
        <v>299092978.39999998</v>
      </c>
      <c r="M44" s="78">
        <v>1</v>
      </c>
      <c r="N44" s="26">
        <f t="shared" si="26"/>
        <v>1.609618684407286E-3</v>
      </c>
      <c r="O44" s="26">
        <f t="shared" si="27"/>
        <v>0</v>
      </c>
      <c r="P44" s="72">
        <v>299286994.13999999</v>
      </c>
      <c r="Q44" s="78">
        <v>1</v>
      </c>
      <c r="R44" s="26">
        <f t="shared" si="28"/>
        <v>6.4868035698430009E-4</v>
      </c>
      <c r="S44" s="26">
        <f t="shared" si="29"/>
        <v>0</v>
      </c>
      <c r="T44" s="72">
        <v>299741910.38</v>
      </c>
      <c r="U44" s="78">
        <v>1</v>
      </c>
      <c r="V44" s="26">
        <f t="shared" si="30"/>
        <v>1.5200000297614321E-3</v>
      </c>
      <c r="W44" s="26">
        <f t="shared" si="31"/>
        <v>0</v>
      </c>
      <c r="X44" s="72">
        <v>299198924.02999997</v>
      </c>
      <c r="Y44" s="78">
        <v>1</v>
      </c>
      <c r="Z44" s="26">
        <f t="shared" si="32"/>
        <v>-1.8115129422897483E-3</v>
      </c>
      <c r="AA44" s="26">
        <f t="shared" si="33"/>
        <v>0</v>
      </c>
      <c r="AB44" s="72">
        <v>296838660.75</v>
      </c>
      <c r="AC44" s="78">
        <v>1</v>
      </c>
      <c r="AD44" s="26">
        <f t="shared" si="34"/>
        <v>-7.8886088499546658E-3</v>
      </c>
      <c r="AE44" s="26">
        <f t="shared" si="35"/>
        <v>0</v>
      </c>
      <c r="AF44" s="72">
        <v>297139200.13999999</v>
      </c>
      <c r="AG44" s="78">
        <v>1</v>
      </c>
      <c r="AH44" s="26">
        <f t="shared" si="36"/>
        <v>1.0124671403672128E-3</v>
      </c>
      <c r="AI44" s="26">
        <f t="shared" si="37"/>
        <v>0</v>
      </c>
      <c r="AJ44" s="27">
        <f t="shared" si="16"/>
        <v>-2.5292710173471095E-2</v>
      </c>
      <c r="AK44" s="27">
        <f t="shared" si="17"/>
        <v>0</v>
      </c>
      <c r="AL44" s="28">
        <f t="shared" si="18"/>
        <v>-0.20146747802832651</v>
      </c>
      <c r="AM44" s="28">
        <f t="shared" si="19"/>
        <v>0</v>
      </c>
      <c r="AN44" s="29">
        <f t="shared" si="20"/>
        <v>6.9656032877015536E-2</v>
      </c>
      <c r="AO44" s="87">
        <f t="shared" si="21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266832449.56999999</v>
      </c>
      <c r="C45" s="78">
        <v>100</v>
      </c>
      <c r="D45" s="72">
        <v>274701982.41000003</v>
      </c>
      <c r="E45" s="78">
        <v>100</v>
      </c>
      <c r="F45" s="26">
        <f t="shared" si="22"/>
        <v>2.9492413132967042E-2</v>
      </c>
      <c r="G45" s="26">
        <f t="shared" si="23"/>
        <v>0</v>
      </c>
      <c r="H45" s="72">
        <v>274701982.41000003</v>
      </c>
      <c r="I45" s="78">
        <v>100</v>
      </c>
      <c r="J45" s="26">
        <f t="shared" si="24"/>
        <v>0</v>
      </c>
      <c r="K45" s="26">
        <f t="shared" si="25"/>
        <v>0</v>
      </c>
      <c r="L45" s="72">
        <v>346621657.22000003</v>
      </c>
      <c r="M45" s="78">
        <v>100</v>
      </c>
      <c r="N45" s="26">
        <f t="shared" si="26"/>
        <v>0.26180981359886207</v>
      </c>
      <c r="O45" s="26">
        <f t="shared" si="27"/>
        <v>0</v>
      </c>
      <c r="P45" s="72">
        <v>347987788.66000003</v>
      </c>
      <c r="Q45" s="78">
        <v>100</v>
      </c>
      <c r="R45" s="26">
        <f t="shared" si="28"/>
        <v>3.9412754845059112E-3</v>
      </c>
      <c r="S45" s="26">
        <f t="shared" si="29"/>
        <v>0</v>
      </c>
      <c r="T45" s="72">
        <v>354912750.73000002</v>
      </c>
      <c r="U45" s="78">
        <v>100</v>
      </c>
      <c r="V45" s="26">
        <f t="shared" si="30"/>
        <v>1.9900014585758921E-2</v>
      </c>
      <c r="W45" s="26">
        <f t="shared" si="31"/>
        <v>0</v>
      </c>
      <c r="X45" s="72">
        <v>344475470.80000001</v>
      </c>
      <c r="Y45" s="78">
        <v>100</v>
      </c>
      <c r="Z45" s="26">
        <f t="shared" si="32"/>
        <v>-2.9408016219569892E-2</v>
      </c>
      <c r="AA45" s="26">
        <f t="shared" si="33"/>
        <v>0</v>
      </c>
      <c r="AB45" s="72">
        <v>346214057.22000003</v>
      </c>
      <c r="AC45" s="78">
        <v>100</v>
      </c>
      <c r="AD45" s="26">
        <f t="shared" si="34"/>
        <v>5.0470543402186896E-3</v>
      </c>
      <c r="AE45" s="26">
        <f t="shared" si="35"/>
        <v>0</v>
      </c>
      <c r="AF45" s="72">
        <v>341382385.91000003</v>
      </c>
      <c r="AG45" s="78">
        <v>100</v>
      </c>
      <c r="AH45" s="26">
        <f t="shared" si="36"/>
        <v>-1.395573405885637E-2</v>
      </c>
      <c r="AI45" s="26">
        <f t="shared" si="37"/>
        <v>0</v>
      </c>
      <c r="AJ45" s="27">
        <f t="shared" si="16"/>
        <v>3.4603352607985791E-2</v>
      </c>
      <c r="AK45" s="27">
        <f t="shared" si="17"/>
        <v>0</v>
      </c>
      <c r="AL45" s="28">
        <f t="shared" si="18"/>
        <v>0.24273724898161719</v>
      </c>
      <c r="AM45" s="28">
        <f t="shared" si="19"/>
        <v>0</v>
      </c>
      <c r="AN45" s="29">
        <f t="shared" si="20"/>
        <v>9.3603766527496898E-2</v>
      </c>
      <c r="AO45" s="87">
        <f t="shared" si="21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109967236.13</v>
      </c>
      <c r="C46" s="78">
        <v>1</v>
      </c>
      <c r="D46" s="72">
        <v>110111809.45999999</v>
      </c>
      <c r="E46" s="78">
        <v>1</v>
      </c>
      <c r="F46" s="26">
        <f t="shared" si="22"/>
        <v>1.3146945862046394E-3</v>
      </c>
      <c r="G46" s="26">
        <f t="shared" si="23"/>
        <v>0</v>
      </c>
      <c r="H46" s="72">
        <v>110201559.31</v>
      </c>
      <c r="I46" s="78">
        <v>1</v>
      </c>
      <c r="J46" s="26">
        <f t="shared" si="24"/>
        <v>8.1507924027542306E-4</v>
      </c>
      <c r="K46" s="26">
        <f t="shared" si="25"/>
        <v>0</v>
      </c>
      <c r="L46" s="72">
        <v>111968682.53</v>
      </c>
      <c r="M46" s="78">
        <v>1</v>
      </c>
      <c r="N46" s="26">
        <f t="shared" si="26"/>
        <v>1.6035374009808999E-2</v>
      </c>
      <c r="O46" s="26">
        <f t="shared" si="27"/>
        <v>0</v>
      </c>
      <c r="P46" s="72">
        <v>111660233.11</v>
      </c>
      <c r="Q46" s="78">
        <v>1</v>
      </c>
      <c r="R46" s="26">
        <f t="shared" si="28"/>
        <v>-2.7547829717238861E-3</v>
      </c>
      <c r="S46" s="26">
        <f t="shared" si="29"/>
        <v>0</v>
      </c>
      <c r="T46" s="72">
        <v>111622224.92999999</v>
      </c>
      <c r="U46" s="78">
        <v>1</v>
      </c>
      <c r="V46" s="26">
        <f t="shared" si="30"/>
        <v>-3.4039137248230623E-4</v>
      </c>
      <c r="W46" s="26">
        <f t="shared" si="31"/>
        <v>0</v>
      </c>
      <c r="X46" s="72">
        <v>110777990.33</v>
      </c>
      <c r="Y46" s="78">
        <v>1</v>
      </c>
      <c r="Z46" s="26">
        <f t="shared" si="32"/>
        <v>-7.563319943939717E-3</v>
      </c>
      <c r="AA46" s="26">
        <f t="shared" si="33"/>
        <v>0</v>
      </c>
      <c r="AB46" s="72">
        <v>111186799.91</v>
      </c>
      <c r="AC46" s="78">
        <v>1</v>
      </c>
      <c r="AD46" s="26">
        <f t="shared" si="34"/>
        <v>3.6903502111040529E-3</v>
      </c>
      <c r="AE46" s="26">
        <f t="shared" si="35"/>
        <v>0</v>
      </c>
      <c r="AF46" s="72">
        <v>111871229.54000001</v>
      </c>
      <c r="AG46" s="78">
        <v>1</v>
      </c>
      <c r="AH46" s="26">
        <f t="shared" si="36"/>
        <v>6.1556734302455037E-3</v>
      </c>
      <c r="AI46" s="26">
        <f t="shared" si="37"/>
        <v>0</v>
      </c>
      <c r="AJ46" s="27">
        <f t="shared" si="16"/>
        <v>2.1690846486865888E-3</v>
      </c>
      <c r="AK46" s="27">
        <f t="shared" si="17"/>
        <v>0</v>
      </c>
      <c r="AL46" s="28">
        <f t="shared" si="18"/>
        <v>1.5978486673031676E-2</v>
      </c>
      <c r="AM46" s="28">
        <f t="shared" si="19"/>
        <v>0</v>
      </c>
      <c r="AN46" s="29">
        <f t="shared" si="20"/>
        <v>6.9519377986554621E-3</v>
      </c>
      <c r="AO46" s="87">
        <f t="shared" si="21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1368809140.8800001</v>
      </c>
      <c r="C47" s="78">
        <v>1</v>
      </c>
      <c r="D47" s="72">
        <v>1380873142.7</v>
      </c>
      <c r="E47" s="78">
        <v>1</v>
      </c>
      <c r="F47" s="26">
        <f t="shared" si="22"/>
        <v>8.8135017948843108E-3</v>
      </c>
      <c r="G47" s="26">
        <f t="shared" si="23"/>
        <v>0</v>
      </c>
      <c r="H47" s="72">
        <v>1420213691.28</v>
      </c>
      <c r="I47" s="78">
        <v>1</v>
      </c>
      <c r="J47" s="26">
        <f t="shared" si="24"/>
        <v>2.8489618172367344E-2</v>
      </c>
      <c r="K47" s="26">
        <f t="shared" si="25"/>
        <v>0</v>
      </c>
      <c r="L47" s="72">
        <v>1431705695.46</v>
      </c>
      <c r="M47" s="78">
        <v>1</v>
      </c>
      <c r="N47" s="26">
        <f t="shared" si="26"/>
        <v>8.0917429894952191E-3</v>
      </c>
      <c r="O47" s="26">
        <f t="shared" si="27"/>
        <v>0</v>
      </c>
      <c r="P47" s="72">
        <v>1433114735.5699999</v>
      </c>
      <c r="Q47" s="78">
        <v>1</v>
      </c>
      <c r="R47" s="26">
        <f t="shared" si="28"/>
        <v>9.8416882357038995E-4</v>
      </c>
      <c r="S47" s="26">
        <f t="shared" si="29"/>
        <v>0</v>
      </c>
      <c r="T47" s="72">
        <v>1434354765.8099999</v>
      </c>
      <c r="U47" s="78">
        <v>1</v>
      </c>
      <c r="V47" s="26">
        <f t="shared" si="30"/>
        <v>8.6526933902944352E-4</v>
      </c>
      <c r="W47" s="26">
        <f t="shared" si="31"/>
        <v>0</v>
      </c>
      <c r="X47" s="72">
        <v>1432911486.04</v>
      </c>
      <c r="Y47" s="78">
        <v>1</v>
      </c>
      <c r="Z47" s="26">
        <f t="shared" si="32"/>
        <v>-1.0062223129191758E-3</v>
      </c>
      <c r="AA47" s="26">
        <f t="shared" si="33"/>
        <v>0</v>
      </c>
      <c r="AB47" s="72">
        <v>1391325974.6500001</v>
      </c>
      <c r="AC47" s="78">
        <v>1</v>
      </c>
      <c r="AD47" s="26">
        <f t="shared" si="34"/>
        <v>-2.9021688914592874E-2</v>
      </c>
      <c r="AE47" s="26">
        <f t="shared" si="35"/>
        <v>0</v>
      </c>
      <c r="AF47" s="72">
        <v>1395686604.02</v>
      </c>
      <c r="AG47" s="78">
        <v>1</v>
      </c>
      <c r="AH47" s="26">
        <f t="shared" si="36"/>
        <v>3.1341536415266302E-3</v>
      </c>
      <c r="AI47" s="26">
        <f t="shared" si="37"/>
        <v>0</v>
      </c>
      <c r="AJ47" s="27">
        <f t="shared" si="16"/>
        <v>2.5438179416701619E-3</v>
      </c>
      <c r="AK47" s="27">
        <f t="shared" si="17"/>
        <v>0</v>
      </c>
      <c r="AL47" s="28">
        <f t="shared" si="18"/>
        <v>1.0727604775508487E-2</v>
      </c>
      <c r="AM47" s="28">
        <f t="shared" si="19"/>
        <v>0</v>
      </c>
      <c r="AN47" s="29">
        <f t="shared" si="20"/>
        <v>1.5846836067674834E-2</v>
      </c>
      <c r="AO47" s="87">
        <f t="shared" si="21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158040341.02000001</v>
      </c>
      <c r="C48" s="78">
        <v>1</v>
      </c>
      <c r="D48" s="72">
        <v>157984527.96000001</v>
      </c>
      <c r="E48" s="78">
        <v>1</v>
      </c>
      <c r="F48" s="26">
        <f t="shared" si="22"/>
        <v>-3.5315704610469829E-4</v>
      </c>
      <c r="G48" s="26">
        <f t="shared" si="23"/>
        <v>0</v>
      </c>
      <c r="H48" s="72">
        <v>157749360.71000001</v>
      </c>
      <c r="I48" s="78">
        <v>1</v>
      </c>
      <c r="J48" s="26">
        <f t="shared" si="24"/>
        <v>-1.4885460812943774E-3</v>
      </c>
      <c r="K48" s="26">
        <f t="shared" si="25"/>
        <v>0</v>
      </c>
      <c r="L48" s="72">
        <v>157468149.78999999</v>
      </c>
      <c r="M48" s="78">
        <v>1</v>
      </c>
      <c r="N48" s="26">
        <f t="shared" si="26"/>
        <v>-1.7826438011180495E-3</v>
      </c>
      <c r="O48" s="26">
        <f t="shared" si="27"/>
        <v>0</v>
      </c>
      <c r="P48" s="72">
        <v>157728141.75</v>
      </c>
      <c r="Q48" s="78">
        <v>1</v>
      </c>
      <c r="R48" s="26">
        <f t="shared" si="28"/>
        <v>1.6510764897329042E-3</v>
      </c>
      <c r="S48" s="26">
        <f t="shared" si="29"/>
        <v>0</v>
      </c>
      <c r="T48" s="72">
        <v>157728141.75999999</v>
      </c>
      <c r="U48" s="78">
        <v>1</v>
      </c>
      <c r="V48" s="26">
        <f t="shared" si="30"/>
        <v>6.3400166592381959E-11</v>
      </c>
      <c r="W48" s="26">
        <f t="shared" si="31"/>
        <v>0</v>
      </c>
      <c r="X48" s="72">
        <v>150149949.00999999</v>
      </c>
      <c r="Y48" s="78">
        <v>1</v>
      </c>
      <c r="Z48" s="26">
        <f t="shared" si="32"/>
        <v>-4.8045914099026282E-2</v>
      </c>
      <c r="AA48" s="26">
        <f t="shared" si="33"/>
        <v>0</v>
      </c>
      <c r="AB48" s="72">
        <v>150149949</v>
      </c>
      <c r="AC48" s="78">
        <v>1</v>
      </c>
      <c r="AD48" s="26">
        <f t="shared" si="34"/>
        <v>-6.6600025702245401E-11</v>
      </c>
      <c r="AE48" s="26">
        <f t="shared" si="35"/>
        <v>0</v>
      </c>
      <c r="AF48" s="72">
        <v>149974950.31</v>
      </c>
      <c r="AG48" s="78">
        <v>1</v>
      </c>
      <c r="AH48" s="26">
        <f t="shared" si="36"/>
        <v>-1.1654928367641178E-3</v>
      </c>
      <c r="AI48" s="26">
        <f t="shared" si="37"/>
        <v>0</v>
      </c>
      <c r="AJ48" s="27">
        <f t="shared" si="16"/>
        <v>-6.3980846722218104E-3</v>
      </c>
      <c r="AK48" s="27">
        <f t="shared" si="17"/>
        <v>0</v>
      </c>
      <c r="AL48" s="28">
        <f t="shared" si="18"/>
        <v>-5.069849404511273E-2</v>
      </c>
      <c r="AM48" s="28">
        <f t="shared" si="19"/>
        <v>0</v>
      </c>
      <c r="AN48" s="29">
        <f t="shared" si="20"/>
        <v>1.6863014038388306E-2</v>
      </c>
      <c r="AO48" s="87">
        <f t="shared" si="21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808143540.62</v>
      </c>
      <c r="C49" s="78">
        <v>1</v>
      </c>
      <c r="D49" s="72">
        <v>801054446.49000001</v>
      </c>
      <c r="E49" s="78">
        <v>1</v>
      </c>
      <c r="F49" s="26">
        <f t="shared" si="22"/>
        <v>-8.772072996538845E-3</v>
      </c>
      <c r="G49" s="26">
        <f t="shared" si="23"/>
        <v>0</v>
      </c>
      <c r="H49" s="72">
        <v>800441144.25999999</v>
      </c>
      <c r="I49" s="78">
        <v>1</v>
      </c>
      <c r="J49" s="26">
        <f t="shared" si="24"/>
        <v>-7.6561865761727002E-4</v>
      </c>
      <c r="K49" s="26">
        <f t="shared" si="25"/>
        <v>0</v>
      </c>
      <c r="L49" s="72">
        <v>825430837.12</v>
      </c>
      <c r="M49" s="78">
        <v>1</v>
      </c>
      <c r="N49" s="26">
        <f t="shared" si="26"/>
        <v>3.1219900475134548E-2</v>
      </c>
      <c r="O49" s="26">
        <f t="shared" si="27"/>
        <v>0</v>
      </c>
      <c r="P49" s="72">
        <v>850192911.03999996</v>
      </c>
      <c r="Q49" s="78">
        <v>1</v>
      </c>
      <c r="R49" s="26">
        <f t="shared" si="28"/>
        <v>2.9998968788707951E-2</v>
      </c>
      <c r="S49" s="26">
        <f t="shared" si="29"/>
        <v>0</v>
      </c>
      <c r="T49" s="72">
        <v>861606550.39999998</v>
      </c>
      <c r="U49" s="78">
        <v>1</v>
      </c>
      <c r="V49" s="26">
        <f t="shared" si="30"/>
        <v>1.3424764205618063E-2</v>
      </c>
      <c r="W49" s="26">
        <f t="shared" si="31"/>
        <v>0</v>
      </c>
      <c r="X49" s="72">
        <v>853536900.14999998</v>
      </c>
      <c r="Y49" s="78">
        <v>1</v>
      </c>
      <c r="Z49" s="26">
        <f t="shared" si="32"/>
        <v>-9.365818129230416E-3</v>
      </c>
      <c r="AA49" s="26">
        <f t="shared" si="33"/>
        <v>0</v>
      </c>
      <c r="AB49" s="72">
        <v>889202554.53999996</v>
      </c>
      <c r="AC49" s="78">
        <v>1</v>
      </c>
      <c r="AD49" s="26">
        <f t="shared" si="34"/>
        <v>4.1785720551427978E-2</v>
      </c>
      <c r="AE49" s="26">
        <f t="shared" si="35"/>
        <v>0</v>
      </c>
      <c r="AF49" s="72">
        <v>935419334.91999996</v>
      </c>
      <c r="AG49" s="78">
        <v>1</v>
      </c>
      <c r="AH49" s="26">
        <f t="shared" si="36"/>
        <v>5.19755371192211E-2</v>
      </c>
      <c r="AI49" s="26">
        <f t="shared" si="37"/>
        <v>0</v>
      </c>
      <c r="AJ49" s="27">
        <f t="shared" si="16"/>
        <v>1.8687672669590386E-2</v>
      </c>
      <c r="AK49" s="27">
        <f t="shared" si="17"/>
        <v>0</v>
      </c>
      <c r="AL49" s="28">
        <f t="shared" si="18"/>
        <v>0.16773502602569637</v>
      </c>
      <c r="AM49" s="28">
        <f t="shared" si="19"/>
        <v>0</v>
      </c>
      <c r="AN49" s="29">
        <f t="shared" si="20"/>
        <v>2.3524360067939485E-2</v>
      </c>
      <c r="AO49" s="87">
        <f t="shared" si="21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6841136.4000000004</v>
      </c>
      <c r="C50" s="78">
        <v>100</v>
      </c>
      <c r="D50" s="72">
        <v>6842824.6900000004</v>
      </c>
      <c r="E50" s="78">
        <v>100</v>
      </c>
      <c r="F50" s="26">
        <f t="shared" si="22"/>
        <v>2.4678502244159862E-4</v>
      </c>
      <c r="G50" s="26">
        <f t="shared" si="23"/>
        <v>0</v>
      </c>
      <c r="H50" s="72">
        <v>6824377.75</v>
      </c>
      <c r="I50" s="78">
        <v>100</v>
      </c>
      <c r="J50" s="26">
        <f t="shared" si="24"/>
        <v>-2.6958077746692074E-3</v>
      </c>
      <c r="K50" s="26">
        <f t="shared" si="25"/>
        <v>0</v>
      </c>
      <c r="L50" s="72">
        <v>6825219.2199999997</v>
      </c>
      <c r="M50" s="78">
        <v>100</v>
      </c>
      <c r="N50" s="26">
        <f t="shared" si="26"/>
        <v>1.2330354954336156E-4</v>
      </c>
      <c r="O50" s="26">
        <f t="shared" si="27"/>
        <v>0</v>
      </c>
      <c r="P50" s="72">
        <v>6824687.8899999997</v>
      </c>
      <c r="Q50" s="78">
        <v>100</v>
      </c>
      <c r="R50" s="26">
        <f t="shared" si="28"/>
        <v>-7.7848048959821471E-5</v>
      </c>
      <c r="S50" s="26">
        <f t="shared" si="29"/>
        <v>0</v>
      </c>
      <c r="T50" s="72">
        <v>6825153.5499999998</v>
      </c>
      <c r="U50" s="78">
        <v>100</v>
      </c>
      <c r="V50" s="26">
        <f t="shared" si="30"/>
        <v>6.8231691691346931E-5</v>
      </c>
      <c r="W50" s="26">
        <f t="shared" si="31"/>
        <v>0</v>
      </c>
      <c r="X50" s="72">
        <v>6771772.0800000001</v>
      </c>
      <c r="Y50" s="78">
        <v>100</v>
      </c>
      <c r="Z50" s="26">
        <f t="shared" si="32"/>
        <v>-7.8212848412765358E-3</v>
      </c>
      <c r="AA50" s="26">
        <f t="shared" si="33"/>
        <v>0</v>
      </c>
      <c r="AB50" s="72">
        <v>6772243.21</v>
      </c>
      <c r="AC50" s="78">
        <v>100</v>
      </c>
      <c r="AD50" s="26">
        <f t="shared" si="34"/>
        <v>6.9572630979613276E-5</v>
      </c>
      <c r="AE50" s="26">
        <f t="shared" si="35"/>
        <v>0</v>
      </c>
      <c r="AF50" s="72">
        <v>6772714.04</v>
      </c>
      <c r="AG50" s="78">
        <v>100</v>
      </c>
      <c r="AH50" s="26">
        <f t="shared" si="36"/>
        <v>6.952349249726288E-5</v>
      </c>
      <c r="AI50" s="26">
        <f t="shared" si="37"/>
        <v>0</v>
      </c>
      <c r="AJ50" s="27">
        <f t="shared" si="16"/>
        <v>-1.2521905347190477E-3</v>
      </c>
      <c r="AK50" s="27">
        <f t="shared" si="17"/>
        <v>0</v>
      </c>
      <c r="AL50" s="28">
        <f t="shared" si="18"/>
        <v>-1.0245863832001864E-2</v>
      </c>
      <c r="AM50" s="28">
        <f t="shared" si="19"/>
        <v>0</v>
      </c>
      <c r="AN50" s="29">
        <f t="shared" si="20"/>
        <v>2.8282383059456719E-3</v>
      </c>
      <c r="AO50" s="87">
        <f t="shared" si="21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853399091.77999997</v>
      </c>
      <c r="C51" s="78">
        <v>100</v>
      </c>
      <c r="D51" s="72">
        <v>912683621.04574001</v>
      </c>
      <c r="E51" s="78">
        <v>100</v>
      </c>
      <c r="F51" s="26">
        <f t="shared" si="22"/>
        <v>6.9468704427708902E-2</v>
      </c>
      <c r="G51" s="26">
        <f t="shared" si="23"/>
        <v>0</v>
      </c>
      <c r="H51" s="72">
        <v>1088885823.4199998</v>
      </c>
      <c r="I51" s="78">
        <v>100</v>
      </c>
      <c r="J51" s="26">
        <f t="shared" si="24"/>
        <v>0.19305945489891649</v>
      </c>
      <c r="K51" s="26">
        <f t="shared" si="25"/>
        <v>0</v>
      </c>
      <c r="L51" s="72">
        <v>1024921766.75</v>
      </c>
      <c r="M51" s="78">
        <v>100</v>
      </c>
      <c r="N51" s="26">
        <f t="shared" si="26"/>
        <v>-5.8742666397382168E-2</v>
      </c>
      <c r="O51" s="26">
        <f t="shared" si="27"/>
        <v>0</v>
      </c>
      <c r="P51" s="72">
        <v>1022723480.37</v>
      </c>
      <c r="Q51" s="78">
        <v>100</v>
      </c>
      <c r="R51" s="26">
        <f t="shared" si="28"/>
        <v>-2.1448333436909078E-3</v>
      </c>
      <c r="S51" s="26">
        <f t="shared" si="29"/>
        <v>0</v>
      </c>
      <c r="T51" s="72">
        <v>1054355163.05</v>
      </c>
      <c r="U51" s="78">
        <v>100</v>
      </c>
      <c r="V51" s="26">
        <f t="shared" si="30"/>
        <v>3.0928871085032939E-2</v>
      </c>
      <c r="W51" s="26">
        <f t="shared" si="31"/>
        <v>0</v>
      </c>
      <c r="X51" s="72">
        <v>1079155982.8900001</v>
      </c>
      <c r="Y51" s="78">
        <v>100</v>
      </c>
      <c r="Z51" s="26">
        <f t="shared" si="32"/>
        <v>2.3522263378743507E-2</v>
      </c>
      <c r="AA51" s="26">
        <f t="shared" si="33"/>
        <v>0</v>
      </c>
      <c r="AB51" s="72">
        <v>1121441882.46</v>
      </c>
      <c r="AC51" s="78">
        <v>100</v>
      </c>
      <c r="AD51" s="26">
        <f t="shared" si="34"/>
        <v>3.9184233086265709E-2</v>
      </c>
      <c r="AE51" s="26">
        <f t="shared" si="35"/>
        <v>0</v>
      </c>
      <c r="AF51" s="72">
        <v>1089188765.9100001</v>
      </c>
      <c r="AG51" s="78">
        <v>100</v>
      </c>
      <c r="AH51" s="26">
        <f t="shared" si="36"/>
        <v>-2.8760399495022754E-2</v>
      </c>
      <c r="AI51" s="26">
        <f t="shared" si="37"/>
        <v>0</v>
      </c>
      <c r="AJ51" s="27">
        <f t="shared" si="16"/>
        <v>3.3314453455071467E-2</v>
      </c>
      <c r="AK51" s="27">
        <f t="shared" si="17"/>
        <v>0</v>
      </c>
      <c r="AL51" s="28">
        <f t="shared" si="18"/>
        <v>0.19339137987600016</v>
      </c>
      <c r="AM51" s="28">
        <f t="shared" si="19"/>
        <v>0</v>
      </c>
      <c r="AN51" s="29">
        <f t="shared" si="20"/>
        <v>7.6107808269324853E-2</v>
      </c>
      <c r="AO51" s="87">
        <f t="shared" si="21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588741407379.93774</v>
      </c>
      <c r="C52" s="100"/>
      <c r="D52" s="84">
        <f>SUM(D23:D51)</f>
        <v>602088322317.36926</v>
      </c>
      <c r="E52" s="100"/>
      <c r="F52" s="26">
        <f>((D52-B52)/B52)</f>
        <v>2.2670250079451663E-2</v>
      </c>
      <c r="G52" s="26"/>
      <c r="H52" s="84">
        <f>SUM(H23:H51)</f>
        <v>610707740903.56982</v>
      </c>
      <c r="I52" s="100"/>
      <c r="J52" s="26">
        <f>((H52-D52)/D52)</f>
        <v>1.4315870723128133E-2</v>
      </c>
      <c r="K52" s="26"/>
      <c r="L52" s="84">
        <f>SUM(L23:L51)</f>
        <v>616880768001.80847</v>
      </c>
      <c r="M52" s="100"/>
      <c r="N52" s="26">
        <f>((L52-H52)/H52)</f>
        <v>1.0107988952465828E-2</v>
      </c>
      <c r="O52" s="26"/>
      <c r="P52" s="84">
        <f>SUM(P23:P51)</f>
        <v>618846705047.34998</v>
      </c>
      <c r="Q52" s="100"/>
      <c r="R52" s="26">
        <f>((P52-L52)/L52)</f>
        <v>3.1868995558242798E-3</v>
      </c>
      <c r="S52" s="26"/>
      <c r="T52" s="84">
        <f>SUM(T23:T51)</f>
        <v>623114112790.91663</v>
      </c>
      <c r="U52" s="100"/>
      <c r="V52" s="26">
        <f>((T52-P52)/P52)</f>
        <v>6.8957428532161885E-3</v>
      </c>
      <c r="W52" s="26"/>
      <c r="X52" s="84">
        <f>SUM(X23:X51)</f>
        <v>622984208577.57007</v>
      </c>
      <c r="Y52" s="100"/>
      <c r="Z52" s="26">
        <f>((X52-T52)/T52)</f>
        <v>-2.0847580030681546E-4</v>
      </c>
      <c r="AA52" s="26"/>
      <c r="AB52" s="84">
        <f>SUM(AB23:AB51)</f>
        <v>622913275884.20752</v>
      </c>
      <c r="AC52" s="100"/>
      <c r="AD52" s="26">
        <f>((AB52-X52)/X52)</f>
        <v>-1.1385953670399775E-4</v>
      </c>
      <c r="AE52" s="26"/>
      <c r="AF52" s="84">
        <f>SUM(AF23:AF51)</f>
        <v>611539800293.32898</v>
      </c>
      <c r="AG52" s="100"/>
      <c r="AH52" s="26">
        <f>((AF52-AB52)/AB52)</f>
        <v>-1.8258521741624817E-2</v>
      </c>
      <c r="AI52" s="26"/>
      <c r="AJ52" s="27">
        <f t="shared" si="16"/>
        <v>4.8244868856813089E-3</v>
      </c>
      <c r="AK52" s="27"/>
      <c r="AL52" s="28">
        <f t="shared" si="18"/>
        <v>1.5697826424505387E-2</v>
      </c>
      <c r="AM52" s="28"/>
      <c r="AN52" s="29">
        <f t="shared" si="20"/>
        <v>1.2106598465464269E-2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82935526398.160004</v>
      </c>
      <c r="C55" s="81">
        <v>236.62</v>
      </c>
      <c r="D55" s="80">
        <v>79113318251.990005</v>
      </c>
      <c r="E55" s="81">
        <v>236.73</v>
      </c>
      <c r="F55" s="26">
        <f t="shared" ref="F55:F82" si="38">((D55-B55)/B55)</f>
        <v>-4.6086500106362102E-2</v>
      </c>
      <c r="G55" s="26">
        <f t="shared" ref="G55:G82" si="39">((E55-C55)/C55)</f>
        <v>4.6488039895184355E-4</v>
      </c>
      <c r="H55" s="80">
        <v>72884297057.570007</v>
      </c>
      <c r="I55" s="81">
        <v>236.88</v>
      </c>
      <c r="J55" s="26">
        <f t="shared" ref="J55:J82" si="40">((H55-D55)/D55)</f>
        <v>-7.8735430797877246E-2</v>
      </c>
      <c r="K55" s="26">
        <f t="shared" ref="K55:K82" si="41">((I55-E55)/E55)</f>
        <v>6.3363325307314532E-4</v>
      </c>
      <c r="L55" s="80">
        <v>70361179431.330002</v>
      </c>
      <c r="M55" s="81">
        <v>237.13</v>
      </c>
      <c r="N55" s="26">
        <f t="shared" ref="N55:N82" si="42">((L55-H55)/H55)</f>
        <v>-3.4618123904618846E-2</v>
      </c>
      <c r="O55" s="26">
        <f t="shared" ref="O55:O82" si="43">((M55-I55)/I55)</f>
        <v>1.0553866936845661E-3</v>
      </c>
      <c r="P55" s="80">
        <v>70136548259.660004</v>
      </c>
      <c r="Q55" s="81">
        <v>237.38</v>
      </c>
      <c r="R55" s="26">
        <f t="shared" ref="R55:R82" si="44">((P55-L55)/L55)</f>
        <v>-3.192544148428185E-3</v>
      </c>
      <c r="S55" s="26">
        <f t="shared" ref="S55:S82" si="45">((Q55-M55)/M55)</f>
        <v>1.0542740269050732E-3</v>
      </c>
      <c r="T55" s="80">
        <v>69514302481.399994</v>
      </c>
      <c r="U55" s="81">
        <v>237.53</v>
      </c>
      <c r="V55" s="26">
        <f t="shared" ref="V55:V83" si="46">((T55-P55)/P55)</f>
        <v>-8.8719190450651676E-3</v>
      </c>
      <c r="W55" s="26">
        <f t="shared" ref="W55:W82" si="47">((U55-Q55)/Q55)</f>
        <v>6.3189822225969197E-4</v>
      </c>
      <c r="X55" s="80">
        <v>69266243217.389999</v>
      </c>
      <c r="Y55" s="81">
        <v>237.75</v>
      </c>
      <c r="Z55" s="26">
        <f t="shared" ref="Z55:Z83" si="48">((X55-T55)/T55)</f>
        <v>-3.5684636852447446E-3</v>
      </c>
      <c r="AA55" s="26">
        <f t="shared" ref="AA55:AA82" si="49">((Y55-U55)/U55)</f>
        <v>9.2619879594156053E-4</v>
      </c>
      <c r="AB55" s="80">
        <v>68892674672.720001</v>
      </c>
      <c r="AC55" s="81">
        <v>237.94</v>
      </c>
      <c r="AD55" s="26">
        <f t="shared" ref="AD55:AD83" si="50">((AB55-X55)/X55)</f>
        <v>-5.3932265894306502E-3</v>
      </c>
      <c r="AE55" s="26">
        <f t="shared" ref="AE55:AE82" si="51">((AC55-Y55)/Y55)</f>
        <v>7.9915878023132584E-4</v>
      </c>
      <c r="AF55" s="80">
        <v>67621841296.870003</v>
      </c>
      <c r="AG55" s="81">
        <v>238.1</v>
      </c>
      <c r="AH55" s="26">
        <f t="shared" ref="AH55:AH83" si="52">((AF55-AB55)/AB55)</f>
        <v>-1.844656753257427E-2</v>
      </c>
      <c r="AI55" s="26">
        <f t="shared" ref="AI55:AI82" si="53">((AG55-AC55)/AC55)</f>
        <v>6.7243842985625197E-4</v>
      </c>
      <c r="AJ55" s="27">
        <f t="shared" si="16"/>
        <v>-2.4864096976200151E-2</v>
      </c>
      <c r="AK55" s="27">
        <f t="shared" si="17"/>
        <v>7.7973357511293233E-4</v>
      </c>
      <c r="AL55" s="28">
        <f t="shared" si="18"/>
        <v>-0.14525338096068227</v>
      </c>
      <c r="AM55" s="28">
        <f t="shared" si="19"/>
        <v>5.7871837114011936E-3</v>
      </c>
      <c r="AN55" s="29">
        <f t="shared" si="20"/>
        <v>2.6851074667652682E-2</v>
      </c>
      <c r="AO55" s="87">
        <f t="shared" si="21"/>
        <v>2.1614540983279877E-4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1380026327.8800001</v>
      </c>
      <c r="C56" s="81">
        <v>317.505</v>
      </c>
      <c r="D56" s="80">
        <v>1392160401.4200001</v>
      </c>
      <c r="E56" s="81">
        <v>320.29669999999999</v>
      </c>
      <c r="F56" s="26">
        <f t="shared" si="38"/>
        <v>8.7926391655442949E-3</v>
      </c>
      <c r="G56" s="26">
        <f t="shared" si="39"/>
        <v>8.7926174390954206E-3</v>
      </c>
      <c r="H56" s="80">
        <v>1395256845.6500001</v>
      </c>
      <c r="I56" s="81">
        <v>321.00909999999999</v>
      </c>
      <c r="J56" s="26">
        <f t="shared" si="40"/>
        <v>2.2242007651141734E-3</v>
      </c>
      <c r="K56" s="26">
        <f t="shared" si="41"/>
        <v>2.2241877609104383E-3</v>
      </c>
      <c r="L56" s="80">
        <v>1395114494.8599999</v>
      </c>
      <c r="M56" s="81">
        <v>320.97640000000001</v>
      </c>
      <c r="N56" s="26">
        <f t="shared" si="42"/>
        <v>-1.0202479238428976E-4</v>
      </c>
      <c r="O56" s="26">
        <f t="shared" si="43"/>
        <v>-1.0186627108071728E-4</v>
      </c>
      <c r="P56" s="80">
        <v>1394212189.8599999</v>
      </c>
      <c r="Q56" s="81">
        <v>320.7688</v>
      </c>
      <c r="R56" s="26">
        <f t="shared" si="44"/>
        <v>-6.4676053709165036E-4</v>
      </c>
      <c r="S56" s="26">
        <f t="shared" si="45"/>
        <v>-6.4677652313383026E-4</v>
      </c>
      <c r="T56" s="80">
        <v>1397199778.0699999</v>
      </c>
      <c r="U56" s="81">
        <v>321.45609999999999</v>
      </c>
      <c r="V56" s="26">
        <f t="shared" si="46"/>
        <v>2.142850443948591E-3</v>
      </c>
      <c r="W56" s="26">
        <f t="shared" si="47"/>
        <v>2.1426647479430459E-3</v>
      </c>
      <c r="X56" s="80">
        <v>1391839061.48</v>
      </c>
      <c r="Y56" s="81">
        <v>320.22280000000001</v>
      </c>
      <c r="Z56" s="26">
        <f t="shared" si="48"/>
        <v>-3.8367574015827975E-3</v>
      </c>
      <c r="AA56" s="26">
        <f t="shared" si="49"/>
        <v>-3.8366047494509691E-3</v>
      </c>
      <c r="AB56" s="80">
        <v>1386953984.1800001</v>
      </c>
      <c r="AC56" s="81">
        <v>319.07600000000002</v>
      </c>
      <c r="AD56" s="26">
        <f t="shared" si="50"/>
        <v>-3.5098004037948521E-3</v>
      </c>
      <c r="AE56" s="26">
        <f t="shared" si="51"/>
        <v>-3.5812565501269263E-3</v>
      </c>
      <c r="AF56" s="80">
        <v>1389358125.6199999</v>
      </c>
      <c r="AG56" s="81">
        <v>319.62909999999999</v>
      </c>
      <c r="AH56" s="26">
        <f t="shared" si="52"/>
        <v>1.7333966861353398E-3</v>
      </c>
      <c r="AI56" s="26">
        <f t="shared" si="53"/>
        <v>1.7334428161314927E-3</v>
      </c>
      <c r="AJ56" s="27">
        <f t="shared" si="16"/>
        <v>8.4971799073610106E-4</v>
      </c>
      <c r="AK56" s="27">
        <f t="shared" si="17"/>
        <v>8.4080108378599438E-4</v>
      </c>
      <c r="AL56" s="28">
        <f t="shared" si="18"/>
        <v>-2.0128972186982739E-3</v>
      </c>
      <c r="AM56" s="28">
        <f t="shared" si="19"/>
        <v>-2.0843174469171648E-3</v>
      </c>
      <c r="AN56" s="29">
        <f t="shared" si="20"/>
        <v>3.9918845139512715E-3</v>
      </c>
      <c r="AO56" s="87">
        <f t="shared" si="21"/>
        <v>4.0030529105809891E-3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44504200784.580002</v>
      </c>
      <c r="C57" s="80">
        <v>1418.08</v>
      </c>
      <c r="D57" s="80">
        <v>44277747546.629997</v>
      </c>
      <c r="E57" s="80">
        <v>1420.89</v>
      </c>
      <c r="F57" s="26">
        <f t="shared" si="38"/>
        <v>-5.08835646877782E-3</v>
      </c>
      <c r="G57" s="26">
        <f t="shared" si="39"/>
        <v>1.9815525217196299E-3</v>
      </c>
      <c r="H57" s="80">
        <v>47489304988.730003</v>
      </c>
      <c r="I57" s="80">
        <v>1424.67</v>
      </c>
      <c r="J57" s="26">
        <f t="shared" si="40"/>
        <v>7.2532087110299251E-2</v>
      </c>
      <c r="K57" s="26">
        <f t="shared" si="41"/>
        <v>2.6603044570656224E-3</v>
      </c>
      <c r="L57" s="80">
        <v>48656407697.809998</v>
      </c>
      <c r="M57" s="80">
        <v>1427.31</v>
      </c>
      <c r="N57" s="26">
        <f t="shared" si="42"/>
        <v>2.4576116861616884E-2</v>
      </c>
      <c r="O57" s="26">
        <f t="shared" si="43"/>
        <v>1.8530607087956317E-3</v>
      </c>
      <c r="P57" s="80">
        <v>51258197644.760002</v>
      </c>
      <c r="Q57" s="80">
        <v>1430.01</v>
      </c>
      <c r="R57" s="26">
        <f t="shared" si="44"/>
        <v>5.3472709352258861E-2</v>
      </c>
      <c r="S57" s="26">
        <f t="shared" si="45"/>
        <v>1.8916703449145915E-3</v>
      </c>
      <c r="T57" s="80">
        <v>52228480653.32</v>
      </c>
      <c r="U57" s="80">
        <v>1432.71</v>
      </c>
      <c r="V57" s="26">
        <f t="shared" si="46"/>
        <v>1.8929323564680335E-2</v>
      </c>
      <c r="W57" s="26">
        <f t="shared" si="47"/>
        <v>1.8880986846246148E-3</v>
      </c>
      <c r="X57" s="80">
        <v>52441471022.360001</v>
      </c>
      <c r="Y57" s="80">
        <v>1435.7</v>
      </c>
      <c r="Z57" s="26">
        <f t="shared" si="48"/>
        <v>4.0780502587042383E-3</v>
      </c>
      <c r="AA57" s="26">
        <f t="shared" si="49"/>
        <v>2.0869540939897182E-3</v>
      </c>
      <c r="AB57" s="80">
        <v>53677160047.760002</v>
      </c>
      <c r="AC57" s="80">
        <v>1438.05</v>
      </c>
      <c r="AD57" s="26">
        <f t="shared" si="50"/>
        <v>2.356320296341665E-2</v>
      </c>
      <c r="AE57" s="26">
        <f t="shared" si="51"/>
        <v>1.6368322072855812E-3</v>
      </c>
      <c r="AF57" s="80">
        <v>55294577877.660004</v>
      </c>
      <c r="AG57" s="80">
        <v>1441.09</v>
      </c>
      <c r="AH57" s="26">
        <f t="shared" si="52"/>
        <v>3.0132328693635829E-2</v>
      </c>
      <c r="AI57" s="26">
        <f t="shared" si="53"/>
        <v>2.1139737839435094E-3</v>
      </c>
      <c r="AJ57" s="27">
        <f t="shared" si="16"/>
        <v>2.7774432791979276E-2</v>
      </c>
      <c r="AK57" s="27">
        <f t="shared" si="17"/>
        <v>2.0140558502923624E-3</v>
      </c>
      <c r="AL57" s="28">
        <f t="shared" si="18"/>
        <v>0.24881189630136241</v>
      </c>
      <c r="AM57" s="28">
        <f t="shared" si="19"/>
        <v>1.4216441807599333E-2</v>
      </c>
      <c r="AN57" s="29">
        <f t="shared" si="20"/>
        <v>2.5119400053096017E-2</v>
      </c>
      <c r="AO57" s="87">
        <f t="shared" si="21"/>
        <v>3.0072579049037949E-4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621435633.41999996</v>
      </c>
      <c r="C58" s="80">
        <v>1.0159</v>
      </c>
      <c r="D58" s="80">
        <v>622317518.25</v>
      </c>
      <c r="E58" s="80">
        <v>1.0173000000000001</v>
      </c>
      <c r="F58" s="26">
        <f t="shared" si="38"/>
        <v>1.4191088868636171E-3</v>
      </c>
      <c r="G58" s="26">
        <f t="shared" si="39"/>
        <v>1.3780883945270872E-3</v>
      </c>
      <c r="H58" s="80">
        <v>623536299.48000002</v>
      </c>
      <c r="I58" s="80">
        <v>1.0192000000000001</v>
      </c>
      <c r="J58" s="26">
        <f t="shared" si="40"/>
        <v>1.9584556022580182E-3</v>
      </c>
      <c r="K58" s="26">
        <f t="shared" si="41"/>
        <v>1.8676889806350267E-3</v>
      </c>
      <c r="L58" s="80">
        <v>626607036.78999996</v>
      </c>
      <c r="M58" s="80">
        <v>1.0206</v>
      </c>
      <c r="N58" s="26">
        <f t="shared" si="42"/>
        <v>4.9247129839285917E-3</v>
      </c>
      <c r="O58" s="26">
        <f t="shared" si="43"/>
        <v>1.3736263736262222E-3</v>
      </c>
      <c r="P58" s="80">
        <v>628663560.27999997</v>
      </c>
      <c r="Q58" s="80">
        <v>1.0239</v>
      </c>
      <c r="R58" s="26">
        <f t="shared" si="44"/>
        <v>3.2819987157106079E-3</v>
      </c>
      <c r="S58" s="26">
        <f t="shared" si="45"/>
        <v>3.2333921222810905E-3</v>
      </c>
      <c r="T58" s="80">
        <v>631705231.46000004</v>
      </c>
      <c r="U58" s="80">
        <v>1.0253000000000001</v>
      </c>
      <c r="V58" s="26">
        <f t="shared" si="46"/>
        <v>4.8383131649070597E-3</v>
      </c>
      <c r="W58" s="26">
        <f t="shared" si="47"/>
        <v>1.3673210274441525E-3</v>
      </c>
      <c r="X58" s="80">
        <v>633822954.55999994</v>
      </c>
      <c r="Y58" s="80">
        <v>1.0286999999999999</v>
      </c>
      <c r="Z58" s="26">
        <f t="shared" si="48"/>
        <v>3.3523912649977795E-3</v>
      </c>
      <c r="AA58" s="26">
        <f t="shared" si="49"/>
        <v>3.3161026041157197E-3</v>
      </c>
      <c r="AB58" s="80">
        <v>635119671.44000006</v>
      </c>
      <c r="AC58" s="80">
        <v>1.0306999999999999</v>
      </c>
      <c r="AD58" s="26">
        <f t="shared" si="50"/>
        <v>2.0458660745417395E-3</v>
      </c>
      <c r="AE58" s="26">
        <f t="shared" si="51"/>
        <v>1.944201419267038E-3</v>
      </c>
      <c r="AF58" s="80">
        <v>636243842.89999998</v>
      </c>
      <c r="AG58" s="80">
        <v>1.0325</v>
      </c>
      <c r="AH58" s="26">
        <f t="shared" si="52"/>
        <v>1.770015180684133E-3</v>
      </c>
      <c r="AI58" s="26">
        <f t="shared" si="53"/>
        <v>1.7463859512952594E-3</v>
      </c>
      <c r="AJ58" s="27">
        <f t="shared" si="16"/>
        <v>2.9488577342364434E-3</v>
      </c>
      <c r="AK58" s="27">
        <f t="shared" si="17"/>
        <v>2.0283508591489498E-3</v>
      </c>
      <c r="AL58" s="28">
        <f t="shared" si="18"/>
        <v>2.2378165874490832E-2</v>
      </c>
      <c r="AM58" s="28">
        <f t="shared" si="19"/>
        <v>1.4941511845079995E-2</v>
      </c>
      <c r="AN58" s="29">
        <f t="shared" si="20"/>
        <v>1.3770548095131359E-3</v>
      </c>
      <c r="AO58" s="87">
        <f t="shared" si="21"/>
        <v>8.0278910613113983E-4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2888445188.8600001</v>
      </c>
      <c r="C59" s="80">
        <v>3501.92</v>
      </c>
      <c r="D59" s="80">
        <v>2893793254.4299998</v>
      </c>
      <c r="E59" s="80">
        <v>3505.72</v>
      </c>
      <c r="F59" s="26">
        <f t="shared" si="38"/>
        <v>1.8515378414054129E-3</v>
      </c>
      <c r="G59" s="26">
        <f t="shared" si="39"/>
        <v>1.0851190204230043E-3</v>
      </c>
      <c r="H59" s="80">
        <v>2892392295.21</v>
      </c>
      <c r="I59" s="80">
        <v>3509.61</v>
      </c>
      <c r="J59" s="26">
        <f t="shared" si="40"/>
        <v>-4.841255393263199E-4</v>
      </c>
      <c r="K59" s="26">
        <f t="shared" si="41"/>
        <v>1.1096151432516937E-3</v>
      </c>
      <c r="L59" s="80">
        <v>2895015829.0900002</v>
      </c>
      <c r="M59" s="80">
        <v>3513.52</v>
      </c>
      <c r="N59" s="26">
        <f t="shared" si="42"/>
        <v>9.0704635202661359E-4</v>
      </c>
      <c r="O59" s="26">
        <f t="shared" si="43"/>
        <v>1.1140839010601903E-3</v>
      </c>
      <c r="P59" s="80">
        <v>2898478018.1199999</v>
      </c>
      <c r="Q59" s="80">
        <v>3517.43</v>
      </c>
      <c r="R59" s="26">
        <f t="shared" si="44"/>
        <v>1.1959136786785772E-3</v>
      </c>
      <c r="S59" s="26">
        <f t="shared" si="45"/>
        <v>1.1128440993646983E-3</v>
      </c>
      <c r="T59" s="80">
        <v>2902576874.3499999</v>
      </c>
      <c r="U59" s="80">
        <v>3521.45</v>
      </c>
      <c r="V59" s="26">
        <f t="shared" si="46"/>
        <v>1.4141408713041074E-3</v>
      </c>
      <c r="W59" s="26">
        <f t="shared" si="47"/>
        <v>1.1428798867354807E-3</v>
      </c>
      <c r="X59" s="80">
        <v>2905212806.6300001</v>
      </c>
      <c r="Y59" s="80">
        <v>3525.45</v>
      </c>
      <c r="Z59" s="26">
        <f t="shared" si="48"/>
        <v>9.0813521712168187E-4</v>
      </c>
      <c r="AA59" s="26">
        <f t="shared" si="49"/>
        <v>1.135895724772466E-3</v>
      </c>
      <c r="AB59" s="80">
        <v>2881475155.3699999</v>
      </c>
      <c r="AC59" s="80">
        <v>3528.85</v>
      </c>
      <c r="AD59" s="26">
        <f t="shared" si="50"/>
        <v>-8.1707099754718213E-3</v>
      </c>
      <c r="AE59" s="26">
        <f t="shared" si="51"/>
        <v>9.6441589017007506E-4</v>
      </c>
      <c r="AF59" s="80">
        <v>2884972436</v>
      </c>
      <c r="AG59" s="80">
        <v>3533.64</v>
      </c>
      <c r="AH59" s="26">
        <f t="shared" si="52"/>
        <v>1.2137118806950259E-3</v>
      </c>
      <c r="AI59" s="26">
        <f t="shared" si="53"/>
        <v>1.3573827167490723E-3</v>
      </c>
      <c r="AJ59" s="27">
        <f t="shared" si="16"/>
        <v>-1.455437091958403E-4</v>
      </c>
      <c r="AK59" s="27">
        <f t="shared" si="17"/>
        <v>1.127779547815835E-3</v>
      </c>
      <c r="AL59" s="28">
        <f t="shared" si="18"/>
        <v>-3.0481854280696684E-3</v>
      </c>
      <c r="AM59" s="28">
        <f t="shared" si="19"/>
        <v>7.9641271978366998E-3</v>
      </c>
      <c r="AN59" s="29">
        <f t="shared" si="20"/>
        <v>3.3124041930371797E-3</v>
      </c>
      <c r="AO59" s="87">
        <f t="shared" si="21"/>
        <v>1.0840380656110447E-4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120399610533.64999</v>
      </c>
      <c r="C60" s="80">
        <v>1.9782</v>
      </c>
      <c r="D60" s="80">
        <v>122703891374.42999</v>
      </c>
      <c r="E60" s="80">
        <v>1.9814000000000001</v>
      </c>
      <c r="F60" s="26">
        <f t="shared" si="38"/>
        <v>1.9138607098201407E-2</v>
      </c>
      <c r="G60" s="26">
        <f t="shared" si="39"/>
        <v>1.617632190880645E-3</v>
      </c>
      <c r="H60" s="80">
        <v>131531638029.87</v>
      </c>
      <c r="I60" s="80">
        <v>1.9850000000000001</v>
      </c>
      <c r="J60" s="26">
        <f t="shared" si="40"/>
        <v>7.1943493857926644E-2</v>
      </c>
      <c r="K60" s="26">
        <f t="shared" si="41"/>
        <v>1.8168971434339596E-3</v>
      </c>
      <c r="L60" s="80">
        <v>140943732041.57999</v>
      </c>
      <c r="M60" s="80">
        <v>1.9877</v>
      </c>
      <c r="N60" s="26">
        <f t="shared" si="42"/>
        <v>7.1557643109200583E-2</v>
      </c>
      <c r="O60" s="26">
        <f t="shared" si="43"/>
        <v>1.3602015113349745E-3</v>
      </c>
      <c r="P60" s="80">
        <v>134447829111.45</v>
      </c>
      <c r="Q60" s="80">
        <v>1.99</v>
      </c>
      <c r="R60" s="26">
        <f t="shared" si="44"/>
        <v>-4.6088625836966095E-2</v>
      </c>
      <c r="S60" s="26">
        <f t="shared" si="45"/>
        <v>1.1571162650299183E-3</v>
      </c>
      <c r="T60" s="80">
        <v>127423515172.03999</v>
      </c>
      <c r="U60" s="80">
        <v>1.9923</v>
      </c>
      <c r="V60" s="26">
        <f t="shared" si="46"/>
        <v>-5.224564789058235E-2</v>
      </c>
      <c r="W60" s="26">
        <f t="shared" si="47"/>
        <v>1.1557788944723461E-3</v>
      </c>
      <c r="X60" s="80">
        <v>126701950084.69</v>
      </c>
      <c r="Y60" s="80">
        <v>1.9945999999999999</v>
      </c>
      <c r="Z60" s="26">
        <f t="shared" si="48"/>
        <v>-5.6627309831766507E-3</v>
      </c>
      <c r="AA60" s="26">
        <f t="shared" si="49"/>
        <v>1.1544446117552421E-3</v>
      </c>
      <c r="AB60" s="80">
        <v>127214537873.72</v>
      </c>
      <c r="AC60" s="80">
        <v>1.9964999999999999</v>
      </c>
      <c r="AD60" s="26">
        <f t="shared" si="50"/>
        <v>4.0456187824052855E-3</v>
      </c>
      <c r="AE60" s="26">
        <f t="shared" si="51"/>
        <v>9.5257194424948008E-4</v>
      </c>
      <c r="AF60" s="80">
        <v>130374210941.3</v>
      </c>
      <c r="AG60" s="80">
        <v>1.9982</v>
      </c>
      <c r="AH60" s="26">
        <f t="shared" si="52"/>
        <v>2.483735837421713E-2</v>
      </c>
      <c r="AI60" s="26">
        <f t="shared" si="53"/>
        <v>8.5149010768847228E-4</v>
      </c>
      <c r="AJ60" s="27">
        <f t="shared" si="16"/>
        <v>1.0940714563903244E-2</v>
      </c>
      <c r="AK60" s="27">
        <f t="shared" si="17"/>
        <v>1.2582665836056296E-3</v>
      </c>
      <c r="AL60" s="28">
        <f t="shared" si="18"/>
        <v>6.2510809404276252E-2</v>
      </c>
      <c r="AM60" s="28">
        <f t="shared" si="19"/>
        <v>8.4788533360249958E-3</v>
      </c>
      <c r="AN60" s="29">
        <f t="shared" si="20"/>
        <v>4.6635596575568719E-2</v>
      </c>
      <c r="AO60" s="87">
        <f t="shared" si="21"/>
        <v>3.2558362995415303E-4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10324598868.030001</v>
      </c>
      <c r="C61" s="81">
        <v>1</v>
      </c>
      <c r="D61" s="80">
        <v>10272135441.690001</v>
      </c>
      <c r="E61" s="81">
        <v>1</v>
      </c>
      <c r="F61" s="26">
        <f t="shared" si="38"/>
        <v>-5.0814009348539961E-3</v>
      </c>
      <c r="G61" s="26">
        <f t="shared" si="39"/>
        <v>0</v>
      </c>
      <c r="H61" s="80">
        <v>10228371732.23</v>
      </c>
      <c r="I61" s="81">
        <v>1</v>
      </c>
      <c r="J61" s="26">
        <f t="shared" si="40"/>
        <v>-4.2604295580433724E-3</v>
      </c>
      <c r="K61" s="26">
        <f t="shared" si="41"/>
        <v>0</v>
      </c>
      <c r="L61" s="80">
        <v>10163783189.27</v>
      </c>
      <c r="M61" s="81">
        <v>1</v>
      </c>
      <c r="N61" s="26">
        <f t="shared" si="42"/>
        <v>-6.3146456396845707E-3</v>
      </c>
      <c r="O61" s="26">
        <f t="shared" si="43"/>
        <v>0</v>
      </c>
      <c r="P61" s="80">
        <v>10120541485.51</v>
      </c>
      <c r="Q61" s="81">
        <v>1</v>
      </c>
      <c r="R61" s="26">
        <f t="shared" si="44"/>
        <v>-4.2544889983142193E-3</v>
      </c>
      <c r="S61" s="26">
        <f t="shared" si="45"/>
        <v>0</v>
      </c>
      <c r="T61" s="80">
        <v>10082168341.52</v>
      </c>
      <c r="U61" s="81">
        <v>1</v>
      </c>
      <c r="V61" s="26">
        <f t="shared" si="46"/>
        <v>-3.7916097715660962E-3</v>
      </c>
      <c r="W61" s="26">
        <f t="shared" si="47"/>
        <v>0</v>
      </c>
      <c r="X61" s="80">
        <v>10119532320.4</v>
      </c>
      <c r="Y61" s="81">
        <v>1</v>
      </c>
      <c r="Z61" s="26">
        <f t="shared" si="48"/>
        <v>3.7059467382753617E-3</v>
      </c>
      <c r="AA61" s="26">
        <f t="shared" si="49"/>
        <v>0</v>
      </c>
      <c r="AB61" s="80">
        <v>10121661947.790001</v>
      </c>
      <c r="AC61" s="81">
        <v>1</v>
      </c>
      <c r="AD61" s="26">
        <f t="shared" si="50"/>
        <v>2.1044721461170433E-4</v>
      </c>
      <c r="AE61" s="26">
        <f t="shared" si="51"/>
        <v>0</v>
      </c>
      <c r="AF61" s="80">
        <v>10139901931.99</v>
      </c>
      <c r="AG61" s="81">
        <v>1</v>
      </c>
      <c r="AH61" s="26">
        <f t="shared" si="52"/>
        <v>1.8020740362684644E-3</v>
      </c>
      <c r="AI61" s="26">
        <f t="shared" si="53"/>
        <v>0</v>
      </c>
      <c r="AJ61" s="27">
        <f t="shared" si="16"/>
        <v>-2.2480133641633402E-3</v>
      </c>
      <c r="AK61" s="27">
        <f t="shared" si="17"/>
        <v>0</v>
      </c>
      <c r="AL61" s="28">
        <f t="shared" si="18"/>
        <v>-1.2873030194220777E-2</v>
      </c>
      <c r="AM61" s="28">
        <f t="shared" si="19"/>
        <v>0</v>
      </c>
      <c r="AN61" s="29">
        <f t="shared" si="20"/>
        <v>3.6434072306171443E-3</v>
      </c>
      <c r="AO61" s="87">
        <f t="shared" si="21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4079692647.9400001</v>
      </c>
      <c r="C62" s="81">
        <v>22.284300000000002</v>
      </c>
      <c r="D62" s="80">
        <v>4059121614.9099998</v>
      </c>
      <c r="E62" s="81">
        <v>22.3081</v>
      </c>
      <c r="F62" s="26">
        <f t="shared" si="38"/>
        <v>-5.042299703725806E-3</v>
      </c>
      <c r="G62" s="26">
        <f t="shared" si="39"/>
        <v>1.0680164959185534E-3</v>
      </c>
      <c r="H62" s="80">
        <v>4036240275.3299999</v>
      </c>
      <c r="I62" s="81">
        <v>22.330300000000001</v>
      </c>
      <c r="J62" s="26">
        <f t="shared" si="40"/>
        <v>-5.6370175005232646E-3</v>
      </c>
      <c r="K62" s="26">
        <f t="shared" si="41"/>
        <v>9.9515422649179238E-4</v>
      </c>
      <c r="L62" s="80">
        <v>4038913487.6199999</v>
      </c>
      <c r="M62" s="81">
        <v>22.3523</v>
      </c>
      <c r="N62" s="26">
        <f t="shared" si="42"/>
        <v>6.623025656671052E-4</v>
      </c>
      <c r="O62" s="26">
        <f t="shared" si="43"/>
        <v>9.8520843875803121E-4</v>
      </c>
      <c r="P62" s="80">
        <v>4038984889.21</v>
      </c>
      <c r="Q62" s="81">
        <v>22.374300000000002</v>
      </c>
      <c r="R62" s="26">
        <f t="shared" si="44"/>
        <v>1.7678415301296095E-5</v>
      </c>
      <c r="S62" s="26">
        <f t="shared" si="45"/>
        <v>9.8423875842763462E-4</v>
      </c>
      <c r="T62" s="80">
        <v>4057348337.6900001</v>
      </c>
      <c r="U62" s="81">
        <v>22.3965</v>
      </c>
      <c r="V62" s="26">
        <f t="shared" si="46"/>
        <v>4.5465504288112833E-3</v>
      </c>
      <c r="W62" s="26">
        <f t="shared" si="47"/>
        <v>9.9220981215045819E-4</v>
      </c>
      <c r="X62" s="80">
        <v>4065115178.2399998</v>
      </c>
      <c r="Y62" s="81">
        <v>22.4178</v>
      </c>
      <c r="Z62" s="26">
        <f t="shared" si="48"/>
        <v>1.9142651563463409E-3</v>
      </c>
      <c r="AA62" s="26">
        <f t="shared" si="49"/>
        <v>9.5104145737057567E-4</v>
      </c>
      <c r="AB62" s="80">
        <v>4078107712.6700001</v>
      </c>
      <c r="AC62" s="81">
        <v>22.438199999999998</v>
      </c>
      <c r="AD62" s="26">
        <f t="shared" si="50"/>
        <v>3.1961048728822122E-3</v>
      </c>
      <c r="AE62" s="26">
        <f t="shared" si="51"/>
        <v>9.0999116773272319E-4</v>
      </c>
      <c r="AF62" s="80">
        <v>4083917083.9299998</v>
      </c>
      <c r="AG62" s="81">
        <v>22.467300000000002</v>
      </c>
      <c r="AH62" s="26">
        <f t="shared" si="52"/>
        <v>1.4245261943305236E-3</v>
      </c>
      <c r="AI62" s="26">
        <f t="shared" si="53"/>
        <v>1.29689547289904E-3</v>
      </c>
      <c r="AJ62" s="27">
        <f t="shared" si="16"/>
        <v>1.3526380363621134E-4</v>
      </c>
      <c r="AK62" s="27">
        <f t="shared" si="17"/>
        <v>1.022844478718601E-3</v>
      </c>
      <c r="AL62" s="28">
        <f t="shared" si="18"/>
        <v>6.1085799767420261E-3</v>
      </c>
      <c r="AM62" s="28">
        <f t="shared" si="19"/>
        <v>7.1364212998866784E-3</v>
      </c>
      <c r="AN62" s="29">
        <f t="shared" si="20"/>
        <v>3.6659286988036115E-3</v>
      </c>
      <c r="AO62" s="87">
        <f t="shared" si="21"/>
        <v>1.1931238004954145E-4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476184786.13</v>
      </c>
      <c r="C63" s="81">
        <v>2.0827</v>
      </c>
      <c r="D63" s="80">
        <v>460648534.11000001</v>
      </c>
      <c r="E63" s="81">
        <v>2.0855999999999999</v>
      </c>
      <c r="F63" s="26">
        <f t="shared" si="38"/>
        <v>-3.2626519100420262E-2</v>
      </c>
      <c r="G63" s="26">
        <f t="shared" si="39"/>
        <v>1.3924232966821446E-3</v>
      </c>
      <c r="H63" s="80">
        <v>465166980.45999998</v>
      </c>
      <c r="I63" s="81">
        <v>2.1061000000000001</v>
      </c>
      <c r="J63" s="26">
        <f t="shared" si="40"/>
        <v>9.808880340257389E-3</v>
      </c>
      <c r="K63" s="26">
        <f t="shared" si="41"/>
        <v>9.8293057153817538E-3</v>
      </c>
      <c r="L63" s="80">
        <v>466325364.38</v>
      </c>
      <c r="M63" s="81">
        <v>2.1113</v>
      </c>
      <c r="N63" s="26">
        <f t="shared" si="42"/>
        <v>2.4902539704226212E-3</v>
      </c>
      <c r="O63" s="26">
        <f t="shared" si="43"/>
        <v>2.4690185651203033E-3</v>
      </c>
      <c r="P63" s="80">
        <v>465333208</v>
      </c>
      <c r="Q63" s="81">
        <v>2.1080999999999999</v>
      </c>
      <c r="R63" s="26">
        <f t="shared" si="44"/>
        <v>-2.1276054355720293E-3</v>
      </c>
      <c r="S63" s="26">
        <f t="shared" si="45"/>
        <v>-1.5156538625491838E-3</v>
      </c>
      <c r="T63" s="80">
        <v>464918338.04000002</v>
      </c>
      <c r="U63" s="81">
        <v>2.1063000000000001</v>
      </c>
      <c r="V63" s="26">
        <f t="shared" si="46"/>
        <v>-8.9155459543299677E-4</v>
      </c>
      <c r="W63" s="26">
        <f t="shared" si="47"/>
        <v>-8.5384943788235944E-4</v>
      </c>
      <c r="X63" s="80">
        <v>463046516.06999999</v>
      </c>
      <c r="Y63" s="81">
        <v>2.1103000000000001</v>
      </c>
      <c r="Z63" s="26">
        <f t="shared" si="48"/>
        <v>-4.0261306488602808E-3</v>
      </c>
      <c r="AA63" s="26">
        <f t="shared" si="49"/>
        <v>1.8990647106300164E-3</v>
      </c>
      <c r="AB63" s="80">
        <v>463032962.79000002</v>
      </c>
      <c r="AC63" s="81">
        <v>2.1101999999999999</v>
      </c>
      <c r="AD63" s="26">
        <f t="shared" si="50"/>
        <v>-2.9269802340813862E-5</v>
      </c>
      <c r="AE63" s="26">
        <f t="shared" si="51"/>
        <v>-4.7386627493821271E-5</v>
      </c>
      <c r="AF63" s="80">
        <v>460747273.41000003</v>
      </c>
      <c r="AG63" s="81">
        <v>2.1061000000000001</v>
      </c>
      <c r="AH63" s="26">
        <f t="shared" si="52"/>
        <v>-4.9363426876298374E-3</v>
      </c>
      <c r="AI63" s="26">
        <f t="shared" si="53"/>
        <v>-1.9429437967964035E-3</v>
      </c>
      <c r="AJ63" s="27">
        <f t="shared" si="16"/>
        <v>-4.0422859949470254E-3</v>
      </c>
      <c r="AK63" s="27">
        <f t="shared" si="17"/>
        <v>1.4037473203865564E-3</v>
      </c>
      <c r="AL63" s="28">
        <f t="shared" si="18"/>
        <v>2.143484515603247E-4</v>
      </c>
      <c r="AM63" s="28">
        <f t="shared" si="19"/>
        <v>9.8293057153817538E-3</v>
      </c>
      <c r="AN63" s="29">
        <f t="shared" si="20"/>
        <v>1.243316002123856E-2</v>
      </c>
      <c r="AO63" s="87">
        <f t="shared" si="21"/>
        <v>3.7663184411555048E-3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23826000125.43</v>
      </c>
      <c r="C64" s="81">
        <v>315.85000000000002</v>
      </c>
      <c r="D64" s="80">
        <v>23694385800.119999</v>
      </c>
      <c r="E64" s="81">
        <v>316.20999999999998</v>
      </c>
      <c r="F64" s="26">
        <f t="shared" si="38"/>
        <v>-5.5239790404234311E-3</v>
      </c>
      <c r="G64" s="26">
        <f t="shared" si="39"/>
        <v>1.1397815418710045E-3</v>
      </c>
      <c r="H64" s="80">
        <v>23485853447.48</v>
      </c>
      <c r="I64" s="81">
        <v>316.63</v>
      </c>
      <c r="J64" s="26">
        <f t="shared" si="40"/>
        <v>-8.8009182596724359E-3</v>
      </c>
      <c r="K64" s="26">
        <f t="shared" si="41"/>
        <v>1.3282312387338034E-3</v>
      </c>
      <c r="L64" s="80">
        <v>23096671538.779999</v>
      </c>
      <c r="M64" s="81">
        <v>316.97000000000003</v>
      </c>
      <c r="N64" s="26">
        <f t="shared" si="42"/>
        <v>-1.6570907655977025E-2</v>
      </c>
      <c r="O64" s="26">
        <f t="shared" si="43"/>
        <v>1.0738085462528245E-3</v>
      </c>
      <c r="P64" s="80">
        <v>23108115471.07</v>
      </c>
      <c r="Q64" s="81">
        <v>317.32</v>
      </c>
      <c r="R64" s="26">
        <f t="shared" si="44"/>
        <v>4.9547971753359412E-4</v>
      </c>
      <c r="S64" s="26">
        <f t="shared" si="45"/>
        <v>1.104205445310174E-3</v>
      </c>
      <c r="T64" s="80">
        <v>23183188202.380001</v>
      </c>
      <c r="U64" s="81">
        <v>317.67</v>
      </c>
      <c r="V64" s="26">
        <f t="shared" si="46"/>
        <v>3.2487604367386867E-3</v>
      </c>
      <c r="W64" s="26">
        <f t="shared" si="47"/>
        <v>1.1029875204841256E-3</v>
      </c>
      <c r="X64" s="80">
        <v>23111674135.990002</v>
      </c>
      <c r="Y64" s="81">
        <v>318.01</v>
      </c>
      <c r="Z64" s="26">
        <f t="shared" si="48"/>
        <v>-3.0847382062255662E-3</v>
      </c>
      <c r="AA64" s="26">
        <f t="shared" si="49"/>
        <v>1.0702930714262442E-3</v>
      </c>
      <c r="AB64" s="80">
        <v>22906994408.209999</v>
      </c>
      <c r="AC64" s="81">
        <v>318.29000000000002</v>
      </c>
      <c r="AD64" s="26">
        <f t="shared" si="50"/>
        <v>-8.856118625403725E-3</v>
      </c>
      <c r="AE64" s="26">
        <f t="shared" si="51"/>
        <v>8.8047545674673617E-4</v>
      </c>
      <c r="AF64" s="80">
        <v>22652956042.419998</v>
      </c>
      <c r="AG64" s="81">
        <v>318.56</v>
      </c>
      <c r="AH64" s="26">
        <f t="shared" si="52"/>
        <v>-1.1089991173130601E-2</v>
      </c>
      <c r="AI64" s="26">
        <f t="shared" si="53"/>
        <v>8.4828301234717333E-4</v>
      </c>
      <c r="AJ64" s="27">
        <f t="shared" si="16"/>
        <v>-6.2728016008200627E-3</v>
      </c>
      <c r="AK64" s="27">
        <f t="shared" si="17"/>
        <v>1.0685082291465107E-3</v>
      </c>
      <c r="AL64" s="28">
        <f t="shared" si="18"/>
        <v>-4.3952595626881641E-2</v>
      </c>
      <c r="AM64" s="28">
        <f t="shared" si="19"/>
        <v>7.4317700262484512E-3</v>
      </c>
      <c r="AN64" s="29">
        <f t="shared" si="20"/>
        <v>6.4311236905655695E-3</v>
      </c>
      <c r="AO64" s="87">
        <f t="shared" si="21"/>
        <v>1.5065845394839064E-4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6326107711.3599997</v>
      </c>
      <c r="C65" s="81">
        <v>1.02</v>
      </c>
      <c r="D65" s="80">
        <v>6497182235.6300001</v>
      </c>
      <c r="E65" s="81">
        <v>1.02</v>
      </c>
      <c r="F65" s="26">
        <f t="shared" si="38"/>
        <v>2.7042619581515551E-2</v>
      </c>
      <c r="G65" s="26">
        <f t="shared" si="39"/>
        <v>0</v>
      </c>
      <c r="H65" s="80">
        <v>6401532519.3199997</v>
      </c>
      <c r="I65" s="81">
        <v>1.02</v>
      </c>
      <c r="J65" s="26">
        <f t="shared" si="40"/>
        <v>-1.472172287017985E-2</v>
      </c>
      <c r="K65" s="26">
        <f t="shared" si="41"/>
        <v>0</v>
      </c>
      <c r="L65" s="80">
        <v>6538420247.4899998</v>
      </c>
      <c r="M65" s="81">
        <v>1.02</v>
      </c>
      <c r="N65" s="26">
        <f t="shared" si="42"/>
        <v>2.1383587095257141E-2</v>
      </c>
      <c r="O65" s="26">
        <f t="shared" si="43"/>
        <v>0</v>
      </c>
      <c r="P65" s="80">
        <v>6413311320.3199997</v>
      </c>
      <c r="Q65" s="81">
        <v>1.02</v>
      </c>
      <c r="R65" s="26">
        <f t="shared" si="44"/>
        <v>-1.9134427343979226E-2</v>
      </c>
      <c r="S65" s="26">
        <f t="shared" si="45"/>
        <v>0</v>
      </c>
      <c r="T65" s="80">
        <v>6419612314.8000002</v>
      </c>
      <c r="U65" s="81">
        <v>1.02</v>
      </c>
      <c r="V65" s="26">
        <f t="shared" si="46"/>
        <v>9.8248691904856736E-4</v>
      </c>
      <c r="W65" s="26">
        <f t="shared" si="47"/>
        <v>0</v>
      </c>
      <c r="X65" s="80">
        <v>6641956745.1700001</v>
      </c>
      <c r="Y65" s="81">
        <v>1.03</v>
      </c>
      <c r="Z65" s="26">
        <f t="shared" si="48"/>
        <v>3.4635180360876185E-2</v>
      </c>
      <c r="AA65" s="26">
        <f t="shared" si="49"/>
        <v>9.8039215686274595E-3</v>
      </c>
      <c r="AB65" s="80">
        <v>6633252579.04</v>
      </c>
      <c r="AC65" s="81">
        <v>1.03</v>
      </c>
      <c r="AD65" s="26">
        <f t="shared" si="50"/>
        <v>-1.3104822063663307E-3</v>
      </c>
      <c r="AE65" s="26">
        <f t="shared" si="51"/>
        <v>0</v>
      </c>
      <c r="AF65" s="80">
        <v>6672856881.8100004</v>
      </c>
      <c r="AG65" s="81">
        <v>1.03</v>
      </c>
      <c r="AH65" s="26">
        <f t="shared" si="52"/>
        <v>5.9705705908355755E-3</v>
      </c>
      <c r="AI65" s="26">
        <f t="shared" si="53"/>
        <v>0</v>
      </c>
      <c r="AJ65" s="27">
        <f t="shared" si="16"/>
        <v>6.8559765158759519E-3</v>
      </c>
      <c r="AK65" s="27">
        <f t="shared" si="17"/>
        <v>1.2254901960784324E-3</v>
      </c>
      <c r="AL65" s="28">
        <f t="shared" si="18"/>
        <v>2.7038589931588395E-2</v>
      </c>
      <c r="AM65" s="28">
        <f t="shared" si="19"/>
        <v>9.8039215686274595E-3</v>
      </c>
      <c r="AN65" s="29">
        <f t="shared" si="20"/>
        <v>1.9395534349871624E-2</v>
      </c>
      <c r="AO65" s="87">
        <f t="shared" si="21"/>
        <v>3.4662097116987651E-3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6062532962.71</v>
      </c>
      <c r="C66" s="81">
        <v>3.99</v>
      </c>
      <c r="D66" s="80">
        <v>5694366317.9099998</v>
      </c>
      <c r="E66" s="81">
        <v>3.98</v>
      </c>
      <c r="F66" s="26">
        <f t="shared" si="38"/>
        <v>-6.0728188541745561E-2</v>
      </c>
      <c r="G66" s="26">
        <f t="shared" si="39"/>
        <v>-2.5062656641604585E-3</v>
      </c>
      <c r="H66" s="80">
        <v>5680086943.1400003</v>
      </c>
      <c r="I66" s="81">
        <v>3.98</v>
      </c>
      <c r="J66" s="26">
        <f t="shared" si="40"/>
        <v>-2.5076319247477664E-3</v>
      </c>
      <c r="K66" s="26">
        <f t="shared" si="41"/>
        <v>0</v>
      </c>
      <c r="L66" s="80">
        <v>5457800704.3000002</v>
      </c>
      <c r="M66" s="81">
        <v>3.98</v>
      </c>
      <c r="N66" s="26">
        <f t="shared" si="42"/>
        <v>-3.9134302179733613E-2</v>
      </c>
      <c r="O66" s="26">
        <f t="shared" si="43"/>
        <v>0</v>
      </c>
      <c r="P66" s="80">
        <v>5434343778.21</v>
      </c>
      <c r="Q66" s="81">
        <v>3.98</v>
      </c>
      <c r="R66" s="26">
        <f t="shared" si="44"/>
        <v>-4.2978714982244226E-3</v>
      </c>
      <c r="S66" s="26">
        <f t="shared" si="45"/>
        <v>0</v>
      </c>
      <c r="T66" s="80">
        <v>5293063052.0200005</v>
      </c>
      <c r="U66" s="81">
        <v>3.99</v>
      </c>
      <c r="V66" s="26">
        <f t="shared" si="46"/>
        <v>-2.5997752802553752E-2</v>
      </c>
      <c r="W66" s="26">
        <f t="shared" si="47"/>
        <v>2.5125628140704099E-3</v>
      </c>
      <c r="X66" s="80">
        <v>5297936444.2700005</v>
      </c>
      <c r="Y66" s="81">
        <v>3.99</v>
      </c>
      <c r="Z66" s="26">
        <f t="shared" si="48"/>
        <v>9.2071305444588636E-4</v>
      </c>
      <c r="AA66" s="26">
        <f t="shared" si="49"/>
        <v>0</v>
      </c>
      <c r="AB66" s="80">
        <v>5048113516.8699999</v>
      </c>
      <c r="AC66" s="81">
        <v>3.97</v>
      </c>
      <c r="AD66" s="26">
        <f t="shared" si="50"/>
        <v>-4.7154761108959192E-2</v>
      </c>
      <c r="AE66" s="26">
        <f t="shared" si="51"/>
        <v>-5.0125313283208061E-3</v>
      </c>
      <c r="AF66" s="80">
        <v>5047385163.8100004</v>
      </c>
      <c r="AG66" s="81">
        <v>3.98</v>
      </c>
      <c r="AH66" s="26">
        <f t="shared" si="52"/>
        <v>-1.4428222692802466E-4</v>
      </c>
      <c r="AI66" s="26">
        <f t="shared" si="53"/>
        <v>2.5188916876573769E-3</v>
      </c>
      <c r="AJ66" s="27">
        <f t="shared" si="16"/>
        <v>-2.2380509653555807E-2</v>
      </c>
      <c r="AK66" s="27">
        <f t="shared" si="17"/>
        <v>-3.1091781134418473E-4</v>
      </c>
      <c r="AL66" s="28">
        <f t="shared" si="18"/>
        <v>-0.11361776148209948</v>
      </c>
      <c r="AM66" s="28">
        <f t="shared" si="19"/>
        <v>0</v>
      </c>
      <c r="AN66" s="29">
        <f t="shared" si="20"/>
        <v>2.4311642963326562E-2</v>
      </c>
      <c r="AO66" s="87">
        <f t="shared" si="21"/>
        <v>2.4868587771454515E-3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56181339196.019997</v>
      </c>
      <c r="C67" s="80">
        <v>4309.82</v>
      </c>
      <c r="D67" s="80">
        <v>55167288230.879997</v>
      </c>
      <c r="E67" s="80">
        <v>4316.49</v>
      </c>
      <c r="F67" s="26">
        <f t="shared" si="38"/>
        <v>-1.8049604720206402E-2</v>
      </c>
      <c r="G67" s="26">
        <f t="shared" si="39"/>
        <v>1.5476284392387787E-3</v>
      </c>
      <c r="H67" s="80">
        <v>56198320569.339996</v>
      </c>
      <c r="I67" s="80">
        <v>4322.93</v>
      </c>
      <c r="J67" s="26">
        <f t="shared" si="40"/>
        <v>1.8689197376261041E-2</v>
      </c>
      <c r="K67" s="26">
        <f t="shared" si="41"/>
        <v>1.4919529525147771E-3</v>
      </c>
      <c r="L67" s="80">
        <v>58538282791.059998</v>
      </c>
      <c r="M67" s="80">
        <v>4328.92</v>
      </c>
      <c r="N67" s="26">
        <f t="shared" si="42"/>
        <v>4.1637582725143028E-2</v>
      </c>
      <c r="O67" s="26">
        <f t="shared" si="43"/>
        <v>1.385634280453253E-3</v>
      </c>
      <c r="P67" s="80">
        <v>58940500539.860001</v>
      </c>
      <c r="Q67" s="80">
        <v>4334.53</v>
      </c>
      <c r="R67" s="26">
        <f t="shared" si="44"/>
        <v>6.8710206316716553E-3</v>
      </c>
      <c r="S67" s="26">
        <f t="shared" si="45"/>
        <v>1.2959352448184934E-3</v>
      </c>
      <c r="T67" s="80">
        <v>58365124693.660004</v>
      </c>
      <c r="U67" s="80">
        <v>4340.43</v>
      </c>
      <c r="V67" s="26">
        <f t="shared" si="46"/>
        <v>-9.761977603343977E-3</v>
      </c>
      <c r="W67" s="26">
        <f t="shared" si="47"/>
        <v>1.3611625712592937E-3</v>
      </c>
      <c r="X67" s="80">
        <v>58696861347.849998</v>
      </c>
      <c r="Y67" s="80">
        <v>4346.38</v>
      </c>
      <c r="Z67" s="26">
        <f t="shared" si="48"/>
        <v>5.6838164217274459E-3</v>
      </c>
      <c r="AA67" s="26">
        <f t="shared" si="49"/>
        <v>1.3708319221827831E-3</v>
      </c>
      <c r="AB67" s="80">
        <v>59117203747.900002</v>
      </c>
      <c r="AC67" s="80">
        <v>4351.6899999999996</v>
      </c>
      <c r="AD67" s="26">
        <f t="shared" si="50"/>
        <v>7.1612415110062734E-3</v>
      </c>
      <c r="AE67" s="26">
        <f t="shared" si="51"/>
        <v>1.2217063395284101E-3</v>
      </c>
      <c r="AF67" s="80">
        <v>60251456625.449997</v>
      </c>
      <c r="AG67" s="80">
        <v>4358.28</v>
      </c>
      <c r="AH67" s="26">
        <f t="shared" si="52"/>
        <v>1.9186510958585166E-2</v>
      </c>
      <c r="AI67" s="26">
        <f t="shared" si="53"/>
        <v>1.5143541934283338E-3</v>
      </c>
      <c r="AJ67" s="27">
        <f t="shared" si="16"/>
        <v>8.9272234126055294E-3</v>
      </c>
      <c r="AK67" s="27">
        <f t="shared" si="17"/>
        <v>1.3986507429280153E-3</v>
      </c>
      <c r="AL67" s="28">
        <f t="shared" si="18"/>
        <v>9.2159113808391369E-2</v>
      </c>
      <c r="AM67" s="28">
        <f t="shared" si="19"/>
        <v>9.681477311426637E-3</v>
      </c>
      <c r="AN67" s="29">
        <f t="shared" si="20"/>
        <v>1.8382517177847092E-2</v>
      </c>
      <c r="AO67" s="87">
        <f t="shared" si="21"/>
        <v>1.1243754985001289E-4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247079373.61000001</v>
      </c>
      <c r="C68" s="80">
        <v>3915.03</v>
      </c>
      <c r="D68" s="80">
        <v>244371005.78</v>
      </c>
      <c r="E68" s="80">
        <v>3913.44</v>
      </c>
      <c r="F68" s="26">
        <f t="shared" si="38"/>
        <v>-1.0961529448730955E-2</v>
      </c>
      <c r="G68" s="26">
        <f t="shared" si="39"/>
        <v>-4.0612715611378341E-4</v>
      </c>
      <c r="H68" s="80">
        <v>246533286.44999999</v>
      </c>
      <c r="I68" s="80">
        <v>3948.2</v>
      </c>
      <c r="J68" s="26">
        <f t="shared" si="40"/>
        <v>8.8483519683453127E-3</v>
      </c>
      <c r="K68" s="26">
        <f t="shared" si="41"/>
        <v>8.8822110470582818E-3</v>
      </c>
      <c r="L68" s="80">
        <v>245409613.69999999</v>
      </c>
      <c r="M68" s="80">
        <v>3961.97</v>
      </c>
      <c r="N68" s="26">
        <f t="shared" si="42"/>
        <v>-4.5578946607191511E-3</v>
      </c>
      <c r="O68" s="26">
        <f t="shared" si="43"/>
        <v>3.4876652651841299E-3</v>
      </c>
      <c r="P68" s="80">
        <v>246111820.66</v>
      </c>
      <c r="Q68" s="80">
        <v>3973.29</v>
      </c>
      <c r="R68" s="26">
        <f t="shared" si="44"/>
        <v>2.8613669587468503E-3</v>
      </c>
      <c r="S68" s="26">
        <f t="shared" si="45"/>
        <v>2.8571644914020459E-3</v>
      </c>
      <c r="T68" s="80">
        <v>244981574.88999999</v>
      </c>
      <c r="U68" s="80">
        <v>3954.94</v>
      </c>
      <c r="V68" s="26">
        <f t="shared" si="46"/>
        <v>-4.5924074957839154E-3</v>
      </c>
      <c r="W68" s="26">
        <f t="shared" si="47"/>
        <v>-4.6183389583946575E-3</v>
      </c>
      <c r="X68" s="80">
        <v>245749433.53999999</v>
      </c>
      <c r="Y68" s="80">
        <v>3967.32</v>
      </c>
      <c r="Z68" s="26">
        <f t="shared" si="48"/>
        <v>3.1343526562958245E-3</v>
      </c>
      <c r="AA68" s="26">
        <f t="shared" si="49"/>
        <v>3.1302624060036586E-3</v>
      </c>
      <c r="AB68" s="80">
        <v>248005855.12</v>
      </c>
      <c r="AC68" s="80">
        <v>4003.92</v>
      </c>
      <c r="AD68" s="26">
        <f t="shared" si="50"/>
        <v>9.1817976851317588E-3</v>
      </c>
      <c r="AE68" s="26">
        <f t="shared" si="51"/>
        <v>9.225371283385235E-3</v>
      </c>
      <c r="AF68" s="80">
        <v>249646688.91</v>
      </c>
      <c r="AG68" s="80">
        <v>4030.48</v>
      </c>
      <c r="AH68" s="26">
        <f t="shared" si="52"/>
        <v>6.6161090801911049E-3</v>
      </c>
      <c r="AI68" s="26">
        <f t="shared" si="53"/>
        <v>6.6334991708125899E-3</v>
      </c>
      <c r="AJ68" s="27">
        <f t="shared" si="16"/>
        <v>1.3162683429346037E-3</v>
      </c>
      <c r="AK68" s="27">
        <f t="shared" si="17"/>
        <v>3.6489634436671875E-3</v>
      </c>
      <c r="AL68" s="28">
        <f t="shared" si="18"/>
        <v>2.1588826027706155E-2</v>
      </c>
      <c r="AM68" s="28">
        <f t="shared" si="19"/>
        <v>2.9907191626804028E-2</v>
      </c>
      <c r="AN68" s="29">
        <f t="shared" si="20"/>
        <v>7.2952280635072012E-3</v>
      </c>
      <c r="AO68" s="87">
        <f t="shared" si="21"/>
        <v>4.6767620149156886E-3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54261022.409999996</v>
      </c>
      <c r="C69" s="80">
        <v>11.605</v>
      </c>
      <c r="D69" s="80">
        <v>54370861.5</v>
      </c>
      <c r="E69" s="80">
        <v>11.621</v>
      </c>
      <c r="F69" s="26">
        <f t="shared" si="38"/>
        <v>2.0242723988879515E-3</v>
      </c>
      <c r="G69" s="26">
        <f t="shared" si="39"/>
        <v>1.3787160706591997E-3</v>
      </c>
      <c r="H69" s="80">
        <v>54490186.299999997</v>
      </c>
      <c r="I69" s="80">
        <v>11.65156</v>
      </c>
      <c r="J69" s="26">
        <f t="shared" si="40"/>
        <v>2.1946461157323583E-3</v>
      </c>
      <c r="K69" s="26">
        <f t="shared" si="41"/>
        <v>2.629722054900566E-3</v>
      </c>
      <c r="L69" s="80">
        <v>54607322.409999996</v>
      </c>
      <c r="M69" s="80">
        <v>11.671531</v>
      </c>
      <c r="N69" s="26">
        <f t="shared" si="42"/>
        <v>2.1496735091911293E-3</v>
      </c>
      <c r="O69" s="26">
        <f t="shared" si="43"/>
        <v>1.7140194102763888E-3</v>
      </c>
      <c r="P69" s="80">
        <v>54641463.280000001</v>
      </c>
      <c r="Q69" s="80">
        <v>11.668900000000001</v>
      </c>
      <c r="R69" s="26">
        <f t="shared" si="44"/>
        <v>6.2520681280927811E-4</v>
      </c>
      <c r="S69" s="26">
        <f t="shared" si="45"/>
        <v>-2.2542029833096976E-4</v>
      </c>
      <c r="T69" s="80">
        <v>55133138.520000003</v>
      </c>
      <c r="U69" s="80">
        <v>11.7715</v>
      </c>
      <c r="V69" s="26">
        <f t="shared" si="46"/>
        <v>8.9982077800607914E-3</v>
      </c>
      <c r="W69" s="26">
        <f t="shared" si="47"/>
        <v>8.7926025589386246E-3</v>
      </c>
      <c r="X69" s="80">
        <v>54815330.759999998</v>
      </c>
      <c r="Y69" s="80">
        <v>11.6852</v>
      </c>
      <c r="Z69" s="26">
        <f t="shared" si="48"/>
        <v>-5.7643690987176062E-3</v>
      </c>
      <c r="AA69" s="26">
        <f t="shared" si="49"/>
        <v>-7.3312661937730622E-3</v>
      </c>
      <c r="AB69" s="80">
        <v>54379582.520000003</v>
      </c>
      <c r="AC69" s="80">
        <v>11.480136999999999</v>
      </c>
      <c r="AD69" s="26">
        <f t="shared" si="50"/>
        <v>-7.9493863114289565E-3</v>
      </c>
      <c r="AE69" s="26">
        <f t="shared" si="51"/>
        <v>-1.7548950809571157E-2</v>
      </c>
      <c r="AF69" s="80">
        <v>54450537.350000001</v>
      </c>
      <c r="AG69" s="80">
        <v>11.5962</v>
      </c>
      <c r="AH69" s="26">
        <f t="shared" si="52"/>
        <v>1.3048064496247664E-3</v>
      </c>
      <c r="AI69" s="26">
        <f t="shared" si="53"/>
        <v>1.0109896772137866E-2</v>
      </c>
      <c r="AJ69" s="27">
        <f t="shared" si="16"/>
        <v>4.4788220701996403E-4</v>
      </c>
      <c r="AK69" s="27">
        <f t="shared" si="17"/>
        <v>-6.0085054345318046E-5</v>
      </c>
      <c r="AL69" s="28">
        <f t="shared" si="18"/>
        <v>1.4654145217103372E-3</v>
      </c>
      <c r="AM69" s="28">
        <f t="shared" si="19"/>
        <v>-2.134067636175959E-3</v>
      </c>
      <c r="AN69" s="29">
        <f t="shared" si="20"/>
        <v>5.22920779661007E-3</v>
      </c>
      <c r="AO69" s="87">
        <f t="shared" si="21"/>
        <v>8.8882675658310418E-3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14106514152.24</v>
      </c>
      <c r="C70" s="80">
        <v>1159.27</v>
      </c>
      <c r="D70" s="80">
        <v>14139698209.780001</v>
      </c>
      <c r="E70" s="80">
        <v>1160.52</v>
      </c>
      <c r="F70" s="26">
        <f t="shared" si="38"/>
        <v>2.3523924608073042E-3</v>
      </c>
      <c r="G70" s="26">
        <f t="shared" si="39"/>
        <v>1.0782647700708205E-3</v>
      </c>
      <c r="H70" s="80">
        <v>14230849080.35</v>
      </c>
      <c r="I70" s="80">
        <v>1161.79</v>
      </c>
      <c r="J70" s="26">
        <f t="shared" si="40"/>
        <v>6.4464509226196494E-3</v>
      </c>
      <c r="K70" s="26">
        <f t="shared" si="41"/>
        <v>1.0943370213352479E-3</v>
      </c>
      <c r="L70" s="80">
        <v>14298798428.18</v>
      </c>
      <c r="M70" s="80">
        <v>1163.99</v>
      </c>
      <c r="N70" s="26">
        <f t="shared" si="42"/>
        <v>4.7747922450969271E-3</v>
      </c>
      <c r="O70" s="26">
        <f t="shared" si="43"/>
        <v>1.8936296576834415E-3</v>
      </c>
      <c r="P70" s="80">
        <v>14314934197.43</v>
      </c>
      <c r="Q70" s="80">
        <v>1164.31</v>
      </c>
      <c r="R70" s="26">
        <f t="shared" si="44"/>
        <v>1.1284702928743794E-3</v>
      </c>
      <c r="S70" s="26">
        <f t="shared" si="45"/>
        <v>2.7491645117220625E-4</v>
      </c>
      <c r="T70" s="80">
        <v>14277196478.219999</v>
      </c>
      <c r="U70" s="80">
        <v>1165.47</v>
      </c>
      <c r="V70" s="26">
        <f t="shared" si="46"/>
        <v>-2.6362481789665611E-3</v>
      </c>
      <c r="W70" s="26">
        <f t="shared" si="47"/>
        <v>9.9629823672396688E-4</v>
      </c>
      <c r="X70" s="80">
        <v>14601296856.219999</v>
      </c>
      <c r="Y70" s="80">
        <v>1167.92</v>
      </c>
      <c r="Z70" s="26">
        <f t="shared" si="48"/>
        <v>2.2700561590955078E-2</v>
      </c>
      <c r="AA70" s="26">
        <f t="shared" si="49"/>
        <v>2.1021562116571389E-3</v>
      </c>
      <c r="AB70" s="80">
        <v>14518001270.66</v>
      </c>
      <c r="AC70" s="80">
        <v>1144.93</v>
      </c>
      <c r="AD70" s="26">
        <f t="shared" si="50"/>
        <v>-5.7046703714209073E-3</v>
      </c>
      <c r="AE70" s="26">
        <f t="shared" si="51"/>
        <v>-1.9684567436125767E-2</v>
      </c>
      <c r="AF70" s="80">
        <v>14433374912.389999</v>
      </c>
      <c r="AG70" s="80">
        <v>1146.33</v>
      </c>
      <c r="AH70" s="26">
        <f t="shared" si="52"/>
        <v>-5.8290639801103477E-3</v>
      </c>
      <c r="AI70" s="26">
        <f t="shared" si="53"/>
        <v>1.2227821788230403E-3</v>
      </c>
      <c r="AJ70" s="27">
        <f t="shared" ref="AJ70:AJ133" si="54">AVERAGE(F70,J70,N70,R70,V70,Z70,AD70,AH70)</f>
        <v>2.9040856227319405E-3</v>
      </c>
      <c r="AK70" s="27">
        <f t="shared" ref="AK70:AK133" si="55">AVERAGE(G70,K70,O70,S70,W70,AA70,AE70,AI70)</f>
        <v>-1.3777728635824881E-3</v>
      </c>
      <c r="AL70" s="28">
        <f t="shared" ref="AL70:AL133" si="56">((AF70-D70)/D70)</f>
        <v>2.0769658464624897E-2</v>
      </c>
      <c r="AM70" s="28">
        <f t="shared" ref="AM70:AM133" si="57">((AG70-E70)/E70)</f>
        <v>-1.2227277427360196E-2</v>
      </c>
      <c r="AN70" s="29">
        <f t="shared" ref="AN70:AN133" si="58">STDEV(F70,J70,N70,R70,V70,Z70,AD70,AH70)</f>
        <v>9.199995430717145E-3</v>
      </c>
      <c r="AO70" s="87">
        <f t="shared" ref="AO70:AO133" si="59">STDEV(G70,K70,O70,S70,W70,AA70,AE70,AI70)</f>
        <v>7.4183617615459323E-3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23917873</v>
      </c>
      <c r="C71" s="81">
        <v>0.89870000000000005</v>
      </c>
      <c r="D71" s="80">
        <v>24101426.27</v>
      </c>
      <c r="E71" s="81">
        <v>0.9133</v>
      </c>
      <c r="F71" s="26">
        <f t="shared" si="38"/>
        <v>7.6743140997529149E-3</v>
      </c>
      <c r="G71" s="26">
        <f t="shared" si="39"/>
        <v>1.6245688216312389E-2</v>
      </c>
      <c r="H71" s="80">
        <v>24101426.27</v>
      </c>
      <c r="I71" s="81">
        <v>0.9133</v>
      </c>
      <c r="J71" s="26">
        <f t="shared" si="40"/>
        <v>0</v>
      </c>
      <c r="K71" s="26">
        <f t="shared" si="41"/>
        <v>0</v>
      </c>
      <c r="L71" s="80">
        <v>24116214.120000001</v>
      </c>
      <c r="M71" s="81">
        <v>0.91390000000000005</v>
      </c>
      <c r="N71" s="26">
        <f t="shared" si="42"/>
        <v>6.1356742270512489E-4</v>
      </c>
      <c r="O71" s="26">
        <f t="shared" si="43"/>
        <v>6.5695828314906921E-4</v>
      </c>
      <c r="P71" s="80">
        <v>24123608.050000001</v>
      </c>
      <c r="Q71" s="81">
        <v>0.91410000000000002</v>
      </c>
      <c r="R71" s="26">
        <f t="shared" si="44"/>
        <v>3.0659580161331316E-4</v>
      </c>
      <c r="S71" s="26">
        <f t="shared" si="45"/>
        <v>2.1884232410545787E-4</v>
      </c>
      <c r="T71" s="80">
        <v>24129945.699999999</v>
      </c>
      <c r="U71" s="81">
        <v>0.91439999999999999</v>
      </c>
      <c r="V71" s="26">
        <f t="shared" si="46"/>
        <v>2.6271567614855648E-4</v>
      </c>
      <c r="W71" s="26">
        <f t="shared" si="47"/>
        <v>3.2819166393169996E-4</v>
      </c>
      <c r="X71" s="80">
        <v>24188507.66</v>
      </c>
      <c r="Y71" s="81">
        <v>0.91659999999999997</v>
      </c>
      <c r="Z71" s="26">
        <f t="shared" si="48"/>
        <v>2.4269412259805001E-3</v>
      </c>
      <c r="AA71" s="26">
        <f t="shared" si="49"/>
        <v>2.4059492563429348E-3</v>
      </c>
      <c r="AB71" s="80">
        <v>24188507.66</v>
      </c>
      <c r="AC71" s="81">
        <v>0.91659999999999997</v>
      </c>
      <c r="AD71" s="26">
        <f t="shared" si="50"/>
        <v>0</v>
      </c>
      <c r="AE71" s="26">
        <f t="shared" si="51"/>
        <v>0</v>
      </c>
      <c r="AF71" s="80">
        <v>21420591.460000001</v>
      </c>
      <c r="AG71" s="80">
        <v>0.69840000000000002</v>
      </c>
      <c r="AH71" s="26">
        <f t="shared" si="52"/>
        <v>-0.11443104464758862</v>
      </c>
      <c r="AI71" s="26">
        <f t="shared" si="53"/>
        <v>-0.23805367663102767</v>
      </c>
      <c r="AJ71" s="27">
        <f t="shared" si="54"/>
        <v>-1.2893363802673526E-2</v>
      </c>
      <c r="AK71" s="27">
        <f t="shared" si="55"/>
        <v>-2.7274755860898264E-2</v>
      </c>
      <c r="AL71" s="28">
        <f t="shared" si="56"/>
        <v>-0.11123137610063102</v>
      </c>
      <c r="AM71" s="28">
        <f t="shared" si="57"/>
        <v>-0.23530055841454064</v>
      </c>
      <c r="AN71" s="29">
        <f t="shared" si="58"/>
        <v>4.1109397542348568E-2</v>
      </c>
      <c r="AO71" s="87">
        <f t="shared" si="59"/>
        <v>8.5346815718271088E-2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434073132.29000002</v>
      </c>
      <c r="C72" s="80">
        <v>1154.1300000000001</v>
      </c>
      <c r="D72" s="80">
        <v>435472048.23000002</v>
      </c>
      <c r="E72" s="80">
        <v>1157.79</v>
      </c>
      <c r="F72" s="26">
        <f t="shared" si="38"/>
        <v>3.2227655570845042E-3</v>
      </c>
      <c r="G72" s="26">
        <f t="shared" si="39"/>
        <v>3.171219879909416E-3</v>
      </c>
      <c r="H72" s="80">
        <v>432941760.63</v>
      </c>
      <c r="I72" s="80">
        <v>1161.8499999999999</v>
      </c>
      <c r="J72" s="26">
        <f t="shared" si="40"/>
        <v>-5.8104477894379593E-3</v>
      </c>
      <c r="K72" s="26">
        <f t="shared" si="41"/>
        <v>3.5066808315842644E-3</v>
      </c>
      <c r="L72" s="80">
        <v>436262526.42000002</v>
      </c>
      <c r="M72" s="80">
        <v>1164.8800000000001</v>
      </c>
      <c r="N72" s="26">
        <f t="shared" si="42"/>
        <v>7.6702367199869385E-3</v>
      </c>
      <c r="O72" s="26">
        <f t="shared" si="43"/>
        <v>2.6079097990275857E-3</v>
      </c>
      <c r="P72" s="80">
        <v>434447720.63999999</v>
      </c>
      <c r="Q72" s="80">
        <v>1166.55</v>
      </c>
      <c r="R72" s="26">
        <f t="shared" si="44"/>
        <v>-4.1598938026890615E-3</v>
      </c>
      <c r="S72" s="26">
        <f t="shared" si="45"/>
        <v>1.4336240642811664E-3</v>
      </c>
      <c r="T72" s="80">
        <v>435795351.50999999</v>
      </c>
      <c r="U72" s="80">
        <v>1169.29</v>
      </c>
      <c r="V72" s="26">
        <f t="shared" si="46"/>
        <v>3.1019402472977947E-3</v>
      </c>
      <c r="W72" s="26">
        <f t="shared" si="47"/>
        <v>2.3488063092023566E-3</v>
      </c>
      <c r="X72" s="80">
        <v>435281763.38999999</v>
      </c>
      <c r="Y72" s="80">
        <v>1168.08</v>
      </c>
      <c r="Z72" s="26">
        <f t="shared" si="48"/>
        <v>-1.1785075683355922E-3</v>
      </c>
      <c r="AA72" s="26">
        <f t="shared" si="49"/>
        <v>-1.0348159994526904E-3</v>
      </c>
      <c r="AB72" s="80">
        <v>432360126.07999998</v>
      </c>
      <c r="AC72" s="80">
        <v>1161.22</v>
      </c>
      <c r="AD72" s="26">
        <f t="shared" si="50"/>
        <v>-6.7120599936145251E-3</v>
      </c>
      <c r="AE72" s="26">
        <f t="shared" si="51"/>
        <v>-5.8728854188068455E-3</v>
      </c>
      <c r="AF72" s="80">
        <v>415591999.50999999</v>
      </c>
      <c r="AG72" s="80">
        <v>1171.69</v>
      </c>
      <c r="AH72" s="26">
        <f t="shared" si="52"/>
        <v>-3.8782777500849769E-2</v>
      </c>
      <c r="AI72" s="26">
        <f t="shared" si="53"/>
        <v>9.0163793251924924E-3</v>
      </c>
      <c r="AJ72" s="27">
        <f t="shared" si="54"/>
        <v>-5.3310930163197089E-3</v>
      </c>
      <c r="AK72" s="27">
        <f t="shared" si="55"/>
        <v>1.8971148488672184E-3</v>
      </c>
      <c r="AL72" s="28">
        <f t="shared" si="56"/>
        <v>-4.5651721622096242E-2</v>
      </c>
      <c r="AM72" s="28">
        <f t="shared" si="57"/>
        <v>1.2005631418478387E-2</v>
      </c>
      <c r="AN72" s="29">
        <f t="shared" si="58"/>
        <v>1.4407769930420526E-2</v>
      </c>
      <c r="AO72" s="87">
        <f t="shared" si="59"/>
        <v>4.2222399940182089E-3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165505308.46000001</v>
      </c>
      <c r="C73" s="80">
        <v>142.87</v>
      </c>
      <c r="D73" s="80">
        <v>165492978.03999999</v>
      </c>
      <c r="E73" s="80">
        <v>142.86000000000001</v>
      </c>
      <c r="F73" s="26">
        <f t="shared" si="38"/>
        <v>-7.4501658676384726E-5</v>
      </c>
      <c r="G73" s="26">
        <f t="shared" si="39"/>
        <v>-6.9993700566885311E-5</v>
      </c>
      <c r="H73" s="80">
        <v>161021127.27000001</v>
      </c>
      <c r="I73" s="80">
        <v>138.93</v>
      </c>
      <c r="J73" s="26">
        <f t="shared" si="40"/>
        <v>-2.7021392828637875E-2</v>
      </c>
      <c r="K73" s="26">
        <f t="shared" si="41"/>
        <v>-2.7509449811003825E-2</v>
      </c>
      <c r="L73" s="80">
        <v>161273763.34</v>
      </c>
      <c r="M73" s="80">
        <v>138.97999999999999</v>
      </c>
      <c r="N73" s="26">
        <f t="shared" si="42"/>
        <v>1.5689622491362454E-3</v>
      </c>
      <c r="O73" s="26">
        <f t="shared" si="43"/>
        <v>3.5989347153230362E-4</v>
      </c>
      <c r="P73" s="80">
        <v>161322057.03</v>
      </c>
      <c r="Q73" s="80">
        <v>139.24</v>
      </c>
      <c r="R73" s="26">
        <f t="shared" si="44"/>
        <v>2.9945162188708935E-4</v>
      </c>
      <c r="S73" s="26">
        <f t="shared" si="45"/>
        <v>1.8707727730610112E-3</v>
      </c>
      <c r="T73" s="80">
        <v>161477331.56</v>
      </c>
      <c r="U73" s="80">
        <v>139.37</v>
      </c>
      <c r="V73" s="26">
        <f t="shared" si="46"/>
        <v>9.6251270817310371E-4</v>
      </c>
      <c r="W73" s="26">
        <f t="shared" si="47"/>
        <v>9.3363975868999884E-4</v>
      </c>
      <c r="X73" s="80">
        <v>161470993.34</v>
      </c>
      <c r="Y73" s="80">
        <v>139.37</v>
      </c>
      <c r="Z73" s="26">
        <f t="shared" si="48"/>
        <v>-3.9251453679389792E-5</v>
      </c>
      <c r="AA73" s="26">
        <f t="shared" si="49"/>
        <v>0</v>
      </c>
      <c r="AB73" s="80">
        <v>161672403.91999999</v>
      </c>
      <c r="AC73" s="80">
        <v>139.54</v>
      </c>
      <c r="AD73" s="26">
        <f t="shared" si="50"/>
        <v>1.2473483678637244E-3</v>
      </c>
      <c r="AE73" s="26">
        <f t="shared" si="51"/>
        <v>1.2197747004375941E-3</v>
      </c>
      <c r="AF73" s="80">
        <v>161817320.53999999</v>
      </c>
      <c r="AG73" s="80">
        <v>139.66</v>
      </c>
      <c r="AH73" s="26">
        <f t="shared" si="52"/>
        <v>8.9635965375830964E-4</v>
      </c>
      <c r="AI73" s="26">
        <f t="shared" si="53"/>
        <v>8.5996846782287909E-4</v>
      </c>
      <c r="AJ73" s="27">
        <f t="shared" si="54"/>
        <v>-2.7700639175218971E-3</v>
      </c>
      <c r="AK73" s="27">
        <f t="shared" si="55"/>
        <v>-2.7919242925033656E-3</v>
      </c>
      <c r="AL73" s="28">
        <f t="shared" si="56"/>
        <v>-2.2210353233909332E-2</v>
      </c>
      <c r="AM73" s="28">
        <f t="shared" si="57"/>
        <v>-2.2399552008959937E-2</v>
      </c>
      <c r="AN73" s="29">
        <f t="shared" si="58"/>
        <v>9.8169955530645787E-3</v>
      </c>
      <c r="AO73" s="87">
        <f t="shared" si="59"/>
        <v>1.0008170885727436E-2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641687103.92999995</v>
      </c>
      <c r="C74" s="81">
        <v>186.81100799999999</v>
      </c>
      <c r="D74" s="80">
        <v>642586646.95000005</v>
      </c>
      <c r="E74" s="81">
        <v>187.385617</v>
      </c>
      <c r="F74" s="26">
        <f t="shared" si="38"/>
        <v>1.4018405769585624E-3</v>
      </c>
      <c r="G74" s="26">
        <f t="shared" si="39"/>
        <v>3.0758840506872566E-3</v>
      </c>
      <c r="H74" s="80">
        <v>761164997.46000004</v>
      </c>
      <c r="I74" s="81">
        <v>187.62179599999999</v>
      </c>
      <c r="J74" s="26">
        <f t="shared" si="40"/>
        <v>0.1845328580555248</v>
      </c>
      <c r="K74" s="26">
        <f t="shared" si="41"/>
        <v>1.2603902251472844E-3</v>
      </c>
      <c r="L74" s="80">
        <v>760469801.63</v>
      </c>
      <c r="M74" s="81">
        <v>187.28104200000001</v>
      </c>
      <c r="N74" s="26">
        <f t="shared" si="42"/>
        <v>-9.1333131754600433E-4</v>
      </c>
      <c r="O74" s="26">
        <f t="shared" si="43"/>
        <v>-1.8161749181847485E-3</v>
      </c>
      <c r="P74" s="80">
        <v>761630080.89999998</v>
      </c>
      <c r="Q74" s="81">
        <v>187.63149200000001</v>
      </c>
      <c r="R74" s="26">
        <f t="shared" si="44"/>
        <v>1.5257400984404962E-3</v>
      </c>
      <c r="S74" s="26">
        <f t="shared" si="45"/>
        <v>1.8712518696900192E-3</v>
      </c>
      <c r="T74" s="80">
        <v>785073156.84000003</v>
      </c>
      <c r="U74" s="81">
        <v>188.09734800000001</v>
      </c>
      <c r="V74" s="26">
        <f t="shared" si="46"/>
        <v>3.0780133988796685E-2</v>
      </c>
      <c r="W74" s="26">
        <f t="shared" si="47"/>
        <v>2.4828241519286231E-3</v>
      </c>
      <c r="X74" s="80">
        <v>762753420.84000003</v>
      </c>
      <c r="Y74" s="81">
        <v>188.21</v>
      </c>
      <c r="Z74" s="26">
        <f t="shared" si="48"/>
        <v>-2.843013521165241E-2</v>
      </c>
      <c r="AA74" s="26">
        <f t="shared" si="49"/>
        <v>5.9890264906869973E-4</v>
      </c>
      <c r="AB74" s="80">
        <v>767455584.67999995</v>
      </c>
      <c r="AC74" s="81">
        <v>188.46427299999999</v>
      </c>
      <c r="AD74" s="26">
        <f t="shared" si="50"/>
        <v>6.1647233713111984E-3</v>
      </c>
      <c r="AE74" s="26">
        <f t="shared" si="51"/>
        <v>1.351006854045925E-3</v>
      </c>
      <c r="AF74" s="80">
        <v>771029861.53999996</v>
      </c>
      <c r="AG74" s="81">
        <v>188.81716299999999</v>
      </c>
      <c r="AH74" s="26">
        <f t="shared" si="52"/>
        <v>4.657307773048981E-3</v>
      </c>
      <c r="AI74" s="26">
        <f t="shared" si="53"/>
        <v>1.8724503821475073E-3</v>
      </c>
      <c r="AJ74" s="27">
        <f t="shared" si="54"/>
        <v>2.4964892166860285E-2</v>
      </c>
      <c r="AK74" s="27">
        <f t="shared" si="55"/>
        <v>1.337066908066321E-3</v>
      </c>
      <c r="AL74" s="28">
        <f t="shared" si="56"/>
        <v>0.1998846617800854</v>
      </c>
      <c r="AM74" s="28">
        <f t="shared" si="57"/>
        <v>7.6395724651588245E-3</v>
      </c>
      <c r="AN74" s="29">
        <f t="shared" si="58"/>
        <v>6.642602733795841E-2</v>
      </c>
      <c r="AO74" s="87">
        <f t="shared" si="59"/>
        <v>1.4833421664200259E-3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678680028.25</v>
      </c>
      <c r="C75" s="81">
        <v>1.4982</v>
      </c>
      <c r="D75" s="80">
        <v>694237286.89999998</v>
      </c>
      <c r="E75" s="81">
        <v>1.5304</v>
      </c>
      <c r="F75" s="26">
        <f t="shared" si="38"/>
        <v>2.2922817826413585E-2</v>
      </c>
      <c r="G75" s="26">
        <f t="shared" si="39"/>
        <v>2.1492457615805639E-2</v>
      </c>
      <c r="H75" s="80">
        <v>505163452.67000002</v>
      </c>
      <c r="I75" s="81">
        <v>1.5113000000000001</v>
      </c>
      <c r="J75" s="26">
        <f t="shared" si="40"/>
        <v>-0.27234756443906583</v>
      </c>
      <c r="K75" s="26">
        <f t="shared" si="41"/>
        <v>-1.2480397281756334E-2</v>
      </c>
      <c r="L75" s="80">
        <v>437962374.26999998</v>
      </c>
      <c r="M75" s="81">
        <v>1.5007999999999999</v>
      </c>
      <c r="N75" s="26">
        <f t="shared" si="42"/>
        <v>-0.13302838525790858</v>
      </c>
      <c r="O75" s="26">
        <f t="shared" si="43"/>
        <v>-6.9476609541455538E-3</v>
      </c>
      <c r="P75" s="80">
        <v>436615510.06999999</v>
      </c>
      <c r="Q75" s="81">
        <v>1.4955000000000001</v>
      </c>
      <c r="R75" s="26">
        <f t="shared" si="44"/>
        <v>-3.0752965988116096E-3</v>
      </c>
      <c r="S75" s="26">
        <f t="shared" si="45"/>
        <v>-3.5314498933900992E-3</v>
      </c>
      <c r="T75" s="80">
        <v>437125325.00999999</v>
      </c>
      <c r="U75" s="81">
        <v>1.4968999999999999</v>
      </c>
      <c r="V75" s="26">
        <f t="shared" si="46"/>
        <v>1.1676519231262809E-3</v>
      </c>
      <c r="W75" s="26">
        <f t="shared" si="47"/>
        <v>9.3614175860905766E-4</v>
      </c>
      <c r="X75" s="80">
        <v>426378035.05000001</v>
      </c>
      <c r="Y75" s="81">
        <v>1.4762999999999999</v>
      </c>
      <c r="Z75" s="26">
        <f t="shared" si="48"/>
        <v>-2.4586289892387533E-2</v>
      </c>
      <c r="AA75" s="26">
        <f t="shared" si="49"/>
        <v>-1.3761774333622788E-2</v>
      </c>
      <c r="AB75" s="80">
        <v>426142959.13</v>
      </c>
      <c r="AC75" s="81">
        <v>1.4755</v>
      </c>
      <c r="AD75" s="26">
        <f t="shared" si="50"/>
        <v>-5.5133215286863938E-4</v>
      </c>
      <c r="AE75" s="26">
        <f t="shared" si="51"/>
        <v>-5.4189527873732437E-4</v>
      </c>
      <c r="AF75" s="80">
        <v>425903047.66000003</v>
      </c>
      <c r="AG75" s="81">
        <v>1.4746999999999999</v>
      </c>
      <c r="AH75" s="26">
        <f t="shared" si="52"/>
        <v>-5.6298353606443403E-4</v>
      </c>
      <c r="AI75" s="26">
        <f t="shared" si="53"/>
        <v>-5.4218908844468582E-4</v>
      </c>
      <c r="AJ75" s="27">
        <f t="shared" si="54"/>
        <v>-5.1257672765945846E-2</v>
      </c>
      <c r="AK75" s="27">
        <f t="shared" si="55"/>
        <v>-1.9220959319602611E-3</v>
      </c>
      <c r="AL75" s="28">
        <f t="shared" si="56"/>
        <v>-0.38651660506193991</v>
      </c>
      <c r="AM75" s="28">
        <f t="shared" si="57"/>
        <v>-3.6395713538944122E-2</v>
      </c>
      <c r="AN75" s="29">
        <f t="shared" si="58"/>
        <v>0.10141311411867779</v>
      </c>
      <c r="AO75" s="87">
        <f t="shared" si="59"/>
        <v>1.09526381250638E-2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513609427.39999998</v>
      </c>
      <c r="C76" s="81">
        <v>1.2108000000000001</v>
      </c>
      <c r="D76" s="80">
        <v>517671519.19999999</v>
      </c>
      <c r="E76" s="81">
        <v>1.2242</v>
      </c>
      <c r="F76" s="26">
        <f t="shared" si="38"/>
        <v>7.9089120707210997E-3</v>
      </c>
      <c r="G76" s="26">
        <f t="shared" si="39"/>
        <v>1.1067063098777549E-2</v>
      </c>
      <c r="H76" s="80">
        <v>517671519.19999999</v>
      </c>
      <c r="I76" s="81">
        <v>1.2242</v>
      </c>
      <c r="J76" s="26">
        <f t="shared" si="40"/>
        <v>0</v>
      </c>
      <c r="K76" s="26">
        <f t="shared" si="41"/>
        <v>0</v>
      </c>
      <c r="L76" s="80">
        <v>461049822.29000002</v>
      </c>
      <c r="M76" s="81">
        <v>1.2256</v>
      </c>
      <c r="N76" s="26">
        <f t="shared" si="42"/>
        <v>-0.10937765515379731</v>
      </c>
      <c r="O76" s="26">
        <f t="shared" si="43"/>
        <v>1.1436039862768076E-3</v>
      </c>
      <c r="P76" s="80">
        <v>457520084.38</v>
      </c>
      <c r="Q76" s="81">
        <v>1.2153</v>
      </c>
      <c r="R76" s="26">
        <f t="shared" si="44"/>
        <v>-7.6558708828214743E-3</v>
      </c>
      <c r="S76" s="26">
        <f t="shared" si="45"/>
        <v>-8.4040469973890135E-3</v>
      </c>
      <c r="T76" s="80">
        <v>457213930.56999999</v>
      </c>
      <c r="U76" s="81">
        <v>1.2094</v>
      </c>
      <c r="V76" s="26">
        <f t="shared" si="46"/>
        <v>-6.6915927945519846E-4</v>
      </c>
      <c r="W76" s="26">
        <f t="shared" si="47"/>
        <v>-4.8547683699498197E-3</v>
      </c>
      <c r="X76" s="80">
        <v>451653181.87</v>
      </c>
      <c r="Y76" s="81">
        <v>1.1989000000000001</v>
      </c>
      <c r="Z76" s="26">
        <f t="shared" si="48"/>
        <v>-1.2162246878758718E-2</v>
      </c>
      <c r="AA76" s="26">
        <f t="shared" si="49"/>
        <v>-8.6819910699520043E-3</v>
      </c>
      <c r="AB76" s="80">
        <v>447694004.82999998</v>
      </c>
      <c r="AC76" s="81">
        <v>1.1886000000000001</v>
      </c>
      <c r="AD76" s="26">
        <f t="shared" si="50"/>
        <v>-8.7659673371671219E-3</v>
      </c>
      <c r="AE76" s="26">
        <f t="shared" si="51"/>
        <v>-8.5912086078905464E-3</v>
      </c>
      <c r="AF76" s="80">
        <v>450138950.19999999</v>
      </c>
      <c r="AG76" s="81">
        <v>1.1950000000000001</v>
      </c>
      <c r="AH76" s="26">
        <f t="shared" si="52"/>
        <v>5.4611974777915746E-3</v>
      </c>
      <c r="AI76" s="26">
        <f t="shared" si="53"/>
        <v>5.3844859498569419E-3</v>
      </c>
      <c r="AJ76" s="27">
        <f t="shared" si="54"/>
        <v>-1.5657598747935892E-2</v>
      </c>
      <c r="AK76" s="27">
        <f t="shared" si="55"/>
        <v>-1.6171077512837609E-3</v>
      </c>
      <c r="AL76" s="28">
        <f t="shared" si="56"/>
        <v>-0.1304544802935336</v>
      </c>
      <c r="AM76" s="28">
        <f t="shared" si="57"/>
        <v>-2.3852311713772174E-2</v>
      </c>
      <c r="AN76" s="29">
        <f t="shared" si="58"/>
        <v>3.8504890954967938E-2</v>
      </c>
      <c r="AO76" s="87">
        <f t="shared" si="59"/>
        <v>7.3216188780026161E-3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1386459781.5699999</v>
      </c>
      <c r="C77" s="81">
        <v>1.0279</v>
      </c>
      <c r="D77" s="80">
        <v>1278750319.55</v>
      </c>
      <c r="E77" s="81">
        <v>1.0295000000000001</v>
      </c>
      <c r="F77" s="26">
        <f t="shared" si="38"/>
        <v>-7.7686683343985569E-2</v>
      </c>
      <c r="G77" s="26">
        <f t="shared" si="39"/>
        <v>1.5565716509388517E-3</v>
      </c>
      <c r="H77" s="80">
        <v>1263964347.3299999</v>
      </c>
      <c r="I77" s="81">
        <v>1.0317000000000001</v>
      </c>
      <c r="J77" s="26">
        <f t="shared" si="40"/>
        <v>-1.1562829736146852E-2</v>
      </c>
      <c r="K77" s="26">
        <f t="shared" si="41"/>
        <v>2.1369596891694801E-3</v>
      </c>
      <c r="L77" s="80">
        <v>1264255889.1600001</v>
      </c>
      <c r="M77" s="81">
        <v>1.0328999999999999</v>
      </c>
      <c r="N77" s="26">
        <f t="shared" si="42"/>
        <v>2.306566879168827E-4</v>
      </c>
      <c r="O77" s="26">
        <f t="shared" si="43"/>
        <v>1.163128816516301E-3</v>
      </c>
      <c r="P77" s="80">
        <v>1264254489.7</v>
      </c>
      <c r="Q77" s="81">
        <v>1.0339</v>
      </c>
      <c r="R77" s="26">
        <f t="shared" si="44"/>
        <v>-1.1069436275024825E-6</v>
      </c>
      <c r="S77" s="26">
        <f t="shared" si="45"/>
        <v>9.6814793300427143E-4</v>
      </c>
      <c r="T77" s="80">
        <v>1264529214.8499999</v>
      </c>
      <c r="U77" s="81">
        <v>1.0349999999999999</v>
      </c>
      <c r="V77" s="26">
        <f t="shared" si="46"/>
        <v>2.1730209561292329E-4</v>
      </c>
      <c r="W77" s="26">
        <f t="shared" si="47"/>
        <v>1.0639326820774532E-3</v>
      </c>
      <c r="X77" s="80">
        <v>1265073613.73</v>
      </c>
      <c r="Y77" s="81">
        <v>1.036</v>
      </c>
      <c r="Z77" s="26">
        <f t="shared" si="48"/>
        <v>4.305150672732316E-4</v>
      </c>
      <c r="AA77" s="26">
        <f t="shared" si="49"/>
        <v>9.6618357487933523E-4</v>
      </c>
      <c r="AB77" s="80">
        <v>1265714138.6800001</v>
      </c>
      <c r="AC77" s="81">
        <v>1.0368999999999999</v>
      </c>
      <c r="AD77" s="26">
        <f t="shared" si="50"/>
        <v>5.0631437020609029E-4</v>
      </c>
      <c r="AE77" s="26">
        <f t="shared" si="51"/>
        <v>8.6872586872577305E-4</v>
      </c>
      <c r="AF77" s="80">
        <v>1260349877.24</v>
      </c>
      <c r="AG77" s="81">
        <v>1.0379</v>
      </c>
      <c r="AH77" s="26">
        <f t="shared" si="52"/>
        <v>-4.2381302982001838E-3</v>
      </c>
      <c r="AI77" s="26">
        <f t="shared" si="53"/>
        <v>9.6441315459553669E-4</v>
      </c>
      <c r="AJ77" s="27">
        <f t="shared" si="54"/>
        <v>-1.1512995262618869E-2</v>
      </c>
      <c r="AK77" s="27">
        <f t="shared" si="55"/>
        <v>1.2110079212383754E-3</v>
      </c>
      <c r="AL77" s="28">
        <f t="shared" si="56"/>
        <v>-1.4389394105078442E-2</v>
      </c>
      <c r="AM77" s="28">
        <f t="shared" si="57"/>
        <v>8.1593006313744176E-3</v>
      </c>
      <c r="AN77" s="29">
        <f t="shared" si="58"/>
        <v>2.7063499908237088E-2</v>
      </c>
      <c r="AO77" s="87">
        <f t="shared" si="59"/>
        <v>4.3054955237058012E-4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24780515910.419998</v>
      </c>
      <c r="C78" s="81">
        <v>107.74</v>
      </c>
      <c r="D78" s="80">
        <v>25597775536.610001</v>
      </c>
      <c r="E78" s="81">
        <v>107.89</v>
      </c>
      <c r="F78" s="26">
        <f t="shared" si="38"/>
        <v>3.2979927824922789E-2</v>
      </c>
      <c r="G78" s="26">
        <f t="shared" si="39"/>
        <v>1.3922405791721337E-3</v>
      </c>
      <c r="H78" s="80">
        <v>26291329341.209999</v>
      </c>
      <c r="I78" s="81">
        <v>108.03</v>
      </c>
      <c r="J78" s="26">
        <f t="shared" si="40"/>
        <v>2.7094299799921135E-2</v>
      </c>
      <c r="K78" s="26">
        <f t="shared" si="41"/>
        <v>1.2976179442024337E-3</v>
      </c>
      <c r="L78" s="80">
        <v>27168840347.880001</v>
      </c>
      <c r="M78" s="81">
        <v>108.16</v>
      </c>
      <c r="N78" s="26">
        <f t="shared" si="42"/>
        <v>3.3376441156003432E-2</v>
      </c>
      <c r="O78" s="26">
        <f t="shared" si="43"/>
        <v>1.2033694344163238E-3</v>
      </c>
      <c r="P78" s="80">
        <v>28630285649.990002</v>
      </c>
      <c r="Q78" s="81">
        <v>108.29</v>
      </c>
      <c r="R78" s="26">
        <f t="shared" si="44"/>
        <v>5.3791228605899549E-2</v>
      </c>
      <c r="S78" s="26">
        <f t="shared" si="45"/>
        <v>1.2019230769231663E-3</v>
      </c>
      <c r="T78" s="80">
        <v>29036302447.59</v>
      </c>
      <c r="U78" s="81">
        <v>108.4</v>
      </c>
      <c r="V78" s="26">
        <f t="shared" si="46"/>
        <v>1.4181374316820351E-2</v>
      </c>
      <c r="W78" s="26">
        <f t="shared" si="47"/>
        <v>1.0157909317573129E-3</v>
      </c>
      <c r="X78" s="80">
        <v>29542989685.400002</v>
      </c>
      <c r="Y78" s="81">
        <v>108.54</v>
      </c>
      <c r="Z78" s="26">
        <f t="shared" si="48"/>
        <v>1.7450129496500551E-2</v>
      </c>
      <c r="AA78" s="26">
        <f t="shared" si="49"/>
        <v>1.2915129151291566E-3</v>
      </c>
      <c r="AB78" s="80">
        <v>29412273102.57</v>
      </c>
      <c r="AC78" s="81">
        <v>108.65</v>
      </c>
      <c r="AD78" s="26">
        <f t="shared" si="50"/>
        <v>-4.4246227014255544E-3</v>
      </c>
      <c r="AE78" s="26">
        <f t="shared" si="51"/>
        <v>1.0134512622074758E-3</v>
      </c>
      <c r="AF78" s="80">
        <v>29484002613.880001</v>
      </c>
      <c r="AG78" s="81">
        <v>108.79</v>
      </c>
      <c r="AH78" s="26">
        <f t="shared" si="52"/>
        <v>2.4387612293635939E-3</v>
      </c>
      <c r="AI78" s="26">
        <f t="shared" si="53"/>
        <v>1.2885411872986705E-3</v>
      </c>
      <c r="AJ78" s="27">
        <f t="shared" si="54"/>
        <v>2.2110942466000729E-2</v>
      </c>
      <c r="AK78" s="27">
        <f t="shared" si="55"/>
        <v>1.2130559163883341E-3</v>
      </c>
      <c r="AL78" s="28">
        <f t="shared" si="56"/>
        <v>0.15181893722413142</v>
      </c>
      <c r="AM78" s="28">
        <f t="shared" si="57"/>
        <v>8.3418296413013786E-3</v>
      </c>
      <c r="AN78" s="29">
        <f t="shared" si="58"/>
        <v>1.8705434067676316E-2</v>
      </c>
      <c r="AO78" s="87">
        <f t="shared" si="59"/>
        <v>1.3632139905410992E-4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304725883.06</v>
      </c>
      <c r="C79" s="80">
        <v>1080.6600000000001</v>
      </c>
      <c r="D79" s="80">
        <v>306118166.37</v>
      </c>
      <c r="E79" s="80">
        <v>1082.19</v>
      </c>
      <c r="F79" s="26">
        <f t="shared" si="38"/>
        <v>4.5689696458303944E-3</v>
      </c>
      <c r="G79" s="26">
        <f t="shared" si="39"/>
        <v>1.4158014546665674E-3</v>
      </c>
      <c r="H79" s="80">
        <v>310702792.52999997</v>
      </c>
      <c r="I79" s="80">
        <v>1084.29</v>
      </c>
      <c r="J79" s="26">
        <f t="shared" si="40"/>
        <v>1.4976654977276339E-2</v>
      </c>
      <c r="K79" s="26">
        <f t="shared" si="41"/>
        <v>1.9405095223573577E-3</v>
      </c>
      <c r="L79" s="80">
        <v>286660971.13999999</v>
      </c>
      <c r="M79" s="80">
        <v>1086.45</v>
      </c>
      <c r="N79" s="26">
        <f t="shared" si="42"/>
        <v>-7.7378839096461038E-2</v>
      </c>
      <c r="O79" s="26">
        <f t="shared" si="43"/>
        <v>1.9920869877985427E-3</v>
      </c>
      <c r="P79" s="80">
        <v>287249980.63</v>
      </c>
      <c r="Q79" s="80">
        <v>1088.69</v>
      </c>
      <c r="R79" s="26">
        <f t="shared" si="44"/>
        <v>2.0547250909589226E-3</v>
      </c>
      <c r="S79" s="26">
        <f t="shared" si="45"/>
        <v>2.0617607805237322E-3</v>
      </c>
      <c r="T79" s="80">
        <v>261150627.36000001</v>
      </c>
      <c r="U79" s="80">
        <v>1091.45</v>
      </c>
      <c r="V79" s="26">
        <f t="shared" si="46"/>
        <v>-9.0859373472397031E-2</v>
      </c>
      <c r="W79" s="26">
        <f t="shared" si="47"/>
        <v>2.5351569317252761E-3</v>
      </c>
      <c r="X79" s="80">
        <v>262580434.06999999</v>
      </c>
      <c r="Y79" s="80">
        <v>1093.54</v>
      </c>
      <c r="Z79" s="26">
        <f t="shared" si="48"/>
        <v>5.4750269009653527E-3</v>
      </c>
      <c r="AA79" s="26">
        <f t="shared" si="49"/>
        <v>1.9148838700810097E-3</v>
      </c>
      <c r="AB79" s="80">
        <v>262939125.09</v>
      </c>
      <c r="AC79" s="80">
        <v>1094.76</v>
      </c>
      <c r="AD79" s="26">
        <f t="shared" si="50"/>
        <v>1.366023410199669E-3</v>
      </c>
      <c r="AE79" s="26">
        <f t="shared" si="51"/>
        <v>1.115642774841366E-3</v>
      </c>
      <c r="AF79" s="80">
        <v>261935642.40000001</v>
      </c>
      <c r="AG79" s="80">
        <v>1097.07</v>
      </c>
      <c r="AH79" s="26">
        <f t="shared" si="52"/>
        <v>-3.8164068951568961E-3</v>
      </c>
      <c r="AI79" s="26">
        <f t="shared" si="53"/>
        <v>2.1100515181409125E-3</v>
      </c>
      <c r="AJ79" s="27">
        <f t="shared" si="54"/>
        <v>-1.7951652429848034E-2</v>
      </c>
      <c r="AK79" s="27">
        <f t="shared" si="55"/>
        <v>1.8857367300168454E-3</v>
      </c>
      <c r="AL79" s="28">
        <f t="shared" si="56"/>
        <v>-0.14433159748055366</v>
      </c>
      <c r="AM79" s="28">
        <f t="shared" si="57"/>
        <v>1.374989604413262E-2</v>
      </c>
      <c r="AN79" s="29">
        <f t="shared" si="58"/>
        <v>4.1335941403959832E-2</v>
      </c>
      <c r="AO79" s="87">
        <f t="shared" si="59"/>
        <v>4.3623257945017951E-4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1580895330.29</v>
      </c>
      <c r="C80" s="81">
        <v>1.0196000000000001</v>
      </c>
      <c r="D80" s="80">
        <v>1589962190.3399999</v>
      </c>
      <c r="E80" s="81">
        <v>1.0215000000000001</v>
      </c>
      <c r="F80" s="26">
        <f t="shared" si="38"/>
        <v>5.735269044242622E-3</v>
      </c>
      <c r="G80" s="26">
        <f t="shared" si="39"/>
        <v>1.8634758728913424E-3</v>
      </c>
      <c r="H80" s="80">
        <v>1548689256.98</v>
      </c>
      <c r="I80" s="81">
        <v>1.0232000000000001</v>
      </c>
      <c r="J80" s="26">
        <f t="shared" si="40"/>
        <v>-2.5958437006086306E-2</v>
      </c>
      <c r="K80" s="26">
        <f t="shared" si="41"/>
        <v>1.6642192853646939E-3</v>
      </c>
      <c r="L80" s="80">
        <v>1508760144.24</v>
      </c>
      <c r="M80" s="81">
        <v>1.0245</v>
      </c>
      <c r="N80" s="26">
        <f t="shared" si="42"/>
        <v>-2.5782520644498576E-2</v>
      </c>
      <c r="O80" s="26">
        <f t="shared" si="43"/>
        <v>1.2705238467551375E-3</v>
      </c>
      <c r="P80" s="80">
        <v>1544604562.6300001</v>
      </c>
      <c r="Q80" s="81">
        <v>1.026</v>
      </c>
      <c r="R80" s="26">
        <f t="shared" si="44"/>
        <v>2.3757532651457882E-2</v>
      </c>
      <c r="S80" s="26">
        <f t="shared" si="45"/>
        <v>1.4641288433382693E-3</v>
      </c>
      <c r="T80" s="80">
        <v>1577827266.0799999</v>
      </c>
      <c r="U80" s="81">
        <v>1.0273000000000001</v>
      </c>
      <c r="V80" s="26">
        <f t="shared" si="46"/>
        <v>2.150887304996139E-2</v>
      </c>
      <c r="W80" s="26">
        <f t="shared" si="47"/>
        <v>1.2670565302145018E-3</v>
      </c>
      <c r="X80" s="80">
        <v>1613549158.6700001</v>
      </c>
      <c r="Y80" s="81">
        <v>1.0288999999999999</v>
      </c>
      <c r="Z80" s="26">
        <f t="shared" si="48"/>
        <v>2.2639926028625849E-2</v>
      </c>
      <c r="AA80" s="26">
        <f t="shared" si="49"/>
        <v>1.5574807748465137E-3</v>
      </c>
      <c r="AB80" s="80">
        <v>1638199074.8199999</v>
      </c>
      <c r="AC80" s="81">
        <v>1.0306</v>
      </c>
      <c r="AD80" s="26">
        <f t="shared" si="50"/>
        <v>1.5276829972951081E-2</v>
      </c>
      <c r="AE80" s="26">
        <f t="shared" si="51"/>
        <v>1.6522499757022403E-3</v>
      </c>
      <c r="AF80" s="80">
        <v>1596987213.8099999</v>
      </c>
      <c r="AG80" s="81">
        <v>1.0306</v>
      </c>
      <c r="AH80" s="26">
        <f t="shared" si="52"/>
        <v>-2.515680886618021E-2</v>
      </c>
      <c r="AI80" s="26">
        <f t="shared" si="53"/>
        <v>0</v>
      </c>
      <c r="AJ80" s="27">
        <f t="shared" si="54"/>
        <v>1.5025830288092168E-3</v>
      </c>
      <c r="AK80" s="27">
        <f t="shared" si="55"/>
        <v>1.3423918911390875E-3</v>
      </c>
      <c r="AL80" s="28">
        <f t="shared" si="56"/>
        <v>4.4183588217892068E-3</v>
      </c>
      <c r="AM80" s="28">
        <f t="shared" si="57"/>
        <v>8.9084679393048316E-3</v>
      </c>
      <c r="AN80" s="29">
        <f t="shared" si="58"/>
        <v>2.3174107725227499E-2</v>
      </c>
      <c r="AO80" s="87">
        <f t="shared" si="59"/>
        <v>5.7879838033049285E-4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158128791.96000001</v>
      </c>
      <c r="C81" s="81">
        <v>101</v>
      </c>
      <c r="D81" s="80">
        <v>230558627</v>
      </c>
      <c r="E81" s="81">
        <v>102.67</v>
      </c>
      <c r="F81" s="26">
        <f t="shared" si="38"/>
        <v>0.4580433085096971</v>
      </c>
      <c r="G81" s="26">
        <f t="shared" si="39"/>
        <v>1.6534653465346553E-2</v>
      </c>
      <c r="H81" s="80">
        <v>257711507.56999999</v>
      </c>
      <c r="I81" s="81">
        <v>102.67</v>
      </c>
      <c r="J81" s="26">
        <f t="shared" ref="J81" si="60">((H81-D81)/D81)</f>
        <v>0.11776996126022209</v>
      </c>
      <c r="K81" s="26">
        <f t="shared" ref="K81" si="61">((I81-E81)/E81)</f>
        <v>0</v>
      </c>
      <c r="L81" s="80">
        <v>275254820.05000001</v>
      </c>
      <c r="M81" s="81">
        <v>102.91</v>
      </c>
      <c r="N81" s="26">
        <f t="shared" ref="N81" si="62">((L81-H81)/H81)</f>
        <v>6.8073454093759769E-2</v>
      </c>
      <c r="O81" s="26">
        <f t="shared" ref="O81" si="63">((M81-I81)/I81)</f>
        <v>2.3375864419985866E-3</v>
      </c>
      <c r="P81" s="80">
        <v>397352351.17000002</v>
      </c>
      <c r="Q81" s="81">
        <v>103.03</v>
      </c>
      <c r="R81" s="26">
        <f t="shared" ref="R81" si="64">((P81-L81)/L81)</f>
        <v>0.4435799928873943</v>
      </c>
      <c r="S81" s="26">
        <f t="shared" ref="S81" si="65">((Q81-M81)/M81)</f>
        <v>1.1660674375668502E-3</v>
      </c>
      <c r="T81" s="80">
        <v>398621196.12</v>
      </c>
      <c r="U81" s="81">
        <v>103.17</v>
      </c>
      <c r="V81" s="26">
        <f t="shared" si="46"/>
        <v>3.1932488791469003E-3</v>
      </c>
      <c r="W81" s="26">
        <f t="shared" si="47"/>
        <v>1.3588275259633171E-3</v>
      </c>
      <c r="X81" s="80">
        <v>449261726.92000002</v>
      </c>
      <c r="Y81" s="81">
        <v>103.24</v>
      </c>
      <c r="Z81" s="26">
        <f t="shared" si="48"/>
        <v>0.12703923246659293</v>
      </c>
      <c r="AA81" s="26">
        <f t="shared" si="49"/>
        <v>6.7849180963451756E-4</v>
      </c>
      <c r="AB81" s="80">
        <v>928038392.54999995</v>
      </c>
      <c r="AC81" s="81">
        <v>103.33</v>
      </c>
      <c r="AD81" s="26">
        <f t="shared" si="50"/>
        <v>1.0656965348736587</v>
      </c>
      <c r="AE81" s="26">
        <f t="shared" si="51"/>
        <v>8.7175513366915354E-4</v>
      </c>
      <c r="AF81" s="80">
        <v>1003312301.41</v>
      </c>
      <c r="AG81" s="81">
        <v>103.48</v>
      </c>
      <c r="AH81" s="26">
        <f t="shared" si="52"/>
        <v>8.11107702701475E-2</v>
      </c>
      <c r="AI81" s="26">
        <f t="shared" si="53"/>
        <v>1.4516597309591182E-3</v>
      </c>
      <c r="AJ81" s="27">
        <f t="shared" si="54"/>
        <v>0.29556331290507737</v>
      </c>
      <c r="AK81" s="27">
        <f t="shared" si="55"/>
        <v>3.0498801931422622E-3</v>
      </c>
      <c r="AL81" s="28">
        <f t="shared" si="56"/>
        <v>3.3516580336419159</v>
      </c>
      <c r="AM81" s="28">
        <f t="shared" si="57"/>
        <v>7.88935424174542E-3</v>
      </c>
      <c r="AN81" s="29">
        <f t="shared" si="58"/>
        <v>0.35549693406840022</v>
      </c>
      <c r="AO81" s="87">
        <f t="shared" si="59"/>
        <v>5.4899736102711795E-3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259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38"/>
        <v>#DIV/0!</v>
      </c>
      <c r="G82" s="26" t="e">
        <f t="shared" si="39"/>
        <v>#DIV/0!</v>
      </c>
      <c r="H82" s="80">
        <v>0</v>
      </c>
      <c r="I82" s="81">
        <v>0</v>
      </c>
      <c r="J82" s="26" t="e">
        <f t="shared" si="40"/>
        <v>#DIV/0!</v>
      </c>
      <c r="K82" s="26" t="e">
        <f t="shared" si="41"/>
        <v>#DIV/0!</v>
      </c>
      <c r="L82" s="80">
        <v>0</v>
      </c>
      <c r="M82" s="81">
        <v>0</v>
      </c>
      <c r="N82" s="26" t="e">
        <f t="shared" si="42"/>
        <v>#DIV/0!</v>
      </c>
      <c r="O82" s="26" t="e">
        <f t="shared" si="43"/>
        <v>#DIV/0!</v>
      </c>
      <c r="P82" s="80">
        <v>0</v>
      </c>
      <c r="Q82" s="81">
        <v>0</v>
      </c>
      <c r="R82" s="26" t="e">
        <f t="shared" si="44"/>
        <v>#DIV/0!</v>
      </c>
      <c r="S82" s="26" t="e">
        <f t="shared" si="45"/>
        <v>#DIV/0!</v>
      </c>
      <c r="T82" s="80">
        <v>171673782.83000001</v>
      </c>
      <c r="U82" s="81">
        <v>100.17</v>
      </c>
      <c r="V82" s="26" t="e">
        <f t="shared" si="46"/>
        <v>#DIV/0!</v>
      </c>
      <c r="W82" s="26" t="e">
        <f t="shared" si="47"/>
        <v>#DIV/0!</v>
      </c>
      <c r="X82" s="80">
        <v>183760994.34</v>
      </c>
      <c r="Y82" s="81">
        <v>100.44</v>
      </c>
      <c r="Z82" s="26">
        <f t="shared" si="48"/>
        <v>7.0408022184548433E-2</v>
      </c>
      <c r="AA82" s="26">
        <f t="shared" si="49"/>
        <v>2.6954177897573726E-3</v>
      </c>
      <c r="AB82" s="80">
        <v>224790333.09999999</v>
      </c>
      <c r="AC82" s="81">
        <v>100.53</v>
      </c>
      <c r="AD82" s="26">
        <f t="shared" si="50"/>
        <v>0.22327555914334191</v>
      </c>
      <c r="AE82" s="26">
        <f t="shared" si="51"/>
        <v>8.9605734767028483E-4</v>
      </c>
      <c r="AF82" s="80">
        <v>272759551.36000001</v>
      </c>
      <c r="AG82" s="81">
        <v>100.6</v>
      </c>
      <c r="AH82" s="26">
        <f t="shared" si="52"/>
        <v>0.21339537870011735</v>
      </c>
      <c r="AI82" s="26">
        <f t="shared" si="53"/>
        <v>6.9630955933545392E-4</v>
      </c>
      <c r="AJ82" s="27" t="e">
        <f t="shared" si="54"/>
        <v>#DIV/0!</v>
      </c>
      <c r="AK82" s="27" t="e">
        <f t="shared" si="55"/>
        <v>#DIV/0!</v>
      </c>
      <c r="AL82" s="28" t="e">
        <f t="shared" si="56"/>
        <v>#DIV/0!</v>
      </c>
      <c r="AM82" s="28" t="e">
        <f t="shared" si="57"/>
        <v>#DIV/0!</v>
      </c>
      <c r="AN82" s="29" t="e">
        <f t="shared" si="58"/>
        <v>#DIV/0!</v>
      </c>
      <c r="AO82" s="87" t="e">
        <f t="shared" si="59"/>
        <v>#DIV/0!</v>
      </c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405081754283.06</v>
      </c>
      <c r="C83" s="100"/>
      <c r="D83" s="84">
        <f>SUM(D55:D82)</f>
        <v>402769523344.92004</v>
      </c>
      <c r="E83" s="100"/>
      <c r="F83" s="26">
        <f>((D83-B83)/B83)</f>
        <v>-5.7080599501014061E-3</v>
      </c>
      <c r="G83" s="26"/>
      <c r="H83" s="84">
        <f>SUM(H55:H82)</f>
        <v>409918332066.03015</v>
      </c>
      <c r="I83" s="100"/>
      <c r="J83" s="26">
        <f>((H83-D83)/D83)</f>
        <v>1.7749130226489548E-2</v>
      </c>
      <c r="K83" s="26"/>
      <c r="L83" s="84">
        <f>SUM(L55:L82)</f>
        <v>420561975893.18994</v>
      </c>
      <c r="M83" s="100"/>
      <c r="N83" s="26">
        <f>((L83-H83)/H83)</f>
        <v>2.596527892157138E-2</v>
      </c>
      <c r="O83" s="26"/>
      <c r="P83" s="84">
        <f>SUM(P55:P82)</f>
        <v>418300153052.87012</v>
      </c>
      <c r="Q83" s="100"/>
      <c r="R83" s="26">
        <f>((P83-L83)/L83)</f>
        <v>-5.3780963804827163E-3</v>
      </c>
      <c r="S83" s="26"/>
      <c r="T83" s="84">
        <f>SUM(T55:T82)</f>
        <v>411551434238.40009</v>
      </c>
      <c r="U83" s="100"/>
      <c r="V83" s="26">
        <f t="shared" si="46"/>
        <v>-1.6133675221526974E-2</v>
      </c>
      <c r="W83" s="26"/>
      <c r="X83" s="84">
        <f>SUM(X55:X82)</f>
        <v>412217464970.89996</v>
      </c>
      <c r="Y83" s="100"/>
      <c r="Z83" s="26">
        <f t="shared" si="48"/>
        <v>1.6183414200278674E-3</v>
      </c>
      <c r="AA83" s="26"/>
      <c r="AB83" s="84">
        <f>SUM(AB55:AB82)</f>
        <v>413868142741.87</v>
      </c>
      <c r="AC83" s="100"/>
      <c r="AD83" s="26">
        <f t="shared" si="50"/>
        <v>4.0043858187487512E-3</v>
      </c>
      <c r="AE83" s="26"/>
      <c r="AF83" s="84">
        <f>SUM(AF55:AF82)</f>
        <v>418373146632.8299</v>
      </c>
      <c r="AG83" s="100"/>
      <c r="AH83" s="26">
        <f t="shared" si="52"/>
        <v>1.08851187750628E-2</v>
      </c>
      <c r="AI83" s="26"/>
      <c r="AJ83" s="27">
        <f t="shared" si="54"/>
        <v>4.1253029512236562E-3</v>
      </c>
      <c r="AK83" s="27"/>
      <c r="AL83" s="28">
        <f t="shared" si="56"/>
        <v>3.8740824177372936E-2</v>
      </c>
      <c r="AM83" s="28"/>
      <c r="AN83" s="29">
        <f t="shared" si="58"/>
        <v>1.3690578765114937E-2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8210327619.5200005</v>
      </c>
      <c r="C87" s="80">
        <v>52120.639999999999</v>
      </c>
      <c r="D87" s="80">
        <v>8243657889.96</v>
      </c>
      <c r="E87" s="80">
        <v>52162.239999999998</v>
      </c>
      <c r="F87" s="26">
        <f t="shared" ref="F87:G94" si="66">((D87-B87)/B87)</f>
        <v>4.0595542570989592E-3</v>
      </c>
      <c r="G87" s="26">
        <f t="shared" si="66"/>
        <v>7.9814829595336028E-4</v>
      </c>
      <c r="H87" s="80">
        <v>8296448638.7399998</v>
      </c>
      <c r="I87" s="80">
        <v>52258.26</v>
      </c>
      <c r="J87" s="26">
        <f t="shared" ref="J87:J93" si="67">((H87-D87)/D87)</f>
        <v>6.4038015022789699E-3</v>
      </c>
      <c r="K87" s="26">
        <f t="shared" ref="K87:K93" si="68">((I87-E87)/E87)</f>
        <v>1.8407951805751454E-3</v>
      </c>
      <c r="L87" s="80">
        <v>8414163675.1199999</v>
      </c>
      <c r="M87" s="80">
        <v>52295.74</v>
      </c>
      <c r="N87" s="26">
        <f t="shared" ref="N87:N93" si="69">((L87-H87)/H87)</f>
        <v>1.4188605451052097E-2</v>
      </c>
      <c r="O87" s="26">
        <f t="shared" ref="O87:O93" si="70">((M87-I87)/I87)</f>
        <v>7.1720719365696306E-4</v>
      </c>
      <c r="P87" s="80">
        <v>8499999504.8999996</v>
      </c>
      <c r="Q87" s="80">
        <v>52303.54</v>
      </c>
      <c r="R87" s="26">
        <f t="shared" ref="R87:R94" si="71">((P97-L87)/L87)</f>
        <v>19.800366187103435</v>
      </c>
      <c r="S87" s="26">
        <f t="shared" ref="S87:S93" si="72">((Q87-M87)/M87)</f>
        <v>1.4915172822877945E-4</v>
      </c>
      <c r="T87" s="80">
        <v>8610941055.0699997</v>
      </c>
      <c r="U87" s="80">
        <v>52360.800000000003</v>
      </c>
      <c r="V87" s="26">
        <f t="shared" ref="V87:V93" si="73">((T97-P87)/P87)</f>
        <v>19.676717834560353</v>
      </c>
      <c r="W87" s="26">
        <f t="shared" ref="W87:W93" si="74">((U87-Q87)/Q87)</f>
        <v>1.0947633754809338E-3</v>
      </c>
      <c r="X87" s="80">
        <v>8603051223.9099998</v>
      </c>
      <c r="Y87" s="80">
        <v>51371.24</v>
      </c>
      <c r="Z87" s="26">
        <f t="shared" ref="Z87:Z93" si="75">((X97-T87)/T87)</f>
        <v>19.600581277718192</v>
      </c>
      <c r="AA87" s="26">
        <f t="shared" ref="AA87:AA93" si="76">((Y87-U87)/U87)</f>
        <v>-1.8898870911063331E-2</v>
      </c>
      <c r="AB87" s="80">
        <v>8484631719.1800003</v>
      </c>
      <c r="AC87" s="80">
        <v>51396.24</v>
      </c>
      <c r="AD87" s="26">
        <f t="shared" ref="AD87:AD93" si="77">((AB97-X87)/X87)</f>
        <v>19.687459785896987</v>
      </c>
      <c r="AE87" s="26">
        <f t="shared" ref="AE87:AE93" si="78">((AC87-Y87)/Y87)</f>
        <v>4.8665362175411768E-4</v>
      </c>
      <c r="AF87" s="80">
        <v>8544734397.2200003</v>
      </c>
      <c r="AG87" s="80">
        <v>51433.74</v>
      </c>
      <c r="AH87" s="26">
        <f t="shared" ref="AH87:AH93" si="79">((AF97-AB87)/AB87)</f>
        <v>20.048039593159782</v>
      </c>
      <c r="AI87" s="26">
        <f t="shared" ref="AI87:AI93" si="80">((AG87-AC87)/AC87)</f>
        <v>7.2962535780827554E-4</v>
      </c>
      <c r="AJ87" s="27">
        <f t="shared" si="54"/>
        <v>12.354727079956149</v>
      </c>
      <c r="AK87" s="27">
        <f t="shared" si="55"/>
        <v>-1.6353157697007196E-3</v>
      </c>
      <c r="AL87" s="28">
        <f t="shared" si="56"/>
        <v>3.652219818906885E-2</v>
      </c>
      <c r="AM87" s="28">
        <f t="shared" si="57"/>
        <v>-1.3966041335648162E-2</v>
      </c>
      <c r="AN87" s="29">
        <f t="shared" si="58"/>
        <v>10.224735314090807</v>
      </c>
      <c r="AO87" s="87">
        <f t="shared" si="59"/>
        <v>6.9928856922531063E-3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636111311.67999995</v>
      </c>
      <c r="C88" s="80">
        <v>52008.32</v>
      </c>
      <c r="D88" s="80">
        <v>636641798.90999997</v>
      </c>
      <c r="E88" s="80">
        <v>52049.919999999998</v>
      </c>
      <c r="F88" s="26">
        <f t="shared" si="66"/>
        <v>8.3395346106796518E-4</v>
      </c>
      <c r="G88" s="26">
        <f t="shared" si="66"/>
        <v>7.9987202047669573E-4</v>
      </c>
      <c r="H88" s="80">
        <v>637842406.88</v>
      </c>
      <c r="I88" s="80">
        <v>52145.8</v>
      </c>
      <c r="J88" s="26">
        <f t="shared" si="67"/>
        <v>1.8858453404341344E-3</v>
      </c>
      <c r="K88" s="26">
        <f t="shared" si="68"/>
        <v>1.842077759197414E-3</v>
      </c>
      <c r="L88" s="80">
        <v>638278288.59000003</v>
      </c>
      <c r="M88" s="80">
        <v>52183.29</v>
      </c>
      <c r="N88" s="26">
        <f t="shared" si="69"/>
        <v>6.8336897217629244E-4</v>
      </c>
      <c r="O88" s="26">
        <f t="shared" si="70"/>
        <v>7.1894572525491908E-4</v>
      </c>
      <c r="P88" s="80">
        <v>638398448.60000002</v>
      </c>
      <c r="Q88" s="80">
        <v>52191.13</v>
      </c>
      <c r="R88" s="26">
        <f t="shared" si="71"/>
        <v>2.1090510863275043</v>
      </c>
      <c r="S88" s="26">
        <f t="shared" si="72"/>
        <v>1.5023966484283585E-4</v>
      </c>
      <c r="T88" s="80">
        <v>639117178.14999998</v>
      </c>
      <c r="U88" s="80">
        <v>52248.31</v>
      </c>
      <c r="V88" s="26">
        <f t="shared" si="73"/>
        <v>2.1124873021660409</v>
      </c>
      <c r="W88" s="26">
        <f t="shared" si="74"/>
        <v>1.0955884649364804E-3</v>
      </c>
      <c r="X88" s="80">
        <v>639644302.65999997</v>
      </c>
      <c r="Y88" s="80">
        <v>51262.91</v>
      </c>
      <c r="Z88" s="26">
        <f t="shared" si="75"/>
        <v>2.1163196695560451</v>
      </c>
      <c r="AA88" s="26">
        <f t="shared" si="76"/>
        <v>-1.8859940158829906E-2</v>
      </c>
      <c r="AB88" s="80">
        <v>640063580.63999999</v>
      </c>
      <c r="AC88" s="80">
        <v>51296.24</v>
      </c>
      <c r="AD88" s="26">
        <f t="shared" si="77"/>
        <v>2.0665489057324207</v>
      </c>
      <c r="AE88" s="26">
        <f t="shared" si="78"/>
        <v>6.5017768207061336E-4</v>
      </c>
      <c r="AF88" s="80">
        <v>640452824.77999997</v>
      </c>
      <c r="AG88" s="80">
        <v>51325.41</v>
      </c>
      <c r="AH88" s="26">
        <f t="shared" si="79"/>
        <v>2.0911926990466116</v>
      </c>
      <c r="AI88" s="26">
        <f t="shared" si="80"/>
        <v>5.6865766379768834E-4</v>
      </c>
      <c r="AJ88" s="27">
        <f t="shared" si="54"/>
        <v>1.3123753538252876</v>
      </c>
      <c r="AK88" s="27">
        <f t="shared" si="55"/>
        <v>-1.6292976472816573E-3</v>
      </c>
      <c r="AL88" s="28">
        <f t="shared" si="56"/>
        <v>5.9861383222479195E-3</v>
      </c>
      <c r="AM88" s="28">
        <f t="shared" si="57"/>
        <v>-1.3919521874385105E-2</v>
      </c>
      <c r="AN88" s="29">
        <f t="shared" si="58"/>
        <v>1.0859223517946981</v>
      </c>
      <c r="AO88" s="87">
        <f t="shared" si="59"/>
        <v>6.9793509059769684E-3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58565613055.040001</v>
      </c>
      <c r="C89" s="80">
        <v>51308.23</v>
      </c>
      <c r="D89" s="80">
        <v>59105296192.75</v>
      </c>
      <c r="E89" s="80">
        <v>51441.62</v>
      </c>
      <c r="F89" s="26">
        <f t="shared" si="66"/>
        <v>9.2150173038025654E-3</v>
      </c>
      <c r="G89" s="26">
        <f t="shared" si="66"/>
        <v>2.5997778524030047E-3</v>
      </c>
      <c r="H89" s="80">
        <v>56976225852.32</v>
      </c>
      <c r="I89" s="80">
        <v>51475.61</v>
      </c>
      <c r="J89" s="26">
        <f t="shared" si="67"/>
        <v>-3.6021650809207134E-2</v>
      </c>
      <c r="K89" s="26">
        <f t="shared" si="68"/>
        <v>6.607490199569524E-4</v>
      </c>
      <c r="L89" s="80">
        <v>57035542965.980003</v>
      </c>
      <c r="M89" s="80">
        <v>51525.5</v>
      </c>
      <c r="N89" s="26">
        <f t="shared" si="69"/>
        <v>1.0410853434509885E-3</v>
      </c>
      <c r="O89" s="26">
        <f t="shared" si="70"/>
        <v>9.6919686818668917E-4</v>
      </c>
      <c r="P89" s="80">
        <v>52441767033.040001</v>
      </c>
      <c r="Q89" s="80">
        <v>51555.31</v>
      </c>
      <c r="R89" s="26">
        <f t="shared" si="71"/>
        <v>-0.91867928582995118</v>
      </c>
      <c r="S89" s="26">
        <f t="shared" si="72"/>
        <v>5.7854848570120952E-4</v>
      </c>
      <c r="T89" s="80">
        <v>52684035372.93</v>
      </c>
      <c r="U89" s="80">
        <v>51645.67</v>
      </c>
      <c r="V89" s="26">
        <f t="shared" si="73"/>
        <v>-0.91109894642751621</v>
      </c>
      <c r="W89" s="26">
        <f t="shared" si="74"/>
        <v>1.7526807616907083E-3</v>
      </c>
      <c r="X89" s="80">
        <v>53219539444.580002</v>
      </c>
      <c r="Y89" s="80">
        <v>51705.16</v>
      </c>
      <c r="Z89" s="26">
        <f t="shared" si="75"/>
        <v>-0.90625631246941951</v>
      </c>
      <c r="AA89" s="26">
        <f t="shared" si="76"/>
        <v>1.151887467042353E-3</v>
      </c>
      <c r="AB89" s="80">
        <v>53870670922.599998</v>
      </c>
      <c r="AC89" s="80">
        <v>51853.919999999998</v>
      </c>
      <c r="AD89" s="26">
        <f t="shared" si="77"/>
        <v>-0.90800563729326655</v>
      </c>
      <c r="AE89" s="26">
        <f t="shared" si="78"/>
        <v>2.877082287338338E-3</v>
      </c>
      <c r="AF89" s="80">
        <v>54237037139.029999</v>
      </c>
      <c r="AG89" s="80">
        <v>52017.7</v>
      </c>
      <c r="AH89" s="26">
        <f t="shared" si="79"/>
        <v>-0.90867088433539511</v>
      </c>
      <c r="AI89" s="26">
        <f t="shared" si="80"/>
        <v>3.1584883071520695E-3</v>
      </c>
      <c r="AJ89" s="27">
        <f t="shared" si="54"/>
        <v>-0.57230957681468775</v>
      </c>
      <c r="AK89" s="27">
        <f t="shared" si="55"/>
        <v>1.7185513811839156E-3</v>
      </c>
      <c r="AL89" s="28">
        <f t="shared" si="56"/>
        <v>-8.2365868497536673E-2</v>
      </c>
      <c r="AM89" s="28">
        <f t="shared" si="57"/>
        <v>1.1198714192904392E-2</v>
      </c>
      <c r="AN89" s="29">
        <f t="shared" si="58"/>
        <v>0.46699770322154938</v>
      </c>
      <c r="AO89" s="87">
        <f t="shared" si="59"/>
        <v>1.0347207859637765E-3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5647746551.6199999</v>
      </c>
      <c r="C90" s="349">
        <v>416.02</v>
      </c>
      <c r="D90" s="80">
        <v>5657553978.2799997</v>
      </c>
      <c r="E90" s="349">
        <v>415.77</v>
      </c>
      <c r="F90" s="26">
        <f t="shared" si="66"/>
        <v>1.73652032193029E-3</v>
      </c>
      <c r="G90" s="26">
        <f t="shared" si="66"/>
        <v>-6.0093264746887169E-4</v>
      </c>
      <c r="H90" s="80">
        <v>5662705634.5900002</v>
      </c>
      <c r="I90" s="349">
        <v>415.8</v>
      </c>
      <c r="J90" s="26">
        <f t="shared" si="67"/>
        <v>9.1058014289889598E-4</v>
      </c>
      <c r="K90" s="26">
        <f t="shared" si="68"/>
        <v>7.2155278158668397E-5</v>
      </c>
      <c r="L90" s="80">
        <v>5669503888.46</v>
      </c>
      <c r="M90" s="80">
        <v>415.89</v>
      </c>
      <c r="N90" s="26">
        <f t="shared" si="69"/>
        <v>1.2005310374026007E-3</v>
      </c>
      <c r="O90" s="26">
        <f t="shared" si="70"/>
        <v>2.164502164501563E-4</v>
      </c>
      <c r="P90" s="80">
        <v>5687166935.5200005</v>
      </c>
      <c r="Q90" s="80">
        <v>415.73</v>
      </c>
      <c r="R90" s="26">
        <f t="shared" si="71"/>
        <v>-0.92194905377510938</v>
      </c>
      <c r="S90" s="26">
        <f t="shared" si="72"/>
        <v>-3.8471711269799267E-4</v>
      </c>
      <c r="T90" s="80">
        <v>5695923022.8400002</v>
      </c>
      <c r="U90" s="349">
        <v>415.72</v>
      </c>
      <c r="V90" s="26">
        <f t="shared" si="73"/>
        <v>-0.92212320850056007</v>
      </c>
      <c r="W90" s="26">
        <f t="shared" si="74"/>
        <v>-2.4054073557335059E-5</v>
      </c>
      <c r="X90" s="80">
        <v>5709393164.4200001</v>
      </c>
      <c r="Y90" s="80">
        <v>415.65</v>
      </c>
      <c r="Z90" s="26">
        <f t="shared" si="75"/>
        <v>-0.92213655769194924</v>
      </c>
      <c r="AA90" s="26">
        <f t="shared" si="76"/>
        <v>-1.683825651882277E-4</v>
      </c>
      <c r="AB90" s="80">
        <v>5690606288.6499996</v>
      </c>
      <c r="AC90" s="80">
        <v>415</v>
      </c>
      <c r="AD90" s="26">
        <f t="shared" si="77"/>
        <v>-0.92231431669059738</v>
      </c>
      <c r="AE90" s="26">
        <f t="shared" si="78"/>
        <v>-1.5638157103331585E-3</v>
      </c>
      <c r="AF90" s="80">
        <v>5770974137.2700005</v>
      </c>
      <c r="AG90" s="80">
        <v>415.18</v>
      </c>
      <c r="AH90" s="26">
        <f t="shared" si="79"/>
        <v>-0.92273429327961654</v>
      </c>
      <c r="AI90" s="26">
        <f t="shared" si="80"/>
        <v>4.337349397590526E-4</v>
      </c>
      <c r="AJ90" s="27">
        <f t="shared" si="54"/>
        <v>-0.5759262248044501</v>
      </c>
      <c r="AK90" s="27">
        <f t="shared" si="55"/>
        <v>-2.5244520935971355E-4</v>
      </c>
      <c r="AL90" s="28">
        <f t="shared" si="56"/>
        <v>2.004756108831374E-2</v>
      </c>
      <c r="AM90" s="28">
        <f t="shared" si="57"/>
        <v>-1.4190538037856869E-3</v>
      </c>
      <c r="AN90" s="29">
        <f t="shared" si="58"/>
        <v>0.47797437615189764</v>
      </c>
      <c r="AO90" s="87">
        <f t="shared" si="59"/>
        <v>6.2265933987114654E-4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654216960.36000001</v>
      </c>
      <c r="C91" s="80">
        <v>47992.47</v>
      </c>
      <c r="D91" s="80">
        <v>655252881.79999995</v>
      </c>
      <c r="E91" s="80">
        <v>48061.81</v>
      </c>
      <c r="F91" s="26">
        <f t="shared" si="66"/>
        <v>1.5834524366807841E-3</v>
      </c>
      <c r="G91" s="26">
        <f t="shared" si="66"/>
        <v>1.4448099879001124E-3</v>
      </c>
      <c r="H91" s="80">
        <v>651548419.55999994</v>
      </c>
      <c r="I91" s="80">
        <v>47809.657200000001</v>
      </c>
      <c r="J91" s="26">
        <f t="shared" si="67"/>
        <v>-5.653484849732728E-3</v>
      </c>
      <c r="K91" s="26">
        <f t="shared" si="68"/>
        <v>-5.246427464966388E-3</v>
      </c>
      <c r="L91" s="80">
        <v>653134115.10000002</v>
      </c>
      <c r="M91" s="80">
        <v>47932.19</v>
      </c>
      <c r="N91" s="26">
        <f t="shared" si="69"/>
        <v>2.4337339979596975E-3</v>
      </c>
      <c r="O91" s="26">
        <f t="shared" si="70"/>
        <v>2.5629299011163138E-3</v>
      </c>
      <c r="P91" s="80">
        <v>652522773.14999998</v>
      </c>
      <c r="Q91" s="80">
        <v>47900.41</v>
      </c>
      <c r="R91" s="26">
        <f t="shared" si="71"/>
        <v>2.0289372083206927</v>
      </c>
      <c r="S91" s="26">
        <f t="shared" si="72"/>
        <v>-6.6301998719438509E-4</v>
      </c>
      <c r="T91" s="80">
        <v>653055404.49000001</v>
      </c>
      <c r="U91" s="80">
        <v>48539.72</v>
      </c>
      <c r="V91" s="26">
        <f t="shared" si="73"/>
        <v>2.1022484351669712</v>
      </c>
      <c r="W91" s="26">
        <f t="shared" si="74"/>
        <v>1.3346649851222518E-2</v>
      </c>
      <c r="X91" s="80">
        <v>651238866.70000005</v>
      </c>
      <c r="Y91" s="80">
        <v>48632.07</v>
      </c>
      <c r="Z91" s="26">
        <f t="shared" si="75"/>
        <v>2.1180845577110308</v>
      </c>
      <c r="AA91" s="26">
        <f t="shared" si="76"/>
        <v>1.9025655689814144E-3</v>
      </c>
      <c r="AB91" s="80">
        <v>667209459.5</v>
      </c>
      <c r="AC91" s="80">
        <v>48703.417800000003</v>
      </c>
      <c r="AD91" s="26">
        <f t="shared" si="77"/>
        <v>2.0230044499618312</v>
      </c>
      <c r="AE91" s="26">
        <f t="shared" si="78"/>
        <v>1.4670936277235E-3</v>
      </c>
      <c r="AF91" s="80">
        <v>654982205.39999998</v>
      </c>
      <c r="AG91" s="80">
        <v>48929.961000000003</v>
      </c>
      <c r="AH91" s="26">
        <f t="shared" si="79"/>
        <v>1.955831250033409</v>
      </c>
      <c r="AI91" s="26">
        <f t="shared" si="80"/>
        <v>4.6514846438559399E-3</v>
      </c>
      <c r="AJ91" s="27">
        <f t="shared" si="54"/>
        <v>1.2783087003473554</v>
      </c>
      <c r="AK91" s="27">
        <f t="shared" si="55"/>
        <v>2.4332607660798779E-3</v>
      </c>
      <c r="AL91" s="28">
        <f t="shared" si="56"/>
        <v>-4.130869279909456E-4</v>
      </c>
      <c r="AM91" s="28">
        <f t="shared" si="57"/>
        <v>1.8063219009022035E-2</v>
      </c>
      <c r="AN91" s="29">
        <f t="shared" si="58"/>
        <v>1.0601613812771602</v>
      </c>
      <c r="AO91" s="87">
        <f t="shared" si="59"/>
        <v>5.2752265988126315E-3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649770887.61000001</v>
      </c>
      <c r="C92" s="80">
        <v>39376.259676000001</v>
      </c>
      <c r="D92" s="80">
        <v>622654414.25</v>
      </c>
      <c r="E92" s="80">
        <v>37867.538556</v>
      </c>
      <c r="F92" s="26">
        <f t="shared" si="66"/>
        <v>-4.1732361170781836E-2</v>
      </c>
      <c r="G92" s="26">
        <f t="shared" si="66"/>
        <v>-3.8315501076390299E-2</v>
      </c>
      <c r="H92" s="80">
        <v>641990996.25999999</v>
      </c>
      <c r="I92" s="80">
        <v>39043.536840000001</v>
      </c>
      <c r="J92" s="26">
        <f t="shared" si="67"/>
        <v>3.1055078977142238E-2</v>
      </c>
      <c r="K92" s="26">
        <f t="shared" si="68"/>
        <v>3.1055577648937727E-2</v>
      </c>
      <c r="L92" s="80">
        <v>643858939.00999999</v>
      </c>
      <c r="M92" s="80">
        <v>39043.536840000001</v>
      </c>
      <c r="N92" s="26">
        <f t="shared" si="69"/>
        <v>2.90960895227805E-3</v>
      </c>
      <c r="O92" s="26">
        <f t="shared" si="70"/>
        <v>0</v>
      </c>
      <c r="P92" s="80">
        <v>630569902.78999996</v>
      </c>
      <c r="Q92" s="80">
        <v>39043.536840000001</v>
      </c>
      <c r="R92" s="26">
        <f t="shared" si="71"/>
        <v>-0.8449594120981061</v>
      </c>
      <c r="S92" s="26">
        <f t="shared" si="72"/>
        <v>0</v>
      </c>
      <c r="T92" s="80">
        <v>643543693.32000005</v>
      </c>
      <c r="U92" s="80">
        <v>39441.465042000003</v>
      </c>
      <c r="V92" s="26">
        <f t="shared" si="73"/>
        <v>-0.83831698857033232</v>
      </c>
      <c r="W92" s="26">
        <f t="shared" si="74"/>
        <v>1.0191909704049311E-2</v>
      </c>
      <c r="X92" s="80">
        <v>707428376.30999994</v>
      </c>
      <c r="Y92" s="80">
        <v>43617.365504000001</v>
      </c>
      <c r="Z92" s="26">
        <f t="shared" si="75"/>
        <v>-0.84297934289637522</v>
      </c>
      <c r="AA92" s="26">
        <f t="shared" si="76"/>
        <v>0.10587589628207801</v>
      </c>
      <c r="AB92" s="80">
        <v>705886713.60000002</v>
      </c>
      <c r="AC92" s="80">
        <v>43552.299500000001</v>
      </c>
      <c r="AD92" s="26">
        <f t="shared" si="77"/>
        <v>-0.85868318901560181</v>
      </c>
      <c r="AE92" s="26">
        <f t="shared" si="78"/>
        <v>-1.4917453919593851E-3</v>
      </c>
      <c r="AF92" s="80">
        <v>701402466.25</v>
      </c>
      <c r="AG92" s="80">
        <v>43607.516148000002</v>
      </c>
      <c r="AH92" s="26">
        <f t="shared" si="79"/>
        <v>-0.86085127382683746</v>
      </c>
      <c r="AI92" s="26">
        <f t="shared" si="80"/>
        <v>1.2678239411905551E-3</v>
      </c>
      <c r="AJ92" s="27">
        <f t="shared" si="54"/>
        <v>-0.53169473495607678</v>
      </c>
      <c r="AK92" s="27">
        <f t="shared" si="55"/>
        <v>1.3572995138488241E-2</v>
      </c>
      <c r="AL92" s="28">
        <f t="shared" si="56"/>
        <v>0.12647152288296815</v>
      </c>
      <c r="AM92" s="28">
        <f t="shared" si="57"/>
        <v>0.1515804251050408</v>
      </c>
      <c r="AN92" s="29">
        <f t="shared" si="58"/>
        <v>0.43864528998780888</v>
      </c>
      <c r="AO92" s="87">
        <f t="shared" si="59"/>
        <v>4.1877593853000043E-2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6239323605.5747995</v>
      </c>
      <c r="C93" s="80">
        <v>445.759704</v>
      </c>
      <c r="D93" s="80">
        <v>6175179052.6194</v>
      </c>
      <c r="E93" s="80">
        <v>441.07969200000002</v>
      </c>
      <c r="F93" s="26">
        <f t="shared" si="66"/>
        <v>-1.028069018540515E-2</v>
      </c>
      <c r="G93" s="26">
        <f t="shared" si="66"/>
        <v>-1.0498957079350484E-2</v>
      </c>
      <c r="H93" s="80">
        <v>6154916673.5950003</v>
      </c>
      <c r="I93" s="80">
        <v>442.11059999999998</v>
      </c>
      <c r="J93" s="26">
        <f t="shared" si="67"/>
        <v>-3.2812617823291812E-3</v>
      </c>
      <c r="K93" s="26">
        <f t="shared" si="68"/>
        <v>2.337237507638311E-3</v>
      </c>
      <c r="L93" s="80">
        <v>6143584974.0953999</v>
      </c>
      <c r="M93" s="80">
        <v>441.41503899999998</v>
      </c>
      <c r="N93" s="26">
        <f t="shared" si="69"/>
        <v>-1.8410808952482088E-3</v>
      </c>
      <c r="O93" s="26">
        <f t="shared" si="70"/>
        <v>-1.5732737464335799E-3</v>
      </c>
      <c r="P93" s="80">
        <v>6135139986.3098001</v>
      </c>
      <c r="Q93" s="80">
        <v>441.953014</v>
      </c>
      <c r="R93" s="26">
        <f t="shared" si="71"/>
        <v>-0.68695306088719277</v>
      </c>
      <c r="S93" s="26">
        <f t="shared" si="72"/>
        <v>1.2187509542465253E-3</v>
      </c>
      <c r="T93" s="80">
        <v>6124258578.5178003</v>
      </c>
      <c r="U93" s="80">
        <v>441.56779799999998</v>
      </c>
      <c r="V93" s="26">
        <f t="shared" si="73"/>
        <v>-0.68580596786195935</v>
      </c>
      <c r="W93" s="26">
        <f t="shared" si="74"/>
        <v>-8.7162206795135468E-4</v>
      </c>
      <c r="X93" s="80">
        <v>6113441823.0003996</v>
      </c>
      <c r="Y93" s="80">
        <v>441.83621599999998</v>
      </c>
      <c r="Z93" s="26">
        <f t="shared" si="75"/>
        <v>-0.64860492146122972</v>
      </c>
      <c r="AA93" s="26">
        <f t="shared" si="76"/>
        <v>6.0787494290966604E-4</v>
      </c>
      <c r="AB93" s="80">
        <v>6112460635.8400002</v>
      </c>
      <c r="AC93" s="80">
        <v>441.87520000000001</v>
      </c>
      <c r="AD93" s="26">
        <f t="shared" si="77"/>
        <v>-0.65123278213784341</v>
      </c>
      <c r="AE93" s="26">
        <f t="shared" si="78"/>
        <v>8.8231789491940752E-5</v>
      </c>
      <c r="AF93" s="80">
        <v>6072793018.0288</v>
      </c>
      <c r="AG93" s="80">
        <v>442.45947200000001</v>
      </c>
      <c r="AH93" s="26">
        <f t="shared" si="79"/>
        <v>-0.63686349286321986</v>
      </c>
      <c r="AI93" s="26">
        <f t="shared" si="80"/>
        <v>1.3222556957258487E-3</v>
      </c>
      <c r="AJ93" s="27">
        <f t="shared" si="54"/>
        <v>-0.41560790725930347</v>
      </c>
      <c r="AK93" s="27">
        <f t="shared" si="55"/>
        <v>-9.2118775046539107E-4</v>
      </c>
      <c r="AL93" s="28">
        <f t="shared" si="56"/>
        <v>-1.6580253579395354E-2</v>
      </c>
      <c r="AM93" s="28">
        <f t="shared" si="57"/>
        <v>3.1281875475690285E-3</v>
      </c>
      <c r="AN93" s="29">
        <f t="shared" si="58"/>
        <v>0.3403574404464475</v>
      </c>
      <c r="AO93" s="87">
        <f t="shared" si="59"/>
        <v>4.066377996397543E-3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780150298.73039997</v>
      </c>
      <c r="C94" s="80">
        <v>42244.749612</v>
      </c>
      <c r="D94" s="80">
        <v>827178088.5704999</v>
      </c>
      <c r="E94" s="80">
        <v>42232.797730999999</v>
      </c>
      <c r="F94" s="26">
        <f t="shared" si="66"/>
        <v>6.028042278088204E-2</v>
      </c>
      <c r="G94" s="26">
        <f t="shared" si="66"/>
        <v>-2.8291991572381879E-4</v>
      </c>
      <c r="H94" s="80">
        <v>854540142.33599997</v>
      </c>
      <c r="I94" s="80">
        <v>42269.603320000002</v>
      </c>
      <c r="J94" s="26">
        <f>((H94-D94)/D94)</f>
        <v>3.307879420837441E-2</v>
      </c>
      <c r="K94" s="26">
        <f>((I94-E94)/E94)</f>
        <v>8.7149303331583348E-4</v>
      </c>
      <c r="L94" s="80">
        <v>855277193.60000002</v>
      </c>
      <c r="M94" s="80">
        <v>42306.06</v>
      </c>
      <c r="N94" s="26">
        <f>((L94-H94)/H94)</f>
        <v>8.6251216003174497E-4</v>
      </c>
      <c r="O94" s="26">
        <f>((M94-I94)/I94)</f>
        <v>8.6247982324324504E-4</v>
      </c>
      <c r="P94" s="80">
        <v>859516768.92999995</v>
      </c>
      <c r="Q94" s="80">
        <v>42338.92</v>
      </c>
      <c r="R94" s="26">
        <f t="shared" si="71"/>
        <v>304.89994321306517</v>
      </c>
      <c r="S94" s="26">
        <f>((Q94-M94)/M94)</f>
        <v>7.7672087639455399E-4</v>
      </c>
      <c r="T94" s="80">
        <v>860055701.69819999</v>
      </c>
      <c r="U94" s="80">
        <v>42367.158666000003</v>
      </c>
      <c r="V94" s="26">
        <f>((T94-P94)/P94)</f>
        <v>6.2701832899775712E-4</v>
      </c>
      <c r="W94" s="26">
        <f>((U94-Q94)/Q94)</f>
        <v>6.6696708371410376E-4</v>
      </c>
      <c r="X94" s="80">
        <v>863139760.41999996</v>
      </c>
      <c r="Y94" s="80">
        <v>42381.74</v>
      </c>
      <c r="Z94" s="26">
        <f>((X94-T94)/T94)</f>
        <v>3.5858825372710444E-3</v>
      </c>
      <c r="AA94" s="26">
        <f>((Y94-U94)/U94)</f>
        <v>3.4416596390016141E-4</v>
      </c>
      <c r="AB94" s="80">
        <v>872489592</v>
      </c>
      <c r="AC94" s="80">
        <v>42393.686399999999</v>
      </c>
      <c r="AD94" s="26">
        <f>((AB94-X94)/X94)</f>
        <v>1.0832349532189848E-2</v>
      </c>
      <c r="AE94" s="26">
        <f>((AC94-Y94)/Y94)</f>
        <v>2.8187610985298676E-4</v>
      </c>
      <c r="AF94" s="80">
        <v>873826742.17439997</v>
      </c>
      <c r="AG94" s="80">
        <v>42458.675559999996</v>
      </c>
      <c r="AH94" s="26">
        <f>((AF94-AB94)/AB94)</f>
        <v>1.5325686250707413E-3</v>
      </c>
      <c r="AI94" s="26">
        <f>((AG94-AC94)/AC94)</f>
        <v>1.5329914786555896E-3</v>
      </c>
      <c r="AJ94" s="27">
        <f t="shared" si="54"/>
        <v>38.126342845154745</v>
      </c>
      <c r="AK94" s="27">
        <f t="shared" si="55"/>
        <v>6.3172180666908203E-4</v>
      </c>
      <c r="AL94" s="28">
        <f t="shared" si="56"/>
        <v>5.6394933870306745E-2</v>
      </c>
      <c r="AM94" s="28">
        <f t="shared" si="57"/>
        <v>5.3483984281296366E-3</v>
      </c>
      <c r="AN94" s="29">
        <f t="shared" si="58"/>
        <v>107.79281455179274</v>
      </c>
      <c r="AO94" s="87">
        <f t="shared" si="59"/>
        <v>5.3277485721885034E-4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172064419300.79999</v>
      </c>
      <c r="C97" s="71">
        <v>541.38</v>
      </c>
      <c r="D97" s="80">
        <v>173088684815.07001</v>
      </c>
      <c r="E97" s="71">
        <v>542.75</v>
      </c>
      <c r="F97" s="26">
        <f t="shared" ref="F97:G103" si="81">((D97-B97)/B97)</f>
        <v>5.9528025516967379E-3</v>
      </c>
      <c r="G97" s="26">
        <f t="shared" si="81"/>
        <v>2.5305700247515691E-3</v>
      </c>
      <c r="H97" s="80">
        <v>174171398357.92001</v>
      </c>
      <c r="I97" s="71">
        <v>543.03</v>
      </c>
      <c r="J97" s="26">
        <f t="shared" ref="J97:J103" si="82">((H97-D97)/D97)</f>
        <v>6.2552531611571836E-3</v>
      </c>
      <c r="K97" s="26">
        <f t="shared" ref="K97:K103" si="83">((I97-E97)/E97)</f>
        <v>5.1589129433435787E-4</v>
      </c>
      <c r="L97" s="80">
        <v>174478615896.73001</v>
      </c>
      <c r="M97" s="71">
        <v>543.53</v>
      </c>
      <c r="N97" s="26">
        <f t="shared" ref="N97:N103" si="84">((L97-H97)/H97)</f>
        <v>1.7638805320875327E-3</v>
      </c>
      <c r="O97" s="26">
        <f t="shared" ref="O97:O103" si="85">((M97-I97)/I97)</f>
        <v>9.2075944238808173E-4</v>
      </c>
      <c r="P97" s="80">
        <v>175017685600.72</v>
      </c>
      <c r="Q97" s="71">
        <v>543.80999999999995</v>
      </c>
      <c r="R97" s="26">
        <f t="shared" ref="R97:R103" si="86">((P107-L97)/L97)</f>
        <v>-0.98599735321573134</v>
      </c>
      <c r="S97" s="26">
        <f t="shared" ref="S97:S103" si="87">((Q97-M97)/M97)</f>
        <v>5.1515095762878359E-4</v>
      </c>
      <c r="T97" s="80">
        <v>175752091356.72</v>
      </c>
      <c r="U97" s="71">
        <v>544.73</v>
      </c>
      <c r="V97" s="26">
        <f>((T97-P97)/P97)</f>
        <v>4.1961802516086912E-3</v>
      </c>
      <c r="W97" s="26">
        <f t="shared" ref="W97:W103" si="88">((U97-Q97)/Q97)</f>
        <v>1.6917673452126164E-3</v>
      </c>
      <c r="X97" s="80">
        <v>177390391082.60999</v>
      </c>
      <c r="Y97" s="71">
        <v>545.29999999999995</v>
      </c>
      <c r="Z97" s="26">
        <f>((X97-T97)/T97)</f>
        <v>9.3216513854436286E-3</v>
      </c>
      <c r="AA97" s="26">
        <f t="shared" ref="AA97:AA103" si="89">((Y97-U97)/U97)</f>
        <v>1.0463899546563184E-3</v>
      </c>
      <c r="AB97" s="80">
        <v>177975276230.64999</v>
      </c>
      <c r="AC97" s="71">
        <v>546.84</v>
      </c>
      <c r="AD97" s="26">
        <f>((AB97-X97)/X97)</f>
        <v>3.2971636426892474E-3</v>
      </c>
      <c r="AE97" s="26">
        <f t="shared" ref="AE97:AE103" si="90">((AC97-Y97)/Y97)</f>
        <v>2.8241335044930818E-3</v>
      </c>
      <c r="AF97" s="80">
        <v>178584864358.67999</v>
      </c>
      <c r="AG97" s="71">
        <v>548.51</v>
      </c>
      <c r="AH97" s="26">
        <f>((AF97-AB97)/AB97)</f>
        <v>3.4251281466757943E-3</v>
      </c>
      <c r="AI97" s="26">
        <f t="shared" ref="AI97:AI103" si="91">((AG97-AC97)/AC97)</f>
        <v>3.0539097359373107E-3</v>
      </c>
      <c r="AJ97" s="27">
        <f t="shared" si="54"/>
        <v>-0.11897316169304656</v>
      </c>
      <c r="AK97" s="27">
        <f t="shared" si="55"/>
        <v>1.6373215324252651E-3</v>
      </c>
      <c r="AL97" s="28">
        <f t="shared" si="56"/>
        <v>3.1753546163240935E-2</v>
      </c>
      <c r="AM97" s="28">
        <f t="shared" si="57"/>
        <v>1.0612620912022093E-2</v>
      </c>
      <c r="AN97" s="29">
        <f t="shared" si="58"/>
        <v>0.35033833731562453</v>
      </c>
      <c r="AO97" s="87">
        <f t="shared" si="59"/>
        <v>1.041676941095663E-3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1827965641.8800001</v>
      </c>
      <c r="C98" s="71">
        <v>449.28</v>
      </c>
      <c r="D98" s="80">
        <v>1888405216.1500001</v>
      </c>
      <c r="E98" s="71">
        <v>449.82</v>
      </c>
      <c r="F98" s="26">
        <f t="shared" si="81"/>
        <v>3.3063845887081306E-2</v>
      </c>
      <c r="G98" s="26">
        <f t="shared" si="81"/>
        <v>1.2019230769231225E-3</v>
      </c>
      <c r="H98" s="80">
        <v>1891487540.27</v>
      </c>
      <c r="I98" s="71">
        <v>445.66</v>
      </c>
      <c r="J98" s="26">
        <f t="shared" si="82"/>
        <v>1.6322366055967566E-3</v>
      </c>
      <c r="K98" s="26">
        <f t="shared" si="83"/>
        <v>-9.2481437019251433E-3</v>
      </c>
      <c r="L98" s="80">
        <v>1979761894.8499999</v>
      </c>
      <c r="M98" s="71">
        <v>449.82</v>
      </c>
      <c r="N98" s="26">
        <f t="shared" si="84"/>
        <v>4.6669276270992099E-2</v>
      </c>
      <c r="O98" s="26">
        <f t="shared" si="85"/>
        <v>9.3344702239374581E-3</v>
      </c>
      <c r="P98" s="80">
        <v>1984439806.52</v>
      </c>
      <c r="Q98" s="71">
        <v>449.64</v>
      </c>
      <c r="R98" s="26">
        <f t="shared" si="86"/>
        <v>4.0519157345018941</v>
      </c>
      <c r="S98" s="26">
        <f t="shared" si="87"/>
        <v>-4.001600640256254E-4</v>
      </c>
      <c r="T98" s="80">
        <v>1987007064.99</v>
      </c>
      <c r="U98" s="71">
        <v>449.96</v>
      </c>
      <c r="V98" s="26">
        <f t="shared" ref="V98:V103" si="92">((T98-P98)/P98)</f>
        <v>1.2936943018201619E-3</v>
      </c>
      <c r="W98" s="26">
        <f t="shared" si="88"/>
        <v>7.1168045547547636E-4</v>
      </c>
      <c r="X98" s="80">
        <v>1991693433.4200001</v>
      </c>
      <c r="Y98" s="71">
        <v>450</v>
      </c>
      <c r="Z98" s="26">
        <f t="shared" ref="Z98:Z103" si="93">((X98-T98)/T98)</f>
        <v>2.3585061737179339E-3</v>
      </c>
      <c r="AA98" s="26">
        <f t="shared" si="89"/>
        <v>8.8896790825896668E-5</v>
      </c>
      <c r="AB98" s="80">
        <v>1961500536.3800001</v>
      </c>
      <c r="AC98" s="71">
        <v>450</v>
      </c>
      <c r="AD98" s="26">
        <f t="shared" ref="AD98:AD103" si="94">((AB98-X98)/X98)</f>
        <v>-1.5159409843589622E-2</v>
      </c>
      <c r="AE98" s="26">
        <f t="shared" si="90"/>
        <v>0</v>
      </c>
      <c r="AF98" s="80">
        <v>1978559867.4000001</v>
      </c>
      <c r="AG98" s="71">
        <v>451.8</v>
      </c>
      <c r="AH98" s="26">
        <f t="shared" ref="AH98:AH103" si="95">((AF98-AB98)/AB98)</f>
        <v>8.6970820061479139E-3</v>
      </c>
      <c r="AI98" s="26">
        <f t="shared" si="91"/>
        <v>4.0000000000000252E-3</v>
      </c>
      <c r="AJ98" s="27">
        <f t="shared" si="54"/>
        <v>0.51630887073795761</v>
      </c>
      <c r="AK98" s="27">
        <f t="shared" si="55"/>
        <v>7.1108334765140131E-4</v>
      </c>
      <c r="AL98" s="28">
        <f t="shared" si="56"/>
        <v>4.774115771285755E-2</v>
      </c>
      <c r="AM98" s="28">
        <f t="shared" si="57"/>
        <v>4.4017607042817529E-3</v>
      </c>
      <c r="AN98" s="29">
        <f t="shared" si="58"/>
        <v>1.4287361500925901</v>
      </c>
      <c r="AO98" s="87">
        <f t="shared" si="59"/>
        <v>5.1649162480332097E-3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4714363910.3500004</v>
      </c>
      <c r="C99" s="71">
        <v>46257.22</v>
      </c>
      <c r="D99" s="71">
        <v>4605095623.1999998</v>
      </c>
      <c r="E99" s="71">
        <v>46307.12</v>
      </c>
      <c r="F99" s="26">
        <f t="shared" si="81"/>
        <v>-2.3177737066523648E-2</v>
      </c>
      <c r="G99" s="26">
        <f t="shared" si="81"/>
        <v>1.0787505172165871E-3</v>
      </c>
      <c r="H99" s="71">
        <v>4659778444.3599997</v>
      </c>
      <c r="I99" s="71">
        <v>46352.87</v>
      </c>
      <c r="J99" s="26">
        <f t="shared" si="82"/>
        <v>1.1874416002246164E-2</v>
      </c>
      <c r="K99" s="26">
        <f t="shared" si="83"/>
        <v>9.8796902074670145E-4</v>
      </c>
      <c r="L99" s="71">
        <v>4708484252.9499998</v>
      </c>
      <c r="M99" s="71">
        <v>46394.46</v>
      </c>
      <c r="N99" s="26">
        <f t="shared" si="84"/>
        <v>1.0452387205007916E-2</v>
      </c>
      <c r="O99" s="26">
        <f t="shared" si="85"/>
        <v>8.9724757064657491E-4</v>
      </c>
      <c r="P99" s="71">
        <v>4638171087.0699997</v>
      </c>
      <c r="Q99" s="71">
        <v>46432.88</v>
      </c>
      <c r="R99" s="26">
        <f t="shared" si="86"/>
        <v>5.5156515014272012</v>
      </c>
      <c r="S99" s="26">
        <f t="shared" si="87"/>
        <v>8.2811611558790106E-4</v>
      </c>
      <c r="T99" s="71">
        <v>4662128340.4399996</v>
      </c>
      <c r="U99" s="71">
        <v>46477.5</v>
      </c>
      <c r="V99" s="26">
        <f t="shared" si="92"/>
        <v>5.1652370989044372E-3</v>
      </c>
      <c r="W99" s="26">
        <f t="shared" si="88"/>
        <v>9.6095697703874115E-4</v>
      </c>
      <c r="X99" s="71">
        <v>4938795749.8500004</v>
      </c>
      <c r="Y99" s="71">
        <v>46519.07</v>
      </c>
      <c r="Z99" s="26">
        <f t="shared" si="93"/>
        <v>5.934358499103215E-2</v>
      </c>
      <c r="AA99" s="26">
        <f t="shared" si="89"/>
        <v>8.9441127427249123E-4</v>
      </c>
      <c r="AB99" s="71">
        <v>4895897614.75</v>
      </c>
      <c r="AC99" s="71">
        <v>45205.95</v>
      </c>
      <c r="AD99" s="26">
        <f t="shared" si="94"/>
        <v>-8.6859504366632832E-3</v>
      </c>
      <c r="AE99" s="26">
        <f t="shared" si="90"/>
        <v>-2.8227563448710444E-2</v>
      </c>
      <c r="AF99" s="71">
        <v>4919960735.6199999</v>
      </c>
      <c r="AG99" s="71">
        <v>45210.51</v>
      </c>
      <c r="AH99" s="26">
        <f t="shared" si="95"/>
        <v>4.9149559005286971E-3</v>
      </c>
      <c r="AI99" s="26">
        <f t="shared" si="91"/>
        <v>1.0087167729037766E-4</v>
      </c>
      <c r="AJ99" s="27">
        <f t="shared" si="54"/>
        <v>0.69694229939021668</v>
      </c>
      <c r="AK99" s="27">
        <f t="shared" si="55"/>
        <v>-2.8099050369888834E-3</v>
      </c>
      <c r="AL99" s="28">
        <f t="shared" si="56"/>
        <v>6.8373197471457897E-2</v>
      </c>
      <c r="AM99" s="28">
        <f t="shared" si="57"/>
        <v>-2.3681239515651167E-2</v>
      </c>
      <c r="AN99" s="29">
        <f t="shared" si="58"/>
        <v>1.9471964586733825</v>
      </c>
      <c r="AO99" s="87">
        <f t="shared" si="59"/>
        <v>1.0274761085985908E-2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441001535.39999998</v>
      </c>
      <c r="C100" s="71">
        <v>45005.94</v>
      </c>
      <c r="D100" s="71">
        <v>441496977.48000002</v>
      </c>
      <c r="E100" s="71">
        <v>45051.48</v>
      </c>
      <c r="F100" s="26">
        <f t="shared" si="81"/>
        <v>1.1234475171399663E-3</v>
      </c>
      <c r="G100" s="26">
        <f t="shared" si="81"/>
        <v>1.0118664336307801E-3</v>
      </c>
      <c r="H100" s="71">
        <v>442090740.42000002</v>
      </c>
      <c r="I100" s="71">
        <v>45109.440000000002</v>
      </c>
      <c r="J100" s="26">
        <f t="shared" si="82"/>
        <v>1.3448856284115679E-3</v>
      </c>
      <c r="K100" s="26">
        <f t="shared" si="83"/>
        <v>1.2865282117257661E-3</v>
      </c>
      <c r="L100" s="71">
        <v>441980322.48000002</v>
      </c>
      <c r="M100" s="71">
        <v>45101.16</v>
      </c>
      <c r="N100" s="26">
        <f t="shared" si="84"/>
        <v>-2.4976306876524292E-4</v>
      </c>
      <c r="O100" s="26">
        <f t="shared" si="85"/>
        <v>-1.8355359765048814E-4</v>
      </c>
      <c r="P100" s="71">
        <v>442510143.12</v>
      </c>
      <c r="Q100" s="71">
        <v>45154.98</v>
      </c>
      <c r="R100" s="26">
        <f t="shared" si="86"/>
        <v>15.886708152799573</v>
      </c>
      <c r="S100" s="26">
        <f t="shared" si="87"/>
        <v>1.1933174224343611E-3</v>
      </c>
      <c r="T100" s="71">
        <v>442898313.66000003</v>
      </c>
      <c r="U100" s="71">
        <v>45192.24</v>
      </c>
      <c r="V100" s="26">
        <f t="shared" si="92"/>
        <v>8.7720145184278246E-4</v>
      </c>
      <c r="W100" s="26">
        <f t="shared" si="88"/>
        <v>8.2515815531298555E-4</v>
      </c>
      <c r="X100" s="71">
        <v>443504173.68000001</v>
      </c>
      <c r="Y100" s="71">
        <v>45254.34</v>
      </c>
      <c r="Z100" s="26">
        <f t="shared" si="93"/>
        <v>1.3679438401860383E-3</v>
      </c>
      <c r="AA100" s="26">
        <f t="shared" si="89"/>
        <v>1.3741297178453324E-3</v>
      </c>
      <c r="AB100" s="71">
        <v>443538109.25999999</v>
      </c>
      <c r="AC100" s="71">
        <v>45304.02</v>
      </c>
      <c r="AD100" s="26">
        <f t="shared" si="94"/>
        <v>7.6516934932992824E-5</v>
      </c>
      <c r="AE100" s="26">
        <f t="shared" si="90"/>
        <v>1.0977952611837957E-3</v>
      </c>
      <c r="AF100" s="71">
        <v>439688716.56</v>
      </c>
      <c r="AG100" s="71">
        <v>43399.62</v>
      </c>
      <c r="AH100" s="26">
        <f t="shared" si="95"/>
        <v>-8.6788319191384109E-3</v>
      </c>
      <c r="AI100" s="26">
        <f t="shared" si="91"/>
        <v>-4.2036004751896061E-2</v>
      </c>
      <c r="AJ100" s="27">
        <f t="shared" si="54"/>
        <v>1.9853211941480229</v>
      </c>
      <c r="AK100" s="27">
        <f t="shared" si="55"/>
        <v>-4.4288453934266912E-3</v>
      </c>
      <c r="AL100" s="28">
        <f t="shared" si="56"/>
        <v>-4.0957492627045934E-3</v>
      </c>
      <c r="AM100" s="28">
        <f t="shared" si="57"/>
        <v>-3.6666054034184901E-2</v>
      </c>
      <c r="AN100" s="29">
        <f t="shared" si="58"/>
        <v>5.6170095638506297</v>
      </c>
      <c r="AO100" s="87">
        <f t="shared" si="59"/>
        <v>1.5203473866012179E-2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2113308778.2021999</v>
      </c>
      <c r="C101" s="71">
        <v>452.91233598678485</v>
      </c>
      <c r="D101" s="71">
        <v>2093654834.477</v>
      </c>
      <c r="E101" s="71">
        <v>453.00475349905366</v>
      </c>
      <c r="F101" s="26">
        <f t="shared" si="81"/>
        <v>-9.3000814305610486E-3</v>
      </c>
      <c r="G101" s="26">
        <f t="shared" si="81"/>
        <v>2.040516561940286E-4</v>
      </c>
      <c r="H101" s="71">
        <v>2025859019.3972998</v>
      </c>
      <c r="I101" s="71">
        <v>453.76532670706052</v>
      </c>
      <c r="J101" s="26">
        <f t="shared" si="82"/>
        <v>-3.2381562597273005E-2</v>
      </c>
      <c r="K101" s="26">
        <f t="shared" si="83"/>
        <v>1.678951936226094E-3</v>
      </c>
      <c r="L101" s="71">
        <v>2030071496.24</v>
      </c>
      <c r="M101" s="71">
        <v>453.96300000000002</v>
      </c>
      <c r="N101" s="26">
        <f t="shared" si="84"/>
        <v>2.0793534013800576E-3</v>
      </c>
      <c r="O101" s="26">
        <f t="shared" si="85"/>
        <v>4.3562890618813486E-4</v>
      </c>
      <c r="P101" s="71">
        <v>1978302223.25</v>
      </c>
      <c r="Q101" s="71">
        <v>454.04250000000002</v>
      </c>
      <c r="R101" s="26">
        <f t="shared" si="86"/>
        <v>23.918919357197588</v>
      </c>
      <c r="S101" s="26">
        <f t="shared" si="87"/>
        <v>1.7512440441180428E-4</v>
      </c>
      <c r="T101" s="71">
        <v>2024287751.9154</v>
      </c>
      <c r="U101" s="71">
        <v>455.12803400000001</v>
      </c>
      <c r="V101" s="26">
        <f t="shared" si="92"/>
        <v>2.3244946158860375E-2</v>
      </c>
      <c r="W101" s="26">
        <f t="shared" si="88"/>
        <v>2.3908202425984254E-3</v>
      </c>
      <c r="X101" s="71">
        <v>2036281972.0699999</v>
      </c>
      <c r="Y101" s="71">
        <v>455.11279000000002</v>
      </c>
      <c r="Z101" s="26">
        <f t="shared" si="93"/>
        <v>5.9251557211917431E-3</v>
      </c>
      <c r="AA101" s="26">
        <f t="shared" si="89"/>
        <v>-3.3493871748615676E-5</v>
      </c>
      <c r="AB101" s="71">
        <v>1968697992.0221999</v>
      </c>
      <c r="AC101" s="71">
        <v>456.83867699999996</v>
      </c>
      <c r="AD101" s="26">
        <f t="shared" si="94"/>
        <v>-3.3189892644925292E-2</v>
      </c>
      <c r="AE101" s="26">
        <f t="shared" si="90"/>
        <v>3.7922181883746735E-3</v>
      </c>
      <c r="AF101" s="71">
        <v>1972158570.7080002</v>
      </c>
      <c r="AG101" s="71">
        <v>456.91808400000002</v>
      </c>
      <c r="AH101" s="26">
        <f t="shared" si="95"/>
        <v>1.757800688487364E-3</v>
      </c>
      <c r="AI101" s="26">
        <f t="shared" si="91"/>
        <v>1.7381847027820761E-4</v>
      </c>
      <c r="AJ101" s="27">
        <f t="shared" si="54"/>
        <v>2.9846318845618431</v>
      </c>
      <c r="AK101" s="27">
        <f t="shared" si="55"/>
        <v>1.102139991565344E-3</v>
      </c>
      <c r="AL101" s="28">
        <f t="shared" si="56"/>
        <v>-5.8030703900315964E-2</v>
      </c>
      <c r="AM101" s="28">
        <f t="shared" si="57"/>
        <v>8.6386080294288421E-3</v>
      </c>
      <c r="AN101" s="29">
        <f t="shared" si="58"/>
        <v>8.4587511979355003</v>
      </c>
      <c r="AO101" s="87">
        <f t="shared" si="59"/>
        <v>1.3882945455347894E-3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100041122.78</v>
      </c>
      <c r="C102" s="71">
        <v>391.7</v>
      </c>
      <c r="D102" s="71">
        <v>98339609.620000005</v>
      </c>
      <c r="E102" s="71">
        <v>384.9</v>
      </c>
      <c r="F102" s="26">
        <f t="shared" si="81"/>
        <v>-1.7008137381082644E-2</v>
      </c>
      <c r="G102" s="26">
        <f t="shared" si="81"/>
        <v>-1.7360224661730945E-2</v>
      </c>
      <c r="H102" s="71">
        <v>100624979.2</v>
      </c>
      <c r="I102" s="71">
        <v>393.84</v>
      </c>
      <c r="J102" s="26">
        <f t="shared" si="82"/>
        <v>2.3239563272937854E-2</v>
      </c>
      <c r="K102" s="26">
        <f t="shared" si="83"/>
        <v>2.3226812159002335E-2</v>
      </c>
      <c r="L102" s="71">
        <v>101483181.47</v>
      </c>
      <c r="M102" s="71">
        <v>397.21</v>
      </c>
      <c r="N102" s="26">
        <f t="shared" si="84"/>
        <v>8.5287199741353667E-3</v>
      </c>
      <c r="O102" s="26">
        <f t="shared" si="85"/>
        <v>8.5567743245988336E-3</v>
      </c>
      <c r="P102" s="71">
        <v>99824268.430000007</v>
      </c>
      <c r="Q102" s="71">
        <v>390.72300000000001</v>
      </c>
      <c r="R102" s="26">
        <f t="shared" si="86"/>
        <v>-1</v>
      </c>
      <c r="S102" s="26">
        <f t="shared" si="87"/>
        <v>-1.6331411595881189E-2</v>
      </c>
      <c r="T102" s="71">
        <v>101952440.8</v>
      </c>
      <c r="U102" s="71">
        <v>399.04</v>
      </c>
      <c r="V102" s="26">
        <f t="shared" si="92"/>
        <v>2.1319188244212708E-2</v>
      </c>
      <c r="W102" s="26">
        <f t="shared" si="88"/>
        <v>2.1286179723231054E-2</v>
      </c>
      <c r="X102" s="71">
        <v>101049653.59999999</v>
      </c>
      <c r="Y102" s="71">
        <v>395.53</v>
      </c>
      <c r="Z102" s="26">
        <f t="shared" si="93"/>
        <v>-8.8549836856873267E-3</v>
      </c>
      <c r="AA102" s="26">
        <f t="shared" si="89"/>
        <v>-8.7961106655975538E-3</v>
      </c>
      <c r="AB102" s="71">
        <v>99971522.140000001</v>
      </c>
      <c r="AC102" s="71">
        <v>391.31</v>
      </c>
      <c r="AD102" s="26">
        <f t="shared" si="94"/>
        <v>-1.0669323660105982E-2</v>
      </c>
      <c r="AE102" s="26">
        <f t="shared" si="90"/>
        <v>-1.0669228629939501E-2</v>
      </c>
      <c r="AF102" s="71">
        <v>98223237.019999996</v>
      </c>
      <c r="AG102" s="71">
        <v>384.47</v>
      </c>
      <c r="AH102" s="26">
        <f t="shared" si="95"/>
        <v>-1.7487831360131822E-2</v>
      </c>
      <c r="AI102" s="26">
        <f t="shared" si="91"/>
        <v>-1.7479747514758056E-2</v>
      </c>
      <c r="AJ102" s="27">
        <f t="shared" si="54"/>
        <v>-0.12511660057446522</v>
      </c>
      <c r="AK102" s="27">
        <f t="shared" si="55"/>
        <v>-2.1958696076343777E-3</v>
      </c>
      <c r="AL102" s="28">
        <f t="shared" si="56"/>
        <v>-1.1833746386597558E-3</v>
      </c>
      <c r="AM102" s="28">
        <f t="shared" si="57"/>
        <v>-1.1171732917639647E-3</v>
      </c>
      <c r="AN102" s="29">
        <f t="shared" si="58"/>
        <v>0.35388080326264743</v>
      </c>
      <c r="AO102" s="87">
        <f t="shared" si="59"/>
        <v>1.7287765579203404E-2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1686548122.3800001</v>
      </c>
      <c r="C103" s="71">
        <v>424.85039999999998</v>
      </c>
      <c r="D103" s="80">
        <v>1731333978.4400001</v>
      </c>
      <c r="E103" s="71">
        <v>424.66680000000002</v>
      </c>
      <c r="F103" s="26">
        <f t="shared" si="81"/>
        <v>2.6554745438748376E-2</v>
      </c>
      <c r="G103" s="26">
        <f t="shared" si="81"/>
        <v>-4.3215211754527196E-4</v>
      </c>
      <c r="H103" s="80">
        <v>1754867567.79</v>
      </c>
      <c r="I103" s="71">
        <v>425.99979000000002</v>
      </c>
      <c r="J103" s="26">
        <f t="shared" si="82"/>
        <v>1.3592749661855879E-2</v>
      </c>
      <c r="K103" s="26">
        <f t="shared" si="83"/>
        <v>3.1389079626662482E-3</v>
      </c>
      <c r="L103" s="80">
        <v>1766830344.6199999</v>
      </c>
      <c r="M103" s="71">
        <v>1.0244</v>
      </c>
      <c r="N103" s="26">
        <f t="shared" si="84"/>
        <v>6.8169114579200406E-3</v>
      </c>
      <c r="O103" s="26">
        <f t="shared" si="85"/>
        <v>-0.99759530397890572</v>
      </c>
      <c r="P103" s="80">
        <v>1923230471.3199999</v>
      </c>
      <c r="Q103" s="71">
        <v>1.0259</v>
      </c>
      <c r="R103" s="26">
        <f t="shared" si="86"/>
        <v>-3.494659512613222E-2</v>
      </c>
      <c r="S103" s="26">
        <f t="shared" si="87"/>
        <v>1.4642717688403523E-3</v>
      </c>
      <c r="T103" s="80">
        <v>1927624370.03</v>
      </c>
      <c r="U103" s="71">
        <v>427.166586</v>
      </c>
      <c r="V103" s="26">
        <f t="shared" si="92"/>
        <v>2.2846449115296657E-3</v>
      </c>
      <c r="W103" s="26">
        <f t="shared" si="88"/>
        <v>415.38228482308216</v>
      </c>
      <c r="X103" s="80">
        <v>2152034324.1900001</v>
      </c>
      <c r="Y103" s="71">
        <v>427.52168799999998</v>
      </c>
      <c r="Z103" s="26">
        <f t="shared" si="93"/>
        <v>0.11641788599949457</v>
      </c>
      <c r="AA103" s="26">
        <f t="shared" si="89"/>
        <v>8.3129629432201904E-4</v>
      </c>
      <c r="AB103" s="80">
        <v>2132168096.1700001</v>
      </c>
      <c r="AC103" s="71">
        <v>427.81439999999998</v>
      </c>
      <c r="AD103" s="26">
        <f t="shared" si="94"/>
        <v>-9.2313713571819493E-3</v>
      </c>
      <c r="AE103" s="26">
        <f t="shared" si="90"/>
        <v>6.8467169787183885E-4</v>
      </c>
      <c r="AF103" s="80">
        <v>2219657605.3099999</v>
      </c>
      <c r="AG103" s="71">
        <v>428.27114399999999</v>
      </c>
      <c r="AH103" s="26">
        <f t="shared" si="95"/>
        <v>4.1033119901360833E-2</v>
      </c>
      <c r="AI103" s="26">
        <f t="shared" si="91"/>
        <v>1.0676218472309832E-3</v>
      </c>
      <c r="AJ103" s="27">
        <f t="shared" si="54"/>
        <v>2.03152613609494E-2</v>
      </c>
      <c r="AK103" s="27">
        <f t="shared" si="55"/>
        <v>51.798930517069586</v>
      </c>
      <c r="AL103" s="28">
        <f t="shared" si="56"/>
        <v>0.28205050726838887</v>
      </c>
      <c r="AM103" s="28">
        <f t="shared" si="57"/>
        <v>8.4874635832138719E-3</v>
      </c>
      <c r="AN103" s="29">
        <f t="shared" si="58"/>
        <v>4.5013097010043045E-2</v>
      </c>
      <c r="AO103" s="87">
        <f t="shared" si="59"/>
        <v>146.91027588975149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264330908701.9274</v>
      </c>
      <c r="C104" s="100"/>
      <c r="D104" s="84">
        <f>SUM(D87:D103)</f>
        <v>265870425351.5769</v>
      </c>
      <c r="E104" s="100"/>
      <c r="F104" s="26">
        <f>((D104-B104)/B104)</f>
        <v>5.8242021608813851E-3</v>
      </c>
      <c r="G104" s="26"/>
      <c r="H104" s="84">
        <f>SUM(H87:H103)</f>
        <v>264922325413.63831</v>
      </c>
      <c r="I104" s="100"/>
      <c r="J104" s="26">
        <f>((H104-D104)/D104)</f>
        <v>-3.5660225716525914E-3</v>
      </c>
      <c r="K104" s="26"/>
      <c r="L104" s="84">
        <f>SUM(L87:L103)</f>
        <v>265560571429.29544</v>
      </c>
      <c r="M104" s="100"/>
      <c r="N104" s="26">
        <f>((L104-H104)/H104)</f>
        <v>2.4091816899938696E-3</v>
      </c>
      <c r="O104" s="26"/>
      <c r="P104" s="84">
        <f>SUM(P87:P103)</f>
        <v>261629244953.66977</v>
      </c>
      <c r="Q104" s="100"/>
      <c r="R104" s="26"/>
      <c r="S104" s="26"/>
      <c r="T104" s="84">
        <f>SUM(T87:T103)</f>
        <v>262808919645.57141</v>
      </c>
      <c r="U104" s="100"/>
      <c r="V104" s="26"/>
      <c r="W104" s="26"/>
      <c r="X104" s="84">
        <f>SUM(X87:X103)</f>
        <v>265560627351.42041</v>
      </c>
      <c r="Y104" s="100"/>
      <c r="Z104" s="26"/>
      <c r="AA104" s="26"/>
      <c r="AB104" s="84">
        <f>SUM(AB87:AB103)</f>
        <v>266521069013.38223</v>
      </c>
      <c r="AC104" s="100"/>
      <c r="AD104" s="26"/>
      <c r="AE104" s="26"/>
      <c r="AF104" s="84">
        <f>SUM(AF87:AF103)</f>
        <v>267709316021.45117</v>
      </c>
      <c r="AG104" s="100"/>
      <c r="AH104" s="26"/>
      <c r="AI104" s="26"/>
      <c r="AJ104" s="27">
        <f t="shared" si="54"/>
        <v>1.5557870930742212E-3</v>
      </c>
      <c r="AK104" s="27"/>
      <c r="AL104" s="28">
        <f t="shared" si="56"/>
        <v>6.9164919995993862E-3</v>
      </c>
      <c r="AM104" s="28"/>
      <c r="AN104" s="29">
        <f t="shared" si="58"/>
        <v>4.7529245613003295E-3</v>
      </c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2427268349.6599998</v>
      </c>
      <c r="C107" s="81">
        <v>70</v>
      </c>
      <c r="D107" s="80">
        <v>2437592172.5599999</v>
      </c>
      <c r="E107" s="81">
        <v>70</v>
      </c>
      <c r="F107" s="26">
        <f t="shared" ref="F107:G110" si="96">((D107-B107)/B107)</f>
        <v>4.2532680416016658E-3</v>
      </c>
      <c r="G107" s="26">
        <f t="shared" si="96"/>
        <v>0</v>
      </c>
      <c r="H107" s="80">
        <v>2439728940.75</v>
      </c>
      <c r="I107" s="81">
        <v>70</v>
      </c>
      <c r="J107" s="26">
        <f t="shared" ref="J107:J110" si="97">((H107-D107)/D107)</f>
        <v>8.7658969948036371E-4</v>
      </c>
      <c r="K107" s="26">
        <f t="shared" ref="K107:K110" si="98">((I107-E107)/E107)</f>
        <v>0</v>
      </c>
      <c r="L107" s="80">
        <v>2441396814.3000002</v>
      </c>
      <c r="M107" s="81">
        <v>70</v>
      </c>
      <c r="N107" s="26">
        <f t="shared" ref="N107:N110" si="99">((L107-H107)/H107)</f>
        <v>6.8363067804059726E-4</v>
      </c>
      <c r="O107" s="26">
        <f t="shared" ref="O107:O110" si="100">((M107-I107)/I107)</f>
        <v>0</v>
      </c>
      <c r="P107" s="80">
        <v>2443162429.8099999</v>
      </c>
      <c r="Q107" s="81">
        <v>70</v>
      </c>
      <c r="R107" s="26">
        <f t="shared" ref="R107:R110" si="101">((P107-L107)/L107)</f>
        <v>7.2319890796039695E-4</v>
      </c>
      <c r="S107" s="26">
        <f t="shared" ref="S107:S110" si="102">((Q107-M107)/M107)</f>
        <v>0</v>
      </c>
      <c r="T107" s="80">
        <v>2452433088.3099999</v>
      </c>
      <c r="U107" s="81">
        <v>70</v>
      </c>
      <c r="V107" s="26">
        <f t="shared" ref="V107:V110" si="103">((T107-P107)/P107)</f>
        <v>3.7945321960116099E-3</v>
      </c>
      <c r="W107" s="26">
        <f t="shared" ref="W107:W110" si="104">((U107-Q107)/Q107)</f>
        <v>0</v>
      </c>
      <c r="X107" s="80">
        <v>2454182447</v>
      </c>
      <c r="Y107" s="81">
        <v>70</v>
      </c>
      <c r="Z107" s="26">
        <f t="shared" ref="Z107:Z110" si="105">((X107-T107)/T107)</f>
        <v>7.1331556336387569E-4</v>
      </c>
      <c r="AA107" s="26">
        <f t="shared" ref="AA107:AA110" si="106">((Y107-U107)/U107)</f>
        <v>0</v>
      </c>
      <c r="AB107" s="80">
        <v>2307632307.77</v>
      </c>
      <c r="AC107" s="81">
        <v>77</v>
      </c>
      <c r="AD107" s="26">
        <f t="shared" ref="AD107:AD110" si="107">((AB107-X107)/X107)</f>
        <v>-5.971444356516499E-2</v>
      </c>
      <c r="AE107" s="26">
        <f t="shared" ref="AE107:AE110" si="108">((AC107-Y107)/Y107)</f>
        <v>0.1</v>
      </c>
      <c r="AF107" s="80">
        <v>2309180107.8699999</v>
      </c>
      <c r="AG107" s="81">
        <v>77</v>
      </c>
      <c r="AH107" s="26">
        <f t="shared" ref="AH107:AH110" si="109">((AF107-AB107)/AB107)</f>
        <v>6.707308156452508E-4</v>
      </c>
      <c r="AI107" s="26">
        <f t="shared" ref="AI107:AI110" si="110">((AG107-AC107)/AC107)</f>
        <v>0</v>
      </c>
      <c r="AJ107" s="27">
        <f t="shared" si="54"/>
        <v>-5.9998972078826535E-3</v>
      </c>
      <c r="AK107" s="27">
        <f t="shared" si="55"/>
        <v>1.2500000000000001E-2</v>
      </c>
      <c r="AL107" s="28">
        <f t="shared" si="56"/>
        <v>-5.2679880636119523E-2</v>
      </c>
      <c r="AM107" s="28">
        <f t="shared" si="57"/>
        <v>0.1</v>
      </c>
      <c r="AN107" s="29">
        <f t="shared" si="58"/>
        <v>2.1755232138702865E-2</v>
      </c>
      <c r="AO107" s="87">
        <f t="shared" si="59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9971368086.7000008</v>
      </c>
      <c r="C108" s="81">
        <v>36.6</v>
      </c>
      <c r="D108" s="80">
        <v>10001525133.299999</v>
      </c>
      <c r="E108" s="81">
        <v>36.6</v>
      </c>
      <c r="F108" s="26">
        <f t="shared" si="96"/>
        <v>3.0243639927626893E-3</v>
      </c>
      <c r="G108" s="26">
        <f t="shared" si="96"/>
        <v>0</v>
      </c>
      <c r="H108" s="80">
        <v>10003582323.76</v>
      </c>
      <c r="I108" s="81">
        <v>36.6</v>
      </c>
      <c r="J108" s="26">
        <f t="shared" si="97"/>
        <v>2.0568767588770959E-4</v>
      </c>
      <c r="K108" s="26">
        <f t="shared" si="98"/>
        <v>0</v>
      </c>
      <c r="L108" s="80">
        <v>10000967788.950001</v>
      </c>
      <c r="M108" s="81">
        <v>36.6</v>
      </c>
      <c r="N108" s="26">
        <f t="shared" si="99"/>
        <v>-2.6135985343865825E-4</v>
      </c>
      <c r="O108" s="26">
        <f t="shared" si="100"/>
        <v>0</v>
      </c>
      <c r="P108" s="80">
        <v>10001590267.16</v>
      </c>
      <c r="Q108" s="81">
        <v>36.6</v>
      </c>
      <c r="R108" s="26">
        <f t="shared" si="101"/>
        <v>6.2241797307542202E-5</v>
      </c>
      <c r="S108" s="26">
        <f t="shared" si="102"/>
        <v>0</v>
      </c>
      <c r="T108" s="80">
        <v>10027058749.26</v>
      </c>
      <c r="U108" s="81">
        <v>36.6</v>
      </c>
      <c r="V108" s="26">
        <f t="shared" si="103"/>
        <v>2.5464432574913189E-3</v>
      </c>
      <c r="W108" s="26">
        <f t="shared" si="104"/>
        <v>0</v>
      </c>
      <c r="X108" s="80">
        <v>10049412054.969999</v>
      </c>
      <c r="Y108" s="81">
        <v>36.6</v>
      </c>
      <c r="Z108" s="26">
        <f t="shared" si="105"/>
        <v>2.2292983684421681E-3</v>
      </c>
      <c r="AA108" s="26">
        <f t="shared" si="106"/>
        <v>0</v>
      </c>
      <c r="AB108" s="80">
        <v>10056853030.049999</v>
      </c>
      <c r="AC108" s="81">
        <v>36.6</v>
      </c>
      <c r="AD108" s="26">
        <f t="shared" si="107"/>
        <v>7.404388474965501E-4</v>
      </c>
      <c r="AE108" s="26">
        <f t="shared" si="108"/>
        <v>0</v>
      </c>
      <c r="AF108" s="80">
        <v>10048843407.200001</v>
      </c>
      <c r="AG108" s="81">
        <v>36.6</v>
      </c>
      <c r="AH108" s="26">
        <f t="shared" si="109"/>
        <v>-7.9643431459777963E-4</v>
      </c>
      <c r="AI108" s="26">
        <f t="shared" si="110"/>
        <v>0</v>
      </c>
      <c r="AJ108" s="27">
        <f t="shared" si="54"/>
        <v>9.6883497141894259E-4</v>
      </c>
      <c r="AK108" s="27">
        <f t="shared" si="55"/>
        <v>0</v>
      </c>
      <c r="AL108" s="28">
        <f t="shared" si="56"/>
        <v>4.731105833294935E-3</v>
      </c>
      <c r="AM108" s="28">
        <f t="shared" si="57"/>
        <v>0</v>
      </c>
      <c r="AN108" s="29">
        <f t="shared" si="58"/>
        <v>1.4337184503347097E-3</v>
      </c>
      <c r="AO108" s="87">
        <f t="shared" si="59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30066844657.169998</v>
      </c>
      <c r="C109" s="81">
        <v>11.27</v>
      </c>
      <c r="D109" s="80">
        <v>30238732885.07</v>
      </c>
      <c r="E109" s="81">
        <v>11.27</v>
      </c>
      <c r="F109" s="26">
        <f t="shared" si="96"/>
        <v>5.7168695238863912E-3</v>
      </c>
      <c r="G109" s="26">
        <f t="shared" si="96"/>
        <v>0</v>
      </c>
      <c r="H109" s="80">
        <v>30207425860.549999</v>
      </c>
      <c r="I109" s="81">
        <v>11.32</v>
      </c>
      <c r="J109" s="26">
        <f t="shared" si="97"/>
        <v>-1.0353285846662547E-3</v>
      </c>
      <c r="K109" s="26">
        <f t="shared" si="98"/>
        <v>4.4365572315883508E-3</v>
      </c>
      <c r="L109" s="80">
        <v>30631774789.560001</v>
      </c>
      <c r="M109" s="81">
        <v>11.48</v>
      </c>
      <c r="N109" s="26">
        <f t="shared" si="99"/>
        <v>1.4047834826077956E-2</v>
      </c>
      <c r="O109" s="26">
        <f t="shared" si="100"/>
        <v>1.413427561837457E-2</v>
      </c>
      <c r="P109" s="80">
        <v>30678842492.18</v>
      </c>
      <c r="Q109" s="81">
        <v>11.49</v>
      </c>
      <c r="R109" s="26">
        <f t="shared" si="101"/>
        <v>1.5365646601724384E-3</v>
      </c>
      <c r="S109" s="26">
        <f t="shared" si="102"/>
        <v>8.7108013937280365E-4</v>
      </c>
      <c r="T109" s="80">
        <v>30681646615.310001</v>
      </c>
      <c r="U109" s="81">
        <v>11.49</v>
      </c>
      <c r="V109" s="26">
        <f t="shared" si="103"/>
        <v>9.1402507467999673E-5</v>
      </c>
      <c r="W109" s="26">
        <f t="shared" si="104"/>
        <v>0</v>
      </c>
      <c r="X109" s="80">
        <v>25623640030.860001</v>
      </c>
      <c r="Y109" s="81">
        <v>9.6</v>
      </c>
      <c r="Z109" s="26">
        <f t="shared" si="105"/>
        <v>-0.16485446977040921</v>
      </c>
      <c r="AA109" s="26">
        <f t="shared" si="106"/>
        <v>-0.164490861618799</v>
      </c>
      <c r="AB109" s="80">
        <v>25650547854.529999</v>
      </c>
      <c r="AC109" s="81">
        <v>9.61</v>
      </c>
      <c r="AD109" s="26">
        <f t="shared" si="107"/>
        <v>1.0501171432939097E-3</v>
      </c>
      <c r="AE109" s="26">
        <f t="shared" si="108"/>
        <v>1.0416666666666445E-3</v>
      </c>
      <c r="AF109" s="80">
        <v>25691677537.200001</v>
      </c>
      <c r="AG109" s="81">
        <v>9.6199999999999992</v>
      </c>
      <c r="AH109" s="26">
        <f t="shared" si="109"/>
        <v>1.6034621522806305E-3</v>
      </c>
      <c r="AI109" s="26">
        <f t="shared" si="110"/>
        <v>1.040582726326721E-3</v>
      </c>
      <c r="AJ109" s="27">
        <f t="shared" si="54"/>
        <v>-1.7730443442737016E-2</v>
      </c>
      <c r="AK109" s="27">
        <f t="shared" si="55"/>
        <v>-1.7870837404558738E-2</v>
      </c>
      <c r="AL109" s="28">
        <f t="shared" si="56"/>
        <v>-0.15037188777559696</v>
      </c>
      <c r="AM109" s="28">
        <f t="shared" si="57"/>
        <v>-0.14640638864241354</v>
      </c>
      <c r="AN109" s="29">
        <f t="shared" si="58"/>
        <v>5.9640813678779006E-2</v>
      </c>
      <c r="AO109" s="87">
        <f t="shared" si="59"/>
        <v>5.9431468780151431E-2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7400000000</v>
      </c>
      <c r="C110" s="81">
        <v>100</v>
      </c>
      <c r="D110" s="80">
        <v>7463592715</v>
      </c>
      <c r="E110" s="81">
        <v>100</v>
      </c>
      <c r="F110" s="26">
        <f t="shared" si="96"/>
        <v>8.5936101351351355E-3</v>
      </c>
      <c r="G110" s="26">
        <f t="shared" si="96"/>
        <v>0</v>
      </c>
      <c r="H110" s="80">
        <v>7463592715</v>
      </c>
      <c r="I110" s="81">
        <v>100</v>
      </c>
      <c r="J110" s="26">
        <f t="shared" si="97"/>
        <v>0</v>
      </c>
      <c r="K110" s="26">
        <f t="shared" si="98"/>
        <v>0</v>
      </c>
      <c r="L110" s="80">
        <v>7463592715</v>
      </c>
      <c r="M110" s="81">
        <v>100</v>
      </c>
      <c r="N110" s="26">
        <f t="shared" si="99"/>
        <v>0</v>
      </c>
      <c r="O110" s="26">
        <f t="shared" si="100"/>
        <v>0</v>
      </c>
      <c r="P110" s="80">
        <v>7463592715</v>
      </c>
      <c r="Q110" s="81">
        <v>100</v>
      </c>
      <c r="R110" s="26">
        <f t="shared" si="101"/>
        <v>0</v>
      </c>
      <c r="S110" s="26">
        <f t="shared" si="102"/>
        <v>0</v>
      </c>
      <c r="T110" s="80">
        <v>7463592715</v>
      </c>
      <c r="U110" s="81">
        <v>100</v>
      </c>
      <c r="V110" s="26">
        <f t="shared" si="103"/>
        <v>0</v>
      </c>
      <c r="W110" s="26">
        <f t="shared" si="104"/>
        <v>0</v>
      </c>
      <c r="X110" s="80">
        <v>7463592715</v>
      </c>
      <c r="Y110" s="81">
        <v>100</v>
      </c>
      <c r="Z110" s="26">
        <f t="shared" si="105"/>
        <v>0</v>
      </c>
      <c r="AA110" s="26">
        <f t="shared" si="106"/>
        <v>0</v>
      </c>
      <c r="AB110" s="80">
        <v>7463592715</v>
      </c>
      <c r="AC110" s="81">
        <v>100</v>
      </c>
      <c r="AD110" s="26">
        <f t="shared" si="107"/>
        <v>0</v>
      </c>
      <c r="AE110" s="26">
        <f t="shared" si="108"/>
        <v>0</v>
      </c>
      <c r="AF110" s="80">
        <v>7511812185.1700001</v>
      </c>
      <c r="AG110" s="81">
        <v>101.31</v>
      </c>
      <c r="AH110" s="26">
        <f t="shared" si="109"/>
        <v>6.4606245291347029E-3</v>
      </c>
      <c r="AI110" s="26">
        <f t="shared" si="110"/>
        <v>1.3100000000000023E-2</v>
      </c>
      <c r="AJ110" s="27">
        <f t="shared" si="54"/>
        <v>1.8817793330337298E-3</v>
      </c>
      <c r="AK110" s="27">
        <f t="shared" si="55"/>
        <v>1.6375000000000029E-3</v>
      </c>
      <c r="AL110" s="28">
        <f t="shared" si="56"/>
        <v>6.4606245291347029E-3</v>
      </c>
      <c r="AM110" s="28">
        <f t="shared" si="57"/>
        <v>1.3100000000000023E-2</v>
      </c>
      <c r="AN110" s="29">
        <f t="shared" si="58"/>
        <v>3.5307032240716857E-3</v>
      </c>
      <c r="AO110" s="87">
        <f t="shared" si="59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49865481093.529999</v>
      </c>
      <c r="C111" s="100"/>
      <c r="D111" s="75">
        <f>SUM(D107:D110)</f>
        <v>50141442905.93</v>
      </c>
      <c r="E111" s="100"/>
      <c r="F111" s="26">
        <f>((D111-B111)/B111)</f>
        <v>5.5341251372346091E-3</v>
      </c>
      <c r="G111" s="26"/>
      <c r="H111" s="75">
        <f>SUM(H107:H110)</f>
        <v>50114329840.059998</v>
      </c>
      <c r="I111" s="100"/>
      <c r="J111" s="26">
        <f>((H111-D111)/D111)</f>
        <v>-5.4073166424168078E-4</v>
      </c>
      <c r="K111" s="26"/>
      <c r="L111" s="75">
        <f>SUM(L107:L110)</f>
        <v>50537732107.809998</v>
      </c>
      <c r="M111" s="100"/>
      <c r="N111" s="26">
        <f>((L111-H111)/H111)</f>
        <v>8.4487265239561096E-3</v>
      </c>
      <c r="O111" s="26"/>
      <c r="P111" s="75">
        <f>SUM(P107:P110)</f>
        <v>50587187904.150002</v>
      </c>
      <c r="Q111" s="100"/>
      <c r="R111" s="26">
        <f>((P111-L111)/L111)</f>
        <v>9.7859152513021385E-4</v>
      </c>
      <c r="S111" s="26"/>
      <c r="T111" s="75">
        <f>SUM(T107:T110)</f>
        <v>50624731167.880005</v>
      </c>
      <c r="U111" s="100"/>
      <c r="V111" s="26">
        <f>((T111-P111)/P111)</f>
        <v>7.421496486647647E-4</v>
      </c>
      <c r="W111" s="26"/>
      <c r="X111" s="75">
        <f>SUM(X107:X110)</f>
        <v>45590827247.830002</v>
      </c>
      <c r="Y111" s="100"/>
      <c r="Z111" s="26">
        <f>((X111-T111)/T111)</f>
        <v>-9.9435667191135155E-2</v>
      </c>
      <c r="AA111" s="26"/>
      <c r="AB111" s="75">
        <f>SUM(AB107:AB110)</f>
        <v>45478625907.349998</v>
      </c>
      <c r="AC111" s="100"/>
      <c r="AD111" s="26">
        <f>((AB111-X111)/X111)</f>
        <v>-2.461050769491002E-3</v>
      </c>
      <c r="AE111" s="26"/>
      <c r="AF111" s="75">
        <f>SUM(AF107:AF110)</f>
        <v>45561513237.440002</v>
      </c>
      <c r="AG111" s="100"/>
      <c r="AH111" s="26">
        <f>((AF111-AB111)/AB111)</f>
        <v>1.822555726702556E-3</v>
      </c>
      <c r="AI111" s="26"/>
      <c r="AJ111" s="27">
        <f t="shared" si="54"/>
        <v>-1.0613912632897448E-2</v>
      </c>
      <c r="AK111" s="27"/>
      <c r="AL111" s="28">
        <f t="shared" si="56"/>
        <v>-9.1340204889643298E-2</v>
      </c>
      <c r="AM111" s="28"/>
      <c r="AN111" s="29">
        <f t="shared" si="58"/>
        <v>3.6054319333275957E-2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255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1694191040.0799999</v>
      </c>
      <c r="C113" s="71">
        <v>3566.96</v>
      </c>
      <c r="D113" s="80">
        <v>1689412863.95</v>
      </c>
      <c r="E113" s="71">
        <v>3561.41</v>
      </c>
      <c r="F113" s="26">
        <f t="shared" ref="F113:F134" si="111">((D113-B113)/B113)</f>
        <v>-2.8203290047940817E-3</v>
      </c>
      <c r="G113" s="26">
        <f t="shared" ref="G113:G134" si="112">((E113-C113)/C113)</f>
        <v>-1.555946800637008E-3</v>
      </c>
      <c r="H113" s="80">
        <v>1709067193.6900001</v>
      </c>
      <c r="I113" s="71">
        <v>3608.13</v>
      </c>
      <c r="J113" s="26">
        <f t="shared" ref="J113:J134" si="113">((H113-D113)/D113)</f>
        <v>1.1633822708113166E-2</v>
      </c>
      <c r="K113" s="26">
        <f t="shared" ref="K113:K134" si="114">((I113-E113)/E113)</f>
        <v>1.3118399734936515E-2</v>
      </c>
      <c r="L113" s="80">
        <v>1699779059.4100001</v>
      </c>
      <c r="M113" s="71">
        <v>3593.49</v>
      </c>
      <c r="N113" s="26">
        <f t="shared" ref="N113:N134" si="115">((L113-H113)/H113)</f>
        <v>-5.4346220641835708E-3</v>
      </c>
      <c r="O113" s="26">
        <f t="shared" ref="O113:O134" si="116">((M113-I113)/I113)</f>
        <v>-4.0575034713273431E-3</v>
      </c>
      <c r="P113" s="80">
        <v>1705085639.9100001</v>
      </c>
      <c r="Q113" s="71">
        <v>3620.29</v>
      </c>
      <c r="R113" s="26">
        <f t="shared" ref="R113:R134" si="117">((P113-L113)/L113)</f>
        <v>3.1219236821530996E-3</v>
      </c>
      <c r="S113" s="26">
        <f t="shared" ref="S113:S134" si="118">((Q113-M113)/M113)</f>
        <v>7.4579308694333879E-3</v>
      </c>
      <c r="T113" s="80">
        <v>1671457443.29</v>
      </c>
      <c r="U113" s="71">
        <v>3550.79</v>
      </c>
      <c r="V113" s="26">
        <f t="shared" ref="V113:V134" si="119">((T113-P113)/P113)</f>
        <v>-1.972229185026456E-2</v>
      </c>
      <c r="W113" s="26">
        <f t="shared" ref="W113:W134" si="120">((U113-Q113)/Q113)</f>
        <v>-1.9197357117799956E-2</v>
      </c>
      <c r="X113" s="80">
        <v>1695784851.9300001</v>
      </c>
      <c r="Y113" s="71">
        <v>3571.47</v>
      </c>
      <c r="Z113" s="26">
        <f t="shared" ref="Z113:Z134" si="121">((X113-T113)/T113)</f>
        <v>1.4554608457224878E-2</v>
      </c>
      <c r="AA113" s="26">
        <f t="shared" ref="AA113:AA134" si="122">((Y113-U113)/U113)</f>
        <v>5.8240560551313476E-3</v>
      </c>
      <c r="AB113" s="80">
        <v>1722350760.0699999</v>
      </c>
      <c r="AC113" s="71">
        <v>3640.86</v>
      </c>
      <c r="AD113" s="26">
        <f t="shared" ref="AD113:AD134" si="123">((AB113-X113)/X113)</f>
        <v>1.5665848241163835E-2</v>
      </c>
      <c r="AE113" s="26">
        <f t="shared" ref="AE113:AE134" si="124">((AC113-Y113)/Y113)</f>
        <v>1.9428974623894455E-2</v>
      </c>
      <c r="AF113" s="80">
        <v>1732974493.45</v>
      </c>
      <c r="AG113" s="71">
        <v>3664.58</v>
      </c>
      <c r="AH113" s="26">
        <f t="shared" ref="AH113:AH134" si="125">((AF113-AB113)/AB113)</f>
        <v>6.1681590221310924E-3</v>
      </c>
      <c r="AI113" s="26">
        <f t="shared" ref="AI113:AI134" si="126">((AG113-AC113)/AC113)</f>
        <v>6.514944271408348E-3</v>
      </c>
      <c r="AJ113" s="27">
        <f t="shared" si="54"/>
        <v>2.8958898989429821E-3</v>
      </c>
      <c r="AK113" s="27">
        <f t="shared" si="55"/>
        <v>3.4416872706299687E-3</v>
      </c>
      <c r="AL113" s="28">
        <f t="shared" si="56"/>
        <v>2.5785070322093422E-2</v>
      </c>
      <c r="AM113" s="28">
        <f t="shared" si="57"/>
        <v>2.8968863455766138E-2</v>
      </c>
      <c r="AN113" s="29">
        <f t="shared" si="58"/>
        <v>1.195086723995973E-2</v>
      </c>
      <c r="AO113" s="87">
        <f t="shared" si="59"/>
        <v>1.1797236130380544E-2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198616232.78999999</v>
      </c>
      <c r="C114" s="71">
        <v>148.03</v>
      </c>
      <c r="D114" s="80">
        <v>197764402.09</v>
      </c>
      <c r="E114" s="71">
        <v>147.12</v>
      </c>
      <c r="F114" s="26">
        <f t="shared" si="111"/>
        <v>-4.2888271921894816E-3</v>
      </c>
      <c r="G114" s="26">
        <f t="shared" si="112"/>
        <v>-6.1474025535364222E-3</v>
      </c>
      <c r="H114" s="80">
        <v>195059487.65000001</v>
      </c>
      <c r="I114" s="71">
        <v>147.94</v>
      </c>
      <c r="J114" s="26">
        <f t="shared" si="113"/>
        <v>-1.367745869031084E-2</v>
      </c>
      <c r="K114" s="26">
        <f t="shared" si="114"/>
        <v>5.573681348558953E-3</v>
      </c>
      <c r="L114" s="80">
        <v>193204654.22999999</v>
      </c>
      <c r="M114" s="71">
        <v>147.12</v>
      </c>
      <c r="N114" s="26">
        <f t="shared" si="115"/>
        <v>-9.5090653746009498E-3</v>
      </c>
      <c r="O114" s="26">
        <f t="shared" si="116"/>
        <v>-5.5427876166012791E-3</v>
      </c>
      <c r="P114" s="80">
        <v>189880367.28999999</v>
      </c>
      <c r="Q114" s="71">
        <v>145.69</v>
      </c>
      <c r="R114" s="26">
        <f t="shared" si="117"/>
        <v>-1.7206039643551281E-2</v>
      </c>
      <c r="S114" s="26">
        <f t="shared" si="118"/>
        <v>-9.7199564980968382E-3</v>
      </c>
      <c r="T114" s="80">
        <v>189442686.41</v>
      </c>
      <c r="U114" s="71">
        <v>145.31</v>
      </c>
      <c r="V114" s="26">
        <f t="shared" si="119"/>
        <v>-2.305034934609828E-3</v>
      </c>
      <c r="W114" s="26">
        <f t="shared" si="120"/>
        <v>-2.608277850229909E-3</v>
      </c>
      <c r="X114" s="80">
        <v>189298690.31999999</v>
      </c>
      <c r="Y114" s="71">
        <v>143.54</v>
      </c>
      <c r="Z114" s="26">
        <f t="shared" si="121"/>
        <v>-7.6010371647898328E-4</v>
      </c>
      <c r="AA114" s="26">
        <f t="shared" si="122"/>
        <v>-1.2180854724382425E-2</v>
      </c>
      <c r="AB114" s="80">
        <v>193892175.91</v>
      </c>
      <c r="AC114" s="71">
        <v>147.01</v>
      </c>
      <c r="AD114" s="26">
        <f t="shared" si="123"/>
        <v>2.4265807556486236E-2</v>
      </c>
      <c r="AE114" s="26">
        <f t="shared" si="124"/>
        <v>2.417444614741535E-2</v>
      </c>
      <c r="AF114" s="80">
        <v>198948265.66999999</v>
      </c>
      <c r="AG114" s="71">
        <v>152.63</v>
      </c>
      <c r="AH114" s="26">
        <f t="shared" si="125"/>
        <v>2.6076811693252148E-2</v>
      </c>
      <c r="AI114" s="26">
        <f t="shared" si="126"/>
        <v>3.8228691925719371E-2</v>
      </c>
      <c r="AJ114" s="27">
        <f t="shared" si="54"/>
        <v>3.2451121224962671E-4</v>
      </c>
      <c r="AK114" s="27">
        <f t="shared" si="55"/>
        <v>3.9721925223558507E-3</v>
      </c>
      <c r="AL114" s="28">
        <f t="shared" si="56"/>
        <v>5.9862319380472855E-3</v>
      </c>
      <c r="AM114" s="28">
        <f t="shared" si="57"/>
        <v>3.7452419793365894E-2</v>
      </c>
      <c r="AN114" s="29">
        <f t="shared" si="58"/>
        <v>1.6326206135149905E-2</v>
      </c>
      <c r="AO114" s="87">
        <f t="shared" si="59"/>
        <v>1.800334528988282E-2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939053341.99000001</v>
      </c>
      <c r="C115" s="71">
        <v>1.4326000000000001</v>
      </c>
      <c r="D115" s="71">
        <v>934844190.11000001</v>
      </c>
      <c r="E115" s="71">
        <v>1.4326000000000001</v>
      </c>
      <c r="F115" s="26">
        <f t="shared" si="111"/>
        <v>-4.4823352325014335E-3</v>
      </c>
      <c r="G115" s="26">
        <f t="shared" si="112"/>
        <v>0</v>
      </c>
      <c r="H115" s="71">
        <v>956903887.98000002</v>
      </c>
      <c r="I115" s="71">
        <v>1.4599</v>
      </c>
      <c r="J115" s="26">
        <f t="shared" si="113"/>
        <v>2.3597192027694277E-2</v>
      </c>
      <c r="K115" s="26">
        <f t="shared" si="114"/>
        <v>1.905626134301262E-2</v>
      </c>
      <c r="L115" s="71">
        <v>959906075.61000001</v>
      </c>
      <c r="M115" s="71">
        <v>1.4643999999999999</v>
      </c>
      <c r="N115" s="26">
        <f t="shared" si="115"/>
        <v>3.1373972534875345E-3</v>
      </c>
      <c r="O115" s="26">
        <f t="shared" si="116"/>
        <v>3.0824029043084789E-3</v>
      </c>
      <c r="P115" s="71">
        <v>949539618.65999997</v>
      </c>
      <c r="Q115" s="71">
        <v>1.4484999999999999</v>
      </c>
      <c r="R115" s="26">
        <f t="shared" si="117"/>
        <v>-1.0799449251753494E-2</v>
      </c>
      <c r="S115" s="26">
        <f t="shared" si="118"/>
        <v>-1.0857689155968332E-2</v>
      </c>
      <c r="T115" s="71">
        <v>938425736.05999994</v>
      </c>
      <c r="U115" s="71">
        <v>1.4315</v>
      </c>
      <c r="V115" s="26">
        <f t="shared" si="119"/>
        <v>-1.1704495927915098E-2</v>
      </c>
      <c r="W115" s="26">
        <f t="shared" si="120"/>
        <v>-1.1736278909216365E-2</v>
      </c>
      <c r="X115" s="71">
        <v>936570818.21000004</v>
      </c>
      <c r="Y115" s="71">
        <v>1.4285000000000001</v>
      </c>
      <c r="Z115" s="26">
        <f t="shared" si="121"/>
        <v>-1.976627215902897E-3</v>
      </c>
      <c r="AA115" s="26">
        <f t="shared" si="122"/>
        <v>-2.095703807195174E-3</v>
      </c>
      <c r="AB115" s="71">
        <v>947913257.94000006</v>
      </c>
      <c r="AC115" s="71">
        <v>1.4458</v>
      </c>
      <c r="AD115" s="26">
        <f t="shared" si="123"/>
        <v>1.2110605529732393E-2</v>
      </c>
      <c r="AE115" s="26">
        <f t="shared" si="124"/>
        <v>1.2110605530276423E-2</v>
      </c>
      <c r="AF115" s="71">
        <v>949900568.55999994</v>
      </c>
      <c r="AG115" s="71">
        <v>1.4489000000000001</v>
      </c>
      <c r="AH115" s="26">
        <f t="shared" si="125"/>
        <v>2.0965110503029551E-3</v>
      </c>
      <c r="AI115" s="26">
        <f t="shared" si="126"/>
        <v>2.1441416516808014E-3</v>
      </c>
      <c r="AJ115" s="27">
        <f t="shared" si="54"/>
        <v>1.4973497791430294E-3</v>
      </c>
      <c r="AK115" s="27">
        <f t="shared" si="55"/>
        <v>1.4629674446123067E-3</v>
      </c>
      <c r="AL115" s="28">
        <f t="shared" si="56"/>
        <v>1.6105762446069535E-2</v>
      </c>
      <c r="AM115" s="28">
        <f t="shared" si="57"/>
        <v>1.1377914281725521E-2</v>
      </c>
      <c r="AN115" s="29">
        <f t="shared" si="58"/>
        <v>1.1816562954871263E-2</v>
      </c>
      <c r="AO115" s="87">
        <f t="shared" si="59"/>
        <v>1.046631231760942E-2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4753099631.0900002</v>
      </c>
      <c r="C116" s="71">
        <v>490.07319999999999</v>
      </c>
      <c r="D116" s="71">
        <v>4763975152.8500004</v>
      </c>
      <c r="E116" s="71">
        <v>491.03949999999998</v>
      </c>
      <c r="F116" s="26">
        <f t="shared" si="111"/>
        <v>2.2880904260587126E-3</v>
      </c>
      <c r="G116" s="26">
        <f t="shared" si="112"/>
        <v>1.9717462615788618E-3</v>
      </c>
      <c r="H116" s="71">
        <v>4823789177.5299997</v>
      </c>
      <c r="I116" s="71">
        <v>497.95530000000002</v>
      </c>
      <c r="J116" s="26">
        <f t="shared" si="113"/>
        <v>1.2555486282126433E-2</v>
      </c>
      <c r="K116" s="26">
        <f t="shared" si="114"/>
        <v>1.4083999352394353E-2</v>
      </c>
      <c r="L116" s="71">
        <v>4815599639.6499996</v>
      </c>
      <c r="M116" s="71">
        <v>497.3723</v>
      </c>
      <c r="N116" s="26">
        <f t="shared" si="115"/>
        <v>-1.6977395940411997E-3</v>
      </c>
      <c r="O116" s="26">
        <f t="shared" si="116"/>
        <v>-1.1707878197099756E-3</v>
      </c>
      <c r="P116" s="71">
        <v>4754990063.9700003</v>
      </c>
      <c r="Q116" s="71">
        <v>491.47620000000001</v>
      </c>
      <c r="R116" s="26">
        <f t="shared" si="117"/>
        <v>-1.2586091082190647E-2</v>
      </c>
      <c r="S116" s="26">
        <f t="shared" si="118"/>
        <v>-1.1854500140035924E-2</v>
      </c>
      <c r="T116" s="71">
        <v>4736345461.9200001</v>
      </c>
      <c r="U116" s="71">
        <v>491.52350000000001</v>
      </c>
      <c r="V116" s="26">
        <f t="shared" si="119"/>
        <v>-3.9210601492684471E-3</v>
      </c>
      <c r="W116" s="26">
        <f t="shared" si="120"/>
        <v>9.6240672488325985E-5</v>
      </c>
      <c r="X116" s="71">
        <v>4715803134.6300001</v>
      </c>
      <c r="Y116" s="71">
        <v>490.05669999999998</v>
      </c>
      <c r="Z116" s="26">
        <f t="shared" si="121"/>
        <v>-4.3371682777701348E-3</v>
      </c>
      <c r="AA116" s="26">
        <f t="shared" si="122"/>
        <v>-2.9841909898510135E-3</v>
      </c>
      <c r="AB116" s="71">
        <v>4776692775.7700005</v>
      </c>
      <c r="AC116" s="71">
        <v>496.5453</v>
      </c>
      <c r="AD116" s="26">
        <f t="shared" si="123"/>
        <v>1.2911828463080598E-2</v>
      </c>
      <c r="AE116" s="26">
        <f t="shared" si="124"/>
        <v>1.3240508700319819E-2</v>
      </c>
      <c r="AF116" s="71">
        <v>4745346335.0799999</v>
      </c>
      <c r="AG116" s="71">
        <v>501.4221</v>
      </c>
      <c r="AH116" s="26">
        <f t="shared" si="125"/>
        <v>-6.5623732070454336E-3</v>
      </c>
      <c r="AI116" s="26">
        <f t="shared" si="126"/>
        <v>9.8214603984772449E-3</v>
      </c>
      <c r="AJ116" s="27">
        <f t="shared" si="54"/>
        <v>-1.6862839238126494E-4</v>
      </c>
      <c r="AK116" s="27">
        <f t="shared" si="55"/>
        <v>2.9005595544577116E-3</v>
      </c>
      <c r="AL116" s="28">
        <f t="shared" si="56"/>
        <v>-3.9103515808339082E-3</v>
      </c>
      <c r="AM116" s="28">
        <f t="shared" si="57"/>
        <v>2.1144123843397578E-2</v>
      </c>
      <c r="AN116" s="29">
        <f t="shared" si="58"/>
        <v>9.0071869359303978E-3</v>
      </c>
      <c r="AO116" s="87">
        <f t="shared" si="59"/>
        <v>8.9245054770445802E-3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2488877242.1999998</v>
      </c>
      <c r="C117" s="71">
        <v>13.5221</v>
      </c>
      <c r="D117" s="71">
        <v>2477957988.46</v>
      </c>
      <c r="E117" s="71">
        <v>13.4826</v>
      </c>
      <c r="F117" s="26">
        <f t="shared" si="111"/>
        <v>-4.3872206932744845E-3</v>
      </c>
      <c r="G117" s="26">
        <f t="shared" si="112"/>
        <v>-2.9211439051626828E-3</v>
      </c>
      <c r="H117" s="71">
        <v>2510349045.0100002</v>
      </c>
      <c r="I117" s="71">
        <v>13.6028</v>
      </c>
      <c r="J117" s="26">
        <f t="shared" si="113"/>
        <v>1.3071673006906209E-2</v>
      </c>
      <c r="K117" s="26">
        <f t="shared" si="114"/>
        <v>8.9151943987065205E-3</v>
      </c>
      <c r="L117" s="71">
        <v>2509588047.5999999</v>
      </c>
      <c r="M117" s="71">
        <v>13.6351</v>
      </c>
      <c r="N117" s="26">
        <f t="shared" si="115"/>
        <v>-3.031440633775662E-4</v>
      </c>
      <c r="O117" s="26">
        <f t="shared" si="116"/>
        <v>2.3745111300614084E-3</v>
      </c>
      <c r="P117" s="71">
        <v>2502427590.5</v>
      </c>
      <c r="Q117" s="71">
        <v>13.5991</v>
      </c>
      <c r="R117" s="26">
        <f t="shared" si="117"/>
        <v>-2.8532400394748777E-3</v>
      </c>
      <c r="S117" s="26">
        <f t="shared" si="118"/>
        <v>-2.6402446626720443E-3</v>
      </c>
      <c r="T117" s="71">
        <v>2484592858.71</v>
      </c>
      <c r="U117" s="71">
        <v>13.5871</v>
      </c>
      <c r="V117" s="26">
        <f t="shared" si="119"/>
        <v>-7.1269721680284363E-3</v>
      </c>
      <c r="W117" s="26">
        <f t="shared" si="120"/>
        <v>-8.8241133604433054E-4</v>
      </c>
      <c r="X117" s="71">
        <v>2491819975.3099999</v>
      </c>
      <c r="Y117" s="71">
        <v>13.568899999999999</v>
      </c>
      <c r="Z117" s="26">
        <f t="shared" si="121"/>
        <v>2.9087729905785133E-3</v>
      </c>
      <c r="AA117" s="26">
        <f t="shared" si="122"/>
        <v>-1.3395058548181891E-3</v>
      </c>
      <c r="AB117" s="71">
        <v>2530792177.5999999</v>
      </c>
      <c r="AC117" s="71">
        <v>13.8239</v>
      </c>
      <c r="AD117" s="26">
        <f t="shared" si="123"/>
        <v>1.5640055331505857E-2</v>
      </c>
      <c r="AE117" s="26">
        <f t="shared" si="124"/>
        <v>1.8792975112205176E-2</v>
      </c>
      <c r="AF117" s="71">
        <v>2536854878.23</v>
      </c>
      <c r="AG117" s="71">
        <v>13.811299999999999</v>
      </c>
      <c r="AH117" s="26">
        <f t="shared" si="125"/>
        <v>2.3955742726174747E-3</v>
      </c>
      <c r="AI117" s="26">
        <f t="shared" si="126"/>
        <v>-9.1146492668500441E-4</v>
      </c>
      <c r="AJ117" s="27">
        <f t="shared" si="54"/>
        <v>2.4181873296815863E-3</v>
      </c>
      <c r="AK117" s="27">
        <f t="shared" si="55"/>
        <v>2.6734887444488566E-3</v>
      </c>
      <c r="AL117" s="28">
        <f t="shared" si="56"/>
        <v>2.3768316510726313E-2</v>
      </c>
      <c r="AM117" s="28">
        <f t="shared" si="57"/>
        <v>2.4379570705946891E-2</v>
      </c>
      <c r="AN117" s="29">
        <f t="shared" si="58"/>
        <v>8.1167637413327824E-3</v>
      </c>
      <c r="AO117" s="87">
        <f t="shared" si="59"/>
        <v>7.5594995952586036E-3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4310434963.6099997</v>
      </c>
      <c r="C118" s="71">
        <v>184.37</v>
      </c>
      <c r="D118" s="71">
        <v>4310434963.6099997</v>
      </c>
      <c r="E118" s="71">
        <v>184.83</v>
      </c>
      <c r="F118" s="26">
        <f t="shared" si="111"/>
        <v>0</v>
      </c>
      <c r="G118" s="26">
        <f t="shared" si="112"/>
        <v>2.4949829147909528E-3</v>
      </c>
      <c r="H118" s="71">
        <v>4310434963.6099997</v>
      </c>
      <c r="I118" s="71">
        <v>187.39</v>
      </c>
      <c r="J118" s="26">
        <f t="shared" si="113"/>
        <v>0</v>
      </c>
      <c r="K118" s="26">
        <f t="shared" si="114"/>
        <v>1.3850565384407151E-2</v>
      </c>
      <c r="L118" s="71">
        <v>4310434963.6099997</v>
      </c>
      <c r="M118" s="71">
        <v>187.89</v>
      </c>
      <c r="N118" s="26">
        <f t="shared" si="115"/>
        <v>0</v>
      </c>
      <c r="O118" s="26">
        <f t="shared" si="116"/>
        <v>2.6682320294572816E-3</v>
      </c>
      <c r="P118" s="71">
        <v>4310434963.6099997</v>
      </c>
      <c r="Q118" s="71">
        <v>187.3</v>
      </c>
      <c r="R118" s="26">
        <f t="shared" si="117"/>
        <v>0</v>
      </c>
      <c r="S118" s="26">
        <f t="shared" si="118"/>
        <v>-3.1401351854807337E-3</v>
      </c>
      <c r="T118" s="71">
        <v>4370995396.0900002</v>
      </c>
      <c r="U118" s="71">
        <v>186.74</v>
      </c>
      <c r="V118" s="26">
        <f t="shared" si="119"/>
        <v>1.4049726533695567E-2</v>
      </c>
      <c r="W118" s="26">
        <f t="shared" si="120"/>
        <v>-2.9898558462359971E-3</v>
      </c>
      <c r="X118" s="71">
        <v>4384145003.3000002</v>
      </c>
      <c r="Y118" s="71">
        <v>187.33</v>
      </c>
      <c r="Z118" s="26">
        <f t="shared" si="121"/>
        <v>3.00837818812685E-3</v>
      </c>
      <c r="AA118" s="26">
        <f t="shared" si="122"/>
        <v>3.1594730641533865E-3</v>
      </c>
      <c r="AB118" s="71">
        <v>4463585675.6800003</v>
      </c>
      <c r="AC118" s="71">
        <v>190.79</v>
      </c>
      <c r="AD118" s="26">
        <f t="shared" si="123"/>
        <v>1.8119991998486396E-2</v>
      </c>
      <c r="AE118" s="26">
        <f t="shared" si="124"/>
        <v>1.8470079538781718E-2</v>
      </c>
      <c r="AF118" s="71">
        <v>4481266575.0900002</v>
      </c>
      <c r="AG118" s="71">
        <v>191.54</v>
      </c>
      <c r="AH118" s="26">
        <f t="shared" si="125"/>
        <v>3.9611426092557907E-3</v>
      </c>
      <c r="AI118" s="26">
        <f t="shared" si="126"/>
        <v>3.9310236385554798E-3</v>
      </c>
      <c r="AJ118" s="27">
        <f t="shared" si="54"/>
        <v>4.8924049161955764E-3</v>
      </c>
      <c r="AK118" s="27">
        <f t="shared" si="55"/>
        <v>4.805545692303655E-3</v>
      </c>
      <c r="AL118" s="28">
        <f t="shared" si="56"/>
        <v>3.96321050943148E-2</v>
      </c>
      <c r="AM118" s="28">
        <f t="shared" si="57"/>
        <v>3.6303630363036188E-2</v>
      </c>
      <c r="AN118" s="29">
        <f t="shared" si="58"/>
        <v>7.1612539691870633E-3</v>
      </c>
      <c r="AO118" s="87">
        <f t="shared" si="59"/>
        <v>7.6140391964223736E-3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4902546871.5900002</v>
      </c>
      <c r="C119" s="71">
        <v>180.2013</v>
      </c>
      <c r="D119" s="71">
        <v>4948401770.7799997</v>
      </c>
      <c r="E119" s="71">
        <v>181.89619999999999</v>
      </c>
      <c r="F119" s="26">
        <f t="shared" si="111"/>
        <v>9.3532811395901777E-3</v>
      </c>
      <c r="G119" s="26">
        <f t="shared" si="112"/>
        <v>9.4055925234723045E-3</v>
      </c>
      <c r="H119" s="71">
        <v>5043638979.2700005</v>
      </c>
      <c r="I119" s="71">
        <v>185.36590000000001</v>
      </c>
      <c r="J119" s="26">
        <f t="shared" si="113"/>
        <v>1.92460541608344E-2</v>
      </c>
      <c r="K119" s="26">
        <f t="shared" si="114"/>
        <v>1.9075164846764348E-2</v>
      </c>
      <c r="L119" s="71">
        <v>5039673291.7200003</v>
      </c>
      <c r="M119" s="71">
        <v>185.22569999999999</v>
      </c>
      <c r="N119" s="26">
        <f t="shared" si="115"/>
        <v>-7.8627506177576789E-4</v>
      </c>
      <c r="O119" s="26">
        <f t="shared" si="116"/>
        <v>-7.5634191617779433E-4</v>
      </c>
      <c r="P119" s="71">
        <v>5057286359.0500002</v>
      </c>
      <c r="Q119" s="71">
        <v>185.8621</v>
      </c>
      <c r="R119" s="26">
        <f t="shared" si="117"/>
        <v>3.4948827653049556E-3</v>
      </c>
      <c r="S119" s="26">
        <f t="shared" si="118"/>
        <v>3.4358083138571428E-3</v>
      </c>
      <c r="T119" s="71">
        <v>4984350383.71</v>
      </c>
      <c r="U119" s="71">
        <v>183.14449999999999</v>
      </c>
      <c r="V119" s="26">
        <f t="shared" si="119"/>
        <v>-1.442195876638099E-2</v>
      </c>
      <c r="W119" s="26">
        <f t="shared" si="120"/>
        <v>-1.4621593105856463E-2</v>
      </c>
      <c r="X119" s="71">
        <v>5017235857.4399996</v>
      </c>
      <c r="Y119" s="71">
        <v>184.3571</v>
      </c>
      <c r="Z119" s="26">
        <f t="shared" si="121"/>
        <v>6.5977451820957069E-3</v>
      </c>
      <c r="AA119" s="26">
        <f t="shared" si="122"/>
        <v>6.6210014496750329E-3</v>
      </c>
      <c r="AB119" s="71">
        <v>5132734468.04</v>
      </c>
      <c r="AC119" s="71">
        <v>188.61850000000001</v>
      </c>
      <c r="AD119" s="26">
        <f t="shared" si="123"/>
        <v>2.3020366967346943E-2</v>
      </c>
      <c r="AE119" s="26">
        <f t="shared" si="124"/>
        <v>2.3114922072434471E-2</v>
      </c>
      <c r="AF119" s="71">
        <v>5179963983.0600004</v>
      </c>
      <c r="AG119" s="71">
        <v>190.3553</v>
      </c>
      <c r="AH119" s="26">
        <f t="shared" si="125"/>
        <v>9.201628355038528E-3</v>
      </c>
      <c r="AI119" s="26">
        <f t="shared" si="126"/>
        <v>9.2080045170542021E-3</v>
      </c>
      <c r="AJ119" s="27">
        <f t="shared" si="54"/>
        <v>6.9632155927567448E-3</v>
      </c>
      <c r="AK119" s="27">
        <f t="shared" si="55"/>
        <v>6.9353198376529059E-3</v>
      </c>
      <c r="AL119" s="28">
        <f t="shared" si="56"/>
        <v>4.6795353935761834E-2</v>
      </c>
      <c r="AM119" s="28">
        <f t="shared" si="57"/>
        <v>4.6505094663879767E-2</v>
      </c>
      <c r="AN119" s="29">
        <f t="shared" si="58"/>
        <v>1.1643307872930534E-2</v>
      </c>
      <c r="AO119" s="87">
        <f t="shared" si="59"/>
        <v>1.1690229383420224E-2</v>
      </c>
      <c r="AP119" s="33"/>
      <c r="AQ119" s="417" t="s">
        <v>93</v>
      </c>
      <c r="AR119" s="417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2229061451.0700002</v>
      </c>
      <c r="C120" s="71">
        <v>4070.16</v>
      </c>
      <c r="D120" s="71">
        <v>2211322762.5599999</v>
      </c>
      <c r="E120" s="71">
        <v>4037.77</v>
      </c>
      <c r="F120" s="26">
        <f t="shared" si="111"/>
        <v>-7.957918119074401E-3</v>
      </c>
      <c r="G120" s="26">
        <f t="shared" si="112"/>
        <v>-7.9579181162410997E-3</v>
      </c>
      <c r="H120" s="71">
        <v>2234834224.0999999</v>
      </c>
      <c r="I120" s="71">
        <v>4080.24</v>
      </c>
      <c r="J120" s="26">
        <f t="shared" si="113"/>
        <v>1.0632306571466419E-2</v>
      </c>
      <c r="K120" s="26">
        <f t="shared" si="114"/>
        <v>1.0518182065843226E-2</v>
      </c>
      <c r="L120" s="71">
        <v>2232266150.9499998</v>
      </c>
      <c r="M120" s="71">
        <v>4090.79</v>
      </c>
      <c r="N120" s="26">
        <f t="shared" si="115"/>
        <v>-1.149111250537742E-3</v>
      </c>
      <c r="O120" s="26">
        <f t="shared" si="116"/>
        <v>2.5856322177127281E-3</v>
      </c>
      <c r="P120" s="71">
        <v>2217216270.5</v>
      </c>
      <c r="Q120" s="71">
        <v>4063.21</v>
      </c>
      <c r="R120" s="26">
        <f t="shared" si="117"/>
        <v>-6.7419740444457912E-3</v>
      </c>
      <c r="S120" s="26">
        <f t="shared" si="118"/>
        <v>-6.7419740441332669E-3</v>
      </c>
      <c r="T120" s="71">
        <v>2212818649.3499999</v>
      </c>
      <c r="U120" s="71">
        <v>4049.97</v>
      </c>
      <c r="V120" s="26">
        <f t="shared" si="119"/>
        <v>-1.9833974739001878E-3</v>
      </c>
      <c r="W120" s="26">
        <f t="shared" si="120"/>
        <v>-3.2585074362388939E-3</v>
      </c>
      <c r="X120" s="71">
        <v>2213561665.6100001</v>
      </c>
      <c r="Y120" s="71">
        <v>4051.11</v>
      </c>
      <c r="Z120" s="26">
        <f t="shared" si="121"/>
        <v>3.3577819864202824E-4</v>
      </c>
      <c r="AA120" s="26">
        <f t="shared" si="122"/>
        <v>2.8148356654501822E-4</v>
      </c>
      <c r="AB120" s="71">
        <v>2249906761.7199998</v>
      </c>
      <c r="AC120" s="71">
        <v>4118.5600000000004</v>
      </c>
      <c r="AD120" s="26">
        <f t="shared" si="123"/>
        <v>1.6419283309183932E-2</v>
      </c>
      <c r="AE120" s="26">
        <f t="shared" si="124"/>
        <v>1.6649757720723524E-2</v>
      </c>
      <c r="AF120" s="71">
        <v>2268822964.9699998</v>
      </c>
      <c r="AG120" s="71">
        <v>4153.1899999999996</v>
      </c>
      <c r="AH120" s="26">
        <f t="shared" si="125"/>
        <v>8.4075498468829946E-3</v>
      </c>
      <c r="AI120" s="26">
        <f t="shared" si="126"/>
        <v>8.4082786216539748E-3</v>
      </c>
      <c r="AJ120" s="27">
        <f t="shared" si="54"/>
        <v>2.2453146297771566E-3</v>
      </c>
      <c r="AK120" s="27">
        <f t="shared" si="55"/>
        <v>2.560616824483151E-3</v>
      </c>
      <c r="AL120" s="28">
        <f t="shared" si="56"/>
        <v>2.6002627650534887E-2</v>
      </c>
      <c r="AM120" s="28">
        <f t="shared" si="57"/>
        <v>2.8585085331754811E-2</v>
      </c>
      <c r="AN120" s="29">
        <f t="shared" si="58"/>
        <v>8.6779189700998214E-3</v>
      </c>
      <c r="AO120" s="87">
        <f t="shared" si="59"/>
        <v>8.7199028481307443E-3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1915361081.3643999</v>
      </c>
      <c r="C121" s="71">
        <v>1.2850999999999999</v>
      </c>
      <c r="D121" s="71">
        <v>1901516005.3171585</v>
      </c>
      <c r="E121" s="71">
        <v>1.2760872315951022</v>
      </c>
      <c r="F121" s="26">
        <f t="shared" si="111"/>
        <v>-7.2284417710831656E-3</v>
      </c>
      <c r="G121" s="26">
        <f t="shared" si="112"/>
        <v>-7.0132817717669686E-3</v>
      </c>
      <c r="H121" s="71">
        <v>1896524742.0178165</v>
      </c>
      <c r="I121" s="71">
        <v>1.2738187561860792</v>
      </c>
      <c r="J121" s="26">
        <f t="shared" si="113"/>
        <v>-2.6248862935599705E-3</v>
      </c>
      <c r="K121" s="26">
        <f t="shared" si="114"/>
        <v>-1.7776805165485372E-3</v>
      </c>
      <c r="L121" s="71">
        <v>1894097771.9100001</v>
      </c>
      <c r="M121" s="71">
        <v>1.2525999999999999</v>
      </c>
      <c r="N121" s="26">
        <f t="shared" si="115"/>
        <v>-1.2796933538732911E-3</v>
      </c>
      <c r="O121" s="26">
        <f t="shared" si="116"/>
        <v>-1.6657594405039233E-2</v>
      </c>
      <c r="P121" s="71">
        <v>1920698146.0999999</v>
      </c>
      <c r="Q121" s="71">
        <v>1.2841</v>
      </c>
      <c r="R121" s="26">
        <f t="shared" si="117"/>
        <v>1.4043823177710682E-2</v>
      </c>
      <c r="S121" s="26">
        <f t="shared" si="118"/>
        <v>2.5147692798978192E-2</v>
      </c>
      <c r="T121" s="71">
        <v>1891431335.8599999</v>
      </c>
      <c r="U121" s="71">
        <v>1.2645</v>
      </c>
      <c r="V121" s="26">
        <f t="shared" si="119"/>
        <v>-1.5237589675101531E-2</v>
      </c>
      <c r="W121" s="26">
        <f t="shared" si="120"/>
        <v>-1.5263608753212414E-2</v>
      </c>
      <c r="X121" s="71">
        <v>1890315283.6500001</v>
      </c>
      <c r="Y121" s="71">
        <v>1.2605999999999999</v>
      </c>
      <c r="Z121" s="26">
        <f t="shared" si="121"/>
        <v>-5.9005695255247043E-4</v>
      </c>
      <c r="AA121" s="26">
        <f t="shared" si="122"/>
        <v>-3.0842230130486473E-3</v>
      </c>
      <c r="AB121" s="71">
        <v>1890315283.6500001</v>
      </c>
      <c r="AC121" s="71">
        <v>1.2605999999999999</v>
      </c>
      <c r="AD121" s="26">
        <f t="shared" si="123"/>
        <v>0</v>
      </c>
      <c r="AE121" s="26">
        <f t="shared" si="124"/>
        <v>0</v>
      </c>
      <c r="AF121" s="71">
        <v>1946551211.5</v>
      </c>
      <c r="AG121" s="71">
        <v>1.3022</v>
      </c>
      <c r="AH121" s="26">
        <f t="shared" si="125"/>
        <v>2.9749496465697637E-2</v>
      </c>
      <c r="AI121" s="26">
        <f t="shared" si="126"/>
        <v>3.300015865460898E-2</v>
      </c>
      <c r="AJ121" s="27">
        <f t="shared" si="54"/>
        <v>2.104081449654736E-3</v>
      </c>
      <c r="AK121" s="27">
        <f t="shared" si="55"/>
        <v>1.7939328742464216E-3</v>
      </c>
      <c r="AL121" s="28">
        <f t="shared" si="56"/>
        <v>2.3683842816421632E-2</v>
      </c>
      <c r="AM121" s="28">
        <f t="shared" si="57"/>
        <v>2.0463153112391091E-2</v>
      </c>
      <c r="AN121" s="29">
        <f t="shared" si="58"/>
        <v>1.3836569348346088E-2</v>
      </c>
      <c r="AO121" s="87">
        <f t="shared" si="59"/>
        <v>1.7999933600829906E-2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1188575715.3099999</v>
      </c>
      <c r="C122" s="71">
        <v>552.20000000000005</v>
      </c>
      <c r="D122" s="80">
        <v>1203688872.0799999</v>
      </c>
      <c r="E122" s="71">
        <v>552.20000000000005</v>
      </c>
      <c r="F122" s="26">
        <f t="shared" si="111"/>
        <v>1.2715350461336174E-2</v>
      </c>
      <c r="G122" s="26">
        <f t="shared" si="112"/>
        <v>0</v>
      </c>
      <c r="H122" s="80">
        <v>1200710520.54</v>
      </c>
      <c r="I122" s="71">
        <v>552.20000000000005</v>
      </c>
      <c r="J122" s="26">
        <f t="shared" si="113"/>
        <v>-2.4743533059779039E-3</v>
      </c>
      <c r="K122" s="26">
        <f t="shared" si="114"/>
        <v>0</v>
      </c>
      <c r="L122" s="80">
        <v>1191918197.0599999</v>
      </c>
      <c r="M122" s="71">
        <v>552.20000000000005</v>
      </c>
      <c r="N122" s="26">
        <f t="shared" si="115"/>
        <v>-7.3226005182713107E-3</v>
      </c>
      <c r="O122" s="26">
        <f t="shared" si="116"/>
        <v>0</v>
      </c>
      <c r="P122" s="80">
        <v>1194141154.1199999</v>
      </c>
      <c r="Q122" s="71">
        <v>552.20000000000005</v>
      </c>
      <c r="R122" s="26">
        <f t="shared" si="117"/>
        <v>1.8650248527819408E-3</v>
      </c>
      <c r="S122" s="26">
        <f t="shared" si="118"/>
        <v>0</v>
      </c>
      <c r="T122" s="80">
        <v>1196342167.3699999</v>
      </c>
      <c r="U122" s="71">
        <v>552.20000000000005</v>
      </c>
      <c r="V122" s="26">
        <f t="shared" si="119"/>
        <v>1.8431767822473179E-3</v>
      </c>
      <c r="W122" s="26">
        <f t="shared" si="120"/>
        <v>0</v>
      </c>
      <c r="X122" s="80">
        <v>1180299341.76</v>
      </c>
      <c r="Y122" s="71">
        <v>552.20000000000005</v>
      </c>
      <c r="Z122" s="26">
        <f t="shared" si="121"/>
        <v>-1.3409897308282568E-2</v>
      </c>
      <c r="AA122" s="26">
        <f t="shared" si="122"/>
        <v>0</v>
      </c>
      <c r="AB122" s="80">
        <v>1194497522.73</v>
      </c>
      <c r="AC122" s="71">
        <v>552.20000000000005</v>
      </c>
      <c r="AD122" s="26">
        <f t="shared" si="123"/>
        <v>1.2029305166627011E-2</v>
      </c>
      <c r="AE122" s="26">
        <f t="shared" si="124"/>
        <v>0</v>
      </c>
      <c r="AF122" s="80">
        <v>1207516216.6300001</v>
      </c>
      <c r="AG122" s="71">
        <v>552.20000000000005</v>
      </c>
      <c r="AH122" s="26">
        <f t="shared" si="125"/>
        <v>1.0898887316439244E-2</v>
      </c>
      <c r="AI122" s="26">
        <f t="shared" si="126"/>
        <v>0</v>
      </c>
      <c r="AJ122" s="27">
        <f t="shared" si="54"/>
        <v>2.0181116808624883E-3</v>
      </c>
      <c r="AK122" s="27">
        <f t="shared" si="55"/>
        <v>0</v>
      </c>
      <c r="AL122" s="28">
        <f t="shared" si="56"/>
        <v>3.1796792666085364E-3</v>
      </c>
      <c r="AM122" s="28">
        <f t="shared" si="57"/>
        <v>0</v>
      </c>
      <c r="AN122" s="29">
        <f t="shared" si="58"/>
        <v>9.5545930139473278E-3</v>
      </c>
      <c r="AO122" s="87">
        <f t="shared" si="59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2079729648.3099999</v>
      </c>
      <c r="C123" s="71">
        <v>2.97</v>
      </c>
      <c r="D123" s="80">
        <v>2023630811.3800001</v>
      </c>
      <c r="E123" s="71">
        <v>2.91</v>
      </c>
      <c r="F123" s="26">
        <f t="shared" si="111"/>
        <v>-2.6974100684474089E-2</v>
      </c>
      <c r="G123" s="26">
        <f t="shared" si="112"/>
        <v>-2.0202020202020218E-2</v>
      </c>
      <c r="H123" s="80">
        <v>2089224857.4000001</v>
      </c>
      <c r="I123" s="71">
        <v>3</v>
      </c>
      <c r="J123" s="26">
        <f t="shared" si="113"/>
        <v>3.2414038000967482E-2</v>
      </c>
      <c r="K123" s="26">
        <f t="shared" si="114"/>
        <v>3.0927835051546341E-2</v>
      </c>
      <c r="L123" s="80">
        <v>2162487596.4899998</v>
      </c>
      <c r="M123" s="71">
        <v>3</v>
      </c>
      <c r="N123" s="26">
        <f t="shared" si="115"/>
        <v>3.506694783498495E-2</v>
      </c>
      <c r="O123" s="26">
        <f t="shared" si="116"/>
        <v>0</v>
      </c>
      <c r="P123" s="80">
        <v>2149806487.4099998</v>
      </c>
      <c r="Q123" s="71">
        <v>3.09</v>
      </c>
      <c r="R123" s="26">
        <f t="shared" si="117"/>
        <v>-5.864130319444617E-3</v>
      </c>
      <c r="S123" s="26">
        <f t="shared" si="118"/>
        <v>2.9999999999999954E-2</v>
      </c>
      <c r="T123" s="80">
        <v>2095578055.6600001</v>
      </c>
      <c r="U123" s="71">
        <v>3.04</v>
      </c>
      <c r="V123" s="26">
        <f t="shared" si="119"/>
        <v>-2.5224796774770176E-2</v>
      </c>
      <c r="W123" s="26">
        <f t="shared" si="120"/>
        <v>-1.6181229773462726E-2</v>
      </c>
      <c r="X123" s="80">
        <v>2126541228.9000001</v>
      </c>
      <c r="Y123" s="71">
        <v>3.1</v>
      </c>
      <c r="Z123" s="26">
        <f t="shared" si="121"/>
        <v>1.4775480758815348E-2</v>
      </c>
      <c r="AA123" s="26">
        <f t="shared" si="122"/>
        <v>1.9736842105263174E-2</v>
      </c>
      <c r="AB123" s="80">
        <v>2123298691.48</v>
      </c>
      <c r="AC123" s="71">
        <v>3.1</v>
      </c>
      <c r="AD123" s="26">
        <f t="shared" si="123"/>
        <v>-1.5247940533357773E-3</v>
      </c>
      <c r="AE123" s="26">
        <f t="shared" si="124"/>
        <v>0</v>
      </c>
      <c r="AF123" s="80">
        <v>2125449116.48</v>
      </c>
      <c r="AG123" s="71">
        <v>3.1</v>
      </c>
      <c r="AH123" s="26">
        <f t="shared" si="125"/>
        <v>1.0127755499632941E-3</v>
      </c>
      <c r="AI123" s="26">
        <f t="shared" si="126"/>
        <v>0</v>
      </c>
      <c r="AJ123" s="27">
        <f t="shared" si="54"/>
        <v>2.9601775390883018E-3</v>
      </c>
      <c r="AK123" s="27">
        <f t="shared" si="55"/>
        <v>5.5351783976658152E-3</v>
      </c>
      <c r="AL123" s="28">
        <f t="shared" si="56"/>
        <v>5.0314664378215149E-2</v>
      </c>
      <c r="AM123" s="28">
        <f t="shared" si="57"/>
        <v>6.5292096219931248E-2</v>
      </c>
      <c r="AN123" s="29">
        <f t="shared" si="58"/>
        <v>2.3391712600919712E-2</v>
      </c>
      <c r="AO123" s="87">
        <f t="shared" si="59"/>
        <v>1.9533568671598146E-2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166183747.30000001</v>
      </c>
      <c r="C124" s="71">
        <v>1.6556999999999999</v>
      </c>
      <c r="D124" s="71">
        <v>169810412.62</v>
      </c>
      <c r="E124" s="71">
        <v>1.7466999999999999</v>
      </c>
      <c r="F124" s="26">
        <f t="shared" si="111"/>
        <v>2.1823225068171227E-2</v>
      </c>
      <c r="G124" s="26">
        <f t="shared" si="112"/>
        <v>5.4961647641480926E-2</v>
      </c>
      <c r="H124" s="71">
        <v>169810412.62</v>
      </c>
      <c r="I124" s="71">
        <v>1.652296</v>
      </c>
      <c r="J124" s="26">
        <f t="shared" si="113"/>
        <v>0</v>
      </c>
      <c r="K124" s="26">
        <f t="shared" si="114"/>
        <v>-5.4047060170607397E-2</v>
      </c>
      <c r="L124" s="71">
        <v>165384781.34999999</v>
      </c>
      <c r="M124" s="71">
        <v>1.676857</v>
      </c>
      <c r="N124" s="26">
        <f t="shared" si="115"/>
        <v>-2.6062190190325036E-2</v>
      </c>
      <c r="O124" s="26">
        <f t="shared" si="116"/>
        <v>1.4864769992785829E-2</v>
      </c>
      <c r="P124" s="71">
        <v>161498433.49000001</v>
      </c>
      <c r="Q124" s="71">
        <v>1.6631</v>
      </c>
      <c r="R124" s="26">
        <f t="shared" si="117"/>
        <v>-2.3498823944238231E-2</v>
      </c>
      <c r="S124" s="26">
        <f t="shared" si="118"/>
        <v>-8.2040388655681539E-3</v>
      </c>
      <c r="T124" s="71">
        <v>153586482.25999999</v>
      </c>
      <c r="U124" s="71">
        <v>1.5831999999999999</v>
      </c>
      <c r="V124" s="26">
        <f t="shared" si="119"/>
        <v>-4.8990885292332739E-2</v>
      </c>
      <c r="W124" s="26">
        <f t="shared" si="120"/>
        <v>-4.804281161686013E-2</v>
      </c>
      <c r="X124" s="71">
        <v>157091871.63999999</v>
      </c>
      <c r="Y124" s="71">
        <v>1.6129</v>
      </c>
      <c r="Z124" s="26">
        <f t="shared" si="121"/>
        <v>2.2823554055140551E-2</v>
      </c>
      <c r="AA124" s="26">
        <f t="shared" si="122"/>
        <v>1.8759474482061687E-2</v>
      </c>
      <c r="AB124" s="71">
        <v>162912297.94999999</v>
      </c>
      <c r="AC124" s="71">
        <v>1.6721999999999999</v>
      </c>
      <c r="AD124" s="26">
        <f t="shared" si="123"/>
        <v>3.7051097865447795E-2</v>
      </c>
      <c r="AE124" s="26">
        <f t="shared" si="124"/>
        <v>3.676607353214701E-2</v>
      </c>
      <c r="AF124" s="71">
        <v>164539430.61000001</v>
      </c>
      <c r="AG124" s="71">
        <v>1.6891</v>
      </c>
      <c r="AH124" s="26">
        <f t="shared" si="125"/>
        <v>9.9877828775051438E-3</v>
      </c>
      <c r="AI124" s="26">
        <f t="shared" si="126"/>
        <v>1.0106446597297057E-2</v>
      </c>
      <c r="AJ124" s="27">
        <f t="shared" si="54"/>
        <v>-8.5827994507891117E-4</v>
      </c>
      <c r="AK124" s="27">
        <f t="shared" si="55"/>
        <v>3.1455626990921038E-3</v>
      </c>
      <c r="AL124" s="28">
        <f t="shared" si="56"/>
        <v>-3.104039339327995E-2</v>
      </c>
      <c r="AM124" s="28">
        <f t="shared" si="57"/>
        <v>-3.2976469914696216E-2</v>
      </c>
      <c r="AN124" s="29">
        <f t="shared" si="58"/>
        <v>2.9508724139093029E-2</v>
      </c>
      <c r="AO124" s="87">
        <f t="shared" si="59"/>
        <v>3.82937753321754E-2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608942414.24000001</v>
      </c>
      <c r="C125" s="71">
        <v>1.1576</v>
      </c>
      <c r="D125" s="71">
        <v>613616831.32000005</v>
      </c>
      <c r="E125" s="71">
        <v>1.1662999999999999</v>
      </c>
      <c r="F125" s="26">
        <f t="shared" si="111"/>
        <v>7.6762875613353709E-3</v>
      </c>
      <c r="G125" s="26">
        <f t="shared" si="112"/>
        <v>7.5155494125776871E-3</v>
      </c>
      <c r="H125" s="71">
        <v>618930378.53999996</v>
      </c>
      <c r="I125" s="71">
        <v>1.1763999999999999</v>
      </c>
      <c r="J125" s="26">
        <f t="shared" si="113"/>
        <v>8.6593896203425759E-3</v>
      </c>
      <c r="K125" s="26">
        <f t="shared" si="114"/>
        <v>8.6598645288519238E-3</v>
      </c>
      <c r="L125" s="71">
        <v>616299766.59000003</v>
      </c>
      <c r="M125" s="71">
        <v>1.1714</v>
      </c>
      <c r="N125" s="26">
        <f t="shared" si="115"/>
        <v>-4.250255022552457E-3</v>
      </c>
      <c r="O125" s="26">
        <f t="shared" si="116"/>
        <v>-4.250255015300828E-3</v>
      </c>
      <c r="P125" s="71">
        <v>617481066.55999994</v>
      </c>
      <c r="Q125" s="71">
        <v>1.1726000000000001</v>
      </c>
      <c r="R125" s="26">
        <f t="shared" si="117"/>
        <v>1.9167619947936501E-3</v>
      </c>
      <c r="S125" s="26">
        <f t="shared" si="118"/>
        <v>1.024415229639824E-3</v>
      </c>
      <c r="T125" s="71">
        <v>609375090.90999997</v>
      </c>
      <c r="U125" s="71">
        <v>1.1573</v>
      </c>
      <c r="V125" s="26">
        <f t="shared" si="119"/>
        <v>-1.3127488580594928E-2</v>
      </c>
      <c r="W125" s="26">
        <f t="shared" si="120"/>
        <v>-1.3047927682074101E-2</v>
      </c>
      <c r="X125" s="71">
        <v>607917440.80999994</v>
      </c>
      <c r="Y125" s="71">
        <v>1.1553</v>
      </c>
      <c r="Z125" s="26">
        <f t="shared" si="121"/>
        <v>-2.3920408328854839E-3</v>
      </c>
      <c r="AA125" s="26">
        <f t="shared" si="122"/>
        <v>-1.7281603732826423E-3</v>
      </c>
      <c r="AB125" s="71">
        <v>614073966.42999995</v>
      </c>
      <c r="AC125" s="71">
        <v>1.167</v>
      </c>
      <c r="AD125" s="26">
        <f t="shared" si="123"/>
        <v>1.0127239665631144E-2</v>
      </c>
      <c r="AE125" s="26">
        <f t="shared" si="124"/>
        <v>1.012723967800575E-2</v>
      </c>
      <c r="AF125" s="71">
        <v>616840482.26999998</v>
      </c>
      <c r="AG125" s="71">
        <v>1.1749000000000001</v>
      </c>
      <c r="AH125" s="26">
        <f t="shared" si="125"/>
        <v>4.5051834001098249E-3</v>
      </c>
      <c r="AI125" s="26">
        <f t="shared" si="126"/>
        <v>6.7694944301628255E-3</v>
      </c>
      <c r="AJ125" s="27">
        <f t="shared" si="54"/>
        <v>1.6393847257724619E-3</v>
      </c>
      <c r="AK125" s="27">
        <f t="shared" si="55"/>
        <v>1.883777526072555E-3</v>
      </c>
      <c r="AL125" s="28">
        <f t="shared" si="56"/>
        <v>5.2535243257022073E-3</v>
      </c>
      <c r="AM125" s="28">
        <f t="shared" si="57"/>
        <v>7.3737460344681163E-3</v>
      </c>
      <c r="AN125" s="29">
        <f t="shared" si="58"/>
        <v>7.8836076031531376E-3</v>
      </c>
      <c r="AO125" s="87">
        <f t="shared" si="59"/>
        <v>7.9626259322186244E-3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116455652.94</v>
      </c>
      <c r="C126" s="71">
        <v>1.3057000000000001</v>
      </c>
      <c r="D126" s="71">
        <v>119996513.2</v>
      </c>
      <c r="E126" s="71">
        <v>1.3323</v>
      </c>
      <c r="F126" s="26">
        <f t="shared" si="111"/>
        <v>3.0405224397516528E-2</v>
      </c>
      <c r="G126" s="26">
        <f t="shared" si="112"/>
        <v>2.0372214138010228E-2</v>
      </c>
      <c r="H126" s="71">
        <v>119034091.7</v>
      </c>
      <c r="I126" s="71">
        <v>1.1674</v>
      </c>
      <c r="J126" s="26">
        <f t="shared" si="113"/>
        <v>-8.020412213110872E-3</v>
      </c>
      <c r="K126" s="26">
        <f t="shared" si="114"/>
        <v>-0.12377092246491034</v>
      </c>
      <c r="L126" s="71">
        <v>119545731.90000001</v>
      </c>
      <c r="M126" s="71">
        <v>1.1724000000000001</v>
      </c>
      <c r="N126" s="26">
        <f t="shared" si="115"/>
        <v>4.2982660907724046E-3</v>
      </c>
      <c r="O126" s="26">
        <f t="shared" si="116"/>
        <v>4.2830221003941366E-3</v>
      </c>
      <c r="P126" s="71">
        <v>118834582.63</v>
      </c>
      <c r="Q126" s="71">
        <v>1.1657</v>
      </c>
      <c r="R126" s="26">
        <f t="shared" si="117"/>
        <v>-5.9487633619148116E-3</v>
      </c>
      <c r="S126" s="26">
        <f t="shared" si="118"/>
        <v>-5.714773114977951E-3</v>
      </c>
      <c r="T126" s="71">
        <v>137281732.34</v>
      </c>
      <c r="U126" s="71">
        <v>1.1571</v>
      </c>
      <c r="V126" s="26">
        <f t="shared" si="119"/>
        <v>0.15523384945472088</v>
      </c>
      <c r="W126" s="26">
        <f t="shared" si="120"/>
        <v>-7.3775413914385704E-3</v>
      </c>
      <c r="X126" s="71">
        <v>137693496.08000001</v>
      </c>
      <c r="Y126" s="71">
        <v>1.1605000000000001</v>
      </c>
      <c r="Z126" s="26">
        <f t="shared" si="121"/>
        <v>2.9994066434142256E-3</v>
      </c>
      <c r="AA126" s="26">
        <f t="shared" si="122"/>
        <v>2.938380433843289E-3</v>
      </c>
      <c r="AB126" s="71">
        <v>140013348.53999999</v>
      </c>
      <c r="AC126" s="71">
        <v>1.1798</v>
      </c>
      <c r="AD126" s="26">
        <f t="shared" si="123"/>
        <v>1.6847945081241475E-2</v>
      </c>
      <c r="AE126" s="26">
        <f t="shared" si="124"/>
        <v>1.6630762602326474E-2</v>
      </c>
      <c r="AF126" s="71">
        <v>140878108.21000001</v>
      </c>
      <c r="AG126" s="71">
        <v>1.1871</v>
      </c>
      <c r="AH126" s="26">
        <f t="shared" si="125"/>
        <v>6.1762658990543754E-3</v>
      </c>
      <c r="AI126" s="26">
        <f t="shared" si="126"/>
        <v>6.1874894049839674E-3</v>
      </c>
      <c r="AJ126" s="27">
        <f t="shared" si="54"/>
        <v>2.5248972748961773E-2</v>
      </c>
      <c r="AK126" s="27">
        <f t="shared" si="55"/>
        <v>-1.0806421036471097E-2</v>
      </c>
      <c r="AL126" s="28">
        <f t="shared" si="56"/>
        <v>0.17401834814313591</v>
      </c>
      <c r="AM126" s="28">
        <f t="shared" si="57"/>
        <v>-0.10898446295879306</v>
      </c>
      <c r="AN126" s="29">
        <f t="shared" si="58"/>
        <v>5.3945907472594423E-2</v>
      </c>
      <c r="AO126" s="87">
        <f t="shared" si="59"/>
        <v>4.6642976608421302E-2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223785192.23386148</v>
      </c>
      <c r="C127" s="71">
        <v>147.61000000000001</v>
      </c>
      <c r="D127" s="71">
        <v>222513400.29313341</v>
      </c>
      <c r="E127" s="71">
        <v>146.82416866150194</v>
      </c>
      <c r="F127" s="26">
        <f t="shared" si="111"/>
        <v>-5.6830924693132149E-3</v>
      </c>
      <c r="G127" s="26">
        <f t="shared" si="112"/>
        <v>-5.3236998746566651E-3</v>
      </c>
      <c r="H127" s="71">
        <v>223598035.08769396</v>
      </c>
      <c r="I127" s="71">
        <v>147.58000000000001</v>
      </c>
      <c r="J127" s="26">
        <f t="shared" si="113"/>
        <v>4.8744695516390549E-3</v>
      </c>
      <c r="K127" s="26">
        <f t="shared" si="114"/>
        <v>5.1478673122312196E-3</v>
      </c>
      <c r="L127" s="71">
        <v>225086037.31</v>
      </c>
      <c r="M127" s="71">
        <v>148.6</v>
      </c>
      <c r="N127" s="26">
        <f t="shared" si="115"/>
        <v>6.6548090269328902E-3</v>
      </c>
      <c r="O127" s="26">
        <f t="shared" si="116"/>
        <v>6.9115056240681783E-3</v>
      </c>
      <c r="P127" s="71">
        <v>223222314.34</v>
      </c>
      <c r="Q127" s="71">
        <v>147.43</v>
      </c>
      <c r="R127" s="26">
        <f t="shared" si="117"/>
        <v>-8.280047009016309E-3</v>
      </c>
      <c r="S127" s="26">
        <f t="shared" si="118"/>
        <v>-7.8734858681022042E-3</v>
      </c>
      <c r="T127" s="71">
        <v>224348662.76043126</v>
      </c>
      <c r="U127" s="71">
        <v>148.21606441003223</v>
      </c>
      <c r="V127" s="26">
        <f t="shared" si="119"/>
        <v>5.0458594328327945E-3</v>
      </c>
      <c r="W127" s="26">
        <f t="shared" si="120"/>
        <v>5.3317805740502253E-3</v>
      </c>
      <c r="X127" s="71">
        <v>224858466.75</v>
      </c>
      <c r="Y127" s="71">
        <v>148.6</v>
      </c>
      <c r="Z127" s="26">
        <f t="shared" si="121"/>
        <v>2.2723736495506987E-3</v>
      </c>
      <c r="AA127" s="26">
        <f t="shared" si="122"/>
        <v>2.5903777130772037E-3</v>
      </c>
      <c r="AB127" s="71">
        <v>225629890.34223858</v>
      </c>
      <c r="AC127" s="71">
        <v>149.14289472785637</v>
      </c>
      <c r="AD127" s="26">
        <f t="shared" si="123"/>
        <v>3.4307073395472899E-3</v>
      </c>
      <c r="AE127" s="26">
        <f t="shared" si="124"/>
        <v>3.6533965535422495E-3</v>
      </c>
      <c r="AF127" s="71">
        <v>227205351.49635711</v>
      </c>
      <c r="AG127" s="71">
        <v>150.22763078380899</v>
      </c>
      <c r="AH127" s="26">
        <f t="shared" si="125"/>
        <v>6.9825019713871082E-3</v>
      </c>
      <c r="AI127" s="26">
        <f t="shared" si="126"/>
        <v>7.2731326418999358E-3</v>
      </c>
      <c r="AJ127" s="27">
        <f t="shared" si="54"/>
        <v>1.912197686695039E-3</v>
      </c>
      <c r="AK127" s="27">
        <f t="shared" si="55"/>
        <v>2.2138593345137677E-3</v>
      </c>
      <c r="AL127" s="28">
        <f t="shared" si="56"/>
        <v>2.1086151202770933E-2</v>
      </c>
      <c r="AM127" s="28">
        <f t="shared" si="57"/>
        <v>2.3180530517108611E-2</v>
      </c>
      <c r="AN127" s="29">
        <f t="shared" si="58"/>
        <v>5.7420892313587392E-3</v>
      </c>
      <c r="AO127" s="87">
        <f t="shared" si="59"/>
        <v>5.6918152802662983E-3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161121928.80000001</v>
      </c>
      <c r="C128" s="71">
        <v>3.8342000000000001</v>
      </c>
      <c r="D128" s="71">
        <v>160210004.91</v>
      </c>
      <c r="E128" s="71">
        <v>3.8134999999999999</v>
      </c>
      <c r="F128" s="26">
        <f t="shared" si="111"/>
        <v>-5.6598372226041487E-3</v>
      </c>
      <c r="G128" s="26">
        <f t="shared" si="112"/>
        <v>-5.3987794063951183E-3</v>
      </c>
      <c r="H128" s="71">
        <v>161578290.75</v>
      </c>
      <c r="I128" s="71">
        <v>3.8445999999999998</v>
      </c>
      <c r="J128" s="26">
        <f t="shared" si="113"/>
        <v>8.5405767309516996E-3</v>
      </c>
      <c r="K128" s="26">
        <f t="shared" si="114"/>
        <v>8.1552379703684029E-3</v>
      </c>
      <c r="L128" s="71">
        <v>161026066.33000001</v>
      </c>
      <c r="M128" s="71">
        <v>3.8304</v>
      </c>
      <c r="N128" s="26">
        <f t="shared" si="115"/>
        <v>-3.4176894521950924E-3</v>
      </c>
      <c r="O128" s="26">
        <f t="shared" si="116"/>
        <v>-3.6934921708369579E-3</v>
      </c>
      <c r="P128" s="71">
        <v>159281314.72999999</v>
      </c>
      <c r="Q128" s="71">
        <v>3.7907000000000002</v>
      </c>
      <c r="R128" s="26">
        <f t="shared" si="117"/>
        <v>-1.0835212209831939E-2</v>
      </c>
      <c r="S128" s="26">
        <f t="shared" si="118"/>
        <v>-1.0364452798663285E-2</v>
      </c>
      <c r="T128" s="71">
        <v>156623966.88</v>
      </c>
      <c r="U128" s="71">
        <v>3.7303000000000002</v>
      </c>
      <c r="V128" s="26">
        <f t="shared" si="119"/>
        <v>-1.6683362103737668E-2</v>
      </c>
      <c r="W128" s="26">
        <f t="shared" si="120"/>
        <v>-1.59337325559923E-2</v>
      </c>
      <c r="X128" s="71">
        <v>160429091.84</v>
      </c>
      <c r="Y128" s="71">
        <v>3.8169</v>
      </c>
      <c r="Z128" s="26">
        <f t="shared" si="121"/>
        <v>2.4294653211761434E-2</v>
      </c>
      <c r="AA128" s="26">
        <f t="shared" si="122"/>
        <v>2.3215290995362247E-2</v>
      </c>
      <c r="AB128" s="71">
        <v>163855850.97</v>
      </c>
      <c r="AC128" s="71">
        <v>3.8948</v>
      </c>
      <c r="AD128" s="26">
        <f t="shared" si="123"/>
        <v>2.1359960906701315E-2</v>
      </c>
      <c r="AE128" s="26">
        <f t="shared" si="124"/>
        <v>2.0409232623333093E-2</v>
      </c>
      <c r="AF128" s="71">
        <v>164801532.47</v>
      </c>
      <c r="AG128" s="71">
        <v>3.9163000000000001</v>
      </c>
      <c r="AH128" s="26">
        <f t="shared" si="125"/>
        <v>5.7714234456793531E-3</v>
      </c>
      <c r="AI128" s="26">
        <f t="shared" si="126"/>
        <v>5.5201807538256325E-3</v>
      </c>
      <c r="AJ128" s="27">
        <f t="shared" si="54"/>
        <v>2.9213141633406192E-3</v>
      </c>
      <c r="AK128" s="27">
        <f t="shared" si="55"/>
        <v>2.7386856763752143E-3</v>
      </c>
      <c r="AL128" s="28">
        <f t="shared" si="56"/>
        <v>2.8659430867500137E-2</v>
      </c>
      <c r="AM128" s="28">
        <f t="shared" si="57"/>
        <v>2.6956863773436535E-2</v>
      </c>
      <c r="AN128" s="29">
        <f t="shared" si="58"/>
        <v>1.4754694293532655E-2</v>
      </c>
      <c r="AO128" s="87">
        <f t="shared" si="59"/>
        <v>1.4124740396024541E-2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361166083.12</v>
      </c>
      <c r="C129" s="71">
        <v>141.02000000000001</v>
      </c>
      <c r="D129" s="71">
        <v>359691610.97000003</v>
      </c>
      <c r="E129" s="71">
        <v>140.19999999999999</v>
      </c>
      <c r="F129" s="26">
        <f t="shared" si="111"/>
        <v>-4.0825321615542516E-3</v>
      </c>
      <c r="G129" s="26">
        <f t="shared" si="112"/>
        <v>-5.8147780456674339E-3</v>
      </c>
      <c r="H129" s="71">
        <v>358740758.81999999</v>
      </c>
      <c r="I129" s="71">
        <v>140.38999999999999</v>
      </c>
      <c r="J129" s="26">
        <f t="shared" si="113"/>
        <v>-2.6435205075698619E-3</v>
      </c>
      <c r="K129" s="26">
        <f t="shared" si="114"/>
        <v>1.3552068473608968E-3</v>
      </c>
      <c r="L129" s="71">
        <v>358467174.63999999</v>
      </c>
      <c r="M129" s="71">
        <v>140.47999999999999</v>
      </c>
      <c r="N129" s="26">
        <f t="shared" si="115"/>
        <v>-7.6262363077979497E-4</v>
      </c>
      <c r="O129" s="26">
        <f t="shared" si="116"/>
        <v>6.4107130137476618E-4</v>
      </c>
      <c r="P129" s="71">
        <v>355970165.29000002</v>
      </c>
      <c r="Q129" s="71">
        <v>139.41</v>
      </c>
      <c r="R129" s="26">
        <f t="shared" si="117"/>
        <v>-6.9657963870963947E-3</v>
      </c>
      <c r="S129" s="26">
        <f t="shared" si="118"/>
        <v>-7.6167425968108856E-3</v>
      </c>
      <c r="T129" s="71">
        <v>357710493.25999999</v>
      </c>
      <c r="U129" s="71">
        <v>139.78</v>
      </c>
      <c r="V129" s="26">
        <f t="shared" si="119"/>
        <v>4.8889714355195108E-3</v>
      </c>
      <c r="W129" s="26">
        <f t="shared" si="120"/>
        <v>2.6540420342873864E-3</v>
      </c>
      <c r="X129" s="71">
        <v>360326790.62</v>
      </c>
      <c r="Y129" s="71">
        <v>140.74</v>
      </c>
      <c r="Z129" s="26">
        <f t="shared" si="121"/>
        <v>7.3140078619342384E-3</v>
      </c>
      <c r="AA129" s="26">
        <f t="shared" si="122"/>
        <v>6.8679353269423945E-3</v>
      </c>
      <c r="AB129" s="71">
        <v>363556463.5</v>
      </c>
      <c r="AC129" s="71">
        <v>142.84</v>
      </c>
      <c r="AD129" s="26">
        <f t="shared" si="123"/>
        <v>8.9631772160011346E-3</v>
      </c>
      <c r="AE129" s="26">
        <f t="shared" si="124"/>
        <v>1.4921131163848189E-2</v>
      </c>
      <c r="AF129" s="71">
        <v>366932476.92000002</v>
      </c>
      <c r="AG129" s="71">
        <v>144.12</v>
      </c>
      <c r="AH129" s="26">
        <f t="shared" si="125"/>
        <v>9.2860772918152684E-3</v>
      </c>
      <c r="AI129" s="26">
        <f t="shared" si="126"/>
        <v>8.9610753290394925E-3</v>
      </c>
      <c r="AJ129" s="27">
        <f t="shared" si="54"/>
        <v>1.9997201397837314E-3</v>
      </c>
      <c r="AK129" s="27">
        <f t="shared" si="55"/>
        <v>2.7461176700468506E-3</v>
      </c>
      <c r="AL129" s="28">
        <f t="shared" si="56"/>
        <v>2.0130761266500347E-2</v>
      </c>
      <c r="AM129" s="28">
        <f t="shared" si="57"/>
        <v>2.7960057061341057E-2</v>
      </c>
      <c r="AN129" s="29">
        <f t="shared" si="58"/>
        <v>6.3778037925056198E-3</v>
      </c>
      <c r="AO129" s="87">
        <f t="shared" si="59"/>
        <v>7.4727903804726378E-3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133666500.68000001</v>
      </c>
      <c r="C130" s="71">
        <v>144.059515</v>
      </c>
      <c r="D130" s="80">
        <v>132649032.61</v>
      </c>
      <c r="E130" s="71">
        <v>142.991525</v>
      </c>
      <c r="F130" s="26">
        <f t="shared" si="111"/>
        <v>-7.611990026101188E-3</v>
      </c>
      <c r="G130" s="26">
        <f t="shared" si="112"/>
        <v>-7.4135332192393462E-3</v>
      </c>
      <c r="H130" s="80">
        <v>134117430.36</v>
      </c>
      <c r="I130" s="71">
        <v>144.39047199999999</v>
      </c>
      <c r="J130" s="26">
        <f t="shared" si="113"/>
        <v>1.1069796146325623E-2</v>
      </c>
      <c r="K130" s="26">
        <f t="shared" si="114"/>
        <v>9.7834259757701904E-3</v>
      </c>
      <c r="L130" s="80">
        <v>133840204.61</v>
      </c>
      <c r="M130" s="71">
        <v>144.11049600000001</v>
      </c>
      <c r="N130" s="26">
        <f t="shared" si="115"/>
        <v>-2.0670374406657399E-3</v>
      </c>
      <c r="O130" s="26">
        <f t="shared" si="116"/>
        <v>-1.9390199098454121E-3</v>
      </c>
      <c r="P130" s="80">
        <v>132474442.95999999</v>
      </c>
      <c r="Q130" s="71">
        <v>142.75492399999999</v>
      </c>
      <c r="R130" s="26">
        <f t="shared" si="117"/>
        <v>-1.020441991985689E-2</v>
      </c>
      <c r="S130" s="26">
        <f t="shared" si="118"/>
        <v>-9.4064765414451374E-3</v>
      </c>
      <c r="T130" s="80">
        <v>129781440.73999999</v>
      </c>
      <c r="U130" s="71">
        <v>139.847375</v>
      </c>
      <c r="V130" s="26">
        <f t="shared" si="119"/>
        <v>-2.0328466078646863E-2</v>
      </c>
      <c r="W130" s="26">
        <f t="shared" si="120"/>
        <v>-2.0367416538290401E-2</v>
      </c>
      <c r="X130" s="80">
        <v>146959399.03999999</v>
      </c>
      <c r="Y130" s="71">
        <v>139.21</v>
      </c>
      <c r="Z130" s="26">
        <f t="shared" si="121"/>
        <v>0.13236066884489109</v>
      </c>
      <c r="AA130" s="26">
        <f t="shared" si="122"/>
        <v>-4.5576472207647196E-3</v>
      </c>
      <c r="AB130" s="80">
        <v>149982010.40000001</v>
      </c>
      <c r="AC130" s="71">
        <v>141.980109</v>
      </c>
      <c r="AD130" s="26">
        <f t="shared" si="123"/>
        <v>2.0567662767709795E-2</v>
      </c>
      <c r="AE130" s="26">
        <f t="shared" si="124"/>
        <v>1.9898778823360323E-2</v>
      </c>
      <c r="AF130" s="80">
        <v>150278164.18000001</v>
      </c>
      <c r="AG130" s="71">
        <v>142.33795699999999</v>
      </c>
      <c r="AH130" s="26">
        <f t="shared" si="125"/>
        <v>1.974595347869808E-3</v>
      </c>
      <c r="AI130" s="26">
        <f t="shared" si="126"/>
        <v>2.5204093905857611E-3</v>
      </c>
      <c r="AJ130" s="27">
        <f t="shared" si="54"/>
        <v>1.5720101205190705E-2</v>
      </c>
      <c r="AK130" s="27">
        <f t="shared" si="55"/>
        <v>-1.4351849049835921E-3</v>
      </c>
      <c r="AL130" s="28">
        <f t="shared" si="56"/>
        <v>0.13290056642803591</v>
      </c>
      <c r="AM130" s="28">
        <f t="shared" si="57"/>
        <v>-4.5706764789032574E-3</v>
      </c>
      <c r="AN130" s="29">
        <f t="shared" si="58"/>
        <v>4.8801981695771234E-2</v>
      </c>
      <c r="AO130" s="87">
        <f t="shared" si="59"/>
        <v>1.2330896844049147E-2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1143045001.23</v>
      </c>
      <c r="C131" s="71">
        <v>2.3169</v>
      </c>
      <c r="D131" s="80">
        <v>1128256707.1900001</v>
      </c>
      <c r="E131" s="71">
        <v>2.2422</v>
      </c>
      <c r="F131" s="26">
        <f t="shared" si="111"/>
        <v>-1.293763064803807E-2</v>
      </c>
      <c r="G131" s="26">
        <f t="shared" si="112"/>
        <v>-3.2241356985627342E-2</v>
      </c>
      <c r="H131" s="80">
        <v>987235877.49000001</v>
      </c>
      <c r="I131" s="71">
        <v>2.3105000000000002</v>
      </c>
      <c r="J131" s="26">
        <f t="shared" si="113"/>
        <v>-0.12499002115504547</v>
      </c>
      <c r="K131" s="26">
        <f t="shared" si="114"/>
        <v>3.0461154223530573E-2</v>
      </c>
      <c r="L131" s="80">
        <v>996373949.21000004</v>
      </c>
      <c r="M131" s="71">
        <v>2.3315999999999999</v>
      </c>
      <c r="N131" s="26">
        <f t="shared" si="115"/>
        <v>9.2562192363117302E-3</v>
      </c>
      <c r="O131" s="26">
        <f t="shared" si="116"/>
        <v>9.132222462670276E-3</v>
      </c>
      <c r="P131" s="80">
        <v>990450829.16999996</v>
      </c>
      <c r="Q131" s="71">
        <v>2.2683</v>
      </c>
      <c r="R131" s="26">
        <f t="shared" si="117"/>
        <v>-5.9446757361494391E-3</v>
      </c>
      <c r="S131" s="26">
        <f t="shared" si="118"/>
        <v>-2.7148739063304131E-2</v>
      </c>
      <c r="T131" s="80">
        <v>979618497.23000002</v>
      </c>
      <c r="U131" s="71">
        <v>2.2923</v>
      </c>
      <c r="V131" s="26">
        <f t="shared" si="119"/>
        <v>-1.0936769015658715E-2</v>
      </c>
      <c r="W131" s="26">
        <f t="shared" si="120"/>
        <v>1.0580611030287009E-2</v>
      </c>
      <c r="X131" s="80">
        <v>965083996.88999999</v>
      </c>
      <c r="Y131" s="71">
        <v>2.2583000000000002</v>
      </c>
      <c r="Z131" s="26">
        <f t="shared" si="121"/>
        <v>-1.4836898630536522E-2</v>
      </c>
      <c r="AA131" s="26">
        <f t="shared" si="122"/>
        <v>-1.4832264537800378E-2</v>
      </c>
      <c r="AB131" s="80">
        <v>987250460.40999997</v>
      </c>
      <c r="AC131" s="71">
        <v>2.3102999999999998</v>
      </c>
      <c r="AD131" s="26">
        <f t="shared" si="123"/>
        <v>2.296842926774436E-2</v>
      </c>
      <c r="AE131" s="26">
        <f t="shared" si="124"/>
        <v>2.302617012797219E-2</v>
      </c>
      <c r="AF131" s="80">
        <v>1012102521.47</v>
      </c>
      <c r="AG131" s="71">
        <v>2.3687</v>
      </c>
      <c r="AH131" s="26">
        <f t="shared" si="125"/>
        <v>2.5173005287512481E-2</v>
      </c>
      <c r="AI131" s="26">
        <f t="shared" si="126"/>
        <v>2.5278102410942402E-2</v>
      </c>
      <c r="AJ131" s="27">
        <f t="shared" si="54"/>
        <v>-1.4031042674232452E-2</v>
      </c>
      <c r="AK131" s="27">
        <f t="shared" si="55"/>
        <v>3.0319874585838249E-3</v>
      </c>
      <c r="AL131" s="28">
        <f t="shared" si="56"/>
        <v>-0.10295013978626363</v>
      </c>
      <c r="AM131" s="28">
        <f t="shared" si="57"/>
        <v>5.6417803942556445E-2</v>
      </c>
      <c r="AN131" s="29">
        <f t="shared" si="58"/>
        <v>4.7564870870934244E-2</v>
      </c>
      <c r="AO131" s="87">
        <f t="shared" si="59"/>
        <v>2.4539843189920772E-2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18017904.140000001</v>
      </c>
      <c r="C132" s="71">
        <v>1.1654</v>
      </c>
      <c r="D132" s="80">
        <v>17888603.920000002</v>
      </c>
      <c r="E132" s="71">
        <v>1.1571</v>
      </c>
      <c r="F132" s="26">
        <f t="shared" si="111"/>
        <v>-7.1762075652822737E-3</v>
      </c>
      <c r="G132" s="26">
        <f t="shared" si="112"/>
        <v>-7.1220181911789719E-3</v>
      </c>
      <c r="H132" s="80">
        <v>17954547.25</v>
      </c>
      <c r="I132" s="71">
        <v>1.1613</v>
      </c>
      <c r="J132" s="26">
        <f t="shared" si="113"/>
        <v>3.686331828627027E-3</v>
      </c>
      <c r="K132" s="26">
        <f t="shared" si="114"/>
        <v>3.629764065335737E-3</v>
      </c>
      <c r="L132" s="80">
        <v>18041505.460000001</v>
      </c>
      <c r="M132" s="71">
        <v>1.167</v>
      </c>
      <c r="N132" s="26">
        <f t="shared" si="115"/>
        <v>4.8432415916252573E-3</v>
      </c>
      <c r="O132" s="26">
        <f t="shared" si="116"/>
        <v>4.9082924308964425E-3</v>
      </c>
      <c r="P132" s="80">
        <v>18007043.09</v>
      </c>
      <c r="Q132" s="71">
        <v>1.1647000000000001</v>
      </c>
      <c r="R132" s="26">
        <f t="shared" si="117"/>
        <v>-1.910171525120667E-3</v>
      </c>
      <c r="S132" s="26">
        <f t="shared" si="118"/>
        <v>-1.9708654670093991E-3</v>
      </c>
      <c r="T132" s="80">
        <v>17764864.510000002</v>
      </c>
      <c r="U132" s="71">
        <v>1.1491</v>
      </c>
      <c r="V132" s="26">
        <f t="shared" si="119"/>
        <v>-1.3449103153115085E-2</v>
      </c>
      <c r="W132" s="26">
        <f t="shared" si="120"/>
        <v>-1.3394007040439648E-2</v>
      </c>
      <c r="X132" s="80">
        <v>17960048.84</v>
      </c>
      <c r="Y132" s="71">
        <v>1.1617</v>
      </c>
      <c r="Z132" s="26">
        <f t="shared" si="121"/>
        <v>1.0987099276221735E-2</v>
      </c>
      <c r="AA132" s="26">
        <f t="shared" si="122"/>
        <v>1.0965103124184096E-2</v>
      </c>
      <c r="AB132" s="80">
        <v>18185739.109999999</v>
      </c>
      <c r="AC132" s="71">
        <v>1.1762999999999999</v>
      </c>
      <c r="AD132" s="26">
        <f t="shared" si="123"/>
        <v>1.2566239212966391E-2</v>
      </c>
      <c r="AE132" s="26">
        <f t="shared" si="124"/>
        <v>1.2567788585693334E-2</v>
      </c>
      <c r="AF132" s="80">
        <v>18313393.940000001</v>
      </c>
      <c r="AG132" s="71">
        <v>1.1846000000000001</v>
      </c>
      <c r="AH132" s="26">
        <f t="shared" si="125"/>
        <v>7.0195018870476879E-3</v>
      </c>
      <c r="AI132" s="26">
        <f t="shared" si="126"/>
        <v>7.0560231233530533E-3</v>
      </c>
      <c r="AJ132" s="27">
        <f t="shared" si="54"/>
        <v>2.0708664441212591E-3</v>
      </c>
      <c r="AK132" s="27">
        <f t="shared" si="55"/>
        <v>2.0800100788543304E-3</v>
      </c>
      <c r="AL132" s="28">
        <f t="shared" si="56"/>
        <v>2.3746404241477528E-2</v>
      </c>
      <c r="AM132" s="28">
        <f t="shared" si="57"/>
        <v>2.3766312332555595E-2</v>
      </c>
      <c r="AN132" s="29">
        <f t="shared" si="58"/>
        <v>8.9973276979837345E-3</v>
      </c>
      <c r="AO132" s="87">
        <f t="shared" si="59"/>
        <v>8.9811876681361244E-3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204114615.11000001</v>
      </c>
      <c r="C133" s="71">
        <v>1.0409999999999999</v>
      </c>
      <c r="D133" s="80">
        <v>203493608.44999999</v>
      </c>
      <c r="E133" s="71">
        <v>1.0371999999999999</v>
      </c>
      <c r="F133" s="26">
        <f t="shared" si="111"/>
        <v>-3.0424409328325542E-3</v>
      </c>
      <c r="G133" s="26">
        <f t="shared" si="112"/>
        <v>-3.6503362151777386E-3</v>
      </c>
      <c r="H133" s="80">
        <v>204193199.77000001</v>
      </c>
      <c r="I133" s="71">
        <v>1.0399</v>
      </c>
      <c r="J133" s="26">
        <f t="shared" si="113"/>
        <v>3.4379031623094827E-3</v>
      </c>
      <c r="K133" s="26">
        <f t="shared" si="114"/>
        <v>2.6031623602006818E-3</v>
      </c>
      <c r="L133" s="80">
        <v>203824311.25999999</v>
      </c>
      <c r="M133" s="71">
        <v>1.0379</v>
      </c>
      <c r="N133" s="26">
        <f t="shared" si="115"/>
        <v>-1.8065660874873916E-3</v>
      </c>
      <c r="O133" s="26">
        <f t="shared" si="116"/>
        <v>-1.9232618521011651E-3</v>
      </c>
      <c r="P133" s="80">
        <v>203518543.27000001</v>
      </c>
      <c r="Q133" s="71">
        <v>1.0362</v>
      </c>
      <c r="R133" s="26">
        <f t="shared" si="117"/>
        <v>-1.5001546582435867E-3</v>
      </c>
      <c r="S133" s="26">
        <f t="shared" si="118"/>
        <v>-1.6379227285866025E-3</v>
      </c>
      <c r="T133" s="80">
        <v>201205005.02000001</v>
      </c>
      <c r="U133" s="71">
        <v>1.0156000000000001</v>
      </c>
      <c r="V133" s="26">
        <f t="shared" si="119"/>
        <v>-1.1367702484636597E-2</v>
      </c>
      <c r="W133" s="26">
        <f t="shared" si="120"/>
        <v>-1.9880331982242764E-2</v>
      </c>
      <c r="X133" s="80">
        <v>204827246.83000001</v>
      </c>
      <c r="Y133" s="71">
        <v>1.0179</v>
      </c>
      <c r="Z133" s="26">
        <f t="shared" si="121"/>
        <v>1.8002742077116558E-2</v>
      </c>
      <c r="AA133" s="26">
        <f t="shared" si="122"/>
        <v>2.2646711303662549E-3</v>
      </c>
      <c r="AB133" s="80">
        <v>208163091.44</v>
      </c>
      <c r="AC133" s="71">
        <v>1.0346</v>
      </c>
      <c r="AD133" s="26">
        <f t="shared" si="123"/>
        <v>1.6286137033168384E-2</v>
      </c>
      <c r="AE133" s="26">
        <f t="shared" si="124"/>
        <v>1.6406326751154277E-2</v>
      </c>
      <c r="AF133" s="80">
        <v>208829329.69</v>
      </c>
      <c r="AG133" s="71">
        <v>1.0455000000000001</v>
      </c>
      <c r="AH133" s="26">
        <f t="shared" si="125"/>
        <v>3.2005589722519734E-3</v>
      </c>
      <c r="AI133" s="26">
        <f t="shared" si="126"/>
        <v>1.0535472646433532E-2</v>
      </c>
      <c r="AJ133" s="27">
        <f t="shared" si="54"/>
        <v>2.9013096352057833E-3</v>
      </c>
      <c r="AK133" s="27">
        <f t="shared" si="55"/>
        <v>5.8972251375580959E-4</v>
      </c>
      <c r="AL133" s="28">
        <f t="shared" si="56"/>
        <v>2.6220583932055237E-2</v>
      </c>
      <c r="AM133" s="28">
        <f t="shared" si="57"/>
        <v>8.0023139220981466E-3</v>
      </c>
      <c r="AN133" s="29">
        <f t="shared" si="58"/>
        <v>9.9143057424828287E-3</v>
      </c>
      <c r="AO133" s="87">
        <f t="shared" si="59"/>
        <v>1.0718615522474485E-2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4139190.97</v>
      </c>
      <c r="C134" s="71">
        <v>101.417</v>
      </c>
      <c r="D134" s="71">
        <v>4059190.97</v>
      </c>
      <c r="E134" s="71">
        <v>100.932</v>
      </c>
      <c r="F134" s="26">
        <f t="shared" si="111"/>
        <v>-1.9327448426473541E-2</v>
      </c>
      <c r="G134" s="26">
        <f t="shared" si="112"/>
        <v>-4.7822357198497234E-3</v>
      </c>
      <c r="H134" s="71">
        <v>4096734.35</v>
      </c>
      <c r="I134" s="71">
        <v>100.925</v>
      </c>
      <c r="J134" s="26">
        <f t="shared" si="113"/>
        <v>9.2489809613465635E-3</v>
      </c>
      <c r="K134" s="26">
        <f t="shared" si="114"/>
        <v>-6.9353624222298198E-5</v>
      </c>
      <c r="L134" s="71">
        <v>4322181.3</v>
      </c>
      <c r="M134" s="71">
        <v>101.55200000000001</v>
      </c>
      <c r="N134" s="26">
        <f t="shared" si="115"/>
        <v>5.5030893081949459E-2</v>
      </c>
      <c r="O134" s="26">
        <f t="shared" si="116"/>
        <v>6.2125340599455993E-3</v>
      </c>
      <c r="P134" s="71">
        <v>4298136.33</v>
      </c>
      <c r="Q134" s="71">
        <v>100.925</v>
      </c>
      <c r="R134" s="26">
        <f t="shared" si="117"/>
        <v>-5.5631562701915676E-3</v>
      </c>
      <c r="S134" s="26">
        <f t="shared" si="118"/>
        <v>-6.174176776429903E-3</v>
      </c>
      <c r="T134" s="71">
        <v>4250550.41</v>
      </c>
      <c r="U134" s="71">
        <v>99.786000000000001</v>
      </c>
      <c r="V134" s="26">
        <f t="shared" si="119"/>
        <v>-1.1071291449706045E-2</v>
      </c>
      <c r="W134" s="26">
        <f t="shared" si="120"/>
        <v>-1.128560812484514E-2</v>
      </c>
      <c r="X134" s="71">
        <v>6771772.0800000001</v>
      </c>
      <c r="Y134" s="71">
        <v>100</v>
      </c>
      <c r="Z134" s="26">
        <f t="shared" si="121"/>
        <v>0.59315181019109475</v>
      </c>
      <c r="AA134" s="26">
        <f t="shared" si="122"/>
        <v>2.1445894213617004E-3</v>
      </c>
      <c r="AB134" s="71">
        <v>4330962.5199999996</v>
      </c>
      <c r="AC134" s="71">
        <v>101.563</v>
      </c>
      <c r="AD134" s="26">
        <f t="shared" si="123"/>
        <v>-0.36043882327474913</v>
      </c>
      <c r="AE134" s="26">
        <f t="shared" si="124"/>
        <v>1.5630000000000022E-2</v>
      </c>
      <c r="AF134" s="71">
        <v>4257398.57</v>
      </c>
      <c r="AG134" s="71">
        <v>102.364</v>
      </c>
      <c r="AH134" s="26">
        <f t="shared" si="125"/>
        <v>-1.6985589152593097E-2</v>
      </c>
      <c r="AI134" s="26">
        <f t="shared" si="126"/>
        <v>7.8867304037888008E-3</v>
      </c>
      <c r="AJ134" s="27">
        <f t="shared" ref="AJ134:AJ158" si="127">AVERAGE(F134,J134,N134,R134,V134,Z134,AD134,AH134)</f>
        <v>3.0505671957584666E-2</v>
      </c>
      <c r="AK134" s="27">
        <f t="shared" ref="AK134:AK158" si="128">AVERAGE(G134,K134,O134,S134,W134,AA134,AE134,AI134)</f>
        <v>1.1953099549686325E-3</v>
      </c>
      <c r="AL134" s="28">
        <f t="shared" ref="AL134:AL158" si="129">((AF134-D134)/D134)</f>
        <v>4.8829336058559492E-2</v>
      </c>
      <c r="AM134" s="28">
        <f t="shared" ref="AM134:AM158" si="130">((AG134-E134)/E134)</f>
        <v>1.4187769983751458E-2</v>
      </c>
      <c r="AN134" s="29">
        <f t="shared" ref="AN134:AN158" si="131">STDEV(F134,J134,N134,R134,V134,Z134,AD134,AH134)</f>
        <v>0.26137820781109999</v>
      </c>
      <c r="AO134" s="87">
        <f t="shared" ref="AO134:AO158" si="132">STDEV(G134,K134,O134,S134,W134,AA134,AE134,AI134)</f>
        <v>8.6736228269247238E-3</v>
      </c>
    </row>
    <row r="135" spans="1:46">
      <c r="A135" s="237" t="s">
        <v>47</v>
      </c>
      <c r="B135" s="250">
        <f>SUM(B113:B134)</f>
        <v>29840185450.168259</v>
      </c>
      <c r="C135" s="100"/>
      <c r="D135" s="250">
        <f>SUM(D113:D134)</f>
        <v>29795135699.640293</v>
      </c>
      <c r="E135" s="100"/>
      <c r="F135" s="26">
        <f>((D135-B135)/B135)</f>
        <v>-1.5097007558212588E-3</v>
      </c>
      <c r="G135" s="26"/>
      <c r="H135" s="250">
        <f>SUM(H113:H134)</f>
        <v>29969826835.535515</v>
      </c>
      <c r="I135" s="100"/>
      <c r="J135" s="26">
        <f>((H135-D135)/D135)</f>
        <v>5.8630756931686238E-3</v>
      </c>
      <c r="K135" s="26"/>
      <c r="L135" s="250">
        <f>SUM(L113:L134)</f>
        <v>30011167158.200005</v>
      </c>
      <c r="M135" s="100"/>
      <c r="N135" s="26">
        <f>((L135-H135)/H135)</f>
        <v>1.3793981156898819E-3</v>
      </c>
      <c r="O135" s="26"/>
      <c r="P135" s="250">
        <f>SUM(P113:P134)</f>
        <v>29936543532.98</v>
      </c>
      <c r="Q135" s="100"/>
      <c r="R135" s="26">
        <f>((P135-L135)/L135)</f>
        <v>-2.4865285920616215E-3</v>
      </c>
      <c r="S135" s="26"/>
      <c r="T135" s="250">
        <f>SUM(T113:T134)</f>
        <v>29743326960.750423</v>
      </c>
      <c r="U135" s="100"/>
      <c r="V135" s="26">
        <f>((T135-P135)/P135)</f>
        <v>-6.4542044413616571E-3</v>
      </c>
      <c r="W135" s="26"/>
      <c r="X135" s="250">
        <f>SUM(X113:X134)</f>
        <v>29831295472.480007</v>
      </c>
      <c r="Y135" s="100"/>
      <c r="Z135" s="26">
        <f>((X135-T135)/T135)</f>
        <v>2.957588162402539E-3</v>
      </c>
      <c r="AA135" s="26"/>
      <c r="AB135" s="250">
        <f>SUM(AB113:AB134)</f>
        <v>30263933632.202248</v>
      </c>
      <c r="AC135" s="100"/>
      <c r="AD135" s="26">
        <f>((AB135-X135)/X135)</f>
        <v>1.4502828417939749E-2</v>
      </c>
      <c r="AE135" s="26"/>
      <c r="AF135" s="250">
        <f>SUM(AF113:AF134)</f>
        <v>30448572798.546356</v>
      </c>
      <c r="AG135" s="100"/>
      <c r="AH135" s="26">
        <f>((AF135-AB135)/AB135)</f>
        <v>6.1009638927982529E-3</v>
      </c>
      <c r="AI135" s="26"/>
      <c r="AJ135" s="27">
        <f t="shared" si="127"/>
        <v>2.5441775615943135E-3</v>
      </c>
      <c r="AK135" s="27"/>
      <c r="AL135" s="28">
        <f t="shared" si="129"/>
        <v>2.1930999257504701E-2</v>
      </c>
      <c r="AM135" s="28"/>
      <c r="AN135" s="29">
        <f t="shared" si="131"/>
        <v>6.4466555680113904E-3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575066010.32000005</v>
      </c>
      <c r="C138" s="74">
        <v>15.4087</v>
      </c>
      <c r="D138" s="74">
        <v>570871245.24000001</v>
      </c>
      <c r="E138" s="74">
        <v>15.309699999999999</v>
      </c>
      <c r="F138" s="26">
        <f t="shared" ref="F138:G140" si="133">((D138-B138)/B138)</f>
        <v>-7.2944062154983438E-3</v>
      </c>
      <c r="G138" s="26">
        <f t="shared" si="133"/>
        <v>-6.4249417536846199E-3</v>
      </c>
      <c r="H138" s="74">
        <v>583849555.04999995</v>
      </c>
      <c r="I138" s="74">
        <v>15.6571</v>
      </c>
      <c r="J138" s="26">
        <f t="shared" ref="J138:J140" si="134">((H138-D138)/D138)</f>
        <v>2.2734215321256426E-2</v>
      </c>
      <c r="K138" s="26">
        <f t="shared" ref="K138:K140" si="135">((I138-E138)/E138)</f>
        <v>2.2691496240945307E-2</v>
      </c>
      <c r="L138" s="74">
        <v>584492622.38999999</v>
      </c>
      <c r="M138" s="74">
        <v>15.798999999999999</v>
      </c>
      <c r="N138" s="26">
        <f t="shared" ref="N138:N140" si="136">((L138-H138)/H138)</f>
        <v>1.1014264452851423E-3</v>
      </c>
      <c r="O138" s="26">
        <f t="shared" ref="O138:O140" si="137">((M138-I138)/I138)</f>
        <v>9.0629810118093186E-3</v>
      </c>
      <c r="P138" s="74">
        <v>585928985.63</v>
      </c>
      <c r="Q138" s="74">
        <v>15.717499999999999</v>
      </c>
      <c r="R138" s="26">
        <f t="shared" ref="R138:R140" si="138">((P138-L138)/L138)</f>
        <v>2.4574531567681667E-3</v>
      </c>
      <c r="S138" s="26">
        <f t="shared" ref="S138:S140" si="139">((Q138-M138)/M138)</f>
        <v>-5.1585543388822158E-3</v>
      </c>
      <c r="T138" s="74">
        <v>582440326</v>
      </c>
      <c r="U138" s="74">
        <v>15.648199999999999</v>
      </c>
      <c r="V138" s="26">
        <f t="shared" ref="V138:V140" si="140">((T138-P138)/P138)</f>
        <v>-5.9540656215342101E-3</v>
      </c>
      <c r="W138" s="26">
        <f t="shared" ref="W138:W140" si="141">((U138-Q138)/Q138)</f>
        <v>-4.4090981390170281E-3</v>
      </c>
      <c r="X138" s="74">
        <v>583269324.77999997</v>
      </c>
      <c r="Y138" s="74">
        <v>15.649699999999999</v>
      </c>
      <c r="Z138" s="26">
        <f t="shared" ref="Z138:Z140" si="142">((X138-T138)/T138)</f>
        <v>1.4233196827102446E-3</v>
      </c>
      <c r="AA138" s="26">
        <f t="shared" ref="AA138:AA140" si="143">((Y138-U138)/U138)</f>
        <v>9.5857670530799505E-5</v>
      </c>
      <c r="AB138" s="74">
        <v>589801750.84000003</v>
      </c>
      <c r="AC138" s="74">
        <v>15.851800000000001</v>
      </c>
      <c r="AD138" s="26">
        <f t="shared" ref="AD138:AD140" si="144">((AB138-X138)/X138)</f>
        <v>1.1199673602694587E-2</v>
      </c>
      <c r="AE138" s="26">
        <f t="shared" ref="AE138:AE140" si="145">((AC138-Y138)/Y138)</f>
        <v>1.2913985571608498E-2</v>
      </c>
      <c r="AF138" s="74">
        <v>596149086.86000001</v>
      </c>
      <c r="AG138" s="74">
        <v>15.954800000000001</v>
      </c>
      <c r="AH138" s="26">
        <f t="shared" ref="AH138:AH140" si="146">((AF138-AB138)/AB138)</f>
        <v>1.0761812780243629E-2</v>
      </c>
      <c r="AI138" s="26">
        <f t="shared" ref="AI138:AI140" si="147">((AG138-AC138)/AC138)</f>
        <v>6.4976848055110304E-3</v>
      </c>
      <c r="AJ138" s="27">
        <f t="shared" si="127"/>
        <v>4.5536786439907048E-3</v>
      </c>
      <c r="AK138" s="27">
        <f t="shared" si="128"/>
        <v>4.408676383602636E-3</v>
      </c>
      <c r="AL138" s="28">
        <f t="shared" si="129"/>
        <v>4.4279409465391703E-2</v>
      </c>
      <c r="AM138" s="28">
        <f t="shared" si="130"/>
        <v>4.2136684585589605E-2</v>
      </c>
      <c r="AN138" s="29">
        <f t="shared" si="131"/>
        <v>9.9293450400371568E-3</v>
      </c>
      <c r="AO138" s="87">
        <f t="shared" si="132"/>
        <v>1.0267013980315595E-2</v>
      </c>
    </row>
    <row r="139" spans="1:46">
      <c r="A139" s="236" t="s">
        <v>30</v>
      </c>
      <c r="B139" s="72">
        <v>1644890002.5899999</v>
      </c>
      <c r="C139" s="74">
        <v>1.35</v>
      </c>
      <c r="D139" s="72">
        <v>1645694264.1199999</v>
      </c>
      <c r="E139" s="74">
        <v>1.36</v>
      </c>
      <c r="F139" s="26">
        <f t="shared" si="133"/>
        <v>4.8894547886703832E-4</v>
      </c>
      <c r="G139" s="26">
        <f t="shared" si="133"/>
        <v>7.4074074074074138E-3</v>
      </c>
      <c r="H139" s="72">
        <v>1685348068.5599999</v>
      </c>
      <c r="I139" s="74">
        <v>1.39</v>
      </c>
      <c r="J139" s="26">
        <f t="shared" si="134"/>
        <v>2.4095486813405214E-2</v>
      </c>
      <c r="K139" s="26">
        <f t="shared" si="135"/>
        <v>2.205882352941162E-2</v>
      </c>
      <c r="L139" s="72">
        <v>1682371007.0599999</v>
      </c>
      <c r="M139" s="74">
        <v>1.37</v>
      </c>
      <c r="N139" s="26">
        <f t="shared" si="136"/>
        <v>-1.7664371862031263E-3</v>
      </c>
      <c r="O139" s="26">
        <f t="shared" si="137"/>
        <v>-1.4388489208632947E-2</v>
      </c>
      <c r="P139" s="72">
        <v>1702310810.27</v>
      </c>
      <c r="Q139" s="74">
        <v>1.4</v>
      </c>
      <c r="R139" s="26">
        <f t="shared" si="138"/>
        <v>1.1852203304933029E-2</v>
      </c>
      <c r="S139" s="26">
        <f t="shared" si="139"/>
        <v>2.1897810218977957E-2</v>
      </c>
      <c r="T139" s="72">
        <v>1671493565.5699999</v>
      </c>
      <c r="U139" s="74">
        <v>1.38</v>
      </c>
      <c r="V139" s="26">
        <f t="shared" si="140"/>
        <v>-1.810318334001074E-2</v>
      </c>
      <c r="W139" s="26">
        <f t="shared" si="141"/>
        <v>-1.4285714285714299E-2</v>
      </c>
      <c r="X139" s="72">
        <v>1686534501.3900001</v>
      </c>
      <c r="Y139" s="74">
        <v>1.39</v>
      </c>
      <c r="Z139" s="26">
        <f t="shared" si="142"/>
        <v>8.9985005804500522E-3</v>
      </c>
      <c r="AA139" s="26">
        <f t="shared" si="143"/>
        <v>7.2463768115942099E-3</v>
      </c>
      <c r="AB139" s="72">
        <v>1723854112.4100001</v>
      </c>
      <c r="AC139" s="74">
        <v>1.42</v>
      </c>
      <c r="AD139" s="26">
        <f t="shared" si="144"/>
        <v>2.2127985516597542E-2</v>
      </c>
      <c r="AE139" s="26">
        <f t="shared" si="145"/>
        <v>2.1582733812949662E-2</v>
      </c>
      <c r="AF139" s="72">
        <v>1736511500.0999999</v>
      </c>
      <c r="AG139" s="74">
        <v>1.43</v>
      </c>
      <c r="AH139" s="26">
        <f t="shared" si="146"/>
        <v>7.3424935433221835E-3</v>
      </c>
      <c r="AI139" s="26">
        <f t="shared" si="147"/>
        <v>7.0422535211267668E-3</v>
      </c>
      <c r="AJ139" s="27">
        <f t="shared" si="127"/>
        <v>6.8794993389201496E-3</v>
      </c>
      <c r="AK139" s="27">
        <f t="shared" si="128"/>
        <v>7.3201502258900481E-3</v>
      </c>
      <c r="AL139" s="28">
        <f t="shared" si="129"/>
        <v>5.5184755735028714E-2</v>
      </c>
      <c r="AM139" s="28">
        <f t="shared" si="130"/>
        <v>5.1470588235293997E-2</v>
      </c>
      <c r="AN139" s="29">
        <f t="shared" si="131"/>
        <v>1.3617555376014837E-2</v>
      </c>
      <c r="AO139" s="87">
        <f t="shared" si="132"/>
        <v>1.4982497610319992E-2</v>
      </c>
    </row>
    <row r="140" spans="1:46">
      <c r="A140" s="236" t="s">
        <v>31</v>
      </c>
      <c r="B140" s="74">
        <v>436491520</v>
      </c>
      <c r="C140" s="74">
        <v>40.997100000000003</v>
      </c>
      <c r="D140" s="74">
        <v>435095389.75</v>
      </c>
      <c r="E140" s="74">
        <v>40.755400000000002</v>
      </c>
      <c r="F140" s="26">
        <f t="shared" si="133"/>
        <v>-3.1985277743769224E-3</v>
      </c>
      <c r="G140" s="26">
        <f t="shared" si="133"/>
        <v>-5.8955389527552329E-3</v>
      </c>
      <c r="H140" s="74">
        <v>436924152.88</v>
      </c>
      <c r="I140" s="74">
        <v>40.852200000000003</v>
      </c>
      <c r="J140" s="26">
        <f t="shared" si="134"/>
        <v>4.2031314812385808E-3</v>
      </c>
      <c r="K140" s="26">
        <f t="shared" si="135"/>
        <v>2.3751453795080352E-3</v>
      </c>
      <c r="L140" s="74">
        <v>439510452.01999998</v>
      </c>
      <c r="M140" s="74">
        <v>41.110999999999997</v>
      </c>
      <c r="N140" s="26">
        <f t="shared" si="136"/>
        <v>5.9193320464256995E-3</v>
      </c>
      <c r="O140" s="26">
        <f t="shared" si="137"/>
        <v>6.3350321402517781E-3</v>
      </c>
      <c r="P140" s="74">
        <v>436882031.55000001</v>
      </c>
      <c r="Q140" s="74">
        <v>40.974699999999999</v>
      </c>
      <c r="R140" s="26">
        <f t="shared" si="138"/>
        <v>-5.9803366630297164E-3</v>
      </c>
      <c r="S140" s="26">
        <f t="shared" si="139"/>
        <v>-3.3154143659847373E-3</v>
      </c>
      <c r="T140" s="74">
        <v>436323933.38</v>
      </c>
      <c r="U140" s="74">
        <v>40.899000000000001</v>
      </c>
      <c r="V140" s="26">
        <f t="shared" si="140"/>
        <v>-1.2774573676558813E-3</v>
      </c>
      <c r="W140" s="26">
        <f t="shared" si="141"/>
        <v>-1.8474814946783664E-3</v>
      </c>
      <c r="X140" s="74">
        <v>449918992.85000002</v>
      </c>
      <c r="Y140" s="74">
        <v>42.0291</v>
      </c>
      <c r="Z140" s="26">
        <f t="shared" si="142"/>
        <v>3.1158179577006884E-2</v>
      </c>
      <c r="AA140" s="26">
        <f t="shared" si="143"/>
        <v>2.7631482432333279E-2</v>
      </c>
      <c r="AB140" s="74">
        <v>454267759.91000003</v>
      </c>
      <c r="AC140" s="74">
        <v>42.513199999999998</v>
      </c>
      <c r="AD140" s="26">
        <f t="shared" si="144"/>
        <v>9.665666773595958E-3</v>
      </c>
      <c r="AE140" s="26">
        <f t="shared" si="145"/>
        <v>1.1518210002117533E-2</v>
      </c>
      <c r="AF140" s="74">
        <v>461270801.31999999</v>
      </c>
      <c r="AG140" s="74">
        <v>42.748800000000003</v>
      </c>
      <c r="AH140" s="26">
        <f t="shared" si="146"/>
        <v>1.5416109237836768E-2</v>
      </c>
      <c r="AI140" s="26">
        <f t="shared" si="147"/>
        <v>5.5418081913383406E-3</v>
      </c>
      <c r="AJ140" s="27">
        <f t="shared" si="127"/>
        <v>6.988262163880171E-3</v>
      </c>
      <c r="AK140" s="27">
        <f t="shared" si="128"/>
        <v>5.2929054165163289E-3</v>
      </c>
      <c r="AL140" s="28">
        <f t="shared" si="129"/>
        <v>6.0160167601500066E-2</v>
      </c>
      <c r="AM140" s="28">
        <f t="shared" si="130"/>
        <v>4.8911309912306127E-2</v>
      </c>
      <c r="AN140" s="29">
        <f t="shared" si="131"/>
        <v>1.2021165490039438E-2</v>
      </c>
      <c r="AO140" s="87">
        <f t="shared" si="132"/>
        <v>1.0675053206504656E-2</v>
      </c>
    </row>
    <row r="141" spans="1:46">
      <c r="A141" s="237" t="s">
        <v>47</v>
      </c>
      <c r="B141" s="250">
        <f>SUM(B138:B140)</f>
        <v>2656447532.9099998</v>
      </c>
      <c r="C141" s="100"/>
      <c r="D141" s="250">
        <f>SUM(D138:D140)</f>
        <v>2651660899.1099997</v>
      </c>
      <c r="E141" s="100"/>
      <c r="F141" s="26">
        <f>((D141-B141)/B141)</f>
        <v>-1.8018928439955608E-3</v>
      </c>
      <c r="G141" s="26"/>
      <c r="H141" s="250">
        <f>SUM(H138:H140)</f>
        <v>2706121776.4899998</v>
      </c>
      <c r="I141" s="100"/>
      <c r="J141" s="26">
        <f>((H141-D141)/D141)</f>
        <v>2.053840194961554E-2</v>
      </c>
      <c r="K141" s="26"/>
      <c r="L141" s="250">
        <f>SUM(L138:L140)</f>
        <v>2706374081.4699998</v>
      </c>
      <c r="M141" s="100"/>
      <c r="N141" s="26">
        <f>((L141-H141)/H141)</f>
        <v>9.3234895115205639E-5</v>
      </c>
      <c r="O141" s="26"/>
      <c r="P141" s="250">
        <f>SUM(P138:P140)</f>
        <v>2725121827.4500003</v>
      </c>
      <c r="Q141" s="100"/>
      <c r="R141" s="26">
        <f>((P141-L141)/L141)</f>
        <v>6.9272559578376653E-3</v>
      </c>
      <c r="S141" s="26"/>
      <c r="T141" s="250">
        <f>SUM(T138:T140)</f>
        <v>2690257824.9499998</v>
      </c>
      <c r="U141" s="100"/>
      <c r="V141" s="26">
        <f>((T141-P141)/P141)</f>
        <v>-1.2793557392119986E-2</v>
      </c>
      <c r="W141" s="26"/>
      <c r="X141" s="250">
        <f>SUM(X138:X140)</f>
        <v>2719722819.02</v>
      </c>
      <c r="Y141" s="100"/>
      <c r="Z141" s="26">
        <f>((X141-T141)/T141)</f>
        <v>1.0952479645904496E-2</v>
      </c>
      <c r="AA141" s="26"/>
      <c r="AB141" s="250">
        <f>SUM(AB138:AB140)</f>
        <v>2767923623.1599998</v>
      </c>
      <c r="AC141" s="100"/>
      <c r="AD141" s="26">
        <f>((AB141-X141)/X141)</f>
        <v>1.7722689901674651E-2</v>
      </c>
      <c r="AE141" s="26"/>
      <c r="AF141" s="250">
        <f>SUM(AF138:AF140)</f>
        <v>2793931388.2800002</v>
      </c>
      <c r="AG141" s="100"/>
      <c r="AH141" s="26">
        <f>((AF141-AB141)/AB141)</f>
        <v>9.3961281671163313E-3</v>
      </c>
      <c r="AI141" s="26"/>
      <c r="AJ141" s="27">
        <f t="shared" si="127"/>
        <v>6.3793425351435428E-3</v>
      </c>
      <c r="AK141" s="27"/>
      <c r="AL141" s="28">
        <f t="shared" si="129"/>
        <v>5.3653349573375711E-2</v>
      </c>
      <c r="AM141" s="28"/>
      <c r="AN141" s="29">
        <f t="shared" si="131"/>
        <v>1.0912071519285178E-2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3105476304.0900002</v>
      </c>
      <c r="C145" s="114">
        <v>1.59</v>
      </c>
      <c r="D145" s="251">
        <v>3119602922.0500002</v>
      </c>
      <c r="E145" s="114">
        <v>1.59</v>
      </c>
      <c r="F145" s="26">
        <f>((D145-B145)/B145)</f>
        <v>4.5489376110823586E-3</v>
      </c>
      <c r="G145" s="26">
        <f>((E145-C145)/C145)</f>
        <v>0</v>
      </c>
      <c r="H145" s="251">
        <v>2966966592.8699999</v>
      </c>
      <c r="I145" s="114">
        <v>1.52</v>
      </c>
      <c r="J145" s="26">
        <f>((H145-D145)/D145)</f>
        <v>-4.892812739119299E-2</v>
      </c>
      <c r="K145" s="26">
        <f>((I145-E145)/E145)</f>
        <v>-4.4025157232704441E-2</v>
      </c>
      <c r="L145" s="251">
        <v>2960951587.98</v>
      </c>
      <c r="M145" s="114">
        <v>1.51</v>
      </c>
      <c r="N145" s="26">
        <f>((L145-H145)/H145)</f>
        <v>-2.0273247782616401E-3</v>
      </c>
      <c r="O145" s="26">
        <f>((M145-I145)/I145)</f>
        <v>-6.5789473684210583E-3</v>
      </c>
      <c r="P145" s="251">
        <v>2968790874.8899999</v>
      </c>
      <c r="Q145" s="114">
        <v>1.51</v>
      </c>
      <c r="R145" s="26">
        <f>((P145-L145)/L145)</f>
        <v>2.6475565969479127E-3</v>
      </c>
      <c r="S145" s="26">
        <f>((Q145-M145)/M145)</f>
        <v>0</v>
      </c>
      <c r="T145" s="251">
        <v>2996352757.4699998</v>
      </c>
      <c r="U145" s="114">
        <v>1.53</v>
      </c>
      <c r="V145" s="26">
        <f>((T145-P145)/P145)</f>
        <v>9.2838747293108523E-3</v>
      </c>
      <c r="W145" s="26">
        <f>((U145-Q145)/Q145)</f>
        <v>1.3245033112582794E-2</v>
      </c>
      <c r="X145" s="251">
        <v>2977398885.5100002</v>
      </c>
      <c r="Y145" s="114">
        <v>1.51</v>
      </c>
      <c r="Z145" s="26">
        <f>((X145-T145)/T145)</f>
        <v>-6.3256477104529744E-3</v>
      </c>
      <c r="AA145" s="26">
        <f>((Y145-U145)/U145)</f>
        <v>-1.3071895424836612E-2</v>
      </c>
      <c r="AB145" s="251">
        <v>3039103151.6599998</v>
      </c>
      <c r="AC145" s="114">
        <v>1.54</v>
      </c>
      <c r="AD145" s="26">
        <f>((AB145-X145)/X145)</f>
        <v>2.0724218864423421E-2</v>
      </c>
      <c r="AE145" s="26">
        <f>((AC145-Y145)/Y145)</f>
        <v>1.986754966887419E-2</v>
      </c>
      <c r="AF145" s="251">
        <v>3062613787.4499998</v>
      </c>
      <c r="AG145" s="114">
        <v>1.55</v>
      </c>
      <c r="AH145" s="26">
        <f>((AF145-AB145)/AB145)</f>
        <v>7.7360440290281463E-3</v>
      </c>
      <c r="AI145" s="26">
        <f>((AG145-AC145)/AC145)</f>
        <v>6.4935064935064991E-3</v>
      </c>
      <c r="AJ145" s="27">
        <f t="shared" si="127"/>
        <v>-1.5425585061393638E-3</v>
      </c>
      <c r="AK145" s="27">
        <f t="shared" si="128"/>
        <v>-3.0087388438748285E-3</v>
      </c>
      <c r="AL145" s="28">
        <f t="shared" si="129"/>
        <v>-1.8268073220854282E-2</v>
      </c>
      <c r="AM145" s="28">
        <f t="shared" si="130"/>
        <v>-2.5157232704402538E-2</v>
      </c>
      <c r="AN145" s="29">
        <f t="shared" si="131"/>
        <v>2.0778704637323502E-2</v>
      </c>
      <c r="AO145" s="87">
        <f t="shared" si="132"/>
        <v>1.9611466948021381E-2</v>
      </c>
    </row>
    <row r="146" spans="1:41">
      <c r="A146" s="235" t="s">
        <v>73</v>
      </c>
      <c r="B146" s="251">
        <v>283604409.22000003</v>
      </c>
      <c r="C146" s="114">
        <v>248.17</v>
      </c>
      <c r="D146" s="251">
        <v>281428449.63999999</v>
      </c>
      <c r="E146" s="114">
        <v>247.08</v>
      </c>
      <c r="F146" s="26">
        <f>((D146-B146)/B146)</f>
        <v>-7.6725167495971091E-3</v>
      </c>
      <c r="G146" s="26">
        <f>((E146-C146)/C146)</f>
        <v>-4.3921505419670997E-3</v>
      </c>
      <c r="H146" s="251">
        <v>287570273.94</v>
      </c>
      <c r="I146" s="114">
        <v>253.15</v>
      </c>
      <c r="J146" s="26">
        <f>((H146-D146)/D146)</f>
        <v>2.1823750611768507E-2</v>
      </c>
      <c r="K146" s="26">
        <f>((I146-E146)/E146)</f>
        <v>2.4566941881172061E-2</v>
      </c>
      <c r="L146" s="251">
        <v>294197648.76999998</v>
      </c>
      <c r="M146" s="114">
        <v>255.17</v>
      </c>
      <c r="N146" s="26">
        <f>((L146-H146)/H146)</f>
        <v>2.3046105354348097E-2</v>
      </c>
      <c r="O146" s="26">
        <f>((M146-I146)/I146)</f>
        <v>7.9794588188820143E-3</v>
      </c>
      <c r="P146" s="251">
        <v>293577670.31999999</v>
      </c>
      <c r="Q146" s="114">
        <v>254.52</v>
      </c>
      <c r="R146" s="26">
        <f>((P146-L146)/L146)</f>
        <v>-2.1073535175825946E-3</v>
      </c>
      <c r="S146" s="26">
        <f>((Q146-M146)/M146)</f>
        <v>-2.5473213935806611E-3</v>
      </c>
      <c r="T146" s="251">
        <v>294672503.52999997</v>
      </c>
      <c r="U146" s="114">
        <v>255.27</v>
      </c>
      <c r="V146" s="26">
        <f>((T146-P146)/P146)</f>
        <v>3.7292795763608625E-3</v>
      </c>
      <c r="W146" s="26">
        <f>((U146-Q146)/Q146)</f>
        <v>2.9467232437529467E-3</v>
      </c>
      <c r="X146" s="251">
        <v>293580300.85000002</v>
      </c>
      <c r="Y146" s="114">
        <v>254.87</v>
      </c>
      <c r="Z146" s="26">
        <f>((X146-T146)/T146)</f>
        <v>-3.7064967613741158E-3</v>
      </c>
      <c r="AA146" s="26">
        <f>((Y146-U146)/U146)</f>
        <v>-1.5669683080659915E-3</v>
      </c>
      <c r="AB146" s="251">
        <v>296796708.31999999</v>
      </c>
      <c r="AC146" s="114">
        <v>257.83999999999997</v>
      </c>
      <c r="AD146" s="26">
        <f>((AB146-X146)/X146)</f>
        <v>1.0955801396372773E-2</v>
      </c>
      <c r="AE146" s="26">
        <f>((AC146-Y146)/Y146)</f>
        <v>1.1652999568407308E-2</v>
      </c>
      <c r="AF146" s="251">
        <v>301139306.50999999</v>
      </c>
      <c r="AG146" s="114">
        <v>260.16000000000003</v>
      </c>
      <c r="AH146" s="26">
        <f>((AF146-AB146)/AB146)</f>
        <v>1.4631557791125835E-2</v>
      </c>
      <c r="AI146" s="26">
        <f>((AG146-AC146)/AC146)</f>
        <v>8.9978281104562911E-3</v>
      </c>
      <c r="AJ146" s="27">
        <f t="shared" si="127"/>
        <v>7.5875159626777825E-3</v>
      </c>
      <c r="AK146" s="27">
        <f t="shared" si="128"/>
        <v>5.9546889223821087E-3</v>
      </c>
      <c r="AL146" s="28">
        <f t="shared" si="129"/>
        <v>7.0038608019956428E-2</v>
      </c>
      <c r="AM146" s="28">
        <f t="shared" si="130"/>
        <v>5.2938319572608111E-2</v>
      </c>
      <c r="AN146" s="29">
        <f t="shared" si="131"/>
        <v>1.1783172256901732E-2</v>
      </c>
      <c r="AO146" s="87">
        <f t="shared" si="132"/>
        <v>9.5409758785257332E-3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7244208253.1099997</v>
      </c>
      <c r="C149" s="81">
        <v>117.54</v>
      </c>
      <c r="D149" s="80">
        <v>7244800917.3599997</v>
      </c>
      <c r="E149" s="81">
        <v>117.62</v>
      </c>
      <c r="F149" s="26">
        <f t="shared" ref="F149:G152" si="148">((D149-B149)/B149)</f>
        <v>8.1812149691522777E-5</v>
      </c>
      <c r="G149" s="26">
        <f t="shared" si="148"/>
        <v>6.8061936362088051E-4</v>
      </c>
      <c r="H149" s="80">
        <v>7240422453.7200003</v>
      </c>
      <c r="I149" s="81">
        <v>117.7</v>
      </c>
      <c r="J149" s="26">
        <f t="shared" ref="J149:J152" si="149">((H149-D149)/D149)</f>
        <v>-6.0435941441920236E-4</v>
      </c>
      <c r="K149" s="26">
        <f t="shared" ref="K149:K152" si="150">((I149-E149)/E149)</f>
        <v>6.8015643598026091E-4</v>
      </c>
      <c r="L149" s="80">
        <v>7244487154.0100002</v>
      </c>
      <c r="M149" s="81">
        <v>117.78</v>
      </c>
      <c r="N149" s="26">
        <f t="shared" ref="N149:N152" si="151">((L149-H149)/H149)</f>
        <v>5.6138993490795436E-4</v>
      </c>
      <c r="O149" s="26">
        <f t="shared" ref="O149:O152" si="152">((M149-I149)/I149)</f>
        <v>6.7969413763804842E-4</v>
      </c>
      <c r="P149" s="80">
        <v>7231642017.6599998</v>
      </c>
      <c r="Q149" s="81">
        <v>117.84</v>
      </c>
      <c r="R149" s="26">
        <f t="shared" ref="R149:R152" si="153">((P149-L149)/L149)</f>
        <v>-1.7730911901597183E-3</v>
      </c>
      <c r="S149" s="26">
        <f t="shared" ref="S149:S152" si="154">((Q149-M149)/M149)</f>
        <v>5.0942435048397243E-4</v>
      </c>
      <c r="T149" s="80">
        <v>7240138052.1700001</v>
      </c>
      <c r="U149" s="81">
        <v>117.91</v>
      </c>
      <c r="V149" s="26">
        <f t="shared" ref="V149:V152" si="155">((T149-P149)/P149)</f>
        <v>1.1748416873031775E-3</v>
      </c>
      <c r="W149" s="26">
        <f t="shared" ref="W149:W152" si="156">((U149-Q149)/Q149)</f>
        <v>5.9402579769172754E-4</v>
      </c>
      <c r="X149" s="80">
        <v>7240138052.1700001</v>
      </c>
      <c r="Y149" s="81">
        <v>117.99</v>
      </c>
      <c r="Z149" s="26">
        <f t="shared" ref="Z149:Z152" si="157">((X149-T149)/T149)</f>
        <v>0</v>
      </c>
      <c r="AA149" s="26">
        <f t="shared" ref="AA149:AA152" si="158">((Y149-U149)/U149)</f>
        <v>6.784835891781723E-4</v>
      </c>
      <c r="AB149" s="80">
        <v>7184891772.2600002</v>
      </c>
      <c r="AC149" s="81">
        <v>118.02</v>
      </c>
      <c r="AD149" s="26">
        <f t="shared" ref="AD149:AD152" si="159">((AB149-X149)/X149)</f>
        <v>-7.6305561457411077E-3</v>
      </c>
      <c r="AE149" s="26">
        <f t="shared" ref="AE149:AE152" si="160">((AC149-Y149)/Y149)</f>
        <v>2.5425883549454306E-4</v>
      </c>
      <c r="AF149" s="80">
        <v>7143846126.04</v>
      </c>
      <c r="AG149" s="81">
        <v>118.11</v>
      </c>
      <c r="AH149" s="26">
        <f t="shared" ref="AH149:AH152" si="161">((AF149-AB149)/AB149)</f>
        <v>-5.7127716771563008E-3</v>
      </c>
      <c r="AI149" s="26">
        <f t="shared" ref="AI149:AI152" si="162">((AG149-AC149)/AC149)</f>
        <v>7.625826131164499E-4</v>
      </c>
      <c r="AJ149" s="27">
        <f t="shared" si="127"/>
        <v>-1.7378418319467094E-3</v>
      </c>
      <c r="AK149" s="27">
        <f t="shared" si="128"/>
        <v>6.0490564040050691E-4</v>
      </c>
      <c r="AL149" s="28">
        <f t="shared" si="129"/>
        <v>-1.3934791648738299E-2</v>
      </c>
      <c r="AM149" s="28">
        <f t="shared" si="130"/>
        <v>4.1659581703791439E-3</v>
      </c>
      <c r="AN149" s="29">
        <f t="shared" si="131"/>
        <v>3.2051654963559115E-3</v>
      </c>
      <c r="AO149" s="87">
        <f t="shared" si="132"/>
        <v>1.6011270191505474E-4</v>
      </c>
    </row>
    <row r="150" spans="1:41">
      <c r="A150" s="235" t="s">
        <v>206</v>
      </c>
      <c r="B150" s="80">
        <v>5453018828.3500004</v>
      </c>
      <c r="C150" s="80">
        <v>117.21</v>
      </c>
      <c r="D150" s="80">
        <v>5414308957.1000004</v>
      </c>
      <c r="E150" s="80">
        <v>117.4</v>
      </c>
      <c r="F150" s="26">
        <f t="shared" si="148"/>
        <v>-7.0987965507746126E-3</v>
      </c>
      <c r="G150" s="26">
        <f t="shared" si="148"/>
        <v>1.6210220970907939E-3</v>
      </c>
      <c r="H150" s="80">
        <v>5469210584.1199999</v>
      </c>
      <c r="I150" s="80">
        <v>117.57</v>
      </c>
      <c r="J150" s="26">
        <f t="shared" si="149"/>
        <v>1.0140098663561635E-2</v>
      </c>
      <c r="K150" s="26">
        <f t="shared" si="150"/>
        <v>1.4480408858602001E-3</v>
      </c>
      <c r="L150" s="80">
        <v>5448983433.29</v>
      </c>
      <c r="M150" s="80">
        <v>117.69</v>
      </c>
      <c r="N150" s="26">
        <f t="shared" si="151"/>
        <v>-3.6983675283467784E-3</v>
      </c>
      <c r="O150" s="26">
        <f t="shared" si="152"/>
        <v>1.0206685378923582E-3</v>
      </c>
      <c r="P150" s="80">
        <v>5447637436.5600004</v>
      </c>
      <c r="Q150" s="80">
        <v>117.91</v>
      </c>
      <c r="R150" s="26">
        <f t="shared" si="153"/>
        <v>-2.4701795233516671E-4</v>
      </c>
      <c r="S150" s="26">
        <f t="shared" si="154"/>
        <v>1.8693176990398409E-3</v>
      </c>
      <c r="T150" s="80">
        <v>5443941992.4300003</v>
      </c>
      <c r="U150" s="80">
        <v>118.09</v>
      </c>
      <c r="V150" s="26">
        <f t="shared" si="155"/>
        <v>-6.7835720953075449E-4</v>
      </c>
      <c r="W150" s="26">
        <f t="shared" si="156"/>
        <v>1.5265880756509781E-3</v>
      </c>
      <c r="X150" s="80">
        <v>5457880532.4399996</v>
      </c>
      <c r="Y150" s="80">
        <v>118.27</v>
      </c>
      <c r="Z150" s="26">
        <f t="shared" si="157"/>
        <v>2.5603762915514757E-3</v>
      </c>
      <c r="AA150" s="26">
        <f t="shared" si="158"/>
        <v>1.524261156744793E-3</v>
      </c>
      <c r="AB150" s="80">
        <v>5714045889.96</v>
      </c>
      <c r="AC150" s="80">
        <v>118.43</v>
      </c>
      <c r="AD150" s="26">
        <f t="shared" si="159"/>
        <v>4.6934951396871122E-2</v>
      </c>
      <c r="AE150" s="26">
        <f t="shared" si="160"/>
        <v>1.3528367295172978E-3</v>
      </c>
      <c r="AF150" s="80">
        <v>5740300078.1700001</v>
      </c>
      <c r="AG150" s="80">
        <v>118.88</v>
      </c>
      <c r="AH150" s="26">
        <f t="shared" si="161"/>
        <v>4.5946757718783081E-3</v>
      </c>
      <c r="AI150" s="26">
        <f t="shared" si="162"/>
        <v>3.7997129105799931E-3</v>
      </c>
      <c r="AJ150" s="27">
        <f t="shared" si="127"/>
        <v>6.563445360359404E-3</v>
      </c>
      <c r="AK150" s="27">
        <f t="shared" si="128"/>
        <v>1.7703060115470317E-3</v>
      </c>
      <c r="AL150" s="28">
        <f t="shared" si="129"/>
        <v>6.0209183416198381E-2</v>
      </c>
      <c r="AM150" s="28">
        <f t="shared" si="130"/>
        <v>1.2606473594548464E-2</v>
      </c>
      <c r="AN150" s="29">
        <f t="shared" si="131"/>
        <v>1.7127001809863918E-2</v>
      </c>
      <c r="AO150" s="87">
        <f t="shared" si="132"/>
        <v>8.5445133779769964E-4</v>
      </c>
    </row>
    <row r="151" spans="1:41">
      <c r="A151" s="235" t="s">
        <v>180</v>
      </c>
      <c r="B151" s="80">
        <v>1827772980.1900001</v>
      </c>
      <c r="C151" s="81">
        <v>1.0857000000000001</v>
      </c>
      <c r="D151" s="80">
        <v>1822454589.9200001</v>
      </c>
      <c r="E151" s="81">
        <v>1.0871</v>
      </c>
      <c r="F151" s="26">
        <f t="shared" si="148"/>
        <v>-2.9097652321390184E-3</v>
      </c>
      <c r="G151" s="26">
        <f t="shared" si="148"/>
        <v>1.2894906511926366E-3</v>
      </c>
      <c r="H151" s="80">
        <v>1816229455.79</v>
      </c>
      <c r="I151" s="81">
        <v>1.0886</v>
      </c>
      <c r="J151" s="26">
        <f t="shared" si="149"/>
        <v>-3.4157965660331639E-3</v>
      </c>
      <c r="K151" s="26">
        <f t="shared" si="150"/>
        <v>1.3798178640419987E-3</v>
      </c>
      <c r="L151" s="80">
        <v>1803643190.99</v>
      </c>
      <c r="M151" s="81">
        <v>1.0902000000000001</v>
      </c>
      <c r="N151" s="26">
        <f t="shared" si="151"/>
        <v>-6.9298869478610792E-3</v>
      </c>
      <c r="O151" s="26">
        <f t="shared" si="152"/>
        <v>1.4697776961235035E-3</v>
      </c>
      <c r="P151" s="80">
        <v>1831648669.29</v>
      </c>
      <c r="Q151" s="81">
        <v>1.0918000000000001</v>
      </c>
      <c r="R151" s="26">
        <f t="shared" si="153"/>
        <v>1.5527172136872621E-2</v>
      </c>
      <c r="S151" s="26">
        <f t="shared" si="154"/>
        <v>1.467620620069754E-3</v>
      </c>
      <c r="T151" s="80">
        <v>1865817466.8299999</v>
      </c>
      <c r="U151" s="81">
        <v>1.0931999999999999</v>
      </c>
      <c r="V151" s="26">
        <f t="shared" si="155"/>
        <v>1.8654667848089435E-2</v>
      </c>
      <c r="W151" s="26">
        <f t="shared" si="156"/>
        <v>1.282286132991249E-3</v>
      </c>
      <c r="X151" s="80">
        <v>1823970955.2</v>
      </c>
      <c r="Y151" s="81">
        <v>1.095</v>
      </c>
      <c r="Z151" s="26">
        <f t="shared" si="157"/>
        <v>-2.2427977213171107E-2</v>
      </c>
      <c r="AA151" s="26">
        <f t="shared" si="158"/>
        <v>1.646542261251394E-3</v>
      </c>
      <c r="AB151" s="80">
        <v>1825797276.4400001</v>
      </c>
      <c r="AC151" s="81">
        <v>1.0963000000000001</v>
      </c>
      <c r="AD151" s="26">
        <f t="shared" si="159"/>
        <v>1.0012885538518632E-3</v>
      </c>
      <c r="AE151" s="26">
        <f t="shared" si="160"/>
        <v>1.1872146118722183E-3</v>
      </c>
      <c r="AF151" s="80">
        <v>1839686581.75</v>
      </c>
      <c r="AG151" s="81">
        <v>1.0981000000000001</v>
      </c>
      <c r="AH151" s="26">
        <f t="shared" si="161"/>
        <v>7.6072549177429874E-3</v>
      </c>
      <c r="AI151" s="26">
        <f t="shared" si="162"/>
        <v>1.6418863449785858E-3</v>
      </c>
      <c r="AJ151" s="27">
        <f t="shared" si="127"/>
        <v>8.8836968716906738E-4</v>
      </c>
      <c r="AK151" s="27">
        <f t="shared" si="128"/>
        <v>1.4205795228151676E-3</v>
      </c>
      <c r="AL151" s="28">
        <f t="shared" si="129"/>
        <v>9.4553751436716755E-3</v>
      </c>
      <c r="AM151" s="28">
        <f t="shared" si="130"/>
        <v>1.0118664336307719E-2</v>
      </c>
      <c r="AN151" s="29">
        <f t="shared" si="131"/>
        <v>1.3162831341670891E-2</v>
      </c>
      <c r="AO151" s="87">
        <f t="shared" si="132"/>
        <v>1.6780057985727815E-4</v>
      </c>
    </row>
    <row r="152" spans="1:41">
      <c r="A152" s="235" t="s">
        <v>193</v>
      </c>
      <c r="B152" s="80">
        <v>279146343.31999999</v>
      </c>
      <c r="C152" s="81">
        <v>101.4149</v>
      </c>
      <c r="D152" s="80">
        <v>277339960.48046452</v>
      </c>
      <c r="E152" s="81">
        <v>101.79158128520376</v>
      </c>
      <c r="F152" s="26">
        <f t="shared" si="148"/>
        <v>-6.471096192955406E-3</v>
      </c>
      <c r="G152" s="26">
        <f t="shared" si="148"/>
        <v>3.7142597902651273E-3</v>
      </c>
      <c r="H152" s="80">
        <v>285111514.32999998</v>
      </c>
      <c r="I152" s="81">
        <v>103.55</v>
      </c>
      <c r="J152" s="26">
        <f t="shared" si="149"/>
        <v>2.8021760138971692E-2</v>
      </c>
      <c r="K152" s="26">
        <f t="shared" si="150"/>
        <v>1.7274696911028693E-2</v>
      </c>
      <c r="L152" s="80">
        <v>284859958.85000002</v>
      </c>
      <c r="M152" s="81">
        <v>103.43</v>
      </c>
      <c r="N152" s="26">
        <f t="shared" si="151"/>
        <v>-8.8230557994511103E-4</v>
      </c>
      <c r="O152" s="26">
        <f t="shared" si="152"/>
        <v>-1.1588604538869179E-3</v>
      </c>
      <c r="P152" s="80">
        <v>284652590.22000003</v>
      </c>
      <c r="Q152" s="81">
        <v>103.36</v>
      </c>
      <c r="R152" s="26">
        <f t="shared" si="153"/>
        <v>-7.2796693096901783E-4</v>
      </c>
      <c r="S152" s="26">
        <f t="shared" si="154"/>
        <v>-6.7678623223443282E-4</v>
      </c>
      <c r="T152" s="80">
        <v>290340847.38999999</v>
      </c>
      <c r="U152" s="81">
        <v>103.52</v>
      </c>
      <c r="V152" s="26">
        <f t="shared" si="155"/>
        <v>1.9983156189106385E-2</v>
      </c>
      <c r="W152" s="26">
        <f t="shared" si="156"/>
        <v>1.5479876160990381E-3</v>
      </c>
      <c r="X152" s="80">
        <v>315043192.38</v>
      </c>
      <c r="Y152" s="81">
        <v>100.93</v>
      </c>
      <c r="Z152" s="26">
        <f t="shared" si="157"/>
        <v>8.5080501803518588E-2</v>
      </c>
      <c r="AA152" s="26">
        <f t="shared" si="158"/>
        <v>-2.5019319938176094E-2</v>
      </c>
      <c r="AB152" s="80">
        <v>312258574.93000001</v>
      </c>
      <c r="AC152" s="81">
        <v>101.05751280629715</v>
      </c>
      <c r="AD152" s="26">
        <f t="shared" si="159"/>
        <v>-8.8388434263998554E-3</v>
      </c>
      <c r="AE152" s="26">
        <f t="shared" si="160"/>
        <v>1.2633786416045532E-3</v>
      </c>
      <c r="AF152" s="80">
        <v>313072054.56999999</v>
      </c>
      <c r="AG152" s="81">
        <v>101.3</v>
      </c>
      <c r="AH152" s="26">
        <f t="shared" si="161"/>
        <v>2.6051474813216769E-3</v>
      </c>
      <c r="AI152" s="26">
        <f t="shared" si="162"/>
        <v>2.3994969495007477E-3</v>
      </c>
      <c r="AJ152" s="27">
        <f t="shared" si="127"/>
        <v>1.484629418533112E-2</v>
      </c>
      <c r="AK152" s="27">
        <f t="shared" si="128"/>
        <v>-8.1893339474910676E-5</v>
      </c>
      <c r="AL152" s="28">
        <f t="shared" si="129"/>
        <v>0.12883860669639202</v>
      </c>
      <c r="AM152" s="28">
        <f t="shared" si="130"/>
        <v>-4.8292921575354289E-3</v>
      </c>
      <c r="AN152" s="29">
        <f t="shared" si="131"/>
        <v>3.1140311914317653E-2</v>
      </c>
      <c r="AO152" s="87">
        <f t="shared" si="132"/>
        <v>1.164765194726231E-2</v>
      </c>
    </row>
    <row r="153" spans="1:41">
      <c r="A153" s="237" t="s">
        <v>47</v>
      </c>
      <c r="B153" s="84">
        <f>SUM(B145:B152)</f>
        <v>18193227118.279999</v>
      </c>
      <c r="C153" s="100"/>
      <c r="D153" s="84">
        <f>SUM(D145:D152)</f>
        <v>18159935796.550465</v>
      </c>
      <c r="E153" s="100"/>
      <c r="F153" s="26">
        <f>((D153-B153)/B153)</f>
        <v>-1.8298744644419927E-3</v>
      </c>
      <c r="G153" s="26"/>
      <c r="H153" s="84">
        <f>SUM(H145:H152)</f>
        <v>18065510874.770004</v>
      </c>
      <c r="I153" s="100"/>
      <c r="J153" s="26">
        <f>((H153-D153)/D153)</f>
        <v>-5.1996286131362124E-3</v>
      </c>
      <c r="K153" s="26"/>
      <c r="L153" s="84">
        <f>SUM(L145:L152)</f>
        <v>18037122973.889999</v>
      </c>
      <c r="M153" s="100"/>
      <c r="N153" s="26">
        <f>((L153-H153)/H153)</f>
        <v>-1.5713865540138673E-3</v>
      </c>
      <c r="O153" s="26"/>
      <c r="P153" s="84">
        <f>SUM(P145:P152)</f>
        <v>18057949258.940002</v>
      </c>
      <c r="Q153" s="100"/>
      <c r="R153" s="26">
        <f>((P153-L153)/L153)</f>
        <v>1.1546345323558841E-3</v>
      </c>
      <c r="S153" s="26"/>
      <c r="T153" s="84">
        <f>SUM(T145:T152)</f>
        <v>18131263619.82</v>
      </c>
      <c r="U153" s="100"/>
      <c r="V153" s="26">
        <f>((T153-P153)/P153)</f>
        <v>4.0599494343855963E-3</v>
      </c>
      <c r="W153" s="26"/>
      <c r="X153" s="84">
        <f>SUM(X145:X152)</f>
        <v>18108011918.550003</v>
      </c>
      <c r="Y153" s="100"/>
      <c r="Z153" s="26">
        <f>((X153-T153)/T153)</f>
        <v>-1.2824093101034221E-3</v>
      </c>
      <c r="AA153" s="26"/>
      <c r="AB153" s="84">
        <f>SUM(AB145:AB152)</f>
        <v>18372893373.57</v>
      </c>
      <c r="AC153" s="100"/>
      <c r="AD153" s="26">
        <f>((AB153-X153)/X153)</f>
        <v>1.4627859547002495E-2</v>
      </c>
      <c r="AE153" s="26"/>
      <c r="AF153" s="84">
        <f>SUM(AF145:AF152)</f>
        <v>18400657934.489998</v>
      </c>
      <c r="AG153" s="100"/>
      <c r="AH153" s="26">
        <f>((AF153-AB153)/AB153)</f>
        <v>1.5111697627298261E-3</v>
      </c>
      <c r="AI153" s="26"/>
      <c r="AJ153" s="27">
        <f t="shared" si="127"/>
        <v>1.4337892918472885E-3</v>
      </c>
      <c r="AK153" s="27" t="e">
        <f t="shared" si="128"/>
        <v>#DIV/0!</v>
      </c>
      <c r="AL153" s="28">
        <f t="shared" si="129"/>
        <v>1.3255671200404747E-2</v>
      </c>
      <c r="AM153" s="28" t="e">
        <f t="shared" si="130"/>
        <v>#DIV/0!</v>
      </c>
      <c r="AN153" s="29">
        <f t="shared" si="131"/>
        <v>6.0015078228642695E-3</v>
      </c>
      <c r="AO153" s="87" t="e">
        <f t="shared" si="132"/>
        <v>#DIV/0!</v>
      </c>
    </row>
    <row r="154" spans="1:41">
      <c r="A154" s="237" t="s">
        <v>33</v>
      </c>
      <c r="B154" s="14">
        <f>SUM(B20,B52,B83,B104,B111,B135,B141,B153)</f>
        <v>1374335272281.9834</v>
      </c>
      <c r="C154" s="100"/>
      <c r="D154" s="14">
        <f>SUM(D20,D52,D83,D104,D111,D135,D141,D153)</f>
        <v>1386992411228.5371</v>
      </c>
      <c r="E154" s="100"/>
      <c r="F154" s="26">
        <f>((D154-B154)/B154)</f>
        <v>9.2096442562646704E-3</v>
      </c>
      <c r="G154" s="26"/>
      <c r="H154" s="14">
        <f>SUM(H20,H52,H83,H104,H111,H135,H141,H153)</f>
        <v>1402147126362.9736</v>
      </c>
      <c r="I154" s="100"/>
      <c r="J154" s="26">
        <f>((H154-D154)/D154)</f>
        <v>1.0926314384815661E-2</v>
      </c>
      <c r="K154" s="26"/>
      <c r="L154" s="14">
        <f>SUM(L20,L52,L83,L104,L111,L135,L141,L153)</f>
        <v>1420046022961.3538</v>
      </c>
      <c r="M154" s="100"/>
      <c r="N154" s="26">
        <f>((L154-H154)/H154)</f>
        <v>1.2765348415902713E-2</v>
      </c>
      <c r="O154" s="26"/>
      <c r="P154" s="14">
        <f>SUM(P20,P52,P83,P104,P111,P135,P141,P153)</f>
        <v>1415746745958.9297</v>
      </c>
      <c r="Q154" s="100"/>
      <c r="R154" s="26">
        <f>((P154-L154)/L154)</f>
        <v>-3.0275617359628885E-3</v>
      </c>
      <c r="S154" s="26"/>
      <c r="T154" s="14">
        <f>SUM(T20,T52,T83,T104,T111,T135,T141,T153)</f>
        <v>1414145259277.8921</v>
      </c>
      <c r="U154" s="100"/>
      <c r="V154" s="26">
        <f>((T154-P154)/P154)</f>
        <v>-1.1311957351191795E-3</v>
      </c>
      <c r="W154" s="26"/>
      <c r="X154" s="14">
        <f>SUM(X20,X52,X83,X104,X111,X135,X141,X153)</f>
        <v>1412552536253.6406</v>
      </c>
      <c r="Y154" s="100"/>
      <c r="Z154" s="26">
        <f>((X154-T154)/T154)</f>
        <v>-1.1262796475835588E-3</v>
      </c>
      <c r="AA154" s="26"/>
      <c r="AB154" s="14">
        <f>SUM(AB20,AB52,AB83,AB104,AB111,AB135,AB141,AB153)</f>
        <v>1416009097633.312</v>
      </c>
      <c r="AC154" s="100"/>
      <c r="AD154" s="26">
        <f>((AB154-X154)/X154)</f>
        <v>2.447032086211001E-3</v>
      </c>
      <c r="AE154" s="26"/>
      <c r="AF154" s="14">
        <f>SUM(AF20,AF52,AF83,AF104,AF111,AF135,AF141,AF153)</f>
        <v>1410919738841.4065</v>
      </c>
      <c r="AG154" s="100"/>
      <c r="AH154" s="26">
        <f>((AF154-AB154)/AB154)</f>
        <v>-3.5941568457517436E-3</v>
      </c>
      <c r="AI154" s="26"/>
      <c r="AJ154" s="27">
        <f t="shared" si="127"/>
        <v>3.3086431473470842E-3</v>
      </c>
      <c r="AK154" s="27"/>
      <c r="AL154" s="28">
        <f t="shared" si="129"/>
        <v>1.7251231815807563E-2</v>
      </c>
      <c r="AM154" s="28"/>
      <c r="AN154" s="29">
        <f t="shared" si="131"/>
        <v>6.6568893088703174E-3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77723084061</v>
      </c>
      <c r="C157" s="81">
        <v>107.28</v>
      </c>
      <c r="D157" s="80">
        <v>78497141827.520004</v>
      </c>
      <c r="E157" s="81">
        <v>107.28</v>
      </c>
      <c r="F157" s="26">
        <f>((D157-B157)/B157)</f>
        <v>9.9591746245233214E-3</v>
      </c>
      <c r="G157" s="26">
        <f>((E157-C157)/C157)</f>
        <v>0</v>
      </c>
      <c r="H157" s="80">
        <v>78497141827.520004</v>
      </c>
      <c r="I157" s="81">
        <v>107.28</v>
      </c>
      <c r="J157" s="26">
        <f>((H157-D157)/D157)</f>
        <v>0</v>
      </c>
      <c r="K157" s="26">
        <f>((I157-E157)/E157)</f>
        <v>0</v>
      </c>
      <c r="L157" s="80">
        <v>78497141827.520004</v>
      </c>
      <c r="M157" s="81">
        <v>107.28</v>
      </c>
      <c r="N157" s="26">
        <f>((L157-H157)/H157)</f>
        <v>0</v>
      </c>
      <c r="O157" s="26">
        <f>((M157-I157)/I157)</f>
        <v>0</v>
      </c>
      <c r="P157" s="80">
        <v>78497141827.520004</v>
      </c>
      <c r="Q157" s="81">
        <v>107.28</v>
      </c>
      <c r="R157" s="26">
        <f>((P157-L157)/L157)</f>
        <v>0</v>
      </c>
      <c r="S157" s="26">
        <f>((Q157-M157)/M157)</f>
        <v>0</v>
      </c>
      <c r="T157" s="80">
        <v>78497141827.520004</v>
      </c>
      <c r="U157" s="81">
        <v>107.28</v>
      </c>
      <c r="V157" s="26">
        <f>((T157-P157)/P157)</f>
        <v>0</v>
      </c>
      <c r="W157" s="26">
        <f>((U157-Q157)/Q157)</f>
        <v>0</v>
      </c>
      <c r="X157" s="80">
        <v>77994799498.5</v>
      </c>
      <c r="Y157" s="81">
        <v>107.53</v>
      </c>
      <c r="Z157" s="26">
        <f>((X157-T157)/T157)</f>
        <v>-6.3994983425484427E-3</v>
      </c>
      <c r="AA157" s="26">
        <f>((Y157-U157)/U157)</f>
        <v>2.3303504847129006E-3</v>
      </c>
      <c r="AB157" s="80">
        <v>78055229066</v>
      </c>
      <c r="AC157" s="81">
        <v>107.55</v>
      </c>
      <c r="AD157" s="26">
        <f>((AB157-X157)/X157)</f>
        <v>7.7478970250012872E-4</v>
      </c>
      <c r="AE157" s="26">
        <f>((AC157-Y157)/Y157)</f>
        <v>1.8599460615638445E-4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si="127"/>
        <v>5.4180824805937595E-4</v>
      </c>
      <c r="AK157" s="27">
        <f t="shared" si="128"/>
        <v>3.1454313635866061E-4</v>
      </c>
      <c r="AL157" s="28">
        <f t="shared" si="129"/>
        <v>-5.6296669054652871E-3</v>
      </c>
      <c r="AM157" s="28">
        <f t="shared" si="130"/>
        <v>2.5167785234898959E-3</v>
      </c>
      <c r="AN157" s="29">
        <f t="shared" si="131"/>
        <v>4.4463562594203934E-3</v>
      </c>
      <c r="AO157" s="87">
        <f t="shared" si="132"/>
        <v>8.1710536985124473E-4</v>
      </c>
    </row>
    <row r="158" spans="1:41" s="134" customFormat="1">
      <c r="A158" s="242" t="s">
        <v>224</v>
      </c>
      <c r="B158" s="80">
        <v>6795337809.7600002</v>
      </c>
      <c r="C158" s="81">
        <v>100.75</v>
      </c>
      <c r="D158" s="80">
        <v>6804268480.3900003</v>
      </c>
      <c r="E158" s="81">
        <v>100.75</v>
      </c>
      <c r="F158" s="26">
        <f>((D158-B158)/B158)</f>
        <v>1.3142349769827749E-3</v>
      </c>
      <c r="G158" s="26">
        <f>((E158-C158)/C158)</f>
        <v>0</v>
      </c>
      <c r="H158" s="80">
        <v>6813092806.6700001</v>
      </c>
      <c r="I158" s="81">
        <v>101.01</v>
      </c>
      <c r="J158" s="26">
        <f>((H158-D158)/D158)</f>
        <v>1.2968809660335373E-3</v>
      </c>
      <c r="K158" s="26">
        <f>((I158-E158)/E158)</f>
        <v>2.5806451612903733E-3</v>
      </c>
      <c r="L158" s="80">
        <v>6821914344.3999996</v>
      </c>
      <c r="M158" s="81">
        <v>101.14</v>
      </c>
      <c r="N158" s="26">
        <f>((L158-H158)/H158)</f>
        <v>1.2947919513680013E-3</v>
      </c>
      <c r="O158" s="26">
        <f>((M158-I158)/I158)</f>
        <v>1.2870012870012419E-3</v>
      </c>
      <c r="P158" s="80">
        <v>6833858381.1499996</v>
      </c>
      <c r="Q158" s="81">
        <v>101.31</v>
      </c>
      <c r="R158" s="26">
        <f>((P158-L158)/L158)</f>
        <v>1.7508335852684325E-3</v>
      </c>
      <c r="S158" s="26">
        <f>((Q158-M158)/M158)</f>
        <v>1.6808384417639085E-3</v>
      </c>
      <c r="T158" s="80">
        <v>6848145873.1099997</v>
      </c>
      <c r="U158" s="81">
        <v>101.53</v>
      </c>
      <c r="V158" s="26">
        <f>((T158-P158)/P158)</f>
        <v>2.0906918409971122E-3</v>
      </c>
      <c r="W158" s="26">
        <f>((U158-Q158)/Q158)</f>
        <v>2.1715526601519975E-3</v>
      </c>
      <c r="X158" s="80">
        <v>6862472573.9399996</v>
      </c>
      <c r="Y158" s="82">
        <v>101.74</v>
      </c>
      <c r="Z158" s="26">
        <f>((X158-T158)/T158)</f>
        <v>2.0920554403280594E-3</v>
      </c>
      <c r="AA158" s="26">
        <f>((Y158-U158)/U158)</f>
        <v>2.0683541810301758E-3</v>
      </c>
      <c r="AB158" s="80">
        <v>6875713257.9700003</v>
      </c>
      <c r="AC158" s="82">
        <v>101.94</v>
      </c>
      <c r="AD158" s="26">
        <f>((AB158-X158)/X158)</f>
        <v>1.9294334348645302E-3</v>
      </c>
      <c r="AE158" s="26">
        <f>((AC158-Y158)/Y158)</f>
        <v>1.9657951641439244E-3</v>
      </c>
      <c r="AF158" s="80">
        <v>6893361829.0699997</v>
      </c>
      <c r="AG158" s="82">
        <v>102.2</v>
      </c>
      <c r="AH158" s="26">
        <f>((AF158-AB158)/AB158)</f>
        <v>2.5667985906105148E-3</v>
      </c>
      <c r="AI158" s="26">
        <f>((AG158-AC158)/AC158)</f>
        <v>2.5505199136747611E-3</v>
      </c>
      <c r="AJ158" s="27">
        <f t="shared" si="127"/>
        <v>1.7919650983066202E-3</v>
      </c>
      <c r="AK158" s="27">
        <f t="shared" si="128"/>
        <v>1.7880883511320477E-3</v>
      </c>
      <c r="AL158" s="28">
        <f t="shared" si="129"/>
        <v>1.3093743866334443E-2</v>
      </c>
      <c r="AM158" s="28">
        <f t="shared" si="130"/>
        <v>1.4392059553349905E-2</v>
      </c>
      <c r="AN158" s="29">
        <f t="shared" si="131"/>
        <v>4.6610294245787311E-4</v>
      </c>
      <c r="AO158" s="87">
        <f t="shared" si="132"/>
        <v>8.3891702708517222E-4</v>
      </c>
    </row>
    <row r="159" spans="1:41" s="134" customFormat="1">
      <c r="A159" s="237" t="s">
        <v>47</v>
      </c>
      <c r="B159" s="85">
        <f>SUM(B157:B158)</f>
        <v>84518421870.759995</v>
      </c>
      <c r="C159" s="100"/>
      <c r="D159" s="85">
        <f>SUM(D157:D158)</f>
        <v>85301410307.910004</v>
      </c>
      <c r="E159" s="100"/>
      <c r="F159" s="26"/>
      <c r="G159" s="26"/>
      <c r="H159" s="85">
        <f>SUM(H157:H158)</f>
        <v>85310234634.190002</v>
      </c>
      <c r="I159" s="100"/>
      <c r="J159" s="26"/>
      <c r="K159" s="26"/>
      <c r="L159" s="85">
        <f>SUM(L157:L158)</f>
        <v>85319056171.919998</v>
      </c>
      <c r="M159" s="100"/>
      <c r="N159" s="26"/>
      <c r="O159" s="26"/>
      <c r="P159" s="85">
        <f>SUM(P157:P158)</f>
        <v>85331000208.669998</v>
      </c>
      <c r="Q159" s="100"/>
      <c r="R159" s="26"/>
      <c r="S159" s="26"/>
      <c r="T159" s="85">
        <f>SUM(T157:T158)</f>
        <v>85345287700.630005</v>
      </c>
      <c r="U159" s="100"/>
      <c r="V159" s="26"/>
      <c r="W159" s="26"/>
      <c r="X159" s="85">
        <f>SUM(X157:X158)</f>
        <v>84857272072.440002</v>
      </c>
      <c r="Y159" s="100"/>
      <c r="Z159" s="26"/>
      <c r="AA159" s="26"/>
      <c r="AB159" s="85">
        <f>SUM(AB157:AB158)</f>
        <v>84930942323.970001</v>
      </c>
      <c r="AC159" s="100"/>
      <c r="AD159" s="26"/>
      <c r="AE159" s="26"/>
      <c r="AF159" s="85">
        <f>SUM(AF157:AF158)</f>
        <v>84948590895.070007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2" t="s">
        <v>80</v>
      </c>
      <c r="G161" s="352" t="s">
        <v>4</v>
      </c>
      <c r="H161" s="90" t="s">
        <v>81</v>
      </c>
      <c r="I161" s="91" t="s">
        <v>82</v>
      </c>
      <c r="J161" s="353" t="s">
        <v>80</v>
      </c>
      <c r="K161" s="353" t="s">
        <v>4</v>
      </c>
      <c r="L161" s="90" t="s">
        <v>81</v>
      </c>
      <c r="M161" s="91" t="s">
        <v>82</v>
      </c>
      <c r="N161" s="355" t="s">
        <v>80</v>
      </c>
      <c r="O161" s="355" t="s">
        <v>4</v>
      </c>
      <c r="P161" s="90" t="s">
        <v>81</v>
      </c>
      <c r="Q161" s="91" t="s">
        <v>82</v>
      </c>
      <c r="R161" s="359" t="s">
        <v>80</v>
      </c>
      <c r="S161" s="359" t="s">
        <v>4</v>
      </c>
      <c r="T161" s="90" t="s">
        <v>81</v>
      </c>
      <c r="U161" s="91" t="s">
        <v>82</v>
      </c>
      <c r="V161" s="361" t="s">
        <v>80</v>
      </c>
      <c r="W161" s="361" t="s">
        <v>4</v>
      </c>
      <c r="X161" s="90" t="s">
        <v>81</v>
      </c>
      <c r="Y161" s="91" t="s">
        <v>82</v>
      </c>
      <c r="Z161" s="364" t="s">
        <v>80</v>
      </c>
      <c r="AA161" s="364" t="s">
        <v>4</v>
      </c>
      <c r="AB161" s="90" t="s">
        <v>81</v>
      </c>
      <c r="AC161" s="91" t="s">
        <v>82</v>
      </c>
      <c r="AD161" s="365" t="s">
        <v>80</v>
      </c>
      <c r="AE161" s="365" t="s">
        <v>4</v>
      </c>
      <c r="AF161" s="90" t="s">
        <v>81</v>
      </c>
      <c r="AG161" s="91" t="s">
        <v>82</v>
      </c>
      <c r="AH161" s="367" t="s">
        <v>80</v>
      </c>
      <c r="AI161" s="367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2776732000</v>
      </c>
      <c r="C162" s="82">
        <v>18.829999999999998</v>
      </c>
      <c r="D162" s="83">
        <v>2764580000</v>
      </c>
      <c r="E162" s="82">
        <v>18.760000000000002</v>
      </c>
      <c r="F162" s="26">
        <f t="shared" ref="F162:F173" si="163">((D162-B162)/B162)</f>
        <v>-4.3763676148796497E-3</v>
      </c>
      <c r="G162" s="26">
        <f t="shared" ref="G162:G173" si="164">((E162-C162)/C162)</f>
        <v>-3.7174721189589346E-3</v>
      </c>
      <c r="H162" s="83">
        <v>2551920000</v>
      </c>
      <c r="I162" s="82">
        <v>18.86</v>
      </c>
      <c r="J162" s="26">
        <f t="shared" ref="J162:J173" si="165">((H162-D162)/D162)</f>
        <v>-7.6923076923076927E-2</v>
      </c>
      <c r="K162" s="26">
        <f t="shared" ref="K162:K173" si="166">((I162-E162)/E162)</f>
        <v>5.3304904051171571E-3</v>
      </c>
      <c r="L162" s="83">
        <v>2761806761.0700002</v>
      </c>
      <c r="M162" s="82">
        <v>18.829999999999998</v>
      </c>
      <c r="N162" s="26">
        <f t="shared" ref="N162:N173" si="167">((L162-H162)/H162)</f>
        <v>8.2246606895984273E-2</v>
      </c>
      <c r="O162" s="26">
        <f t="shared" ref="O162:O173" si="168">((M162-I162)/I162)</f>
        <v>-1.5906680805939097E-3</v>
      </c>
      <c r="P162" s="83">
        <v>2751738082.1199999</v>
      </c>
      <c r="Q162" s="82">
        <v>18.64</v>
      </c>
      <c r="R162" s="26">
        <f t="shared" ref="R162:R173" si="169">((P162-L162)/L162)</f>
        <v>-3.6456855316334305E-3</v>
      </c>
      <c r="S162" s="26">
        <f t="shared" ref="S162:S173" si="170">((Q162-M162)/M162)</f>
        <v>-1.009028146574603E-2</v>
      </c>
      <c r="T162" s="83">
        <v>2744833000</v>
      </c>
      <c r="U162" s="82">
        <v>18.09</v>
      </c>
      <c r="V162" s="26">
        <f t="shared" ref="V162:V173" si="171">((T162-P162)/P162)</f>
        <v>-2.509352966718423E-3</v>
      </c>
      <c r="W162" s="26">
        <f t="shared" ref="W162:W173" si="172">((U162-Q162)/Q162)</f>
        <v>-2.9506437768240381E-2</v>
      </c>
      <c r="X162" s="83">
        <v>2752725768.5700002</v>
      </c>
      <c r="Y162" s="82">
        <v>18.010000000000002</v>
      </c>
      <c r="Z162" s="26">
        <f t="shared" ref="Z162:Z173" si="173">((X162-T162)/T162)</f>
        <v>2.8755004657843196E-3</v>
      </c>
      <c r="AA162" s="26">
        <f t="shared" ref="AA162:AA173" si="174">((Y162-U162)/U162)</f>
        <v>-4.4223327805416419E-3</v>
      </c>
      <c r="AB162" s="83">
        <v>2802555000</v>
      </c>
      <c r="AC162" s="82">
        <v>18.670000000000002</v>
      </c>
      <c r="AD162" s="26">
        <f t="shared" ref="AD162:AD173" si="175">((AB162-X162)/X162)</f>
        <v>1.8101778244291065E-2</v>
      </c>
      <c r="AE162" s="26">
        <f t="shared" ref="AE162:AE173" si="176">((AC162-Y162)/Y162)</f>
        <v>3.6646307606885066E-2</v>
      </c>
      <c r="AF162" s="83">
        <v>2802555000</v>
      </c>
      <c r="AG162" s="82">
        <v>18.91</v>
      </c>
      <c r="AH162" s="26">
        <f t="shared" ref="AH162:AH173" si="177">((AF162-AB162)/AB162)</f>
        <v>0</v>
      </c>
      <c r="AI162" s="26">
        <f t="shared" ref="AI162:AI173" si="178">((AG162-AC162)/AC162)</f>
        <v>1.2854847348687649E-2</v>
      </c>
      <c r="AJ162" s="27">
        <f t="shared" ref="AJ162" si="179">AVERAGE(F162,J162,N162,R162,V162,Z162,AD162,AH162)</f>
        <v>1.971175321218903E-3</v>
      </c>
      <c r="AK162" s="27">
        <f t="shared" ref="AK162" si="180">AVERAGE(G162,K162,O162,S162,W162,AA162,AE162,AI162)</f>
        <v>6.8805664332612245E-4</v>
      </c>
      <c r="AL162" s="28">
        <f t="shared" ref="AL162" si="181">((AF162-D162)/D162)</f>
        <v>1.3736263736263736E-2</v>
      </c>
      <c r="AM162" s="28">
        <f t="shared" ref="AM162" si="182">((AG162-E162)/E162)</f>
        <v>7.9957356076758301E-3</v>
      </c>
      <c r="AN162" s="29">
        <f t="shared" ref="AN162" si="183">STDEV(F162,J162,N162,R162,V162,Z162,AD162,AH162)</f>
        <v>4.3136433390186933E-2</v>
      </c>
      <c r="AO162" s="87">
        <f t="shared" ref="AO162" si="184">STDEV(G162,K162,O162,S162,W162,AA162,AE162,AI162)</f>
        <v>1.9053219506457917E-2</v>
      </c>
    </row>
    <row r="163" spans="1:41">
      <c r="A163" s="236" t="s">
        <v>67</v>
      </c>
      <c r="B163" s="83">
        <v>383418868.5</v>
      </c>
      <c r="C163" s="82">
        <v>4.5599999999999996</v>
      </c>
      <c r="D163" s="83">
        <v>374046407.26999998</v>
      </c>
      <c r="E163" s="82">
        <v>4.4400000000000004</v>
      </c>
      <c r="F163" s="26">
        <f t="shared" si="163"/>
        <v>-2.4444444444444494E-2</v>
      </c>
      <c r="G163" s="26">
        <f t="shared" si="164"/>
        <v>-2.6315789473684043E-2</v>
      </c>
      <c r="H163" s="83">
        <v>379158658.85000002</v>
      </c>
      <c r="I163" s="82">
        <v>4.49</v>
      </c>
      <c r="J163" s="26">
        <f t="shared" si="165"/>
        <v>1.3667425968109454E-2</v>
      </c>
      <c r="K163" s="26">
        <f t="shared" si="166"/>
        <v>1.1261261261261221E-2</v>
      </c>
      <c r="L163" s="83">
        <v>344781074.32999998</v>
      </c>
      <c r="M163" s="82">
        <v>4.3899999999999997</v>
      </c>
      <c r="N163" s="26">
        <f t="shared" si="167"/>
        <v>-9.0668071841662062E-2</v>
      </c>
      <c r="O163" s="26">
        <f t="shared" si="168"/>
        <v>-2.2271714922049116E-2</v>
      </c>
      <c r="P163" s="83">
        <v>342389929.19</v>
      </c>
      <c r="Q163" s="82">
        <v>4.3600000000000003</v>
      </c>
      <c r="R163" s="26">
        <f t="shared" si="169"/>
        <v>-6.9352563641917053E-3</v>
      </c>
      <c r="S163" s="26">
        <f t="shared" si="170"/>
        <v>-6.833712984054525E-3</v>
      </c>
      <c r="T163" s="83">
        <v>349337191.30000001</v>
      </c>
      <c r="U163" s="82">
        <v>4.1399999999999997</v>
      </c>
      <c r="V163" s="26">
        <f t="shared" si="171"/>
        <v>2.029049781468549E-2</v>
      </c>
      <c r="W163" s="26">
        <f t="shared" si="172"/>
        <v>-5.0458715596330417E-2</v>
      </c>
      <c r="X163" s="83">
        <v>335930706.36000001</v>
      </c>
      <c r="Y163" s="82">
        <v>4.21</v>
      </c>
      <c r="Z163" s="26">
        <f t="shared" si="173"/>
        <v>-3.8376918558570887E-2</v>
      </c>
      <c r="AA163" s="26">
        <f t="shared" si="174"/>
        <v>1.6908212560386545E-2</v>
      </c>
      <c r="AB163" s="83">
        <v>374046407.26999998</v>
      </c>
      <c r="AC163" s="82">
        <v>4.4400000000000004</v>
      </c>
      <c r="AD163" s="26">
        <f t="shared" si="175"/>
        <v>0.11346298563476151</v>
      </c>
      <c r="AE163" s="26">
        <f t="shared" si="176"/>
        <v>5.4631828978622426E-2</v>
      </c>
      <c r="AF163" s="83">
        <v>376602533.06</v>
      </c>
      <c r="AG163" s="82">
        <v>4.46</v>
      </c>
      <c r="AH163" s="26">
        <f t="shared" si="177"/>
        <v>6.8337129840547271E-3</v>
      </c>
      <c r="AI163" s="26">
        <f t="shared" si="178"/>
        <v>4.5045045045044082E-3</v>
      </c>
      <c r="AJ163" s="27">
        <f t="shared" ref="AJ163:AJ175" si="185">AVERAGE(F163,J163,N163,R163,V163,Z163,AD163,AH163)</f>
        <v>-7.7125860090724685E-4</v>
      </c>
      <c r="AK163" s="27">
        <f t="shared" ref="AK163:AK175" si="186">AVERAGE(G163,K163,O163,S163,W163,AA163,AE163,AI163)</f>
        <v>-2.3217657089179373E-3</v>
      </c>
      <c r="AL163" s="28">
        <f t="shared" ref="AL163:AL175" si="187">((AF163-D163)/D163)</f>
        <v>6.8337129840547271E-3</v>
      </c>
      <c r="AM163" s="28">
        <f t="shared" ref="AM163:AM175" si="188">((AG163-E163)/E163)</f>
        <v>4.5045045045044082E-3</v>
      </c>
      <c r="AN163" s="29">
        <f t="shared" ref="AN163:AN175" si="189">STDEV(F163,J163,N163,R163,V163,Z163,AD163,AH163)</f>
        <v>5.837490732008406E-2</v>
      </c>
      <c r="AO163" s="87">
        <f t="shared" ref="AO163:AO175" si="190">STDEV(G163,K163,O163,S163,W163,AA163,AE163,AI163)</f>
        <v>3.1972840844060511E-2</v>
      </c>
    </row>
    <row r="164" spans="1:41">
      <c r="A164" s="236" t="s">
        <v>56</v>
      </c>
      <c r="B164" s="83">
        <v>151519174.40000001</v>
      </c>
      <c r="C164" s="82">
        <v>5.91</v>
      </c>
      <c r="D164" s="83">
        <v>148180616.31999999</v>
      </c>
      <c r="E164" s="82">
        <v>5.81</v>
      </c>
      <c r="F164" s="26">
        <f t="shared" si="163"/>
        <v>-2.2033898305084832E-2</v>
      </c>
      <c r="G164" s="26">
        <f t="shared" si="164"/>
        <v>-1.6920473773265741E-2</v>
      </c>
      <c r="H164" s="83">
        <v>148180616.31999999</v>
      </c>
      <c r="I164" s="82">
        <v>5.78</v>
      </c>
      <c r="J164" s="26">
        <f t="shared" si="165"/>
        <v>0</v>
      </c>
      <c r="K164" s="26">
        <f t="shared" si="166"/>
        <v>-5.1635111876074634E-3</v>
      </c>
      <c r="L164" s="83">
        <v>127217050.73</v>
      </c>
      <c r="M164" s="82">
        <v>5.76</v>
      </c>
      <c r="N164" s="26">
        <f t="shared" si="167"/>
        <v>-0.14147306247349256</v>
      </c>
      <c r="O164" s="26">
        <f t="shared" si="168"/>
        <v>-3.4602076124568273E-3</v>
      </c>
      <c r="P164" s="83">
        <v>125592995.04000001</v>
      </c>
      <c r="Q164" s="82">
        <v>5.7</v>
      </c>
      <c r="R164" s="26">
        <f t="shared" si="169"/>
        <v>-1.2766022169833378E-2</v>
      </c>
      <c r="S164" s="26">
        <f t="shared" si="170"/>
        <v>-1.0416666666666598E-2</v>
      </c>
      <c r="T164" s="83">
        <v>142530748.80000001</v>
      </c>
      <c r="U164" s="82">
        <v>5.59</v>
      </c>
      <c r="V164" s="26">
        <f t="shared" si="171"/>
        <v>0.134862248922446</v>
      </c>
      <c r="W164" s="26">
        <f t="shared" si="172"/>
        <v>-1.9298245614035144E-2</v>
      </c>
      <c r="X164" s="83">
        <v>122578819.19</v>
      </c>
      <c r="Y164" s="82">
        <v>5.57</v>
      </c>
      <c r="Z164" s="26">
        <f t="shared" si="173"/>
        <v>-0.1399833353713498</v>
      </c>
      <c r="AA164" s="26">
        <f t="shared" si="174"/>
        <v>-3.5778175313058271E-3</v>
      </c>
      <c r="AB164" s="83">
        <v>144328433.91999999</v>
      </c>
      <c r="AC164" s="82">
        <v>5.68</v>
      </c>
      <c r="AD164" s="26">
        <f t="shared" si="175"/>
        <v>0.17743371060123841</v>
      </c>
      <c r="AE164" s="26">
        <f t="shared" si="176"/>
        <v>1.9748653500897564E-2</v>
      </c>
      <c r="AF164" s="83">
        <v>149464677.12</v>
      </c>
      <c r="AG164" s="82">
        <v>5.86</v>
      </c>
      <c r="AH164" s="26">
        <f t="shared" si="177"/>
        <v>3.5587188612099772E-2</v>
      </c>
      <c r="AI164" s="26">
        <f t="shared" si="178"/>
        <v>3.1690140845070533E-2</v>
      </c>
      <c r="AJ164" s="27">
        <f t="shared" si="185"/>
        <v>3.9533537270029498E-3</v>
      </c>
      <c r="AK164" s="27">
        <f t="shared" si="186"/>
        <v>-9.2476600492118893E-4</v>
      </c>
      <c r="AL164" s="28">
        <f t="shared" si="187"/>
        <v>8.665511265164726E-3</v>
      </c>
      <c r="AM164" s="28">
        <f t="shared" si="188"/>
        <v>8.6058519793460776E-3</v>
      </c>
      <c r="AN164" s="29">
        <f t="shared" si="189"/>
        <v>0.11406163081785874</v>
      </c>
      <c r="AO164" s="87">
        <f t="shared" si="190"/>
        <v>1.7752666312002154E-2</v>
      </c>
    </row>
    <row r="165" spans="1:41">
      <c r="A165" s="236" t="s">
        <v>57</v>
      </c>
      <c r="B165" s="83">
        <v>224214939.90000001</v>
      </c>
      <c r="C165" s="82">
        <v>21.41</v>
      </c>
      <c r="D165" s="83">
        <v>222846491.91</v>
      </c>
      <c r="E165" s="82">
        <v>21.27</v>
      </c>
      <c r="F165" s="26">
        <f t="shared" si="163"/>
        <v>-6.1032863849765683E-3</v>
      </c>
      <c r="G165" s="26">
        <f t="shared" si="164"/>
        <v>-6.5390004670714888E-3</v>
      </c>
      <c r="H165" s="83">
        <v>222846491.91</v>
      </c>
      <c r="I165" s="82">
        <v>21.24</v>
      </c>
      <c r="J165" s="26">
        <f t="shared" si="165"/>
        <v>0</v>
      </c>
      <c r="K165" s="26">
        <f t="shared" si="166"/>
        <v>-1.4104372355430719E-3</v>
      </c>
      <c r="L165" s="83">
        <v>214362815.84999999</v>
      </c>
      <c r="M165" s="82">
        <v>21.07</v>
      </c>
      <c r="N165" s="26">
        <f t="shared" si="167"/>
        <v>-3.806959664155838E-2</v>
      </c>
      <c r="O165" s="26">
        <f t="shared" si="168"/>
        <v>-8.0037664783426631E-3</v>
      </c>
      <c r="P165" s="83">
        <v>214214008.99000001</v>
      </c>
      <c r="Q165" s="82">
        <v>21.07</v>
      </c>
      <c r="R165" s="26">
        <f t="shared" si="169"/>
        <v>-6.9418224149524069E-4</v>
      </c>
      <c r="S165" s="26">
        <f t="shared" si="170"/>
        <v>0</v>
      </c>
      <c r="T165" s="83">
        <v>222846491.91</v>
      </c>
      <c r="U165" s="82">
        <v>21.25</v>
      </c>
      <c r="V165" s="26">
        <f t="shared" si="171"/>
        <v>4.0298405135599562E-2</v>
      </c>
      <c r="W165" s="26">
        <f t="shared" si="172"/>
        <v>8.5429520645467355E-3</v>
      </c>
      <c r="X165" s="83">
        <v>211213646.93000001</v>
      </c>
      <c r="Y165" s="82">
        <v>21.16</v>
      </c>
      <c r="Z165" s="26">
        <f t="shared" si="173"/>
        <v>-5.2201158206690967E-2</v>
      </c>
      <c r="AA165" s="26">
        <f t="shared" si="174"/>
        <v>-4.2352941176470524E-3</v>
      </c>
      <c r="AB165" s="83">
        <v>221688574.38</v>
      </c>
      <c r="AC165" s="82">
        <v>21.49</v>
      </c>
      <c r="AD165" s="26">
        <f t="shared" si="175"/>
        <v>4.9593989793053322E-2</v>
      </c>
      <c r="AE165" s="26">
        <f t="shared" si="176"/>
        <v>1.5595463137996139E-2</v>
      </c>
      <c r="AF165" s="83">
        <v>228951875.25</v>
      </c>
      <c r="AG165" s="82">
        <v>21.84</v>
      </c>
      <c r="AH165" s="26">
        <f t="shared" si="177"/>
        <v>3.2763532763532784E-2</v>
      </c>
      <c r="AI165" s="26">
        <f t="shared" si="178"/>
        <v>1.6286644951140131E-2</v>
      </c>
      <c r="AJ165" s="27">
        <f t="shared" si="185"/>
        <v>3.1984630271830634E-3</v>
      </c>
      <c r="AK165" s="27">
        <f t="shared" si="186"/>
        <v>2.5295702318848413E-3</v>
      </c>
      <c r="AL165" s="28">
        <f t="shared" si="187"/>
        <v>2.7397260273972619E-2</v>
      </c>
      <c r="AM165" s="28">
        <f t="shared" si="188"/>
        <v>2.6798307475317362E-2</v>
      </c>
      <c r="AN165" s="29">
        <f t="shared" si="189"/>
        <v>3.6424324944378667E-2</v>
      </c>
      <c r="AO165" s="87">
        <f t="shared" si="190"/>
        <v>9.6880733317718289E-3</v>
      </c>
    </row>
    <row r="166" spans="1:41">
      <c r="A166" s="236" t="s">
        <v>101</v>
      </c>
      <c r="B166" s="83">
        <v>635354392.32000005</v>
      </c>
      <c r="C166" s="82">
        <v>168.05</v>
      </c>
      <c r="D166" s="83">
        <v>635354392.32000005</v>
      </c>
      <c r="E166" s="82">
        <v>170.18</v>
      </c>
      <c r="F166" s="26">
        <f t="shared" si="163"/>
        <v>0</v>
      </c>
      <c r="G166" s="26">
        <f t="shared" si="164"/>
        <v>1.2674799166914582E-2</v>
      </c>
      <c r="H166" s="83">
        <v>635354392.32000005</v>
      </c>
      <c r="I166" s="82">
        <v>171.68</v>
      </c>
      <c r="J166" s="26">
        <f t="shared" si="165"/>
        <v>0</v>
      </c>
      <c r="K166" s="26">
        <f t="shared" si="166"/>
        <v>8.8141967328710779E-3</v>
      </c>
      <c r="L166" s="83">
        <v>599377450</v>
      </c>
      <c r="M166" s="82">
        <v>171.26</v>
      </c>
      <c r="N166" s="26">
        <f t="shared" si="167"/>
        <v>-5.6624999771592119E-2</v>
      </c>
      <c r="O166" s="26">
        <f t="shared" si="168"/>
        <v>-2.4464119291706427E-3</v>
      </c>
      <c r="P166" s="83">
        <v>597948196.39999998</v>
      </c>
      <c r="Q166" s="82">
        <v>170.85</v>
      </c>
      <c r="R166" s="26">
        <f t="shared" si="169"/>
        <v>-2.384563516695571E-3</v>
      </c>
      <c r="S166" s="26">
        <f t="shared" si="170"/>
        <v>-2.3940207871073023E-3</v>
      </c>
      <c r="T166" s="83">
        <v>690095974.76999998</v>
      </c>
      <c r="U166" s="82">
        <v>171.64</v>
      </c>
      <c r="V166" s="26">
        <f t="shared" si="171"/>
        <v>0.15410662482934787</v>
      </c>
      <c r="W166" s="26">
        <f t="shared" si="172"/>
        <v>4.6239391278899153E-3</v>
      </c>
      <c r="X166" s="83">
        <v>591836504.50999999</v>
      </c>
      <c r="Y166" s="82">
        <v>169.12</v>
      </c>
      <c r="Z166" s="26">
        <f t="shared" si="173"/>
        <v>-0.1423852244504811</v>
      </c>
      <c r="AA166" s="26">
        <f t="shared" si="174"/>
        <v>-1.4681892332789454E-2</v>
      </c>
      <c r="AB166" s="83">
        <v>690095974.76999998</v>
      </c>
      <c r="AC166" s="82">
        <v>169.15</v>
      </c>
      <c r="AD166" s="26">
        <f t="shared" si="175"/>
        <v>0.16602468673565868</v>
      </c>
      <c r="AE166" s="26">
        <f t="shared" si="176"/>
        <v>1.773888363292404E-4</v>
      </c>
      <c r="AF166" s="83">
        <v>690095974.76999998</v>
      </c>
      <c r="AG166" s="82">
        <v>168.67</v>
      </c>
      <c r="AH166" s="26">
        <f t="shared" si="177"/>
        <v>0</v>
      </c>
      <c r="AI166" s="26">
        <f t="shared" si="178"/>
        <v>-2.8377180017736814E-3</v>
      </c>
      <c r="AJ166" s="27">
        <f t="shared" si="185"/>
        <v>1.4842065478279719E-2</v>
      </c>
      <c r="AK166" s="27">
        <f t="shared" si="186"/>
        <v>4.9128510164546673E-4</v>
      </c>
      <c r="AL166" s="28">
        <f t="shared" si="187"/>
        <v>8.6159131205673645E-2</v>
      </c>
      <c r="AM166" s="28">
        <f t="shared" si="188"/>
        <v>-8.8729580444236646E-3</v>
      </c>
      <c r="AN166" s="29">
        <f t="shared" si="189"/>
        <v>0.10214582156672354</v>
      </c>
      <c r="AO166" s="87">
        <f t="shared" si="190"/>
        <v>8.3934401443863244E-3</v>
      </c>
    </row>
    <row r="167" spans="1:41">
      <c r="A167" s="236" t="s">
        <v>37</v>
      </c>
      <c r="B167" s="83">
        <v>517331330</v>
      </c>
      <c r="C167" s="82">
        <v>9049</v>
      </c>
      <c r="D167" s="83">
        <v>429918400</v>
      </c>
      <c r="E167" s="82">
        <v>7520</v>
      </c>
      <c r="F167" s="26">
        <f t="shared" si="163"/>
        <v>-0.16896894684495525</v>
      </c>
      <c r="G167" s="26">
        <f t="shared" si="164"/>
        <v>-0.16896894684495525</v>
      </c>
      <c r="H167" s="83">
        <v>514470543.19999999</v>
      </c>
      <c r="I167" s="82">
        <v>8998.9599999999991</v>
      </c>
      <c r="J167" s="26">
        <f t="shared" si="165"/>
        <v>0.19667021276595742</v>
      </c>
      <c r="K167" s="26">
        <f t="shared" si="166"/>
        <v>0.19667021276595734</v>
      </c>
      <c r="L167" s="83">
        <v>505382800</v>
      </c>
      <c r="M167" s="82">
        <v>8840</v>
      </c>
      <c r="N167" s="26">
        <f t="shared" si="167"/>
        <v>-1.766426342599587E-2</v>
      </c>
      <c r="O167" s="26">
        <f t="shared" si="168"/>
        <v>-1.7664263425995797E-2</v>
      </c>
      <c r="P167" s="83">
        <v>505382800</v>
      </c>
      <c r="Q167" s="82">
        <v>8840</v>
      </c>
      <c r="R167" s="26">
        <f t="shared" si="169"/>
        <v>0</v>
      </c>
      <c r="S167" s="26">
        <f t="shared" si="170"/>
        <v>0</v>
      </c>
      <c r="T167" s="83">
        <v>485939283</v>
      </c>
      <c r="U167" s="82">
        <v>8499.9</v>
      </c>
      <c r="V167" s="26">
        <f t="shared" si="171"/>
        <v>-3.8472850678733031E-2</v>
      </c>
      <c r="W167" s="26">
        <f t="shared" si="172"/>
        <v>-3.8472850678733073E-2</v>
      </c>
      <c r="X167" s="83">
        <v>485939283</v>
      </c>
      <c r="Y167" s="82">
        <v>8499.9</v>
      </c>
      <c r="Z167" s="26">
        <f t="shared" si="173"/>
        <v>0</v>
      </c>
      <c r="AA167" s="26">
        <f t="shared" si="174"/>
        <v>0</v>
      </c>
      <c r="AB167" s="83">
        <v>483080783</v>
      </c>
      <c r="AC167" s="82">
        <v>8449.9</v>
      </c>
      <c r="AD167" s="26">
        <f t="shared" si="175"/>
        <v>-5.8824221461428955E-3</v>
      </c>
      <c r="AE167" s="26">
        <f t="shared" si="176"/>
        <v>-5.8824221461428964E-3</v>
      </c>
      <c r="AF167" s="83">
        <v>500237500</v>
      </c>
      <c r="AG167" s="82">
        <v>8750</v>
      </c>
      <c r="AH167" s="26">
        <f t="shared" si="177"/>
        <v>3.5515213197789323E-2</v>
      </c>
      <c r="AI167" s="26">
        <f t="shared" si="178"/>
        <v>3.5515213197789365E-2</v>
      </c>
      <c r="AJ167" s="27">
        <f t="shared" si="185"/>
        <v>1.4961785848996174E-4</v>
      </c>
      <c r="AK167" s="27">
        <f t="shared" si="186"/>
        <v>1.4961785848996E-4</v>
      </c>
      <c r="AL167" s="28">
        <f t="shared" si="187"/>
        <v>0.16356382978723405</v>
      </c>
      <c r="AM167" s="28">
        <f t="shared" si="188"/>
        <v>0.16356382978723405</v>
      </c>
      <c r="AN167" s="29">
        <f t="shared" si="189"/>
        <v>0.10022661337745192</v>
      </c>
      <c r="AO167" s="87">
        <f t="shared" si="190"/>
        <v>0.10022661337745191</v>
      </c>
    </row>
    <row r="168" spans="1:41">
      <c r="A168" s="236" t="s">
        <v>52</v>
      </c>
      <c r="B168" s="83">
        <v>472303643.44999999</v>
      </c>
      <c r="C168" s="82">
        <v>14.14</v>
      </c>
      <c r="D168" s="83">
        <v>472402784.69999999</v>
      </c>
      <c r="E168" s="82">
        <v>14.14</v>
      </c>
      <c r="F168" s="26">
        <f t="shared" si="163"/>
        <v>2.0990998349242144E-4</v>
      </c>
      <c r="G168" s="26">
        <f t="shared" si="164"/>
        <v>0</v>
      </c>
      <c r="H168" s="83">
        <v>476517974</v>
      </c>
      <c r="I168" s="82">
        <v>14.27</v>
      </c>
      <c r="J168" s="26">
        <f t="shared" si="165"/>
        <v>8.7111876417353649E-3</v>
      </c>
      <c r="K168" s="26">
        <f t="shared" si="166"/>
        <v>9.1937765205091226E-3</v>
      </c>
      <c r="L168" s="83">
        <v>476974395.27999997</v>
      </c>
      <c r="M168" s="82">
        <v>14.28</v>
      </c>
      <c r="N168" s="26">
        <f t="shared" si="167"/>
        <v>9.5782594761047017E-4</v>
      </c>
      <c r="O168" s="26">
        <f t="shared" si="168"/>
        <v>7.0077084793271111E-4</v>
      </c>
      <c r="P168" s="83">
        <v>472790112.95999998</v>
      </c>
      <c r="Q168" s="82">
        <v>14.16</v>
      </c>
      <c r="R168" s="26">
        <f t="shared" si="169"/>
        <v>-8.7725512342097071E-3</v>
      </c>
      <c r="S168" s="26">
        <f t="shared" si="170"/>
        <v>-8.403361344537761E-3</v>
      </c>
      <c r="T168" s="83">
        <v>479051753.56999999</v>
      </c>
      <c r="U168" s="82">
        <v>14.34</v>
      </c>
      <c r="V168" s="26">
        <f t="shared" si="171"/>
        <v>1.3244017669484928E-2</v>
      </c>
      <c r="W168" s="26">
        <f t="shared" si="172"/>
        <v>1.2711864406779641E-2</v>
      </c>
      <c r="X168" s="83">
        <v>472584731.38</v>
      </c>
      <c r="Y168" s="82">
        <v>14.15</v>
      </c>
      <c r="Z168" s="26">
        <f t="shared" si="173"/>
        <v>-1.3499631598895763E-2</v>
      </c>
      <c r="AA168" s="26">
        <f t="shared" si="174"/>
        <v>-1.3249651324965098E-2</v>
      </c>
      <c r="AB168" s="83">
        <v>481211044.82999998</v>
      </c>
      <c r="AC168" s="82">
        <v>14.41</v>
      </c>
      <c r="AD168" s="26">
        <f t="shared" si="175"/>
        <v>1.8253474725707267E-2</v>
      </c>
      <c r="AE168" s="26">
        <f t="shared" si="176"/>
        <v>1.8374558303886911E-2</v>
      </c>
      <c r="AF168" s="83">
        <v>484807913.77999997</v>
      </c>
      <c r="AG168" s="82">
        <v>14.52</v>
      </c>
      <c r="AH168" s="26">
        <f t="shared" si="177"/>
        <v>7.4746184416250739E-3</v>
      </c>
      <c r="AI168" s="26">
        <f t="shared" si="178"/>
        <v>7.6335877862595027E-3</v>
      </c>
      <c r="AJ168" s="27">
        <f t="shared" si="185"/>
        <v>3.3223564470687564E-3</v>
      </c>
      <c r="AK168" s="27">
        <f t="shared" si="186"/>
        <v>3.3701931494831291E-3</v>
      </c>
      <c r="AL168" s="28">
        <f t="shared" si="187"/>
        <v>2.6259644273430516E-2</v>
      </c>
      <c r="AM168" s="28">
        <f t="shared" si="188"/>
        <v>2.6874115983026803E-2</v>
      </c>
      <c r="AN168" s="29">
        <f t="shared" si="189"/>
        <v>1.0771674739717376E-2</v>
      </c>
      <c r="AO168" s="87">
        <f t="shared" si="190"/>
        <v>1.0675795626032046E-2</v>
      </c>
    </row>
    <row r="169" spans="1:41">
      <c r="A169" s="236" t="s">
        <v>45</v>
      </c>
      <c r="B169" s="83">
        <v>483527967.69999999</v>
      </c>
      <c r="C169" s="82">
        <v>76.7</v>
      </c>
      <c r="D169" s="83">
        <v>481394576.10000002</v>
      </c>
      <c r="E169" s="82">
        <v>71.3</v>
      </c>
      <c r="F169" s="26">
        <f t="shared" si="163"/>
        <v>-4.4121369238430599E-3</v>
      </c>
      <c r="G169" s="26">
        <f t="shared" si="164"/>
        <v>-7.040417209908742E-2</v>
      </c>
      <c r="H169" s="83">
        <v>483644460.39999998</v>
      </c>
      <c r="I169" s="82">
        <v>66.05</v>
      </c>
      <c r="J169" s="26">
        <f t="shared" si="165"/>
        <v>4.6736802026880004E-3</v>
      </c>
      <c r="K169" s="26">
        <f t="shared" si="166"/>
        <v>-7.3632538569424963E-2</v>
      </c>
      <c r="L169" s="83">
        <v>482875789.11000001</v>
      </c>
      <c r="M169" s="82">
        <v>66.05</v>
      </c>
      <c r="N169" s="26">
        <f t="shared" si="167"/>
        <v>-1.5893313227742325E-3</v>
      </c>
      <c r="O169" s="26">
        <f t="shared" si="168"/>
        <v>0</v>
      </c>
      <c r="P169" s="83">
        <v>482710156.68000001</v>
      </c>
      <c r="Q169" s="82">
        <v>60</v>
      </c>
      <c r="R169" s="26">
        <f t="shared" si="169"/>
        <v>-3.4301249666148778E-4</v>
      </c>
      <c r="S169" s="26">
        <f t="shared" si="170"/>
        <v>-9.1597274791824335E-2</v>
      </c>
      <c r="T169" s="83">
        <v>479020499.14999998</v>
      </c>
      <c r="U169" s="82">
        <v>60</v>
      </c>
      <c r="V169" s="26">
        <f t="shared" si="171"/>
        <v>-7.6436293683499025E-3</v>
      </c>
      <c r="W169" s="26">
        <f t="shared" si="172"/>
        <v>0</v>
      </c>
      <c r="X169" s="83">
        <v>480606746.07999998</v>
      </c>
      <c r="Y169" s="82">
        <v>60.8</v>
      </c>
      <c r="Z169" s="26">
        <f t="shared" si="173"/>
        <v>3.3114385142488266E-3</v>
      </c>
      <c r="AA169" s="26">
        <f t="shared" si="174"/>
        <v>1.3333333333333286E-2</v>
      </c>
      <c r="AB169" s="83">
        <v>481068184.07999998</v>
      </c>
      <c r="AC169" s="82">
        <v>55</v>
      </c>
      <c r="AD169" s="26">
        <f t="shared" si="175"/>
        <v>9.6011552847240049E-4</v>
      </c>
      <c r="AE169" s="26">
        <f t="shared" si="176"/>
        <v>-9.5394736842105227E-2</v>
      </c>
      <c r="AF169" s="83">
        <v>489486916.11000001</v>
      </c>
      <c r="AG169" s="82">
        <v>55</v>
      </c>
      <c r="AH169" s="26">
        <f t="shared" si="177"/>
        <v>1.7500080671724542E-2</v>
      </c>
      <c r="AI169" s="26">
        <f t="shared" si="178"/>
        <v>0</v>
      </c>
      <c r="AJ169" s="27">
        <f t="shared" si="185"/>
        <v>1.5571506006881357E-3</v>
      </c>
      <c r="AK169" s="27">
        <f t="shared" si="186"/>
        <v>-3.9711923621138581E-2</v>
      </c>
      <c r="AL169" s="28">
        <f t="shared" si="187"/>
        <v>1.6810201883784768E-2</v>
      </c>
      <c r="AM169" s="28">
        <f t="shared" si="188"/>
        <v>-0.22861150070126224</v>
      </c>
      <c r="AN169" s="29">
        <f t="shared" si="189"/>
        <v>7.5698789087465333E-3</v>
      </c>
      <c r="AO169" s="87">
        <f t="shared" si="190"/>
        <v>4.6950121721807646E-2</v>
      </c>
    </row>
    <row r="170" spans="1:41">
      <c r="A170" s="236" t="s">
        <v>103</v>
      </c>
      <c r="B170" s="83">
        <v>746257377.71000004</v>
      </c>
      <c r="C170" s="82">
        <v>49</v>
      </c>
      <c r="D170" s="83">
        <v>741578966.97000003</v>
      </c>
      <c r="E170" s="82">
        <v>53.9</v>
      </c>
      <c r="F170" s="26">
        <f t="shared" si="163"/>
        <v>-6.2691651429382144E-3</v>
      </c>
      <c r="G170" s="26">
        <f t="shared" si="164"/>
        <v>9.9999999999999978E-2</v>
      </c>
      <c r="H170" s="83">
        <v>745108294.38999999</v>
      </c>
      <c r="I170" s="82">
        <v>53.9</v>
      </c>
      <c r="J170" s="26">
        <f t="shared" si="165"/>
        <v>4.7592064732099298E-3</v>
      </c>
      <c r="K170" s="26">
        <f t="shared" si="166"/>
        <v>0</v>
      </c>
      <c r="L170" s="83">
        <v>743304340</v>
      </c>
      <c r="M170" s="82">
        <v>53.9</v>
      </c>
      <c r="N170" s="26">
        <f t="shared" si="167"/>
        <v>-2.4210633589535255E-3</v>
      </c>
      <c r="O170" s="26">
        <f t="shared" si="168"/>
        <v>0</v>
      </c>
      <c r="P170" s="83">
        <v>745409037.45000005</v>
      </c>
      <c r="Q170" s="82">
        <v>53.9</v>
      </c>
      <c r="R170" s="26">
        <f t="shared" si="169"/>
        <v>2.8315419899203704E-3</v>
      </c>
      <c r="S170" s="26">
        <f t="shared" si="170"/>
        <v>0</v>
      </c>
      <c r="T170" s="83">
        <v>730458971.88999999</v>
      </c>
      <c r="U170" s="82">
        <v>53.9</v>
      </c>
      <c r="V170" s="26">
        <f t="shared" si="171"/>
        <v>-2.0056190371857237E-2</v>
      </c>
      <c r="W170" s="26">
        <f t="shared" si="172"/>
        <v>0</v>
      </c>
      <c r="X170" s="83">
        <v>734124159.88999999</v>
      </c>
      <c r="Y170" s="82">
        <v>53.9</v>
      </c>
      <c r="Z170" s="26">
        <f t="shared" si="173"/>
        <v>5.01765073884525E-3</v>
      </c>
      <c r="AA170" s="26">
        <f t="shared" si="174"/>
        <v>0</v>
      </c>
      <c r="AB170" s="83">
        <v>752437219.47000003</v>
      </c>
      <c r="AC170" s="82">
        <v>53.9</v>
      </c>
      <c r="AD170" s="26">
        <f t="shared" si="175"/>
        <v>2.4945452800169448E-2</v>
      </c>
      <c r="AE170" s="26">
        <f t="shared" si="176"/>
        <v>0</v>
      </c>
      <c r="AF170" s="83">
        <v>767863315.74000001</v>
      </c>
      <c r="AG170" s="82">
        <v>53.9</v>
      </c>
      <c r="AH170" s="26">
        <f t="shared" si="177"/>
        <v>2.0501506133449615E-2</v>
      </c>
      <c r="AI170" s="26">
        <f t="shared" si="178"/>
        <v>0</v>
      </c>
      <c r="AJ170" s="27">
        <f t="shared" si="185"/>
        <v>3.6636174077307048E-3</v>
      </c>
      <c r="AK170" s="27">
        <f t="shared" si="186"/>
        <v>1.2499999999999997E-2</v>
      </c>
      <c r="AL170" s="28">
        <f t="shared" si="187"/>
        <v>3.5443762486137627E-2</v>
      </c>
      <c r="AM170" s="28">
        <f t="shared" si="188"/>
        <v>0</v>
      </c>
      <c r="AN170" s="29">
        <f t="shared" si="189"/>
        <v>1.4335121086267073E-2</v>
      </c>
      <c r="AO170" s="87">
        <f t="shared" si="190"/>
        <v>3.5355339059327369E-2</v>
      </c>
    </row>
    <row r="171" spans="1:41">
      <c r="A171" s="236" t="s">
        <v>155</v>
      </c>
      <c r="B171" s="82">
        <v>567036682.89999998</v>
      </c>
      <c r="C171" s="82">
        <v>127.61</v>
      </c>
      <c r="D171" s="82">
        <v>564924735.4799999</v>
      </c>
      <c r="E171" s="82">
        <v>127.13508168785864</v>
      </c>
      <c r="F171" s="26">
        <f t="shared" si="163"/>
        <v>-3.7245340269679338E-3</v>
      </c>
      <c r="G171" s="26">
        <f t="shared" si="164"/>
        <v>-3.7216386814619166E-3</v>
      </c>
      <c r="H171" s="82">
        <v>567958000.38999999</v>
      </c>
      <c r="I171" s="82">
        <v>127.81771135141217</v>
      </c>
      <c r="J171" s="26">
        <f t="shared" si="165"/>
        <v>5.3693257163236266E-3</v>
      </c>
      <c r="K171" s="26">
        <f t="shared" si="166"/>
        <v>5.3693257163236483E-3</v>
      </c>
      <c r="L171" s="82">
        <v>566873810.15999997</v>
      </c>
      <c r="M171" s="82">
        <v>127.57</v>
      </c>
      <c r="N171" s="26">
        <f t="shared" si="167"/>
        <v>-1.9089267679221662E-3</v>
      </c>
      <c r="O171" s="26">
        <f t="shared" si="168"/>
        <v>-1.9380049039615468E-3</v>
      </c>
      <c r="P171" s="82">
        <v>561026846</v>
      </c>
      <c r="Q171" s="82">
        <v>126.26</v>
      </c>
      <c r="R171" s="26">
        <f t="shared" si="169"/>
        <v>-1.0314401644961623E-2</v>
      </c>
      <c r="S171" s="26">
        <f t="shared" si="170"/>
        <v>-1.026887199184752E-2</v>
      </c>
      <c r="T171" s="82">
        <v>556836195.88999999</v>
      </c>
      <c r="U171" s="82">
        <v>125.31477346461122</v>
      </c>
      <c r="V171" s="26">
        <f t="shared" si="171"/>
        <v>-7.4696070961281849E-3</v>
      </c>
      <c r="W171" s="26">
        <f t="shared" si="172"/>
        <v>-7.4863498763565964E-3</v>
      </c>
      <c r="X171" s="83">
        <v>556834492.85000002</v>
      </c>
      <c r="Y171" s="82">
        <v>125.31</v>
      </c>
      <c r="Z171" s="26">
        <f t="shared" si="173"/>
        <v>-3.0584218707978522E-6</v>
      </c>
      <c r="AA171" s="26">
        <f t="shared" si="174"/>
        <v>-3.8091794600474549E-5</v>
      </c>
      <c r="AB171" s="83">
        <v>573546114.15999985</v>
      </c>
      <c r="AC171" s="82">
        <v>129.07530418813994</v>
      </c>
      <c r="AD171" s="26">
        <f t="shared" si="175"/>
        <v>3.0011828513830226E-2</v>
      </c>
      <c r="AE171" s="26">
        <f t="shared" si="176"/>
        <v>3.0047914676721219E-2</v>
      </c>
      <c r="AF171" s="83">
        <v>577746045.18028152</v>
      </c>
      <c r="AG171" s="82">
        <v>130.91921814560595</v>
      </c>
      <c r="AH171" s="26">
        <f t="shared" si="177"/>
        <v>7.322743396898047E-3</v>
      </c>
      <c r="AI171" s="26">
        <f t="shared" si="178"/>
        <v>1.4285567398534493E-2</v>
      </c>
      <c r="AJ171" s="27">
        <f t="shared" si="185"/>
        <v>2.4104212086501486E-3</v>
      </c>
      <c r="AK171" s="27">
        <f t="shared" si="186"/>
        <v>3.2812313179189129E-3</v>
      </c>
      <c r="AL171" s="28">
        <f t="shared" si="187"/>
        <v>2.2695606857058102E-2</v>
      </c>
      <c r="AM171" s="28">
        <f t="shared" si="188"/>
        <v>2.9764691283544378E-2</v>
      </c>
      <c r="AN171" s="29">
        <f t="shared" si="189"/>
        <v>1.2628647212728284E-2</v>
      </c>
      <c r="AO171" s="87">
        <f t="shared" si="190"/>
        <v>1.3249018908131342E-2</v>
      </c>
    </row>
    <row r="172" spans="1:41">
      <c r="A172" s="236" t="s">
        <v>203</v>
      </c>
      <c r="B172" s="83">
        <v>230200882.55000001</v>
      </c>
      <c r="C172" s="82">
        <v>23.16</v>
      </c>
      <c r="D172" s="83">
        <v>211780403.86000001</v>
      </c>
      <c r="E172" s="82">
        <v>22.38</v>
      </c>
      <c r="F172" s="26">
        <f t="shared" si="163"/>
        <v>-8.0019148866638426E-2</v>
      </c>
      <c r="G172" s="26">
        <f t="shared" si="164"/>
        <v>-3.3678756476683988E-2</v>
      </c>
      <c r="H172" s="83">
        <v>214278929.19</v>
      </c>
      <c r="I172" s="82">
        <v>22.47</v>
      </c>
      <c r="J172" s="26">
        <f t="shared" si="165"/>
        <v>1.1797717279128732E-2</v>
      </c>
      <c r="K172" s="26">
        <f t="shared" si="166"/>
        <v>4.0214477211796187E-3</v>
      </c>
      <c r="L172" s="83">
        <v>215820995.09</v>
      </c>
      <c r="M172" s="82">
        <v>22.59</v>
      </c>
      <c r="N172" s="26">
        <f t="shared" si="167"/>
        <v>7.1965354028471189E-3</v>
      </c>
      <c r="O172" s="26">
        <f t="shared" si="168"/>
        <v>5.3404539385848247E-3</v>
      </c>
      <c r="P172" s="83">
        <v>221353767.75999999</v>
      </c>
      <c r="Q172" s="82">
        <v>22.18</v>
      </c>
      <c r="R172" s="26">
        <f t="shared" si="169"/>
        <v>2.5635933462788238E-2</v>
      </c>
      <c r="S172" s="26">
        <f t="shared" si="170"/>
        <v>-1.8149623727312977E-2</v>
      </c>
      <c r="T172" s="83">
        <v>212561426.66</v>
      </c>
      <c r="U172" s="82">
        <v>21.28</v>
      </c>
      <c r="V172" s="26">
        <f t="shared" si="171"/>
        <v>-3.9720765492155426E-2</v>
      </c>
      <c r="W172" s="26">
        <f t="shared" si="172"/>
        <v>-4.057709648331824E-2</v>
      </c>
      <c r="X172" s="83">
        <v>218206620.74000001</v>
      </c>
      <c r="Y172" s="82">
        <v>21.17</v>
      </c>
      <c r="Z172" s="26">
        <f t="shared" si="173"/>
        <v>2.6557942185012305E-2</v>
      </c>
      <c r="AA172" s="26">
        <f t="shared" si="174"/>
        <v>-5.1691729323307999E-3</v>
      </c>
      <c r="AB172" s="83">
        <v>238812820.49000001</v>
      </c>
      <c r="AC172" s="82">
        <v>22.58</v>
      </c>
      <c r="AD172" s="26">
        <f t="shared" si="175"/>
        <v>9.4434347042810077E-2</v>
      </c>
      <c r="AE172" s="26">
        <f t="shared" si="176"/>
        <v>6.6603684459140125E-2</v>
      </c>
      <c r="AF172" s="83">
        <v>245580830.30000001</v>
      </c>
      <c r="AG172" s="82">
        <v>22.38</v>
      </c>
      <c r="AH172" s="26">
        <f t="shared" si="177"/>
        <v>2.8340228117206146E-2</v>
      </c>
      <c r="AI172" s="26">
        <f t="shared" si="178"/>
        <v>-8.8573959255978437E-3</v>
      </c>
      <c r="AJ172" s="27">
        <f t="shared" si="185"/>
        <v>9.2778486413748473E-3</v>
      </c>
      <c r="AK172" s="27">
        <f t="shared" si="186"/>
        <v>-3.8083074282924097E-3</v>
      </c>
      <c r="AL172" s="28">
        <f t="shared" si="187"/>
        <v>0.15960129371716647</v>
      </c>
      <c r="AM172" s="28">
        <f t="shared" si="188"/>
        <v>0</v>
      </c>
      <c r="AN172" s="29">
        <f t="shared" si="189"/>
        <v>5.1501306026264702E-2</v>
      </c>
      <c r="AO172" s="87">
        <f t="shared" si="190"/>
        <v>3.2906924324508306E-2</v>
      </c>
    </row>
    <row r="173" spans="1:41">
      <c r="A173" s="236" t="s">
        <v>204</v>
      </c>
      <c r="B173" s="83">
        <v>170267044.18000001</v>
      </c>
      <c r="C173" s="82">
        <v>20.170000000000002</v>
      </c>
      <c r="D173" s="83">
        <v>166370132.59999999</v>
      </c>
      <c r="E173" s="82">
        <v>20.38</v>
      </c>
      <c r="F173" s="26">
        <f t="shared" si="163"/>
        <v>-2.2887057203391296E-2</v>
      </c>
      <c r="G173" s="26">
        <f t="shared" si="164"/>
        <v>1.0411502231036058E-2</v>
      </c>
      <c r="H173" s="83">
        <v>172518287.16</v>
      </c>
      <c r="I173" s="82">
        <v>20.48</v>
      </c>
      <c r="J173" s="26">
        <f t="shared" si="165"/>
        <v>3.6954677284425044E-2</v>
      </c>
      <c r="K173" s="26">
        <f t="shared" si="166"/>
        <v>4.9067713444554181E-3</v>
      </c>
      <c r="L173" s="83">
        <v>171454971.61000001</v>
      </c>
      <c r="M173" s="82">
        <v>20.347000000000001</v>
      </c>
      <c r="N173" s="26">
        <f t="shared" si="167"/>
        <v>-6.1634947083251705E-3</v>
      </c>
      <c r="O173" s="26">
        <f t="shared" si="168"/>
        <v>-6.494140624999957E-3</v>
      </c>
      <c r="P173" s="83">
        <v>172656406.12</v>
      </c>
      <c r="Q173" s="82">
        <v>20.349</v>
      </c>
      <c r="R173" s="26">
        <f t="shared" si="169"/>
        <v>7.0072888451017511E-3</v>
      </c>
      <c r="S173" s="26">
        <f t="shared" si="170"/>
        <v>9.8294588882827516E-5</v>
      </c>
      <c r="T173" s="83">
        <v>168587547.81</v>
      </c>
      <c r="U173" s="82">
        <v>20.46</v>
      </c>
      <c r="V173" s="26">
        <f t="shared" si="171"/>
        <v>-2.3566216866416509E-2</v>
      </c>
      <c r="W173" s="26">
        <f t="shared" si="172"/>
        <v>5.4548135043491399E-3</v>
      </c>
      <c r="X173" s="83">
        <v>171488014.06</v>
      </c>
      <c r="Y173" s="82">
        <v>20.25</v>
      </c>
      <c r="Z173" s="26">
        <f t="shared" si="173"/>
        <v>1.720451058027641E-2</v>
      </c>
      <c r="AA173" s="26">
        <f t="shared" si="174"/>
        <v>-1.026392961876837E-2</v>
      </c>
      <c r="AB173" s="83">
        <v>180091266.09999999</v>
      </c>
      <c r="AC173" s="82">
        <v>20.9</v>
      </c>
      <c r="AD173" s="26">
        <f t="shared" si="175"/>
        <v>5.0168241128443515E-2</v>
      </c>
      <c r="AE173" s="26">
        <f t="shared" si="176"/>
        <v>3.2098765432098698E-2</v>
      </c>
      <c r="AF173" s="83">
        <v>184365896.90000001</v>
      </c>
      <c r="AG173" s="82">
        <v>21.56</v>
      </c>
      <c r="AH173" s="26">
        <f t="shared" si="177"/>
        <v>2.3735913976119311E-2</v>
      </c>
      <c r="AI173" s="26">
        <f t="shared" si="178"/>
        <v>3.1578947368421061E-2</v>
      </c>
      <c r="AJ173" s="27">
        <f t="shared" si="185"/>
        <v>1.0306732879529133E-2</v>
      </c>
      <c r="AK173" s="27">
        <f t="shared" si="186"/>
        <v>8.4738780281843583E-3</v>
      </c>
      <c r="AL173" s="28">
        <f t="shared" si="187"/>
        <v>0.10816703706828694</v>
      </c>
      <c r="AM173" s="28">
        <f t="shared" si="188"/>
        <v>5.7899901864573097E-2</v>
      </c>
      <c r="AN173" s="29">
        <f t="shared" si="189"/>
        <v>2.6881576737638985E-2</v>
      </c>
      <c r="AO173" s="87">
        <f t="shared" si="190"/>
        <v>1.5869424051451062E-2</v>
      </c>
    </row>
    <row r="174" spans="1:41">
      <c r="A174" s="237" t="s">
        <v>38</v>
      </c>
      <c r="B174" s="85">
        <f>SUM(B162:B173)</f>
        <v>7358164303.6100006</v>
      </c>
      <c r="C174" s="100"/>
      <c r="D174" s="85">
        <f>SUM(D162:D173)</f>
        <v>7213377907.5299997</v>
      </c>
      <c r="E174" s="100"/>
      <c r="F174" s="26">
        <f>((D174-B174)/B174)</f>
        <v>-1.9676972422179674E-2</v>
      </c>
      <c r="G174" s="26"/>
      <c r="H174" s="85">
        <f>SUM(H162:H173)</f>
        <v>7111956648.1300001</v>
      </c>
      <c r="I174" s="100"/>
      <c r="J174" s="26">
        <f>((H174-D174)/D174)</f>
        <v>-1.4060161646893143E-2</v>
      </c>
      <c r="K174" s="26"/>
      <c r="L174" s="85">
        <f>SUM(L162:L173)</f>
        <v>7210232253.2299986</v>
      </c>
      <c r="M174" s="100"/>
      <c r="N174" s="26">
        <f>((L174-H174)/H174)</f>
        <v>1.3818363913373799E-2</v>
      </c>
      <c r="O174" s="26"/>
      <c r="P174" s="85">
        <f>SUM(P162:P173)</f>
        <v>7193212338.71</v>
      </c>
      <c r="Q174" s="100"/>
      <c r="R174" s="26">
        <f>((P174-L174)/L174)</f>
        <v>-2.3605223690782036E-3</v>
      </c>
      <c r="S174" s="26"/>
      <c r="T174" s="85">
        <f>SUM(T162:T173)</f>
        <v>7262099084.750001</v>
      </c>
      <c r="U174" s="100"/>
      <c r="V174" s="26">
        <f>((T174-P174)/P174)</f>
        <v>9.5766318018014711E-3</v>
      </c>
      <c r="W174" s="26"/>
      <c r="X174" s="85">
        <f>SUM(X162:X173)</f>
        <v>7134069493.5600014</v>
      </c>
      <c r="Y174" s="100"/>
      <c r="Z174" s="26">
        <f>((X174-T174)/T174)</f>
        <v>-1.7629832600171279E-2</v>
      </c>
      <c r="AA174" s="26"/>
      <c r="AB174" s="85">
        <f>SUM(AB162:AB173)</f>
        <v>7422961822.4700003</v>
      </c>
      <c r="AC174" s="100"/>
      <c r="AD174" s="26">
        <f>((AB174-X174)/X174)</f>
        <v>4.0494745554523266E-2</v>
      </c>
      <c r="AE174" s="26"/>
      <c r="AF174" s="85">
        <f>SUM(AF162:AF173)</f>
        <v>7497758478.2102804</v>
      </c>
      <c r="AG174" s="100"/>
      <c r="AH174" s="26">
        <f>((AF174-AB174)/AB174)</f>
        <v>1.0076389658082798E-2</v>
      </c>
      <c r="AI174" s="26"/>
      <c r="AJ174" s="27">
        <f t="shared" si="185"/>
        <v>2.5298302361823795E-3</v>
      </c>
      <c r="AK174" s="27"/>
      <c r="AL174" s="28">
        <f t="shared" si="187"/>
        <v>3.9424049914731016E-2</v>
      </c>
      <c r="AM174" s="28"/>
      <c r="AN174" s="29">
        <f t="shared" si="189"/>
        <v>2.0262813330231142E-2</v>
      </c>
      <c r="AO174" s="87"/>
    </row>
    <row r="175" spans="1:41" ht="15.75" thickBot="1">
      <c r="A175" s="66" t="s">
        <v>48</v>
      </c>
      <c r="B175" s="263">
        <f>SUM(B154,B159,B174)</f>
        <v>1466211858456.3535</v>
      </c>
      <c r="C175" s="100"/>
      <c r="D175" s="263">
        <f>SUM(D154,D159,D174)</f>
        <v>1479507199443.9771</v>
      </c>
      <c r="E175" s="100"/>
      <c r="F175" s="243">
        <f>((D175-B175)/B175)</f>
        <v>9.0678171172486888E-3</v>
      </c>
      <c r="G175" s="243"/>
      <c r="H175" s="263">
        <f>SUM(H154,H159,H174)</f>
        <v>1494569317645.2935</v>
      </c>
      <c r="I175" s="100"/>
      <c r="J175" s="243">
        <f>((H175-D175)/D175)</f>
        <v>1.0180496726867565E-2</v>
      </c>
      <c r="K175" s="243"/>
      <c r="L175" s="263">
        <f>SUM(L154,L159,L174)</f>
        <v>1512575311386.5037</v>
      </c>
      <c r="M175" s="100"/>
      <c r="N175" s="243">
        <f>((L175-H175)/H175)</f>
        <v>1.2047613669454154E-2</v>
      </c>
      <c r="O175" s="243"/>
      <c r="P175" s="263">
        <f>SUM(P154,P159,P174)</f>
        <v>1508270958506.3096</v>
      </c>
      <c r="Q175" s="100"/>
      <c r="R175" s="243">
        <f>((P175-L175)/L175)</f>
        <v>-2.8457114484094696E-3</v>
      </c>
      <c r="S175" s="243"/>
      <c r="T175" s="263">
        <f>SUM(T154,T159,T174)</f>
        <v>1506752646063.272</v>
      </c>
      <c r="U175" s="100"/>
      <c r="V175" s="243">
        <f>((T175-P175)/P175)</f>
        <v>-1.0066576131262466E-3</v>
      </c>
      <c r="W175" s="243"/>
      <c r="X175" s="263">
        <f>SUM(X154,X159,X174)</f>
        <v>1504543877819.6406</v>
      </c>
      <c r="Y175" s="100"/>
      <c r="Z175" s="243">
        <f>((X175-T175)/T175)</f>
        <v>-1.4659129681319945E-3</v>
      </c>
      <c r="AA175" s="243"/>
      <c r="AB175" s="263">
        <f>SUM(AB154,AB159,AB174)</f>
        <v>1508363001779.752</v>
      </c>
      <c r="AC175" s="100"/>
      <c r="AD175" s="243">
        <f>((AB175-X175)/X175)</f>
        <v>2.5383932076782881E-3</v>
      </c>
      <c r="AE175" s="243"/>
      <c r="AF175" s="263">
        <f>SUM(AF154,AF159,AF174)</f>
        <v>1503366088214.6868</v>
      </c>
      <c r="AG175" s="100"/>
      <c r="AH175" s="243">
        <f>((AF175-AB175)/AB175)</f>
        <v>-3.3128057100109279E-3</v>
      </c>
      <c r="AI175" s="243"/>
      <c r="AJ175" s="27">
        <f t="shared" si="185"/>
        <v>3.1504041226962575E-3</v>
      </c>
      <c r="AK175" s="27"/>
      <c r="AL175" s="28">
        <f t="shared" si="187"/>
        <v>1.6126240399287194E-2</v>
      </c>
      <c r="AM175" s="28"/>
      <c r="AN175" s="29">
        <f t="shared" si="189"/>
        <v>6.3278398784658062E-3</v>
      </c>
      <c r="AO175" s="87"/>
    </row>
  </sheetData>
  <protectedRanges>
    <protectedRange password="CADF" sqref="B18" name="Fund Name_1_1_1_3_1_9"/>
    <protectedRange password="CADF" sqref="C18" name="Fund Name_1_1_1_1_1_9"/>
    <protectedRange password="CADF" sqref="B50" name="Yield_2_1_2_10"/>
    <protectedRange password="CADF" sqref="B45" name="Yield_2_1_2_3_9"/>
    <protectedRange password="CADF" sqref="B76" name="Yield_2_1_2_1_9"/>
    <protectedRange password="CADF" sqref="C75" name="BidOffer Prices_2_1_1_1_1_1_1_1_3_9"/>
    <protectedRange password="CADF" sqref="C76" name="Fund Name_2_2_1_8"/>
    <protectedRange password="CADF" sqref="B134" name="Fund Name_1_1_1_9"/>
    <protectedRange password="CADF" sqref="C134" name="Fund Name_1_1_1_1_11"/>
    <protectedRange password="CADF" sqref="D18" name="Fund Name_1_1_1_3_1_1"/>
    <protectedRange password="CADF" sqref="E18" name="Fund Name_1_1_1_1_1_1"/>
    <protectedRange password="CADF" sqref="D50" name="Yield_2_1_2"/>
    <protectedRange password="CADF" sqref="D45" name="Yield_2_1_2_3_2"/>
    <protectedRange password="CADF" sqref="D76" name="Yield_2_1_2_1_10"/>
    <protectedRange password="CADF" sqref="E75" name="BidOffer Prices_2_1_1_1_1_1_1_1_3"/>
    <protectedRange password="CADF" sqref="E76" name="Fund Name_2_2_1_9"/>
    <protectedRange password="CADF" sqref="D134" name="Fund Name_1_1_1_2"/>
    <protectedRange password="CADF" sqref="E134" name="Fund Name_1_1_1_1_3"/>
    <protectedRange password="CADF" sqref="H18" name="Fund Name_1_1_1_3_1_2"/>
    <protectedRange password="CADF" sqref="I18" name="Fund Name_1_1_1_1_1"/>
    <protectedRange password="CADF" sqref="H50" name="Yield_2_1_2_9"/>
    <protectedRange password="CADF" sqref="H45" name="Yield_2_1_2_3_4"/>
    <protectedRange password="CADF" sqref="H76" name="Yield_2_1_2_1_4"/>
    <protectedRange password="CADF" sqref="I75" name="BidOffer Prices_2_1_1_1_1_1_1_1_3_1"/>
    <protectedRange password="CADF" sqref="I76" name="Fund Name_2_2_1"/>
    <protectedRange password="CADF" sqref="H134" name="Fund Name_1_1_1_7"/>
    <protectedRange password="CADF" sqref="I134" name="Fund Name_1_1_1_1_5"/>
    <protectedRange password="CADF" sqref="L18" name="Fund Name_1_1_1_3_1_3"/>
    <protectedRange password="CADF" sqref="M18" name="Fund Name_1_1_1_1_1_2"/>
    <protectedRange password="CADF" sqref="L50" name="Yield_2_1_2_1"/>
    <protectedRange password="CADF" sqref="L45" name="Yield_2_1_2_3"/>
    <protectedRange password="CADF" sqref="L76" name="Yield_2_1_2_1_3"/>
    <protectedRange password="CADF" sqref="M75" name="BidOffer Prices_2_1_1_1_1_1_1_1_3_2"/>
    <protectedRange password="CADF" sqref="M76" name="Fund Name_2_2_1_1"/>
    <protectedRange password="CADF" sqref="L134" name="Fund Name_1_1_1_3"/>
    <protectedRange password="CADF" sqref="M134" name="Fund Name_1_1_1_1_2"/>
    <protectedRange password="CADF" sqref="P18" name="Fund Name_1_1_1_3_1_4"/>
    <protectedRange password="CADF" sqref="Q18" name="Fund Name_1_1_1_1_1_3"/>
    <protectedRange password="CADF" sqref="P50" name="Yield_2_1_2_2"/>
    <protectedRange password="CADF" sqref="P45" name="Yield_2_1_2_3_3"/>
    <protectedRange password="CADF" sqref="P76" name="Yield_2_1_2_1_5"/>
    <protectedRange password="CADF" sqref="Q75" name="BidOffer Prices_2_1_1_1_1_1_1_1_3_3"/>
    <protectedRange password="CADF" sqref="Q76" name="Fund Name_2_2_1_2"/>
    <protectedRange password="CADF" sqref="P134" name="Fund Name_1_1_1_4"/>
    <protectedRange password="CADF" sqref="Q134" name="Fund Name_1_1_1_1_6"/>
    <protectedRange password="CADF" sqref="T18" name="Fund Name_1_1_1_3_1"/>
    <protectedRange password="CADF" sqref="U18" name="Fund Name_1_1_1_1_1_4"/>
    <protectedRange password="CADF" sqref="T45" name="Yield_2_1_2_3_1"/>
    <protectedRange password="CADF" sqref="T50" name="Yield_2_1_2_4"/>
    <protectedRange password="CADF" sqref="T76" name="Yield_2_1_2_1_1"/>
    <protectedRange password="CADF" sqref="U75" name="BidOffer Prices_2_1_1_1_1_1_1_1_3_4"/>
    <protectedRange password="CADF" sqref="U76" name="Fund Name_2_2_1_3"/>
    <protectedRange password="CADF" sqref="T134" name="Fund Name_1_1_1_1"/>
    <protectedRange password="CADF" sqref="U134" name="Fund Name_1_1_1_1_4"/>
    <protectedRange password="CADF" sqref="X18" name="Fund Name_1_1_1_3_1_5"/>
    <protectedRange password="CADF" sqref="X45" name="Yield_2_1_2_3_5"/>
    <protectedRange password="CADF" sqref="X50" name="Yield_2_1_2_4_1"/>
    <protectedRange password="CADF" sqref="X76" name="Yield_2_1_2_1_6"/>
    <protectedRange password="CADF" sqref="X134" name="Fund Name_1_1_1_5"/>
    <protectedRange password="CADF" sqref="Y18" name="Fund Name_1_1_1_1_1_5"/>
    <protectedRange password="CADF" sqref="Y75" name="BidOffer Prices_2_1_1_1_1_1_1_1_3_5"/>
    <protectedRange password="CADF" sqref="Y76" name="Fund Name_2_2_1_4"/>
    <protectedRange password="CADF" sqref="Y134" name="Fund Name_1_1_1_1_7"/>
    <protectedRange password="CADF" sqref="AB18" name="Fund Name_1_1_1_3_1_6"/>
    <protectedRange password="CADF" sqref="AC18" name="Fund Name_1_1_1_1_1_6"/>
    <protectedRange password="CADF" sqref="AB45" name="Yield_2_1_2_3_6"/>
    <protectedRange password="CADF" sqref="AB50" name="Yield_2_1_2_4_2"/>
    <protectedRange password="CADF" sqref="AB76" name="Yield_2_1_2_1_7"/>
    <protectedRange password="CADF" sqref="AC75" name="BidOffer Prices_2_1_1_1_1_1_1_1_3_6"/>
    <protectedRange password="CADF" sqref="AC76" name="Fund Name_2_2_1_5"/>
    <protectedRange password="CADF" sqref="AB134" name="Fund Name_1_1_1_6"/>
    <protectedRange password="CADF" sqref="AC134" name="Fund Name_1_1_1_1_8"/>
    <protectedRange password="CADF" sqref="AF18" name="Fund Name_1_1_1_3_1_7"/>
    <protectedRange password="CADF" sqref="AG18" name="Fund Name_1_1_1_1_1_7"/>
    <protectedRange password="CADF" sqref="AF45" name="Yield_2_1_2_3_7"/>
    <protectedRange password="CADF" sqref="AF50" name="Yield_2_1_2_4_3"/>
    <protectedRange password="CADF" sqref="AF76" name="Yield_2_1_2_1_2"/>
    <protectedRange password="CADF" sqref="AG75" name="BidOffer Prices_2_1_1_1_1_1_1_1_3_7"/>
    <protectedRange password="CADF" sqref="AG76" name="Fund Name_2_2_1_6"/>
    <protectedRange password="CADF" sqref="AF134" name="Fund Name_1_1_1"/>
    <protectedRange password="CADF" sqref="AG134" name="Fund Name_1_1_1_1_9"/>
  </protectedRanges>
  <mergeCells count="23">
    <mergeCell ref="AQ2:AR2"/>
    <mergeCell ref="AQ119:AR119"/>
    <mergeCell ref="B2:C2"/>
    <mergeCell ref="F2:G2"/>
    <mergeCell ref="D2:E2"/>
    <mergeCell ref="L2:M2"/>
    <mergeCell ref="T2:U2"/>
    <mergeCell ref="V2:W2"/>
    <mergeCell ref="Z2:AA2"/>
    <mergeCell ref="X2:Y2"/>
    <mergeCell ref="A1:AO1"/>
    <mergeCell ref="AN2:AO2"/>
    <mergeCell ref="AL2:AM2"/>
    <mergeCell ref="AJ2:AK2"/>
    <mergeCell ref="J2:K2"/>
    <mergeCell ref="H2:I2"/>
    <mergeCell ref="N2:O2"/>
    <mergeCell ref="R2:S2"/>
    <mergeCell ref="P2:Q2"/>
    <mergeCell ref="AD2:AE2"/>
    <mergeCell ref="AB2:AC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2022-04-28T09:19:00Z</dcterms:modified>
</cp:coreProperties>
</file>