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495" windowWidth="28800" windowHeight="16380" tabRatio="599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Data!#REF!</definedName>
    <definedName name="OLE_LINK6" localSheetId="0">Data!$J$64</definedName>
    <definedName name="_xlnm.Print_Area" localSheetId="4">'NAV Trend'!$B$1:$J$10</definedName>
  </definedNames>
  <calcPr calcId="162913"/>
</workbook>
</file>

<file path=xl/calcChain.xml><?xml version="1.0" encoding="utf-8"?>
<calcChain xmlns="http://schemas.openxmlformats.org/spreadsheetml/2006/main">
  <c r="AJ163" i="11" l="1"/>
  <c r="AK163" i="11"/>
  <c r="AL163" i="11"/>
  <c r="AM163" i="11"/>
  <c r="AN163" i="11"/>
  <c r="AO163" i="11"/>
  <c r="AJ164" i="11"/>
  <c r="AK164" i="11"/>
  <c r="AL164" i="11"/>
  <c r="AM164" i="11"/>
  <c r="AN164" i="11"/>
  <c r="AO164" i="11"/>
  <c r="AJ165" i="11"/>
  <c r="AK165" i="11"/>
  <c r="AL165" i="11"/>
  <c r="AM165" i="11"/>
  <c r="AN165" i="11"/>
  <c r="AO165" i="11"/>
  <c r="AJ166" i="11"/>
  <c r="AK166" i="11"/>
  <c r="AL166" i="11"/>
  <c r="AM166" i="11"/>
  <c r="AN166" i="11"/>
  <c r="AO166" i="11"/>
  <c r="AJ167" i="11"/>
  <c r="AK167" i="11"/>
  <c r="AL167" i="11"/>
  <c r="AM167" i="11"/>
  <c r="AN167" i="11"/>
  <c r="AO167" i="11"/>
  <c r="AJ168" i="11"/>
  <c r="AK168" i="11"/>
  <c r="AL168" i="11"/>
  <c r="AM168" i="11"/>
  <c r="AN168" i="11"/>
  <c r="AO168" i="11"/>
  <c r="AJ169" i="11"/>
  <c r="AK169" i="11"/>
  <c r="AL169" i="11"/>
  <c r="AM169" i="11"/>
  <c r="AN169" i="11"/>
  <c r="AO169" i="11"/>
  <c r="AJ170" i="11"/>
  <c r="AK170" i="11"/>
  <c r="AL170" i="11"/>
  <c r="AM170" i="11"/>
  <c r="AN170" i="11"/>
  <c r="AO170" i="11"/>
  <c r="AJ171" i="11"/>
  <c r="AK171" i="11"/>
  <c r="AL171" i="11"/>
  <c r="AM171" i="11"/>
  <c r="AN171" i="11"/>
  <c r="AO171" i="11"/>
  <c r="AJ172" i="11"/>
  <c r="AK172" i="11"/>
  <c r="AL172" i="11"/>
  <c r="AM172" i="11"/>
  <c r="AN172" i="11"/>
  <c r="AO172" i="11"/>
  <c r="AJ173" i="11"/>
  <c r="AK173" i="11"/>
  <c r="AL173" i="11"/>
  <c r="AM173" i="11"/>
  <c r="AN173" i="11"/>
  <c r="AO173" i="11"/>
  <c r="AJ174" i="11"/>
  <c r="AL174" i="11"/>
  <c r="AN174" i="11"/>
  <c r="AJ175" i="11"/>
  <c r="AL175" i="11"/>
  <c r="AN175" i="11"/>
  <c r="AO162" i="11"/>
  <c r="AN162" i="11"/>
  <c r="AM162" i="11"/>
  <c r="AL162" i="11"/>
  <c r="AK162" i="11"/>
  <c r="AJ162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K19" i="11"/>
  <c r="AL19" i="11"/>
  <c r="AM19" i="11"/>
  <c r="AN19" i="11"/>
  <c r="AO19" i="11"/>
  <c r="AJ20" i="11"/>
  <c r="AL20" i="11"/>
  <c r="AN20" i="11"/>
  <c r="AO20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L52" i="11"/>
  <c r="AN52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L83" i="11"/>
  <c r="AN83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L104" i="11"/>
  <c r="AN104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L111" i="11"/>
  <c r="AN111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L135" i="11"/>
  <c r="AN135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K140" i="11"/>
  <c r="AL140" i="11"/>
  <c r="AM140" i="11"/>
  <c r="AN140" i="11"/>
  <c r="AO140" i="11"/>
  <c r="AJ141" i="11"/>
  <c r="AL141" i="11"/>
  <c r="AN141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9" i="11"/>
  <c r="AK149" i="11"/>
  <c r="AL149" i="11"/>
  <c r="AM149" i="11"/>
  <c r="AN149" i="11"/>
  <c r="AO149" i="11"/>
  <c r="AJ150" i="11"/>
  <c r="AK150" i="11"/>
  <c r="AL150" i="11"/>
  <c r="AM150" i="11"/>
  <c r="AN150" i="11"/>
  <c r="AO150" i="11"/>
  <c r="AJ151" i="11"/>
  <c r="AK151" i="11"/>
  <c r="AL151" i="11"/>
  <c r="AM151" i="11"/>
  <c r="AN151" i="11"/>
  <c r="AO151" i="11"/>
  <c r="AJ152" i="11"/>
  <c r="AK152" i="11"/>
  <c r="AL152" i="11"/>
  <c r="AM152" i="11"/>
  <c r="AN152" i="11"/>
  <c r="AO152" i="11"/>
  <c r="AJ153" i="11"/>
  <c r="AL153" i="11"/>
  <c r="AN153" i="11"/>
  <c r="AJ154" i="11"/>
  <c r="AL154" i="11"/>
  <c r="AN154" i="11"/>
  <c r="AJ157" i="11"/>
  <c r="AK157" i="11"/>
  <c r="AL157" i="11"/>
  <c r="AM157" i="11"/>
  <c r="AN157" i="11"/>
  <c r="AO157" i="11"/>
  <c r="AJ158" i="11"/>
  <c r="AK158" i="11"/>
  <c r="AL158" i="11"/>
  <c r="AM158" i="11"/>
  <c r="AN158" i="11"/>
  <c r="AO158" i="11"/>
  <c r="AO5" i="11"/>
  <c r="AN5" i="11"/>
  <c r="AM5" i="11"/>
  <c r="AL5" i="11"/>
  <c r="AK5" i="11"/>
  <c r="AJ5" i="11"/>
  <c r="AF174" i="11"/>
  <c r="AF159" i="11"/>
  <c r="AF153" i="11"/>
  <c r="AF141" i="11"/>
  <c r="AF135" i="11"/>
  <c r="AF111" i="11"/>
  <c r="AF104" i="11"/>
  <c r="AF83" i="11"/>
  <c r="AF52" i="11"/>
  <c r="AI173" i="11"/>
  <c r="AH173" i="11"/>
  <c r="AI172" i="11"/>
  <c r="AH172" i="11"/>
  <c r="AI171" i="11"/>
  <c r="AH171" i="11"/>
  <c r="AI170" i="11"/>
  <c r="AH170" i="11"/>
  <c r="AI169" i="11"/>
  <c r="AH169" i="11"/>
  <c r="AI168" i="11"/>
  <c r="AH168" i="11"/>
  <c r="AI167" i="11"/>
  <c r="AH167" i="11"/>
  <c r="AI166" i="11"/>
  <c r="AH166" i="11"/>
  <c r="AI165" i="11"/>
  <c r="AH165" i="11"/>
  <c r="AI164" i="11"/>
  <c r="AH164" i="11"/>
  <c r="AI163" i="11"/>
  <c r="AH163" i="11"/>
  <c r="AI162" i="11"/>
  <c r="AH162" i="11"/>
  <c r="AI158" i="11"/>
  <c r="AH158" i="11"/>
  <c r="AI157" i="11"/>
  <c r="AH157" i="11"/>
  <c r="AI152" i="11"/>
  <c r="AH152" i="11"/>
  <c r="AI151" i="11"/>
  <c r="AH151" i="11"/>
  <c r="AI150" i="11"/>
  <c r="AH150" i="11"/>
  <c r="AI149" i="11"/>
  <c r="AH149" i="11"/>
  <c r="AI146" i="11"/>
  <c r="AH146" i="11"/>
  <c r="AI145" i="11"/>
  <c r="AH145" i="11"/>
  <c r="AI140" i="11"/>
  <c r="AH140" i="11"/>
  <c r="AI139" i="11"/>
  <c r="AH139" i="11"/>
  <c r="AI138" i="11"/>
  <c r="AH138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0" i="11"/>
  <c r="AH110" i="11"/>
  <c r="AI109" i="11"/>
  <c r="AH109" i="11"/>
  <c r="AI108" i="11"/>
  <c r="AH108" i="11"/>
  <c r="AI107" i="11"/>
  <c r="AH107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19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20" i="11"/>
  <c r="I10" i="1"/>
  <c r="H10" i="1"/>
  <c r="G10" i="1"/>
  <c r="F10" i="1"/>
  <c r="E10" i="1"/>
  <c r="D10" i="1"/>
  <c r="C10" i="1"/>
  <c r="AF154" i="11" l="1"/>
  <c r="D181" i="9"/>
  <c r="D180" i="9"/>
  <c r="D163" i="9"/>
  <c r="D155" i="9"/>
  <c r="D156" i="9" s="1"/>
  <c r="D143" i="9"/>
  <c r="D137" i="9"/>
  <c r="H110" i="9"/>
  <c r="D112" i="9"/>
  <c r="D105" i="9"/>
  <c r="D84" i="9"/>
  <c r="D53" i="9"/>
  <c r="D21" i="9"/>
  <c r="AF175" i="11" l="1"/>
  <c r="AE173" i="11"/>
  <c r="AD173" i="11"/>
  <c r="AE172" i="11"/>
  <c r="AD172" i="11"/>
  <c r="AE171" i="11"/>
  <c r="AD171" i="11"/>
  <c r="AE170" i="11"/>
  <c r="AD170" i="11"/>
  <c r="AE169" i="11"/>
  <c r="AD169" i="11"/>
  <c r="AE168" i="11"/>
  <c r="AD168" i="11"/>
  <c r="AE167" i="11"/>
  <c r="AD167" i="11"/>
  <c r="AE166" i="11"/>
  <c r="AD166" i="11"/>
  <c r="AE165" i="11"/>
  <c r="AD165" i="11"/>
  <c r="AE164" i="11"/>
  <c r="AD164" i="11"/>
  <c r="AE163" i="11"/>
  <c r="AD163" i="11"/>
  <c r="AE162" i="11"/>
  <c r="AD162" i="11"/>
  <c r="AE158" i="11"/>
  <c r="AD158" i="11"/>
  <c r="AE157" i="11"/>
  <c r="AD157" i="11"/>
  <c r="AE152" i="11"/>
  <c r="AD152" i="11"/>
  <c r="AE151" i="11"/>
  <c r="AD151" i="11"/>
  <c r="AE150" i="11"/>
  <c r="AD150" i="11"/>
  <c r="AE149" i="11"/>
  <c r="AD149" i="11"/>
  <c r="AE146" i="11"/>
  <c r="AD146" i="11"/>
  <c r="AE145" i="11"/>
  <c r="AD145" i="11"/>
  <c r="AE140" i="11"/>
  <c r="AD140" i="11"/>
  <c r="AE139" i="11"/>
  <c r="AD139" i="11"/>
  <c r="AE138" i="11"/>
  <c r="AD138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0" i="11"/>
  <c r="AD110" i="11"/>
  <c r="AE109" i="11"/>
  <c r="AD109" i="11"/>
  <c r="AE108" i="11"/>
  <c r="AD108" i="11"/>
  <c r="AE107" i="11"/>
  <c r="AD107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19" i="11"/>
  <c r="AD19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74" i="11"/>
  <c r="AH174" i="11" s="1"/>
  <c r="AB159" i="11"/>
  <c r="AB153" i="11"/>
  <c r="AB141" i="11"/>
  <c r="AH141" i="11" s="1"/>
  <c r="AB135" i="11"/>
  <c r="AH135" i="11" s="1"/>
  <c r="AB111" i="11"/>
  <c r="AH111" i="11" s="1"/>
  <c r="AB104" i="11"/>
  <c r="AB83" i="11"/>
  <c r="AH83" i="11" s="1"/>
  <c r="AB52" i="11"/>
  <c r="AB20" i="11"/>
  <c r="AH20" i="11" s="1"/>
  <c r="I105" i="9"/>
  <c r="J90" i="9" s="1"/>
  <c r="AH153" i="11" l="1"/>
  <c r="AH52" i="11"/>
  <c r="AB154" i="11"/>
  <c r="AH154" i="11" s="1"/>
  <c r="AB175" i="11" l="1"/>
  <c r="AH175" i="11" s="1"/>
  <c r="I180" i="9" l="1"/>
  <c r="Z98" i="11" l="1"/>
  <c r="Z99" i="11"/>
  <c r="Z100" i="11"/>
  <c r="Z101" i="11"/>
  <c r="Z102" i="11"/>
  <c r="Z103" i="11"/>
  <c r="Z97" i="11"/>
  <c r="Z94" i="11"/>
  <c r="Z88" i="11"/>
  <c r="Z89" i="11"/>
  <c r="Z90" i="11"/>
  <c r="Z91" i="11"/>
  <c r="Z92" i="11"/>
  <c r="Z93" i="11"/>
  <c r="Z77" i="11"/>
  <c r="Z78" i="11"/>
  <c r="Z79" i="11"/>
  <c r="Z80" i="11"/>
  <c r="Z81" i="11"/>
  <c r="Z82" i="11"/>
  <c r="V98" i="11"/>
  <c r="V99" i="11"/>
  <c r="V100" i="11"/>
  <c r="V102" i="11"/>
  <c r="V103" i="11"/>
  <c r="V97" i="11"/>
  <c r="X174" i="11"/>
  <c r="AD174" i="11" s="1"/>
  <c r="X159" i="11"/>
  <c r="X153" i="11"/>
  <c r="AD153" i="11" s="1"/>
  <c r="X141" i="11"/>
  <c r="AD141" i="11" s="1"/>
  <c r="X135" i="11"/>
  <c r="AD135" i="11" s="1"/>
  <c r="X111" i="11"/>
  <c r="AD111" i="11" s="1"/>
  <c r="X104" i="11"/>
  <c r="X83" i="11"/>
  <c r="AD83" i="11" s="1"/>
  <c r="X52" i="11"/>
  <c r="AD52" i="11" s="1"/>
  <c r="X20" i="11"/>
  <c r="AD20" i="11" s="1"/>
  <c r="X154" i="11" l="1"/>
  <c r="AD154" i="11" s="1"/>
  <c r="AA173" i="11"/>
  <c r="Z173" i="11"/>
  <c r="AA172" i="11"/>
  <c r="Z172" i="11"/>
  <c r="AA171" i="11"/>
  <c r="Z171" i="11"/>
  <c r="AA170" i="11"/>
  <c r="Z170" i="11"/>
  <c r="AA169" i="11"/>
  <c r="Z169" i="11"/>
  <c r="AA168" i="11"/>
  <c r="Z168" i="11"/>
  <c r="AA167" i="11"/>
  <c r="Z167" i="11"/>
  <c r="AA166" i="11"/>
  <c r="Z166" i="11"/>
  <c r="AA165" i="11"/>
  <c r="Z165" i="11"/>
  <c r="AA164" i="11"/>
  <c r="Z164" i="11"/>
  <c r="AA163" i="11"/>
  <c r="Z163" i="11"/>
  <c r="AA162" i="11"/>
  <c r="Z162" i="11"/>
  <c r="AA158" i="11"/>
  <c r="Z158" i="11"/>
  <c r="AA157" i="11"/>
  <c r="Z157" i="11"/>
  <c r="AA152" i="11"/>
  <c r="Z152" i="11"/>
  <c r="AA151" i="11"/>
  <c r="Z151" i="11"/>
  <c r="AA150" i="11"/>
  <c r="Z150" i="11"/>
  <c r="AA149" i="11"/>
  <c r="Z149" i="11"/>
  <c r="AA146" i="11"/>
  <c r="Z146" i="11"/>
  <c r="AA145" i="11"/>
  <c r="Z145" i="11"/>
  <c r="AA140" i="11"/>
  <c r="Z140" i="11"/>
  <c r="AA139" i="11"/>
  <c r="Z139" i="11"/>
  <c r="AA138" i="11"/>
  <c r="Z138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0" i="11"/>
  <c r="Z110" i="11"/>
  <c r="AA109" i="11"/>
  <c r="Z109" i="11"/>
  <c r="AA108" i="11"/>
  <c r="Z108" i="11"/>
  <c r="AA107" i="11"/>
  <c r="Z107" i="11"/>
  <c r="AA103" i="11"/>
  <c r="AA102" i="11"/>
  <c r="AA101" i="11"/>
  <c r="AA100" i="11"/>
  <c r="AA99" i="11"/>
  <c r="AA98" i="11"/>
  <c r="AA97" i="11"/>
  <c r="AA94" i="11"/>
  <c r="AA93" i="11"/>
  <c r="AA92" i="11"/>
  <c r="AA91" i="11"/>
  <c r="AA90" i="11"/>
  <c r="AA89" i="11"/>
  <c r="AA88" i="11"/>
  <c r="AA87" i="11"/>
  <c r="Z87" i="11"/>
  <c r="AA82" i="11"/>
  <c r="AA81" i="11"/>
  <c r="AA80" i="11"/>
  <c r="AA79" i="11"/>
  <c r="AA78" i="11"/>
  <c r="AA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19" i="11"/>
  <c r="Z19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W81" i="11"/>
  <c r="V81" i="11"/>
  <c r="S81" i="11"/>
  <c r="R81" i="11"/>
  <c r="O81" i="11"/>
  <c r="N81" i="11"/>
  <c r="K81" i="11"/>
  <c r="J81" i="11"/>
  <c r="G81" i="11"/>
  <c r="F81" i="11"/>
  <c r="X175" i="11" l="1"/>
  <c r="AD175" i="11" s="1"/>
  <c r="P82" i="9"/>
  <c r="O82" i="9"/>
  <c r="N82" i="9"/>
  <c r="E82" i="9" l="1"/>
  <c r="E115" i="9" l="1"/>
  <c r="E123" i="9"/>
  <c r="E131" i="9"/>
  <c r="E124" i="9"/>
  <c r="E125" i="9"/>
  <c r="E118" i="9"/>
  <c r="E134" i="9"/>
  <c r="E127" i="9"/>
  <c r="E120" i="9"/>
  <c r="E136" i="9"/>
  <c r="E129" i="9"/>
  <c r="E130" i="9"/>
  <c r="E116" i="9"/>
  <c r="E132" i="9"/>
  <c r="E133" i="9"/>
  <c r="E126" i="9"/>
  <c r="E119" i="9"/>
  <c r="E135" i="9"/>
  <c r="E128" i="9"/>
  <c r="E121" i="9"/>
  <c r="E122" i="9"/>
  <c r="E117" i="9"/>
  <c r="T174" i="11"/>
  <c r="Z174" i="11" s="1"/>
  <c r="T159" i="11"/>
  <c r="T153" i="11"/>
  <c r="Z153" i="11" s="1"/>
  <c r="T141" i="11"/>
  <c r="Z141" i="11" s="1"/>
  <c r="T135" i="11"/>
  <c r="Z135" i="11" s="1"/>
  <c r="T111" i="11"/>
  <c r="T104" i="11"/>
  <c r="V94" i="11" s="1"/>
  <c r="T83" i="11"/>
  <c r="Z83" i="11" s="1"/>
  <c r="T52" i="11"/>
  <c r="Z52" i="11" s="1"/>
  <c r="W173" i="11"/>
  <c r="V173" i="11"/>
  <c r="W172" i="11"/>
  <c r="V172" i="11"/>
  <c r="W171" i="11"/>
  <c r="V171" i="11"/>
  <c r="W170" i="11"/>
  <c r="V170" i="11"/>
  <c r="W169" i="11"/>
  <c r="V169" i="11"/>
  <c r="W168" i="11"/>
  <c r="V168" i="11"/>
  <c r="W167" i="11"/>
  <c r="V167" i="11"/>
  <c r="W166" i="11"/>
  <c r="V166" i="11"/>
  <c r="W165" i="11"/>
  <c r="V165" i="11"/>
  <c r="W164" i="11"/>
  <c r="V164" i="11"/>
  <c r="W163" i="11"/>
  <c r="V163" i="11"/>
  <c r="W162" i="11"/>
  <c r="V162" i="11"/>
  <c r="W158" i="11"/>
  <c r="V158" i="11"/>
  <c r="W157" i="11"/>
  <c r="V157" i="11"/>
  <c r="W152" i="11"/>
  <c r="V152" i="11"/>
  <c r="W151" i="11"/>
  <c r="V151" i="11"/>
  <c r="W150" i="11"/>
  <c r="V150" i="11"/>
  <c r="W149" i="11"/>
  <c r="V149" i="11"/>
  <c r="W146" i="11"/>
  <c r="V146" i="11"/>
  <c r="W145" i="11"/>
  <c r="V145" i="11"/>
  <c r="W140" i="11"/>
  <c r="V140" i="11"/>
  <c r="W139" i="11"/>
  <c r="V139" i="11"/>
  <c r="W138" i="11"/>
  <c r="V138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0" i="11"/>
  <c r="V110" i="11"/>
  <c r="W109" i="11"/>
  <c r="V109" i="11"/>
  <c r="W108" i="11"/>
  <c r="V108" i="11"/>
  <c r="W107" i="11"/>
  <c r="V107" i="11"/>
  <c r="W103" i="11"/>
  <c r="W102" i="11"/>
  <c r="W101" i="11"/>
  <c r="W100" i="11"/>
  <c r="W99" i="11"/>
  <c r="W98" i="11"/>
  <c r="W97" i="11"/>
  <c r="W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2" i="11"/>
  <c r="V82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19" i="11"/>
  <c r="V19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20" i="11"/>
  <c r="Z20" i="11" s="1"/>
  <c r="V101" i="11" l="1"/>
  <c r="Z111" i="11"/>
  <c r="T154" i="11"/>
  <c r="E75" i="9"/>
  <c r="T175" i="11" l="1"/>
  <c r="Z175" i="11" s="1"/>
  <c r="Z154" i="11"/>
  <c r="N136" i="9"/>
  <c r="P174" i="11" l="1"/>
  <c r="V174" i="11" s="1"/>
  <c r="P159" i="11"/>
  <c r="P153" i="11"/>
  <c r="V153" i="11" s="1"/>
  <c r="P141" i="11"/>
  <c r="V141" i="11" s="1"/>
  <c r="P135" i="11"/>
  <c r="V135" i="11" s="1"/>
  <c r="P111" i="11"/>
  <c r="V111" i="11" s="1"/>
  <c r="P104" i="11"/>
  <c r="P83" i="11"/>
  <c r="V83" i="11" s="1"/>
  <c r="P52" i="11"/>
  <c r="V52" i="11" s="1"/>
  <c r="P20" i="11"/>
  <c r="V20" i="11" s="1"/>
  <c r="P154" i="11" l="1"/>
  <c r="S173" i="11"/>
  <c r="R173" i="11"/>
  <c r="S172" i="11"/>
  <c r="R172" i="11"/>
  <c r="S171" i="11"/>
  <c r="R171" i="11"/>
  <c r="S170" i="11"/>
  <c r="R170" i="11"/>
  <c r="S169" i="11"/>
  <c r="R169" i="11"/>
  <c r="S168" i="11"/>
  <c r="R168" i="11"/>
  <c r="S167" i="11"/>
  <c r="R167" i="11"/>
  <c r="S166" i="11"/>
  <c r="R166" i="11"/>
  <c r="S165" i="11"/>
  <c r="R165" i="11"/>
  <c r="S164" i="11"/>
  <c r="R164" i="11"/>
  <c r="S163" i="11"/>
  <c r="R163" i="11"/>
  <c r="S162" i="11"/>
  <c r="R162" i="11"/>
  <c r="S158" i="11"/>
  <c r="R158" i="11"/>
  <c r="S157" i="11"/>
  <c r="R157" i="11"/>
  <c r="S152" i="11"/>
  <c r="R152" i="11"/>
  <c r="S151" i="11"/>
  <c r="R151" i="11"/>
  <c r="S150" i="11"/>
  <c r="R150" i="11"/>
  <c r="S149" i="11"/>
  <c r="R149" i="11"/>
  <c r="S146" i="11"/>
  <c r="R146" i="11"/>
  <c r="S145" i="11"/>
  <c r="R145" i="11"/>
  <c r="S140" i="11"/>
  <c r="R140" i="11"/>
  <c r="S139" i="11"/>
  <c r="R139" i="11"/>
  <c r="S138" i="11"/>
  <c r="R138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0" i="11"/>
  <c r="R110" i="11"/>
  <c r="S109" i="11"/>
  <c r="R109" i="11"/>
  <c r="S108" i="11"/>
  <c r="R108" i="11"/>
  <c r="S107" i="11"/>
  <c r="R107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2" i="11"/>
  <c r="R82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19" i="11"/>
  <c r="R19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75" i="11" l="1"/>
  <c r="V175" i="11" s="1"/>
  <c r="V154" i="11"/>
  <c r="N13" i="9"/>
  <c r="L174" i="11" l="1"/>
  <c r="R174" i="11" s="1"/>
  <c r="L159" i="11"/>
  <c r="L153" i="11"/>
  <c r="R153" i="11" s="1"/>
  <c r="L141" i="11"/>
  <c r="R141" i="11" s="1"/>
  <c r="L135" i="11"/>
  <c r="R135" i="11" s="1"/>
  <c r="L111" i="11"/>
  <c r="R111" i="11" s="1"/>
  <c r="L104" i="11"/>
  <c r="R104" i="11" s="1"/>
  <c r="L83" i="11"/>
  <c r="R83" i="11" s="1"/>
  <c r="L52" i="11"/>
  <c r="R52" i="11" s="1"/>
  <c r="O173" i="11"/>
  <c r="N173" i="11"/>
  <c r="O172" i="11"/>
  <c r="N172" i="11"/>
  <c r="O171" i="11"/>
  <c r="N171" i="11"/>
  <c r="O170" i="11"/>
  <c r="N170" i="11"/>
  <c r="O169" i="11"/>
  <c r="N169" i="11"/>
  <c r="O168" i="11"/>
  <c r="N168" i="11"/>
  <c r="O167" i="11"/>
  <c r="N167" i="11"/>
  <c r="O166" i="11"/>
  <c r="N166" i="11"/>
  <c r="O165" i="11"/>
  <c r="N165" i="11"/>
  <c r="O164" i="11"/>
  <c r="N164" i="11"/>
  <c r="O163" i="11"/>
  <c r="N163" i="11"/>
  <c r="O162" i="11"/>
  <c r="N162" i="11"/>
  <c r="O158" i="11"/>
  <c r="N158" i="11"/>
  <c r="O157" i="11"/>
  <c r="N157" i="11"/>
  <c r="O152" i="11"/>
  <c r="N152" i="11"/>
  <c r="O151" i="11"/>
  <c r="N151" i="11"/>
  <c r="O150" i="11"/>
  <c r="N150" i="11"/>
  <c r="O149" i="11"/>
  <c r="N149" i="11"/>
  <c r="O146" i="11"/>
  <c r="N146" i="11"/>
  <c r="O145" i="11"/>
  <c r="N145" i="11"/>
  <c r="O140" i="11"/>
  <c r="N140" i="11"/>
  <c r="O139" i="11"/>
  <c r="N139" i="11"/>
  <c r="O138" i="11"/>
  <c r="N138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0" i="11"/>
  <c r="N110" i="11"/>
  <c r="O109" i="11"/>
  <c r="N109" i="11"/>
  <c r="O108" i="11"/>
  <c r="N108" i="11"/>
  <c r="O107" i="11"/>
  <c r="N107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2" i="11"/>
  <c r="N82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19" i="11"/>
  <c r="N19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20" i="11"/>
  <c r="R20" i="11" s="1"/>
  <c r="L154" i="11" l="1"/>
  <c r="R154" i="11" s="1"/>
  <c r="N131" i="9"/>
  <c r="N132" i="9"/>
  <c r="N32" i="9"/>
  <c r="N33" i="9"/>
  <c r="L175" i="11" l="1"/>
  <c r="R175" i="11" s="1"/>
  <c r="H174" i="11" l="1"/>
  <c r="N174" i="11" s="1"/>
  <c r="H159" i="11"/>
  <c r="H153" i="11"/>
  <c r="H141" i="11"/>
  <c r="N141" i="11" s="1"/>
  <c r="H135" i="11"/>
  <c r="N135" i="11" s="1"/>
  <c r="H111" i="11"/>
  <c r="H104" i="11"/>
  <c r="H83" i="11"/>
  <c r="N83" i="11" s="1"/>
  <c r="H52" i="11"/>
  <c r="K173" i="11"/>
  <c r="J173" i="11"/>
  <c r="K172" i="11"/>
  <c r="J172" i="11"/>
  <c r="K171" i="11"/>
  <c r="J171" i="11"/>
  <c r="K170" i="11"/>
  <c r="J170" i="11"/>
  <c r="K169" i="11"/>
  <c r="J169" i="11"/>
  <c r="K168" i="11"/>
  <c r="J168" i="11"/>
  <c r="K167" i="11"/>
  <c r="J167" i="11"/>
  <c r="K166" i="11"/>
  <c r="J166" i="11"/>
  <c r="K165" i="11"/>
  <c r="J165" i="11"/>
  <c r="K164" i="11"/>
  <c r="J164" i="11"/>
  <c r="K163" i="11"/>
  <c r="J163" i="11"/>
  <c r="K162" i="11"/>
  <c r="J162" i="11"/>
  <c r="K158" i="11"/>
  <c r="J158" i="11"/>
  <c r="K157" i="11"/>
  <c r="J157" i="11"/>
  <c r="K152" i="11"/>
  <c r="J152" i="11"/>
  <c r="K151" i="11"/>
  <c r="J151" i="11"/>
  <c r="K150" i="11"/>
  <c r="J150" i="11"/>
  <c r="K149" i="11"/>
  <c r="J149" i="11"/>
  <c r="K146" i="11"/>
  <c r="J146" i="11"/>
  <c r="K145" i="11"/>
  <c r="J145" i="11"/>
  <c r="K140" i="11"/>
  <c r="J140" i="11"/>
  <c r="K139" i="11"/>
  <c r="J139" i="11"/>
  <c r="K138" i="11"/>
  <c r="J138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0" i="11"/>
  <c r="J110" i="11"/>
  <c r="K109" i="11"/>
  <c r="J109" i="11"/>
  <c r="K108" i="11"/>
  <c r="J108" i="11"/>
  <c r="K107" i="11"/>
  <c r="J107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2" i="11"/>
  <c r="J82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19" i="11"/>
  <c r="J19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20" i="11"/>
  <c r="N20" i="11" s="1"/>
  <c r="N104" i="11" l="1"/>
  <c r="N111" i="11"/>
  <c r="H154" i="11"/>
  <c r="N154" i="11" s="1"/>
  <c r="N153" i="11"/>
  <c r="N52" i="11"/>
  <c r="H175" i="11" l="1"/>
  <c r="D174" i="11"/>
  <c r="J174" i="11" s="1"/>
  <c r="D159" i="11"/>
  <c r="D153" i="11"/>
  <c r="J153" i="11" s="1"/>
  <c r="D141" i="11"/>
  <c r="J141" i="11" s="1"/>
  <c r="D135" i="11"/>
  <c r="J135" i="11" s="1"/>
  <c r="D111" i="11"/>
  <c r="J111" i="11" s="1"/>
  <c r="D104" i="11"/>
  <c r="J104" i="11" s="1"/>
  <c r="D83" i="11"/>
  <c r="J83" i="11" s="1"/>
  <c r="D52" i="11"/>
  <c r="J52" i="11" s="1"/>
  <c r="G173" i="11"/>
  <c r="F173" i="11"/>
  <c r="G172" i="11"/>
  <c r="F172" i="11"/>
  <c r="G171" i="11"/>
  <c r="F171" i="11"/>
  <c r="G170" i="11"/>
  <c r="F170" i="11"/>
  <c r="G169" i="11"/>
  <c r="F169" i="11"/>
  <c r="G168" i="11"/>
  <c r="F168" i="11"/>
  <c r="G167" i="11"/>
  <c r="F167" i="11"/>
  <c r="G166" i="11"/>
  <c r="F166" i="11"/>
  <c r="G165" i="11"/>
  <c r="F165" i="11"/>
  <c r="G164" i="11"/>
  <c r="F164" i="11"/>
  <c r="G163" i="11"/>
  <c r="F163" i="11"/>
  <c r="G162" i="11"/>
  <c r="F162" i="11"/>
  <c r="G158" i="11"/>
  <c r="F158" i="11"/>
  <c r="G157" i="11"/>
  <c r="F157" i="11"/>
  <c r="G152" i="11"/>
  <c r="F152" i="11"/>
  <c r="G151" i="11"/>
  <c r="F151" i="11"/>
  <c r="G150" i="11"/>
  <c r="F150" i="11"/>
  <c r="G149" i="11"/>
  <c r="F149" i="11"/>
  <c r="G146" i="11"/>
  <c r="F146" i="11"/>
  <c r="G145" i="11"/>
  <c r="F145" i="11"/>
  <c r="G140" i="11"/>
  <c r="F140" i="11"/>
  <c r="G139" i="11"/>
  <c r="F139" i="11"/>
  <c r="G138" i="11"/>
  <c r="F138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0" i="11"/>
  <c r="F110" i="11"/>
  <c r="G109" i="11"/>
  <c r="F109" i="11"/>
  <c r="G108" i="11"/>
  <c r="F108" i="11"/>
  <c r="G107" i="11"/>
  <c r="F107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2" i="11"/>
  <c r="F82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19" i="1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20" i="11"/>
  <c r="J20" i="11" s="1"/>
  <c r="N175" i="11" l="1"/>
  <c r="D154" i="11"/>
  <c r="J154" i="11" s="1"/>
  <c r="D175" i="11" l="1"/>
  <c r="J175" i="11" s="1"/>
  <c r="B174" i="11"/>
  <c r="B159" i="11"/>
  <c r="B153" i="11"/>
  <c r="B141" i="11"/>
  <c r="B135" i="11"/>
  <c r="B111" i="11"/>
  <c r="B104" i="11"/>
  <c r="B83" i="11"/>
  <c r="B52" i="11"/>
  <c r="B20" i="11"/>
  <c r="F52" i="11" l="1"/>
  <c r="F104" i="11"/>
  <c r="F153" i="11"/>
  <c r="F174" i="11"/>
  <c r="F111" i="11"/>
  <c r="F135" i="11"/>
  <c r="F141" i="11"/>
  <c r="F20" i="11"/>
  <c r="F83" i="11"/>
  <c r="B154" i="11"/>
  <c r="B175" i="11" l="1"/>
  <c r="F154" i="11"/>
  <c r="F175" i="11" l="1"/>
  <c r="N92" i="9" l="1"/>
  <c r="N93" i="9"/>
  <c r="N42" i="9" l="1"/>
  <c r="P81" i="9" l="1"/>
  <c r="O81" i="9"/>
  <c r="N81" i="9"/>
  <c r="N152" i="9" l="1"/>
  <c r="O152" i="9"/>
  <c r="P152" i="9"/>
  <c r="E81" i="9" l="1"/>
  <c r="N130" i="9" l="1"/>
  <c r="AT133" i="11" l="1"/>
  <c r="AT128" i="11"/>
  <c r="AQ128" i="11"/>
  <c r="AS128" i="11" s="1"/>
  <c r="AT127" i="11"/>
  <c r="AS127" i="11"/>
  <c r="AT126" i="11"/>
  <c r="AS126" i="11"/>
  <c r="AT125" i="11"/>
  <c r="AS125" i="11"/>
  <c r="AT124" i="11"/>
  <c r="AS124" i="11"/>
  <c r="AT123" i="11"/>
  <c r="AS123" i="11"/>
  <c r="AT122" i="11"/>
  <c r="AS122" i="11"/>
  <c r="AT121" i="11"/>
  <c r="AS121" i="11"/>
  <c r="AT120" i="11"/>
  <c r="AS120" i="11"/>
  <c r="AT119" i="11"/>
  <c r="AS119" i="11"/>
  <c r="AT118" i="11"/>
  <c r="AS118" i="11"/>
  <c r="AT117" i="11"/>
  <c r="AQ117" i="11"/>
  <c r="AQ133" i="11" s="1"/>
  <c r="AS133" i="11" s="1"/>
  <c r="AT116" i="11"/>
  <c r="AQ116" i="11"/>
  <c r="AS116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Q106" i="11"/>
  <c r="AS106" i="11" s="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S92" i="11"/>
  <c r="AT91" i="11"/>
  <c r="AS91" i="11"/>
  <c r="AT90" i="11"/>
  <c r="AS90" i="11"/>
  <c r="AT89" i="11"/>
  <c r="AQ89" i="11"/>
  <c r="AS89" i="11" s="1"/>
  <c r="AT87" i="11"/>
  <c r="AS87" i="11"/>
  <c r="AT83" i="11"/>
  <c r="AS83" i="11"/>
  <c r="AT69" i="11"/>
  <c r="AS69" i="11"/>
  <c r="AT67" i="11"/>
  <c r="AS67" i="11"/>
  <c r="AT66" i="11"/>
  <c r="AS66" i="11"/>
  <c r="AT65" i="11"/>
  <c r="AS65" i="11"/>
  <c r="AT64" i="11"/>
  <c r="AS64" i="11"/>
  <c r="AT63" i="11"/>
  <c r="AS63" i="11"/>
  <c r="AT62" i="11"/>
  <c r="AS62" i="11"/>
  <c r="AT61" i="11"/>
  <c r="AS61" i="11"/>
  <c r="AT60" i="11"/>
  <c r="AS60" i="11"/>
  <c r="AT59" i="11"/>
  <c r="AS59" i="11"/>
  <c r="AT57" i="11"/>
  <c r="AS57" i="11"/>
  <c r="AT56" i="11"/>
  <c r="AS56" i="11"/>
  <c r="AT55" i="11"/>
  <c r="AS55" i="11"/>
  <c r="AT54" i="11"/>
  <c r="AS54" i="11"/>
  <c r="AT52" i="11"/>
  <c r="AQ52" i="11"/>
  <c r="AS52" i="11" s="1"/>
  <c r="AT51" i="11"/>
  <c r="AS51" i="11"/>
  <c r="AT28" i="11"/>
  <c r="AS28" i="11"/>
  <c r="AT27" i="11"/>
  <c r="AS27" i="11"/>
  <c r="AT26" i="11"/>
  <c r="AS26" i="11"/>
  <c r="AT25" i="11"/>
  <c r="AS25" i="11"/>
  <c r="AT24" i="11"/>
  <c r="AS24" i="11"/>
  <c r="AT23" i="11"/>
  <c r="AS23" i="11"/>
  <c r="AT22" i="11"/>
  <c r="AS22" i="11"/>
  <c r="AT20" i="11"/>
  <c r="AQ20" i="11"/>
  <c r="AS20" i="11" s="1"/>
  <c r="AT19" i="11"/>
  <c r="AS19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I12" i="1"/>
  <c r="H12" i="1"/>
  <c r="G12" i="1"/>
  <c r="F12" i="1"/>
  <c r="E12" i="1"/>
  <c r="D12" i="1"/>
  <c r="J10" i="1"/>
  <c r="J12" i="1" s="1"/>
  <c r="F14" i="12"/>
  <c r="F13" i="12"/>
  <c r="F12" i="12"/>
  <c r="F11" i="12"/>
  <c r="F10" i="12"/>
  <c r="F9" i="12"/>
  <c r="F8" i="12"/>
  <c r="F7" i="12"/>
  <c r="P180" i="9"/>
  <c r="P179" i="9"/>
  <c r="O179" i="9"/>
  <c r="N179" i="9"/>
  <c r="E179" i="9"/>
  <c r="P178" i="9"/>
  <c r="O178" i="9"/>
  <c r="N178" i="9"/>
  <c r="E178" i="9"/>
  <c r="P177" i="9"/>
  <c r="O177" i="9"/>
  <c r="N177" i="9"/>
  <c r="E177" i="9"/>
  <c r="P176" i="9"/>
  <c r="O176" i="9"/>
  <c r="N176" i="9"/>
  <c r="E176" i="9"/>
  <c r="P175" i="9"/>
  <c r="O175" i="9"/>
  <c r="N175" i="9"/>
  <c r="E175" i="9"/>
  <c r="P174" i="9"/>
  <c r="O174" i="9"/>
  <c r="N174" i="9"/>
  <c r="E174" i="9"/>
  <c r="P173" i="9"/>
  <c r="O173" i="9"/>
  <c r="N173" i="9"/>
  <c r="E173" i="9"/>
  <c r="P172" i="9"/>
  <c r="O172" i="9"/>
  <c r="N172" i="9"/>
  <c r="E172" i="9"/>
  <c r="P171" i="9"/>
  <c r="O171" i="9"/>
  <c r="N171" i="9"/>
  <c r="E171" i="9"/>
  <c r="P170" i="9"/>
  <c r="O170" i="9"/>
  <c r="N170" i="9"/>
  <c r="E170" i="9"/>
  <c r="P169" i="9"/>
  <c r="O169" i="9"/>
  <c r="N169" i="9"/>
  <c r="E169" i="9"/>
  <c r="P168" i="9"/>
  <c r="O168" i="9"/>
  <c r="N168" i="9"/>
  <c r="E168" i="9"/>
  <c r="P163" i="9"/>
  <c r="I163" i="9"/>
  <c r="J161" i="9" s="1"/>
  <c r="P162" i="9"/>
  <c r="O162" i="9"/>
  <c r="N162" i="9"/>
  <c r="E162" i="9"/>
  <c r="P161" i="9"/>
  <c r="O161" i="9"/>
  <c r="N161" i="9"/>
  <c r="E161" i="9"/>
  <c r="P155" i="9"/>
  <c r="I155" i="9"/>
  <c r="P154" i="9"/>
  <c r="O154" i="9"/>
  <c r="N154" i="9"/>
  <c r="E154" i="9"/>
  <c r="P153" i="9"/>
  <c r="O153" i="9"/>
  <c r="N153" i="9"/>
  <c r="E153" i="9"/>
  <c r="E152" i="9"/>
  <c r="P151" i="9"/>
  <c r="O151" i="9"/>
  <c r="N151" i="9"/>
  <c r="E151" i="9"/>
  <c r="P148" i="9"/>
  <c r="O148" i="9"/>
  <c r="N148" i="9"/>
  <c r="E148" i="9"/>
  <c r="P147" i="9"/>
  <c r="O147" i="9"/>
  <c r="N147" i="9"/>
  <c r="E147" i="9"/>
  <c r="P143" i="9"/>
  <c r="I143" i="9"/>
  <c r="J141" i="9" s="1"/>
  <c r="P142" i="9"/>
  <c r="O142" i="9"/>
  <c r="N142" i="9"/>
  <c r="E142" i="9"/>
  <c r="P141" i="9"/>
  <c r="O141" i="9"/>
  <c r="N141" i="9"/>
  <c r="E141" i="9"/>
  <c r="P140" i="9"/>
  <c r="O140" i="9"/>
  <c r="N140" i="9"/>
  <c r="E140" i="9"/>
  <c r="P137" i="9"/>
  <c r="I137" i="9"/>
  <c r="J128" i="9" s="1"/>
  <c r="P136" i="9"/>
  <c r="O136" i="9"/>
  <c r="O135" i="9"/>
  <c r="N135" i="9"/>
  <c r="P134" i="9"/>
  <c r="O134" i="9"/>
  <c r="N134" i="9"/>
  <c r="P133" i="9"/>
  <c r="O133" i="9"/>
  <c r="N133" i="9"/>
  <c r="P132" i="9"/>
  <c r="O132" i="9"/>
  <c r="P131" i="9"/>
  <c r="O131" i="9"/>
  <c r="P130" i="9"/>
  <c r="O130" i="9"/>
  <c r="P129" i="9"/>
  <c r="O129" i="9"/>
  <c r="N129" i="9"/>
  <c r="P128" i="9"/>
  <c r="O128" i="9"/>
  <c r="N128" i="9"/>
  <c r="P127" i="9"/>
  <c r="O127" i="9"/>
  <c r="N127" i="9"/>
  <c r="P126" i="9"/>
  <c r="O126" i="9"/>
  <c r="N126" i="9"/>
  <c r="P125" i="9"/>
  <c r="O125" i="9"/>
  <c r="N125" i="9"/>
  <c r="P124" i="9"/>
  <c r="O124" i="9"/>
  <c r="N124" i="9"/>
  <c r="P123" i="9"/>
  <c r="O123" i="9"/>
  <c r="N123" i="9"/>
  <c r="P122" i="9"/>
  <c r="O122" i="9"/>
  <c r="N122" i="9"/>
  <c r="P121" i="9"/>
  <c r="O121" i="9"/>
  <c r="N121" i="9"/>
  <c r="P120" i="9"/>
  <c r="O120" i="9"/>
  <c r="N120" i="9"/>
  <c r="P119" i="9"/>
  <c r="O119" i="9"/>
  <c r="N119" i="9"/>
  <c r="P118" i="9"/>
  <c r="O118" i="9"/>
  <c r="N118" i="9"/>
  <c r="P117" i="9"/>
  <c r="O117" i="9"/>
  <c r="N117" i="9"/>
  <c r="P116" i="9"/>
  <c r="O116" i="9"/>
  <c r="N116" i="9"/>
  <c r="P115" i="9"/>
  <c r="O115" i="9"/>
  <c r="N115" i="9"/>
  <c r="P112" i="9"/>
  <c r="I112" i="9"/>
  <c r="J110" i="9" s="1"/>
  <c r="P111" i="9"/>
  <c r="O111" i="9"/>
  <c r="N111" i="9"/>
  <c r="E111" i="9"/>
  <c r="P110" i="9"/>
  <c r="O110" i="9"/>
  <c r="N110" i="9"/>
  <c r="E110" i="9"/>
  <c r="P109" i="9"/>
  <c r="O109" i="9"/>
  <c r="N109" i="9"/>
  <c r="E109" i="9"/>
  <c r="P108" i="9"/>
  <c r="O108" i="9"/>
  <c r="N108" i="9"/>
  <c r="E108" i="9"/>
  <c r="P105" i="9"/>
  <c r="J93" i="9"/>
  <c r="E99" i="9"/>
  <c r="P104" i="9"/>
  <c r="O104" i="9"/>
  <c r="N104" i="9"/>
  <c r="P103" i="9"/>
  <c r="O103" i="9"/>
  <c r="N103" i="9"/>
  <c r="P102" i="9"/>
  <c r="O102" i="9"/>
  <c r="N102" i="9"/>
  <c r="P101" i="9"/>
  <c r="O101" i="9"/>
  <c r="N101" i="9"/>
  <c r="P100" i="9"/>
  <c r="O100" i="9"/>
  <c r="N100" i="9"/>
  <c r="P99" i="9"/>
  <c r="O99" i="9"/>
  <c r="N99" i="9"/>
  <c r="P98" i="9"/>
  <c r="O98" i="9"/>
  <c r="N98" i="9"/>
  <c r="O95" i="9"/>
  <c r="N95" i="9"/>
  <c r="P94" i="9"/>
  <c r="O94" i="9"/>
  <c r="N94" i="9"/>
  <c r="P93" i="9"/>
  <c r="O93" i="9"/>
  <c r="P92" i="9"/>
  <c r="O92" i="9"/>
  <c r="P91" i="9"/>
  <c r="O91" i="9"/>
  <c r="N91" i="9"/>
  <c r="P90" i="9"/>
  <c r="O90" i="9"/>
  <c r="N90" i="9"/>
  <c r="P89" i="9"/>
  <c r="O89" i="9"/>
  <c r="N89" i="9"/>
  <c r="P88" i="9"/>
  <c r="O88" i="9"/>
  <c r="N88" i="9"/>
  <c r="P84" i="9"/>
  <c r="I84" i="9"/>
  <c r="J82" i="9" s="1"/>
  <c r="P83" i="9"/>
  <c r="O83" i="9"/>
  <c r="N83" i="9"/>
  <c r="E83" i="9"/>
  <c r="P80" i="9"/>
  <c r="O80" i="9"/>
  <c r="N80" i="9"/>
  <c r="E80" i="9"/>
  <c r="P79" i="9"/>
  <c r="O79" i="9"/>
  <c r="N79" i="9"/>
  <c r="E79" i="9"/>
  <c r="P78" i="9"/>
  <c r="O78" i="9"/>
  <c r="N78" i="9"/>
  <c r="E78" i="9"/>
  <c r="P77" i="9"/>
  <c r="O77" i="9"/>
  <c r="N77" i="9"/>
  <c r="E77" i="9"/>
  <c r="P76" i="9"/>
  <c r="O76" i="9"/>
  <c r="N76" i="9"/>
  <c r="E76" i="9"/>
  <c r="P75" i="9"/>
  <c r="O75" i="9"/>
  <c r="N75" i="9"/>
  <c r="P74" i="9"/>
  <c r="O74" i="9"/>
  <c r="N74" i="9"/>
  <c r="E74" i="9"/>
  <c r="P73" i="9"/>
  <c r="O73" i="9"/>
  <c r="N73" i="9"/>
  <c r="E73" i="9"/>
  <c r="P72" i="9"/>
  <c r="O72" i="9"/>
  <c r="N72" i="9"/>
  <c r="E72" i="9"/>
  <c r="P71" i="9"/>
  <c r="O71" i="9"/>
  <c r="N71" i="9"/>
  <c r="E71" i="9"/>
  <c r="P70" i="9"/>
  <c r="O70" i="9"/>
  <c r="N70" i="9"/>
  <c r="E70" i="9"/>
  <c r="P69" i="9"/>
  <c r="O69" i="9"/>
  <c r="N69" i="9"/>
  <c r="E69" i="9"/>
  <c r="P68" i="9"/>
  <c r="O68" i="9"/>
  <c r="N68" i="9"/>
  <c r="E68" i="9"/>
  <c r="P67" i="9"/>
  <c r="O67" i="9"/>
  <c r="N67" i="9"/>
  <c r="E67" i="9"/>
  <c r="P66" i="9"/>
  <c r="O66" i="9"/>
  <c r="N66" i="9"/>
  <c r="E66" i="9"/>
  <c r="P65" i="9"/>
  <c r="O65" i="9"/>
  <c r="N65" i="9"/>
  <c r="E65" i="9"/>
  <c r="P64" i="9"/>
  <c r="O64" i="9"/>
  <c r="N64" i="9"/>
  <c r="E64" i="9"/>
  <c r="P63" i="9"/>
  <c r="O63" i="9"/>
  <c r="N63" i="9"/>
  <c r="E63" i="9"/>
  <c r="P62" i="9"/>
  <c r="O62" i="9"/>
  <c r="N62" i="9"/>
  <c r="E62" i="9"/>
  <c r="P61" i="9"/>
  <c r="O61" i="9"/>
  <c r="N61" i="9"/>
  <c r="E61" i="9"/>
  <c r="P60" i="9"/>
  <c r="O60" i="9"/>
  <c r="N60" i="9"/>
  <c r="E60" i="9"/>
  <c r="O59" i="9"/>
  <c r="N59" i="9"/>
  <c r="E59" i="9"/>
  <c r="P58" i="9"/>
  <c r="O58" i="9"/>
  <c r="N58" i="9"/>
  <c r="E58" i="9"/>
  <c r="P57" i="9"/>
  <c r="O57" i="9"/>
  <c r="N57" i="9"/>
  <c r="E57" i="9"/>
  <c r="P56" i="9"/>
  <c r="O56" i="9"/>
  <c r="N56" i="9"/>
  <c r="E56" i="9"/>
  <c r="P53" i="9"/>
  <c r="I53" i="9"/>
  <c r="P52" i="9"/>
  <c r="O52" i="9"/>
  <c r="N52" i="9"/>
  <c r="P51" i="9"/>
  <c r="O51" i="9"/>
  <c r="N51" i="9"/>
  <c r="P50" i="9"/>
  <c r="O50" i="9"/>
  <c r="N50" i="9"/>
  <c r="P49" i="9"/>
  <c r="O49" i="9"/>
  <c r="N49" i="9"/>
  <c r="P48" i="9"/>
  <c r="O48" i="9"/>
  <c r="N48" i="9"/>
  <c r="P47" i="9"/>
  <c r="O47" i="9"/>
  <c r="N47" i="9"/>
  <c r="P46" i="9"/>
  <c r="O46" i="9"/>
  <c r="N46" i="9"/>
  <c r="P45" i="9"/>
  <c r="O45" i="9"/>
  <c r="N45" i="9"/>
  <c r="P44" i="9"/>
  <c r="O44" i="9"/>
  <c r="N44" i="9"/>
  <c r="P43" i="9"/>
  <c r="O43" i="9"/>
  <c r="N43" i="9"/>
  <c r="P42" i="9"/>
  <c r="O42" i="9"/>
  <c r="P41" i="9"/>
  <c r="O41" i="9"/>
  <c r="N41" i="9"/>
  <c r="P40" i="9"/>
  <c r="O40" i="9"/>
  <c r="N40" i="9"/>
  <c r="P39" i="9"/>
  <c r="O39" i="9"/>
  <c r="N39" i="9"/>
  <c r="P38" i="9"/>
  <c r="O38" i="9"/>
  <c r="N38" i="9"/>
  <c r="P37" i="9"/>
  <c r="O37" i="9"/>
  <c r="N37" i="9"/>
  <c r="P36" i="9"/>
  <c r="O36" i="9"/>
  <c r="N36" i="9"/>
  <c r="P35" i="9"/>
  <c r="O35" i="9"/>
  <c r="N35" i="9"/>
  <c r="P34" i="9"/>
  <c r="O34" i="9"/>
  <c r="N34" i="9"/>
  <c r="P33" i="9"/>
  <c r="O33" i="9"/>
  <c r="P32" i="9"/>
  <c r="O32" i="9"/>
  <c r="P31" i="9"/>
  <c r="O31" i="9"/>
  <c r="N31" i="9"/>
  <c r="P30" i="9"/>
  <c r="O30" i="9"/>
  <c r="N30" i="9"/>
  <c r="P29" i="9"/>
  <c r="O29" i="9"/>
  <c r="N29" i="9"/>
  <c r="P28" i="9"/>
  <c r="O28" i="9"/>
  <c r="N28" i="9"/>
  <c r="P27" i="9"/>
  <c r="O27" i="9"/>
  <c r="N27" i="9"/>
  <c r="P26" i="9"/>
  <c r="O26" i="9"/>
  <c r="N26" i="9"/>
  <c r="P25" i="9"/>
  <c r="O25" i="9"/>
  <c r="N25" i="9"/>
  <c r="P24" i="9"/>
  <c r="O24" i="9"/>
  <c r="N24" i="9"/>
  <c r="P21" i="9"/>
  <c r="I21" i="9"/>
  <c r="J17" i="9" s="1"/>
  <c r="P20" i="9"/>
  <c r="O20" i="9"/>
  <c r="N20" i="9"/>
  <c r="E20" i="9"/>
  <c r="P19" i="9"/>
  <c r="O19" i="9"/>
  <c r="N19" i="9"/>
  <c r="E19" i="9"/>
  <c r="P18" i="9"/>
  <c r="O18" i="9"/>
  <c r="N18" i="9"/>
  <c r="E18" i="9"/>
  <c r="P17" i="9"/>
  <c r="O17" i="9"/>
  <c r="N17" i="9"/>
  <c r="E17" i="9"/>
  <c r="P16" i="9"/>
  <c r="O16" i="9"/>
  <c r="N16" i="9"/>
  <c r="E16" i="9"/>
  <c r="P15" i="9"/>
  <c r="O15" i="9"/>
  <c r="N15" i="9"/>
  <c r="E15" i="9"/>
  <c r="P14" i="9"/>
  <c r="O14" i="9"/>
  <c r="N14" i="9"/>
  <c r="E14" i="9"/>
  <c r="P13" i="9"/>
  <c r="O13" i="9"/>
  <c r="E13" i="9"/>
  <c r="P12" i="9"/>
  <c r="O12" i="9"/>
  <c r="N12" i="9"/>
  <c r="E12" i="9"/>
  <c r="P11" i="9"/>
  <c r="O11" i="9"/>
  <c r="N11" i="9"/>
  <c r="E11" i="9"/>
  <c r="P10" i="9"/>
  <c r="O10" i="9"/>
  <c r="N10" i="9"/>
  <c r="E10" i="9"/>
  <c r="P9" i="9"/>
  <c r="O9" i="9"/>
  <c r="N9" i="9"/>
  <c r="E9" i="9"/>
  <c r="P8" i="9"/>
  <c r="O8" i="9"/>
  <c r="N8" i="9"/>
  <c r="E8" i="9"/>
  <c r="P7" i="9"/>
  <c r="O7" i="9"/>
  <c r="N7" i="9"/>
  <c r="E7" i="9"/>
  <c r="P6" i="9"/>
  <c r="O6" i="9"/>
  <c r="N6" i="9"/>
  <c r="E6" i="9"/>
  <c r="J178" i="9" l="1"/>
  <c r="J64" i="9"/>
  <c r="J72" i="9"/>
  <c r="J80" i="9"/>
  <c r="J65" i="9"/>
  <c r="J73" i="9"/>
  <c r="J81" i="9"/>
  <c r="J66" i="9"/>
  <c r="J83" i="9"/>
  <c r="J67" i="9"/>
  <c r="J75" i="9"/>
  <c r="J63" i="9"/>
  <c r="J68" i="9"/>
  <c r="J76" i="9"/>
  <c r="J69" i="9"/>
  <c r="J77" i="9"/>
  <c r="J70" i="9"/>
  <c r="J78" i="9"/>
  <c r="J71" i="9"/>
  <c r="J79" i="9"/>
  <c r="J74" i="9"/>
  <c r="J131" i="9"/>
  <c r="J132" i="9"/>
  <c r="J48" i="9"/>
  <c r="J32" i="9"/>
  <c r="J33" i="9"/>
  <c r="J170" i="9"/>
  <c r="J92" i="9"/>
  <c r="J151" i="9"/>
  <c r="J152" i="9"/>
  <c r="J162" i="9"/>
  <c r="J51" i="9"/>
  <c r="J42" i="9"/>
  <c r="J177" i="9"/>
  <c r="AS117" i="11"/>
  <c r="N163" i="9"/>
  <c r="R163" i="9"/>
  <c r="J133" i="9"/>
  <c r="J130" i="9"/>
  <c r="E103" i="9"/>
  <c r="E90" i="9"/>
  <c r="E94" i="9"/>
  <c r="E88" i="9"/>
  <c r="E92" i="9"/>
  <c r="E100" i="9"/>
  <c r="E102" i="9"/>
  <c r="E98" i="9"/>
  <c r="E104" i="9"/>
  <c r="E84" i="9"/>
  <c r="E89" i="9"/>
  <c r="E91" i="9"/>
  <c r="E93" i="9"/>
  <c r="E95" i="9"/>
  <c r="E101" i="9"/>
  <c r="J111" i="9"/>
  <c r="J108" i="9"/>
  <c r="J109" i="9"/>
  <c r="N112" i="9"/>
  <c r="N143" i="9"/>
  <c r="J171" i="9"/>
  <c r="J174" i="9"/>
  <c r="J173" i="9"/>
  <c r="J176" i="9"/>
  <c r="J169" i="9"/>
  <c r="J172" i="9"/>
  <c r="J179" i="9"/>
  <c r="R181" i="9"/>
  <c r="J168" i="9"/>
  <c r="J175" i="9"/>
  <c r="N180" i="9"/>
  <c r="J120" i="9"/>
  <c r="J134" i="9"/>
  <c r="J115" i="9"/>
  <c r="J136" i="9"/>
  <c r="J127" i="9"/>
  <c r="J129" i="9"/>
  <c r="J122" i="9"/>
  <c r="J46" i="9"/>
  <c r="J25" i="9"/>
  <c r="J30" i="9"/>
  <c r="J24" i="9"/>
  <c r="J26" i="9"/>
  <c r="J49" i="9"/>
  <c r="J16" i="9"/>
  <c r="J11" i="9"/>
  <c r="J57" i="9"/>
  <c r="J56" i="9"/>
  <c r="J58" i="9"/>
  <c r="J140" i="9"/>
  <c r="J142" i="9"/>
  <c r="J121" i="9"/>
  <c r="J135" i="9"/>
  <c r="J118" i="9"/>
  <c r="J119" i="9"/>
  <c r="J126" i="9"/>
  <c r="J116" i="9"/>
  <c r="J124" i="9"/>
  <c r="J123" i="9"/>
  <c r="N137" i="9"/>
  <c r="J117" i="9"/>
  <c r="J125" i="9"/>
  <c r="J95" i="9"/>
  <c r="N105" i="9"/>
  <c r="J88" i="9"/>
  <c r="J100" i="9"/>
  <c r="J91" i="9"/>
  <c r="J104" i="9"/>
  <c r="J89" i="9"/>
  <c r="J99" i="9"/>
  <c r="J94" i="9"/>
  <c r="J101" i="9"/>
  <c r="J103" i="9"/>
  <c r="J98" i="9"/>
  <c r="J102" i="9"/>
  <c r="J59" i="9"/>
  <c r="J61" i="9"/>
  <c r="J60" i="9"/>
  <c r="N84" i="9"/>
  <c r="J62" i="9"/>
  <c r="J41" i="9"/>
  <c r="J34" i="9"/>
  <c r="J50" i="9"/>
  <c r="J38" i="9"/>
  <c r="J40" i="9"/>
  <c r="J29" i="9"/>
  <c r="J37" i="9"/>
  <c r="J45" i="9"/>
  <c r="J31" i="9"/>
  <c r="J39" i="9"/>
  <c r="J47" i="9"/>
  <c r="N53" i="9"/>
  <c r="J28" i="9"/>
  <c r="J36" i="9"/>
  <c r="J44" i="9"/>
  <c r="J52" i="9"/>
  <c r="J27" i="9"/>
  <c r="J35" i="9"/>
  <c r="J43" i="9"/>
  <c r="J12" i="9"/>
  <c r="J7" i="9"/>
  <c r="J18" i="9"/>
  <c r="N21" i="9"/>
  <c r="J13" i="9"/>
  <c r="J20" i="9"/>
  <c r="J8" i="9"/>
  <c r="J10" i="9"/>
  <c r="J15" i="9"/>
  <c r="J9" i="9"/>
  <c r="J6" i="9"/>
  <c r="J14" i="9"/>
  <c r="J19" i="9"/>
  <c r="N155" i="9"/>
  <c r="J154" i="9"/>
  <c r="J153" i="9"/>
  <c r="I156" i="9"/>
  <c r="J155" i="9" s="1"/>
  <c r="J148" i="9"/>
  <c r="J147" i="9"/>
  <c r="E21" i="9" l="1"/>
  <c r="E53" i="9"/>
  <c r="E155" i="9"/>
  <c r="E137" i="9"/>
  <c r="E112" i="9"/>
  <c r="E143" i="9"/>
  <c r="E105" i="9"/>
  <c r="I181" i="9"/>
  <c r="J137" i="9"/>
  <c r="R156" i="9"/>
  <c r="N156" i="9"/>
  <c r="J143" i="9"/>
  <c r="J112" i="9"/>
  <c r="J21" i="9"/>
  <c r="J84" i="9"/>
  <c r="J53" i="9"/>
  <c r="J105" i="9"/>
  <c r="P95" i="9" l="1"/>
  <c r="P59" i="9"/>
  <c r="P135" i="9"/>
</calcChain>
</file>

<file path=xl/sharedStrings.xml><?xml version="1.0" encoding="utf-8"?>
<sst xmlns="http://schemas.openxmlformats.org/spreadsheetml/2006/main" count="707" uniqueCount="271">
  <si>
    <t>EQUITY BASED FUNDS</t>
  </si>
  <si>
    <t>Total</t>
  </si>
  <si>
    <t>S/N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</si>
  <si>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</si>
  <si>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</si>
  <si>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</si>
  <si>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</si>
  <si>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</si>
  <si>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</si>
  <si>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</si>
  <si>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</si>
  <si>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</si>
  <si>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</si>
  <si>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</si>
  <si>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</si>
  <si>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</si>
  <si>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Zenith Asset Management Ltd</t>
  </si>
  <si>
    <t>Zenith Equity Fund</t>
  </si>
  <si>
    <t>Afrinvest Equity Fund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</si>
  <si>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</si>
  <si>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</si>
  <si>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</si>
  <si>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</si>
  <si>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</si>
  <si>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</si>
  <si>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SFS Capital Nigeria Ltd</t>
  </si>
  <si>
    <t>Union Homes REITS</t>
  </si>
  <si>
    <t>Stanbic IBTC Balanced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</si>
  <si>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</si>
  <si>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</si>
  <si>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</si>
  <si>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</si>
  <si>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</si>
  <si>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</si>
  <si>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</si>
  <si>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</si>
  <si>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</si>
  <si>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</si>
  <si>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</si>
  <si>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</si>
  <si>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</si>
  <si>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</si>
  <si>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</si>
  <si>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</si>
  <si>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</si>
  <si>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</si>
  <si>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</si>
  <si>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</si>
  <si>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</si>
  <si>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MONEY MARKET FUNDS</t>
  </si>
  <si>
    <t>Legacy Equity Fund</t>
  </si>
  <si>
    <t>EXCHANGE TRADED FUNDS</t>
  </si>
  <si>
    <t>Lotus Halal ETF</t>
  </si>
  <si>
    <t>Investment One Funds Management Limited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</si>
  <si>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</si>
  <si>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</si>
  <si>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</si>
  <si>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</si>
  <si>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</si>
  <si>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</si>
  <si>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</si>
  <si>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</si>
  <si>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</si>
  <si>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</si>
  <si>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</si>
  <si>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</si>
  <si>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</si>
  <si>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</si>
  <si>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MIXED FUNDS</t>
  </si>
  <si>
    <t>% on Total</t>
  </si>
  <si>
    <t>% Change (Current from Previous)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</si>
  <si>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</si>
  <si>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</si>
  <si>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</si>
  <si>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</si>
  <si>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</si>
  <si>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</si>
  <si>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</si>
  <si>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</si>
  <si>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</si>
  <si>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</si>
  <si>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</si>
  <si>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</si>
  <si>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</si>
  <si>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</si>
  <si>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</si>
  <si>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</si>
  <si>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</si>
  <si>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</si>
  <si>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</si>
  <si>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</si>
  <si>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</si>
  <si>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</si>
  <si>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</si>
  <si>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</si>
  <si>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</si>
  <si>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</si>
  <si>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</si>
  <si>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</si>
  <si>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</si>
  <si>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</si>
  <si>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</si>
  <si>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</si>
  <si>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</si>
  <si>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</si>
  <si>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</si>
  <si>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</si>
  <si>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</si>
  <si>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</si>
  <si>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</si>
  <si>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</si>
  <si>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</si>
  <si>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</si>
  <si>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</si>
  <si>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</si>
  <si>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</si>
  <si>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</si>
  <si>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</si>
  <si>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</si>
  <si>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</si>
  <si>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</si>
  <si>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</si>
  <si>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</si>
  <si>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</si>
  <si>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</si>
  <si>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</si>
  <si>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</si>
  <si>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</si>
  <si>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</si>
  <si>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Chapel Hill Denham Management Limited</t>
  </si>
  <si>
    <t>Chapel Hill Denham Nig. Infra Debt Fund (NIDF)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</si>
  <si>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</si>
  <si>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</si>
  <si>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</si>
  <si>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</si>
  <si>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</si>
  <si>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</si>
  <si>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</si>
  <si>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</si>
  <si>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</si>
  <si>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</si>
  <si>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</si>
  <si>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</si>
  <si>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</si>
  <si>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</si>
  <si>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</si>
  <si>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</si>
  <si>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</si>
  <si>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</si>
  <si>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</si>
  <si>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</si>
  <si>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</si>
  <si>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</si>
  <si>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</si>
  <si>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</si>
  <si>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</si>
  <si>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</si>
  <si>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</si>
  <si>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</si>
  <si>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</si>
  <si>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</si>
  <si>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</si>
  <si>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</si>
  <si>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</si>
  <si>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</si>
  <si>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</si>
  <si>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</si>
  <si>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</si>
  <si>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</si>
  <si>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</si>
  <si>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</si>
  <si>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</si>
  <si>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</si>
  <si>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</si>
  <si>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</si>
  <si>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</si>
  <si>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</si>
  <si>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</si>
  <si>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</si>
  <si>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</si>
  <si>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</si>
  <si>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</si>
  <si>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</si>
  <si>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</si>
  <si>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</si>
  <si>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</si>
  <si>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</si>
  <si>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AVA GAM Fixed Income Fund</t>
  </si>
  <si>
    <t>Emerging Africa Asset Management Limited</t>
  </si>
  <si>
    <t>Emerging Africa Money Market Fund</t>
  </si>
  <si>
    <t>Emerging Africa Bond Fund</t>
  </si>
  <si>
    <t>Emerging Africa Eurobond Fund</t>
  </si>
  <si>
    <t>Norrenberger Investment &amp; Capital Mgt. Ltd.</t>
  </si>
  <si>
    <t>Norrenberger Islamic Fund</t>
  </si>
  <si>
    <t>GDL Income Fund</t>
  </si>
  <si>
    <t>Growth &amp; Development Asset Management Limited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</si>
  <si>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</si>
  <si>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</si>
  <si>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</si>
  <si>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</si>
  <si>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</si>
  <si>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GDL Canary Growth Fund</t>
  </si>
  <si>
    <t>UPDC Real Estate Investment Trust</t>
  </si>
  <si>
    <t>Meristem Value ETF</t>
  </si>
  <si>
    <t>Meristem Growth ETF</t>
  </si>
  <si>
    <t>FBNQuest Asset Management Limited</t>
  </si>
  <si>
    <t>FBN Halal Fund</t>
  </si>
  <si>
    <t>Nova Hybrid Balanced Fund</t>
  </si>
  <si>
    <t>Norrenberger Money Market Fund</t>
  </si>
  <si>
    <t>ESG Impact Fund (Zenith Ethical Fund)</t>
  </si>
  <si>
    <t>Zenith Asset Management Ltd.</t>
  </si>
  <si>
    <t>Balanced Strategy Fund (Zenith Equity)</t>
  </si>
  <si>
    <t>FBN Balanced Fund</t>
  </si>
  <si>
    <t>FBN Bond Fund (FBN Fixed Income Fund)</t>
  </si>
  <si>
    <t>Nigeria Dollar Income Fund</t>
  </si>
  <si>
    <t>BONDS/FIXED INCOME FUNDS</t>
  </si>
  <si>
    <t>FUND MANAGER</t>
  </si>
  <si>
    <t>DOLLAR FUNDS</t>
  </si>
  <si>
    <t>DOLLAR FUNDS (EUROBONDS)</t>
  </si>
  <si>
    <t>DOLLAR FUNDS (FIXED INCOME)</t>
  </si>
  <si>
    <t>SHARI'AH COMPLIANT FUNDS</t>
  </si>
  <si>
    <t>SHARI'AH COMPLIANT FUNDS (EQUITIES)</t>
  </si>
  <si>
    <t>SHARI'AH COMPLIANT FUNDS (FIXED INCOME)</t>
  </si>
  <si>
    <t>INFRASTRUCTURE FUNDS</t>
  </si>
  <si>
    <t>Stanbic IBTC Infrastructure Fund</t>
  </si>
  <si>
    <t>Infrastructure Funds Total</t>
  </si>
  <si>
    <t>NAV (N)</t>
  </si>
  <si>
    <t>NAV (%)</t>
  </si>
  <si>
    <t>Net Asset Value (N)</t>
  </si>
  <si>
    <t>NAV/Unit (N)</t>
  </si>
  <si>
    <t>NAV/Unit (%)</t>
  </si>
  <si>
    <t>SHARI'AH COMPLAINT FUNDS</t>
  </si>
  <si>
    <t>% Change in Total NAV of Infra Funds</t>
  </si>
  <si>
    <t>Women Investment Fund (Gender/Diversity)</t>
  </si>
  <si>
    <t>United Capital Wealth for Women Fund (Gender/Diversity)</t>
  </si>
  <si>
    <t>Emerging Africa Balanced-Diversity Fund (Gender/Diversity)</t>
  </si>
  <si>
    <t>FBN Eurobond Fund (Retail)</t>
  </si>
  <si>
    <t>FBN Eurobond Fund (Institutional)</t>
  </si>
  <si>
    <t>FBN Bond Fund (Fixed Income)</t>
  </si>
  <si>
    <t>REAL ESTATE INVESTMENT TRUSTS</t>
  </si>
  <si>
    <t>REAL ESTATE INVESTMENT TRUST</t>
  </si>
  <si>
    <t>Bid Price (N)</t>
  </si>
  <si>
    <t>Offer Price (N)</t>
  </si>
  <si>
    <t>Yield (%)</t>
  </si>
  <si>
    <t>Difference</t>
  </si>
  <si>
    <t>Futureview Equity Fund</t>
  </si>
  <si>
    <t>Futureview Asset Management Limited</t>
  </si>
  <si>
    <t>Nigeria Infrastructure Debt Fund (NIDF)</t>
  </si>
  <si>
    <t>MARKET CAPITALIZATION OF EXCHANGE TRADED FUNDS</t>
  </si>
  <si>
    <t>Women's Balanced Fund (Gender/Diversity)</t>
  </si>
  <si>
    <t>Nigerian Bond Fund</t>
  </si>
  <si>
    <t>FBN Dollar Fund (FBN Eurobond) - Retail</t>
  </si>
  <si>
    <t>FBN Dollar Fund (FBN Eurobond ) - Institutional</t>
  </si>
  <si>
    <t>NAV and Unit Price as at Week Ended February 18, 2022</t>
  </si>
  <si>
    <t>NAV and Unit Price as at Week Ended February 25, 2022</t>
  </si>
  <si>
    <t>NAV and Unit Price as at Week Ended March 4, 2022</t>
  </si>
  <si>
    <t>BALANCED FUNDS</t>
  </si>
  <si>
    <t>NAV and Unit Price as at Week Ended March 11, 2022</t>
  </si>
  <si>
    <t>NAV and Unit Price as at Week Ended March 18, 2022</t>
  </si>
  <si>
    <t>NAV and Unit Price as at Week Ended March 25, 2022</t>
  </si>
  <si>
    <t>Cordros Fixed Income Fund</t>
  </si>
  <si>
    <t>73a</t>
  </si>
  <si>
    <t>73b</t>
  </si>
  <si>
    <t>NAV and Unit Price as at Week Ended April 1, 2022</t>
  </si>
  <si>
    <t>NAV, Unit Price and Yield as at Week Ended April 8, 2022</t>
  </si>
  <si>
    <t>Greenwich ALPHA ETF</t>
  </si>
  <si>
    <t>NAV and Unit Price as at Week Ended April 8, 2022</t>
  </si>
  <si>
    <t>NET ASSET VALUES AND UNIT PRICES OF COLLECTIVE INVESTMENT SCHEMES AS AT WEEK ENDED APRIL 14, 2022</t>
  </si>
  <si>
    <t>NAV, Unit Price and Yield as at Week Ended April 14, 2022</t>
  </si>
  <si>
    <t>NAV and Unit Price as at Week Ended April 14, 2022</t>
  </si>
  <si>
    <t>The chart above shows that Money Market Fund category has 43.99% share of the Total NAV, followed by Bond/Fixed Income Fund with 29.23%, Dollar Fund (Eurobonds and Fixed Income) at 18.82%, Real Estate Investment Trust at 3.21%.  Next is Balanced Fund at 2.14%, Shari'ah Compliant Fund at 1.30%, Equity Fund at 1.12%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</si>
</sst>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%"/>
    <numFmt numFmtId="167" formatCode="_(* #,##0_);_(* \(#,##0\);_(* &quot;-&quot;??_);_(@_)"/>
    <numFmt numFmtId="168" formatCode="[$€-2]\ #,##0.00_);[Red]\([$€-2]\ #,##0.00\)"/>
  </numFmts>
  <fonts count="87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sz val="8.5"/>
      <color rgb="FF696C75"/>
      <name val="SpeakOT-Regular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sz val="10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Times New Roman"/>
      <family val="1"/>
    </font>
    <font>
      <sz val="8"/>
      <color rgb="FF000000"/>
      <name val="SpeakOT-Bold"/>
    </font>
    <font>
      <sz val="10"/>
      <color theme="1"/>
      <name val="Futura Bk BT"/>
      <family val="2"/>
    </font>
    <font>
      <b/>
      <sz val="10"/>
      <name val="Arial Narrow"/>
      <family val="2"/>
    </font>
    <font>
      <sz val="18"/>
      <color theme="3"/>
      <name val="Cambria"/>
      <family val="2"/>
      <scheme val="major"/>
    </font>
    <font>
      <b/>
      <sz val="10"/>
      <color theme="1"/>
      <name val="Verdana"/>
      <family val="2"/>
    </font>
    <font>
      <i/>
      <sz val="8"/>
      <name val="Arial Narrow"/>
      <family val="2"/>
    </font>
    <font>
      <i/>
      <sz val="8"/>
      <name val="Calibri"/>
      <family val="2"/>
      <scheme val="minor"/>
    </font>
    <font>
      <b/>
      <sz val="14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Corbel"/>
      <family val="2"/>
    </font>
    <font>
      <sz val="10"/>
      <color indexed="8"/>
      <name val="Arial"/>
      <family val="2"/>
    </font>
    <font>
      <sz val="10"/>
      <name val="Calibri"/>
      <family val="1"/>
      <scheme val="minor"/>
    </font>
    <font>
      <sz val="11"/>
      <color theme="1"/>
      <name val="Agency FB"/>
      <family val="2"/>
    </font>
    <font>
      <sz val="11"/>
      <color rgb="FF3F3F76"/>
      <name val="Agency FB"/>
      <family val="2"/>
    </font>
    <font>
      <b/>
      <sz val="11"/>
      <color rgb="FFFA7D00"/>
      <name val="Agency FB"/>
      <family val="2"/>
    </font>
  </fonts>
  <fills count="5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181">
    <xf numFmtId="0" fontId="0" fillId="0" borderId="0"/>
    <xf numFmtId="0" fontId="6" fillId="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15" borderId="0" applyNumberFormat="0" applyBorder="0" applyAlignment="0" applyProtection="0"/>
    <xf numFmtId="0" fontId="49" fillId="17" borderId="15" applyNumberFormat="0" applyAlignment="0" applyProtection="0"/>
    <xf numFmtId="0" fontId="50" fillId="18" borderId="16" applyNumberFormat="0" applyAlignment="0" applyProtection="0"/>
    <xf numFmtId="0" fontId="51" fillId="18" borderId="15" applyNumberFormat="0" applyAlignment="0" applyProtection="0"/>
    <xf numFmtId="0" fontId="52" fillId="0" borderId="17" applyNumberFormat="0" applyFill="0" applyAlignment="0" applyProtection="0"/>
    <xf numFmtId="0" fontId="53" fillId="19" borderId="18" applyNumberFormat="0" applyAlignment="0" applyProtection="0"/>
    <xf numFmtId="0" fontId="9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5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5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5" fillId="37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5" fillId="41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8" fillId="0" borderId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60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56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6" fillId="0" borderId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6" fillId="0" borderId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8" borderId="0" applyNumberFormat="0" applyBorder="0" applyAlignment="0" applyProtection="0"/>
    <xf numFmtId="0" fontId="5" fillId="39" borderId="0" applyNumberFormat="0" applyBorder="0" applyAlignment="0" applyProtection="0"/>
    <xf numFmtId="0" fontId="5" fillId="42" borderId="0" applyNumberFormat="0" applyBorder="0" applyAlignment="0" applyProtection="0"/>
    <xf numFmtId="0" fontId="5" fillId="43" borderId="0" applyNumberFormat="0" applyBorder="0" applyAlignment="0" applyProtection="0"/>
    <xf numFmtId="0" fontId="5" fillId="0" borderId="0"/>
    <xf numFmtId="0" fontId="5" fillId="20" borderId="19" applyNumberFormat="0" applyFont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3" fillId="0" borderId="0"/>
    <xf numFmtId="0" fontId="75" fillId="0" borderId="0" applyNumberFormat="0" applyFill="0" applyBorder="0" applyAlignment="0" applyProtection="0"/>
    <xf numFmtId="0" fontId="48" fillId="16" borderId="0" applyNumberFormat="0" applyBorder="0" applyAlignment="0" applyProtection="0"/>
    <xf numFmtId="0" fontId="5" fillId="20" borderId="19" applyNumberFormat="0" applyFont="0" applyAlignment="0" applyProtection="0"/>
    <xf numFmtId="0" fontId="55" fillId="24" borderId="0" applyNumberFormat="0" applyBorder="0" applyAlignment="0" applyProtection="0"/>
    <xf numFmtId="0" fontId="55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6" borderId="0" applyNumberFormat="0" applyBorder="0" applyAlignment="0" applyProtection="0"/>
    <xf numFmtId="0" fontId="55" fillId="40" borderId="0" applyNumberFormat="0" applyBorder="0" applyAlignment="0" applyProtection="0"/>
    <xf numFmtId="0" fontId="55" fillId="44" borderId="0" applyNumberFormat="0" applyBorder="0" applyAlignment="0" applyProtection="0"/>
    <xf numFmtId="43" fontId="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168" fontId="56" fillId="0" borderId="0" applyFont="0" applyFill="0" applyBorder="0" applyAlignment="0" applyProtection="0"/>
    <xf numFmtId="0" fontId="58" fillId="0" borderId="0"/>
    <xf numFmtId="0" fontId="58" fillId="0" borderId="0"/>
    <xf numFmtId="0" fontId="56" fillId="0" borderId="0"/>
    <xf numFmtId="0" fontId="58" fillId="0" borderId="0"/>
    <xf numFmtId="0" fontId="58" fillId="0" borderId="0"/>
    <xf numFmtId="0" fontId="58" fillId="0" borderId="0"/>
    <xf numFmtId="0" fontId="82" fillId="0" borderId="0">
      <alignment vertical="top"/>
    </xf>
    <xf numFmtId="0" fontId="82" fillId="0" borderId="0">
      <alignment vertical="top"/>
    </xf>
    <xf numFmtId="0" fontId="56" fillId="0" borderId="0">
      <alignment wrapText="1"/>
    </xf>
    <xf numFmtId="0" fontId="58" fillId="0" borderId="0"/>
    <xf numFmtId="0" fontId="5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3" fillId="0" borderId="0"/>
    <xf numFmtId="164" fontId="56" fillId="0" borderId="0" applyFont="0" applyFill="0" applyBorder="0" applyAlignment="0" applyProtection="0"/>
    <xf numFmtId="0" fontId="84" fillId="49" borderId="0" applyNumberFormat="0" applyBorder="0" applyAlignment="0" applyProtection="0"/>
    <xf numFmtId="0" fontId="85" fillId="17" borderId="15" applyNumberFormat="0" applyAlignment="0" applyProtection="0"/>
    <xf numFmtId="0" fontId="86" fillId="18" borderId="15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18">
    <xf numFmtId="0" fontId="0" fillId="0" borderId="0" xfId="0"/>
    <xf numFmtId="166" fontId="5" fillId="0" borderId="0" xfId="6" applyNumberFormat="1" applyFont="1"/>
    <xf numFmtId="0" fontId="9" fillId="3" borderId="0" xfId="0" applyFont="1" applyFill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vertical="top" wrapText="1"/>
    </xf>
    <xf numFmtId="3" fontId="10" fillId="0" borderId="0" xfId="0" applyNumberFormat="1" applyFont="1" applyBorder="1" applyAlignment="1">
      <alignment wrapText="1"/>
    </xf>
    <xf numFmtId="165" fontId="5" fillId="0" borderId="0" xfId="2" applyFont="1"/>
    <xf numFmtId="0" fontId="0" fillId="0" borderId="0" xfId="0" applyBorder="1"/>
    <xf numFmtId="165" fontId="5" fillId="0" borderId="0" xfId="2" applyFont="1" applyBorder="1"/>
    <xf numFmtId="166" fontId="5" fillId="0" borderId="0" xfId="6" applyNumberFormat="1" applyFont="1" applyBorder="1"/>
    <xf numFmtId="165" fontId="14" fillId="6" borderId="0" xfId="2" applyFont="1" applyFill="1" applyBorder="1" applyAlignment="1">
      <alignment horizontal="right" vertical="top" wrapText="1"/>
    </xf>
    <xf numFmtId="0" fontId="2" fillId="6" borderId="1" xfId="0" applyFont="1" applyFill="1" applyBorder="1"/>
    <xf numFmtId="165" fontId="2" fillId="6" borderId="1" xfId="2" applyNumberFormat="1" applyFont="1" applyFill="1" applyBorder="1" applyAlignment="1">
      <alignment horizontal="right" vertical="center" wrapText="1"/>
    </xf>
    <xf numFmtId="165" fontId="2" fillId="9" borderId="1" xfId="2" applyNumberFormat="1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10" fontId="1" fillId="10" borderId="1" xfId="6" applyNumberFormat="1" applyFont="1" applyFill="1" applyBorder="1" applyAlignment="1">
      <alignment horizontal="center" vertical="center" wrapText="1"/>
    </xf>
    <xf numFmtId="10" fontId="1" fillId="11" borderId="1" xfId="6" applyNumberFormat="1" applyFont="1" applyFill="1" applyBorder="1" applyAlignment="1">
      <alignment horizontal="center" vertical="center" wrapText="1"/>
    </xf>
    <xf numFmtId="10" fontId="1" fillId="12" borderId="1" xfId="6" applyNumberFormat="1" applyFont="1" applyFill="1" applyBorder="1" applyAlignment="1">
      <alignment horizontal="center" vertical="center" wrapText="1"/>
    </xf>
    <xf numFmtId="10" fontId="2" fillId="8" borderId="1" xfId="6" applyNumberFormat="1" applyFont="1" applyFill="1" applyBorder="1" applyAlignment="1">
      <alignment vertical="center"/>
    </xf>
    <xf numFmtId="10" fontId="5" fillId="0" borderId="0" xfId="6" applyNumberFormat="1" applyFont="1" applyAlignment="1">
      <alignment vertical="center"/>
    </xf>
    <xf numFmtId="4" fontId="20" fillId="9" borderId="1" xfId="0" applyNumberFormat="1" applyFont="1" applyFill="1" applyBorder="1" applyAlignment="1">
      <alignment vertical="center"/>
    </xf>
    <xf numFmtId="10" fontId="14" fillId="0" borderId="0" xfId="6" applyNumberFormat="1" applyFont="1" applyAlignment="1">
      <alignment vertical="center"/>
    </xf>
    <xf numFmtId="9" fontId="5" fillId="0" borderId="0" xfId="6" applyFont="1" applyAlignment="1">
      <alignment vertical="center"/>
    </xf>
    <xf numFmtId="165" fontId="20" fillId="9" borderId="1" xfId="2" applyFont="1" applyFill="1" applyBorder="1" applyAlignment="1">
      <alignment horizontal="right" vertical="center"/>
    </xf>
    <xf numFmtId="0" fontId="20" fillId="9" borderId="1" xfId="0" applyFont="1" applyFill="1" applyBorder="1" applyAlignment="1">
      <alignment vertical="center"/>
    </xf>
    <xf numFmtId="4" fontId="20" fillId="9" borderId="1" xfId="0" applyNumberFormat="1" applyFont="1" applyFill="1" applyBorder="1" applyAlignment="1">
      <alignment vertical="center" wrapText="1"/>
    </xf>
    <xf numFmtId="2" fontId="20" fillId="9" borderId="1" xfId="0" applyNumberFormat="1" applyFont="1" applyFill="1" applyBorder="1" applyAlignment="1">
      <alignment vertical="center" wrapText="1"/>
    </xf>
    <xf numFmtId="4" fontId="20" fillId="9" borderId="1" xfId="2" applyNumberFormat="1" applyFont="1" applyFill="1" applyBorder="1" applyAlignment="1">
      <alignment horizontal="right" vertical="center"/>
    </xf>
    <xf numFmtId="165" fontId="21" fillId="9" borderId="1" xfId="1" applyNumberFormat="1" applyFont="1" applyFill="1" applyBorder="1" applyAlignment="1">
      <alignment horizontal="right" vertical="center"/>
    </xf>
    <xf numFmtId="4" fontId="21" fillId="9" borderId="1" xfId="1" applyNumberFormat="1" applyFont="1" applyFill="1" applyBorder="1" applyAlignment="1">
      <alignment horizontal="right" vertical="center"/>
    </xf>
    <xf numFmtId="165" fontId="20" fillId="9" borderId="1" xfId="2" applyFont="1" applyFill="1" applyBorder="1" applyAlignment="1">
      <alignment vertical="center"/>
    </xf>
    <xf numFmtId="165" fontId="20" fillId="9" borderId="1" xfId="2" applyFont="1" applyFill="1" applyBorder="1" applyAlignment="1">
      <alignment vertical="center" wrapText="1"/>
    </xf>
    <xf numFmtId="165" fontId="18" fillId="9" borderId="1" xfId="2" applyFont="1" applyFill="1" applyBorder="1" applyAlignment="1">
      <alignment horizontal="right" vertical="center" wrapText="1"/>
    </xf>
    <xf numFmtId="4" fontId="18" fillId="9" borderId="1" xfId="2" applyNumberFormat="1" applyFont="1" applyFill="1" applyBorder="1" applyAlignment="1">
      <alignment vertical="center" wrapText="1"/>
    </xf>
    <xf numFmtId="4" fontId="20" fillId="9" borderId="1" xfId="0" applyNumberFormat="1" applyFont="1" applyFill="1" applyBorder="1" applyAlignment="1">
      <alignment horizontal="right" vertical="center"/>
    </xf>
    <xf numFmtId="4" fontId="18" fillId="9" borderId="1" xfId="0" applyNumberFormat="1" applyFont="1" applyFill="1" applyBorder="1" applyAlignment="1">
      <alignment horizontal="right" vertical="center"/>
    </xf>
    <xf numFmtId="4" fontId="18" fillId="9" borderId="1" xfId="2" applyNumberFormat="1" applyFont="1" applyFill="1" applyBorder="1" applyAlignment="1">
      <alignment horizontal="right" vertical="center"/>
    </xf>
    <xf numFmtId="43" fontId="1" fillId="9" borderId="1" xfId="2" applyNumberFormat="1" applyFont="1" applyFill="1" applyBorder="1" applyAlignment="1">
      <alignment vertical="center"/>
    </xf>
    <xf numFmtId="3" fontId="20" fillId="9" borderId="1" xfId="0" applyNumberFormat="1" applyFont="1" applyFill="1" applyBorder="1" applyAlignment="1">
      <alignment vertical="center"/>
    </xf>
    <xf numFmtId="4" fontId="20" fillId="9" borderId="1" xfId="2" applyNumberFormat="1" applyFont="1" applyFill="1" applyBorder="1" applyAlignment="1">
      <alignment horizontal="right" vertical="center" wrapText="1"/>
    </xf>
    <xf numFmtId="0" fontId="1" fillId="9" borderId="1" xfId="0" applyFont="1" applyFill="1" applyBorder="1" applyAlignment="1">
      <alignment vertical="center"/>
    </xf>
    <xf numFmtId="43" fontId="20" fillId="9" borderId="1" xfId="2" applyNumberFormat="1" applyFont="1" applyFill="1" applyBorder="1" applyAlignment="1">
      <alignment vertical="center"/>
    </xf>
    <xf numFmtId="4" fontId="1" fillId="9" borderId="1" xfId="0" applyNumberFormat="1" applyFont="1" applyFill="1" applyBorder="1" applyAlignment="1">
      <alignment vertical="center"/>
    </xf>
    <xf numFmtId="4" fontId="22" fillId="9" borderId="1" xfId="0" applyNumberFormat="1" applyFont="1" applyFill="1" applyBorder="1" applyAlignment="1">
      <alignment vertical="center"/>
    </xf>
    <xf numFmtId="0" fontId="22" fillId="9" borderId="1" xfId="0" applyFont="1" applyFill="1" applyBorder="1" applyAlignment="1">
      <alignment vertical="center"/>
    </xf>
    <xf numFmtId="165" fontId="20" fillId="9" borderId="1" xfId="2" applyFont="1" applyFill="1" applyBorder="1" applyAlignment="1">
      <alignment horizontal="right" vertical="center" wrapText="1"/>
    </xf>
    <xf numFmtId="4" fontId="2" fillId="9" borderId="1" xfId="0" applyNumberFormat="1" applyFont="1" applyFill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165" fontId="18" fillId="9" borderId="1" xfId="2" applyFont="1" applyFill="1" applyBorder="1" applyAlignment="1">
      <alignment horizontal="right" vertical="center"/>
    </xf>
    <xf numFmtId="165" fontId="18" fillId="0" borderId="1" xfId="2" applyFont="1" applyBorder="1" applyAlignment="1">
      <alignment horizontal="right" vertical="center" wrapText="1"/>
    </xf>
    <xf numFmtId="4" fontId="18" fillId="0" borderId="1" xfId="2" applyNumberFormat="1" applyFont="1" applyBorder="1" applyAlignment="1">
      <alignment horizontal="right" vertical="center" wrapText="1"/>
    </xf>
    <xf numFmtId="0" fontId="18" fillId="13" borderId="1" xfId="0" applyFont="1" applyFill="1" applyBorder="1" applyAlignment="1">
      <alignment horizontal="center" vertical="center"/>
    </xf>
    <xf numFmtId="0" fontId="18" fillId="13" borderId="1" xfId="0" applyFont="1" applyFill="1" applyBorder="1" applyAlignment="1">
      <alignment horizontal="center" vertical="center" wrapText="1"/>
    </xf>
    <xf numFmtId="165" fontId="3" fillId="9" borderId="1" xfId="2" applyFont="1" applyFill="1" applyBorder="1" applyAlignment="1">
      <alignment horizontal="right" vertical="center" wrapText="1"/>
    </xf>
    <xf numFmtId="4" fontId="2" fillId="9" borderId="1" xfId="2" applyNumberFormat="1" applyFont="1" applyFill="1" applyBorder="1" applyAlignment="1">
      <alignment horizontal="right" vertical="center" wrapText="1"/>
    </xf>
    <xf numFmtId="0" fontId="16" fillId="4" borderId="5" xfId="0" applyFont="1" applyFill="1" applyBorder="1" applyAlignment="1">
      <alignment horizontal="right" vertical="center" wrapText="1"/>
    </xf>
    <xf numFmtId="165" fontId="16" fillId="9" borderId="2" xfId="2" applyFont="1" applyFill="1" applyBorder="1" applyAlignment="1">
      <alignment horizontal="right" vertical="center" wrapText="1"/>
    </xf>
    <xf numFmtId="4" fontId="18" fillId="9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5" fillId="6" borderId="1" xfId="0" applyFont="1" applyFill="1" applyBorder="1" applyAlignment="1">
      <alignment horizontal="center" vertical="top" wrapText="1"/>
    </xf>
    <xf numFmtId="4" fontId="1" fillId="6" borderId="1" xfId="0" applyNumberFormat="1" applyFont="1" applyFill="1" applyBorder="1"/>
    <xf numFmtId="165" fontId="1" fillId="6" borderId="1" xfId="2" applyFont="1" applyFill="1" applyBorder="1" applyAlignment="1">
      <alignment horizontal="right"/>
    </xf>
    <xf numFmtId="0" fontId="1" fillId="6" borderId="1" xfId="0" applyFont="1" applyFill="1" applyBorder="1"/>
    <xf numFmtId="4" fontId="1" fillId="6" borderId="1" xfId="2" applyNumberFormat="1" applyFont="1" applyFill="1" applyBorder="1" applyAlignment="1">
      <alignment horizontal="right"/>
    </xf>
    <xf numFmtId="165" fontId="2" fillId="6" borderId="1" xfId="2" applyFont="1" applyFill="1" applyBorder="1" applyAlignment="1">
      <alignment horizontal="right" vertical="top" wrapText="1"/>
    </xf>
    <xf numFmtId="4" fontId="2" fillId="6" borderId="1" xfId="2" applyNumberFormat="1" applyFont="1" applyFill="1" applyBorder="1" applyAlignment="1">
      <alignment vertical="top" wrapText="1"/>
    </xf>
    <xf numFmtId="4" fontId="2" fillId="6" borderId="1" xfId="2" applyNumberFormat="1" applyFont="1" applyFill="1" applyBorder="1" applyAlignment="1">
      <alignment horizontal="right" vertical="top" wrapText="1"/>
    </xf>
    <xf numFmtId="4" fontId="1" fillId="6" borderId="1" xfId="0" applyNumberFormat="1" applyFont="1" applyFill="1" applyBorder="1" applyAlignment="1">
      <alignment horizontal="right"/>
    </xf>
    <xf numFmtId="4" fontId="2" fillId="6" borderId="1" xfId="2" applyNumberFormat="1" applyFont="1" applyFill="1" applyBorder="1" applyAlignment="1">
      <alignment horizontal="right"/>
    </xf>
    <xf numFmtId="165" fontId="1" fillId="6" borderId="1" xfId="2" applyFont="1" applyFill="1" applyBorder="1"/>
    <xf numFmtId="2" fontId="1" fillId="6" borderId="1" xfId="0" applyNumberFormat="1" applyFont="1" applyFill="1" applyBorder="1"/>
    <xf numFmtId="4" fontId="1" fillId="6" borderId="1" xfId="2" applyNumberFormat="1" applyFont="1" applyFill="1" applyBorder="1" applyAlignment="1">
      <alignment horizontal="right" vertical="top" wrapText="1"/>
    </xf>
    <xf numFmtId="165" fontId="1" fillId="6" borderId="1" xfId="2" applyFont="1" applyFill="1" applyBorder="1" applyAlignment="1">
      <alignment horizontal="right" vertical="top" wrapText="1"/>
    </xf>
    <xf numFmtId="165" fontId="2" fillId="6" borderId="1" xfId="2" applyFont="1" applyFill="1" applyBorder="1" applyAlignment="1">
      <alignment horizontal="right"/>
    </xf>
    <xf numFmtId="165" fontId="3" fillId="6" borderId="1" xfId="2" applyFont="1" applyFill="1" applyBorder="1" applyAlignment="1">
      <alignment horizontal="right" vertical="top" wrapText="1"/>
    </xf>
    <xf numFmtId="10" fontId="14" fillId="8" borderId="1" xfId="6" applyNumberFormat="1" applyFont="1" applyFill="1" applyBorder="1" applyAlignment="1">
      <alignment horizontal="center" vertical="top" wrapText="1"/>
    </xf>
    <xf numFmtId="10" fontId="2" fillId="8" borderId="3" xfId="6" applyNumberFormat="1" applyFont="1" applyFill="1" applyBorder="1" applyAlignment="1">
      <alignment vertical="center"/>
    </xf>
    <xf numFmtId="165" fontId="3" fillId="9" borderId="7" xfId="2" applyFont="1" applyFill="1" applyBorder="1" applyAlignment="1">
      <alignment horizontal="right" vertical="center" wrapText="1"/>
    </xf>
    <xf numFmtId="4" fontId="2" fillId="9" borderId="7" xfId="2" applyNumberFormat="1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 wrapText="1"/>
    </xf>
    <xf numFmtId="165" fontId="1" fillId="6" borderId="0" xfId="2" applyFont="1" applyFill="1" applyBorder="1" applyAlignment="1">
      <alignment horizontal="right"/>
    </xf>
    <xf numFmtId="10" fontId="1" fillId="6" borderId="0" xfId="6" applyNumberFormat="1" applyFont="1" applyFill="1" applyBorder="1" applyAlignment="1">
      <alignment horizontal="center"/>
    </xf>
    <xf numFmtId="4" fontId="1" fillId="6" borderId="0" xfId="2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165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5" fontId="8" fillId="0" borderId="0" xfId="2" applyFont="1"/>
    <xf numFmtId="0" fontId="0" fillId="0" borderId="0" xfId="0"/>
    <xf numFmtId="10" fontId="1" fillId="6" borderId="1" xfId="6" applyNumberFormat="1" applyFont="1" applyFill="1" applyBorder="1" applyAlignment="1">
      <alignment horizontal="center" vertical="center" wrapText="1"/>
    </xf>
    <xf numFmtId="0" fontId="0" fillId="0" borderId="0" xfId="0"/>
    <xf numFmtId="2" fontId="1" fillId="6" borderId="0" xfId="0" applyNumberFormat="1" applyFont="1" applyFill="1" applyBorder="1"/>
    <xf numFmtId="0" fontId="8" fillId="0" borderId="1" xfId="0" applyFont="1" applyBorder="1"/>
    <xf numFmtId="16" fontId="8" fillId="6" borderId="1" xfId="0" applyNumberFormat="1" applyFont="1" applyFill="1" applyBorder="1"/>
    <xf numFmtId="0" fontId="0" fillId="0" borderId="1" xfId="0" applyFont="1" applyBorder="1"/>
    <xf numFmtId="4" fontId="0" fillId="6" borderId="1" xfId="0" applyNumberFormat="1" applyFont="1" applyFill="1" applyBorder="1"/>
    <xf numFmtId="165" fontId="35" fillId="6" borderId="1" xfId="2" applyFont="1" applyFill="1" applyBorder="1" applyAlignment="1">
      <alignment horizontal="right" vertical="top" wrapText="1"/>
    </xf>
    <xf numFmtId="4" fontId="33" fillId="6" borderId="1" xfId="0" applyNumberFormat="1" applyFont="1" applyFill="1" applyBorder="1" applyAlignment="1">
      <alignment horizontal="right"/>
    </xf>
    <xf numFmtId="0" fontId="36" fillId="3" borderId="1" xfId="0" applyFont="1" applyFill="1" applyBorder="1"/>
    <xf numFmtId="165" fontId="36" fillId="3" borderId="1" xfId="0" applyNumberFormat="1" applyFont="1" applyFill="1" applyBorder="1"/>
    <xf numFmtId="0" fontId="1" fillId="6" borderId="0" xfId="0" applyFont="1" applyFill="1" applyBorder="1" applyAlignment="1">
      <alignment wrapText="1"/>
    </xf>
    <xf numFmtId="10" fontId="14" fillId="6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4" fontId="1" fillId="6" borderId="1" xfId="2" applyNumberFormat="1" applyFont="1" applyFill="1" applyBorder="1" applyAlignment="1">
      <alignment horizontal="right" wrapText="1"/>
    </xf>
    <xf numFmtId="165" fontId="0" fillId="0" borderId="0" xfId="2" applyFont="1"/>
    <xf numFmtId="3" fontId="23" fillId="0" borderId="0" xfId="0" applyNumberFormat="1" applyFont="1"/>
    <xf numFmtId="0" fontId="0" fillId="0" borderId="0" xfId="0"/>
    <xf numFmtId="0" fontId="0" fillId="0" borderId="0" xfId="0" applyAlignment="1">
      <alignment wrapText="1"/>
    </xf>
    <xf numFmtId="0" fontId="8" fillId="0" borderId="0" xfId="0" applyFont="1" applyBorder="1" applyAlignment="1">
      <alignment horizontal="center"/>
    </xf>
    <xf numFmtId="16" fontId="8" fillId="6" borderId="0" xfId="0" applyNumberFormat="1" applyFont="1" applyFill="1" applyBorder="1" applyAlignment="1">
      <alignment horizontal="center"/>
    </xf>
    <xf numFmtId="165" fontId="0" fillId="0" borderId="0" xfId="2" applyFont="1" applyBorder="1"/>
    <xf numFmtId="0" fontId="24" fillId="0" borderId="0" xfId="0" applyFont="1" applyAlignment="1"/>
    <xf numFmtId="0" fontId="62" fillId="0" borderId="0" xfId="0" applyFont="1" applyBorder="1"/>
    <xf numFmtId="0" fontId="62" fillId="0" borderId="0" xfId="0" applyFont="1" applyAlignment="1">
      <alignment horizontal="right"/>
    </xf>
    <xf numFmtId="4" fontId="63" fillId="0" borderId="0" xfId="0" applyNumberFormat="1" applyFont="1"/>
    <xf numFmtId="0" fontId="35" fillId="0" borderId="0" xfId="0" applyFont="1"/>
    <xf numFmtId="0" fontId="65" fillId="0" borderId="0" xfId="0" applyFont="1"/>
    <xf numFmtId="0" fontId="0" fillId="0" borderId="0" xfId="0"/>
    <xf numFmtId="0" fontId="9" fillId="6" borderId="0" xfId="0" applyFont="1" applyFill="1"/>
    <xf numFmtId="0" fontId="0" fillId="0" borderId="0" xfId="0"/>
    <xf numFmtId="0" fontId="10" fillId="0" borderId="0" xfId="0" applyFont="1" applyFill="1" applyBorder="1"/>
    <xf numFmtId="0" fontId="10" fillId="0" borderId="0" xfId="0" applyFont="1" applyFill="1" applyBorder="1" applyAlignment="1">
      <alignment horizontal="left"/>
    </xf>
    <xf numFmtId="0" fontId="2" fillId="6" borderId="1" xfId="0" applyFont="1" applyFill="1" applyBorder="1" applyAlignment="1">
      <alignment wrapText="1"/>
    </xf>
    <xf numFmtId="0" fontId="0" fillId="0" borderId="0" xfId="0"/>
    <xf numFmtId="10" fontId="1" fillId="8" borderId="1" xfId="6" applyNumberFormat="1" applyFont="1" applyFill="1" applyBorder="1" applyAlignment="1">
      <alignment horizontal="center" vertical="top" wrapText="1"/>
    </xf>
    <xf numFmtId="39" fontId="10" fillId="6" borderId="0" xfId="2" applyNumberFormat="1" applyFont="1" applyFill="1" applyBorder="1" applyAlignment="1">
      <alignment horizontal="center" vertical="top" wrapText="1"/>
    </xf>
    <xf numFmtId="165" fontId="10" fillId="6" borderId="0" xfId="2" applyFont="1" applyFill="1" applyBorder="1"/>
    <xf numFmtId="0" fontId="10" fillId="6" borderId="0" xfId="0" applyFont="1" applyFill="1" applyBorder="1"/>
    <xf numFmtId="39" fontId="10" fillId="6" borderId="0" xfId="0" applyNumberFormat="1" applyFont="1" applyFill="1" applyBorder="1"/>
    <xf numFmtId="0" fontId="31" fillId="6" borderId="0" xfId="0" applyFont="1" applyFill="1" applyBorder="1" applyAlignment="1">
      <alignment vertical="center"/>
    </xf>
    <xf numFmtId="0" fontId="17" fillId="6" borderId="0" xfId="0" applyFont="1" applyFill="1" applyBorder="1" applyAlignment="1">
      <alignment horizontal="center" vertical="center" wrapText="1"/>
    </xf>
    <xf numFmtId="0" fontId="31" fillId="6" borderId="0" xfId="0" applyFont="1" applyFill="1" applyBorder="1" applyAlignment="1">
      <alignment horizontal="center" vertical="center" wrapText="1"/>
    </xf>
    <xf numFmtId="4" fontId="31" fillId="6" borderId="0" xfId="0" applyNumberFormat="1" applyFont="1" applyFill="1" applyBorder="1"/>
    <xf numFmtId="0" fontId="10" fillId="6" borderId="0" xfId="0" applyFont="1" applyFill="1" applyBorder="1" applyAlignment="1">
      <alignment horizontal="left"/>
    </xf>
    <xf numFmtId="165" fontId="8" fillId="6" borderId="0" xfId="2" applyFont="1" applyFill="1" applyBorder="1" applyAlignment="1"/>
    <xf numFmtId="0" fontId="17" fillId="6" borderId="0" xfId="0" applyFont="1" applyFill="1" applyBorder="1" applyAlignment="1">
      <alignment vertical="top" wrapText="1"/>
    </xf>
    <xf numFmtId="3" fontId="10" fillId="6" borderId="0" xfId="0" applyNumberFormat="1" applyFont="1" applyFill="1" applyBorder="1"/>
    <xf numFmtId="39" fontId="24" fillId="6" borderId="0" xfId="0" applyNumberFormat="1" applyFont="1" applyFill="1" applyBorder="1"/>
    <xf numFmtId="4" fontId="0" fillId="6" borderId="0" xfId="0" applyNumberFormat="1" applyFont="1" applyFill="1" applyBorder="1" applyAlignment="1">
      <alignment vertical="center" wrapText="1"/>
    </xf>
    <xf numFmtId="4" fontId="10" fillId="6" borderId="0" xfId="0" applyNumberFormat="1" applyFont="1" applyFill="1" applyBorder="1"/>
    <xf numFmtId="167" fontId="10" fillId="6" borderId="0" xfId="2" applyNumberFormat="1" applyFont="1" applyFill="1" applyBorder="1"/>
    <xf numFmtId="4" fontId="25" fillId="6" borderId="0" xfId="0" applyNumberFormat="1" applyFont="1" applyFill="1" applyBorder="1"/>
    <xf numFmtId="0" fontId="25" fillId="6" borderId="0" xfId="0" applyFont="1" applyFill="1" applyBorder="1" applyAlignment="1">
      <alignment vertical="top" wrapText="1"/>
    </xf>
    <xf numFmtId="0" fontId="14" fillId="6" borderId="0" xfId="0" applyFont="1" applyFill="1" applyBorder="1"/>
    <xf numFmtId="4" fontId="14" fillId="6" borderId="0" xfId="0" applyNumberFormat="1" applyFont="1" applyFill="1" applyBorder="1"/>
    <xf numFmtId="165" fontId="31" fillId="6" borderId="0" xfId="2" applyFont="1" applyFill="1" applyBorder="1" applyAlignment="1">
      <alignment horizontal="center" vertical="center"/>
    </xf>
    <xf numFmtId="0" fontId="0" fillId="6" borderId="0" xfId="0" applyFont="1" applyFill="1" applyBorder="1"/>
    <xf numFmtId="0" fontId="34" fillId="6" borderId="0" xfId="0" applyFont="1" applyFill="1" applyBorder="1" applyAlignment="1">
      <alignment horizontal="center" vertical="center"/>
    </xf>
    <xf numFmtId="4" fontId="1" fillId="6" borderId="0" xfId="0" applyNumberFormat="1" applyFont="1" applyFill="1" applyBorder="1" applyAlignment="1">
      <alignment horizontal="right" wrapText="1"/>
    </xf>
    <xf numFmtId="4" fontId="33" fillId="6" borderId="0" xfId="0" applyNumberFormat="1" applyFont="1" applyFill="1" applyBorder="1" applyAlignment="1">
      <alignment horizontal="justify" vertical="center" wrapText="1"/>
    </xf>
    <xf numFmtId="0" fontId="33" fillId="6" borderId="0" xfId="0" applyFont="1" applyFill="1" applyBorder="1" applyAlignment="1">
      <alignment horizontal="justify" vertical="center" wrapText="1"/>
    </xf>
    <xf numFmtId="0" fontId="11" fillId="6" borderId="0" xfId="0" applyFont="1" applyFill="1" applyBorder="1"/>
    <xf numFmtId="0" fontId="67" fillId="6" borderId="0" xfId="0" quotePrefix="1" applyFont="1" applyFill="1" applyBorder="1" applyAlignment="1">
      <alignment horizontal="center"/>
    </xf>
    <xf numFmtId="10" fontId="66" fillId="6" borderId="0" xfId="6" applyNumberFormat="1" applyFont="1" applyFill="1" applyBorder="1" applyAlignment="1">
      <alignment horizontal="center"/>
    </xf>
    <xf numFmtId="165" fontId="10" fillId="6" borderId="0" xfId="0" applyNumberFormat="1" applyFont="1" applyFill="1" applyBorder="1"/>
    <xf numFmtId="0" fontId="10" fillId="6" borderId="0" xfId="0" applyFont="1" applyFill="1" applyBorder="1" applyAlignment="1">
      <alignment horizontal="right"/>
    </xf>
    <xf numFmtId="165" fontId="70" fillId="6" borderId="0" xfId="2" applyFont="1" applyFill="1" applyBorder="1"/>
    <xf numFmtId="4" fontId="37" fillId="6" borderId="11" xfId="0" applyNumberFormat="1" applyFont="1" applyFill="1" applyBorder="1" applyAlignment="1">
      <alignment vertical="center" wrapText="1"/>
    </xf>
    <xf numFmtId="4" fontId="37" fillId="6" borderId="10" xfId="0" applyNumberFormat="1" applyFont="1" applyFill="1" applyBorder="1" applyAlignment="1">
      <alignment vertical="center" wrapText="1"/>
    </xf>
    <xf numFmtId="0" fontId="2" fillId="6" borderId="0" xfId="0" applyFont="1" applyFill="1" applyBorder="1" applyAlignment="1">
      <alignment wrapText="1"/>
    </xf>
    <xf numFmtId="9" fontId="10" fillId="6" borderId="0" xfId="6" applyFont="1" applyFill="1" applyBorder="1"/>
    <xf numFmtId="4" fontId="2" fillId="6" borderId="0" xfId="0" applyNumberFormat="1" applyFont="1" applyFill="1" applyBorder="1" applyAlignment="1">
      <alignment wrapText="1"/>
    </xf>
    <xf numFmtId="0" fontId="31" fillId="6" borderId="0" xfId="0" applyFont="1" applyFill="1" applyBorder="1" applyAlignment="1">
      <alignment horizontal="center" vertical="center"/>
    </xf>
    <xf numFmtId="4" fontId="2" fillId="6" borderId="0" xfId="0" applyNumberFormat="1" applyFont="1" applyFill="1" applyBorder="1"/>
    <xf numFmtId="0" fontId="31" fillId="6" borderId="0" xfId="0" applyFont="1" applyFill="1" applyBorder="1" applyAlignment="1">
      <alignment vertical="center" wrapText="1"/>
    </xf>
    <xf numFmtId="165" fontId="5" fillId="6" borderId="0" xfId="2" applyFont="1" applyFill="1" applyBorder="1" applyAlignment="1"/>
    <xf numFmtId="165" fontId="5" fillId="6" borderId="0" xfId="2" applyNumberFormat="1" applyFont="1" applyFill="1" applyBorder="1" applyAlignment="1"/>
    <xf numFmtId="165" fontId="8" fillId="6" borderId="0" xfId="2" applyNumberFormat="1" applyFont="1" applyFill="1" applyBorder="1" applyAlignment="1"/>
    <xf numFmtId="165" fontId="69" fillId="6" borderId="0" xfId="2" applyNumberFormat="1" applyFont="1" applyFill="1" applyBorder="1" applyAlignment="1"/>
    <xf numFmtId="0" fontId="32" fillId="6" borderId="0" xfId="0" applyFont="1" applyFill="1" applyBorder="1" applyAlignment="1">
      <alignment vertical="center" wrapText="1"/>
    </xf>
    <xf numFmtId="0" fontId="2" fillId="6" borderId="0" xfId="0" applyFont="1" applyFill="1" applyBorder="1"/>
    <xf numFmtId="4" fontId="17" fillId="6" borderId="0" xfId="0" applyNumberFormat="1" applyFont="1" applyFill="1" applyBorder="1" applyAlignment="1">
      <alignment horizontal="right" wrapText="1"/>
    </xf>
    <xf numFmtId="0" fontId="2" fillId="6" borderId="0" xfId="0" applyFont="1" applyFill="1" applyBorder="1" applyAlignment="1">
      <alignment vertical="top" wrapText="1"/>
    </xf>
    <xf numFmtId="4" fontId="2" fillId="6" borderId="0" xfId="2" applyNumberFormat="1" applyFont="1" applyFill="1" applyBorder="1" applyAlignment="1">
      <alignment horizontal="left"/>
    </xf>
    <xf numFmtId="0" fontId="17" fillId="6" borderId="0" xfId="0" applyFont="1" applyFill="1" applyBorder="1" applyAlignment="1">
      <alignment horizontal="center" vertical="top" wrapText="1"/>
    </xf>
    <xf numFmtId="4" fontId="30" fillId="6" borderId="0" xfId="0" applyNumberFormat="1" applyFont="1" applyFill="1" applyBorder="1" applyAlignment="1">
      <alignment vertical="center" wrapText="1"/>
    </xf>
    <xf numFmtId="165" fontId="2" fillId="6" borderId="0" xfId="2" applyFont="1" applyFill="1" applyBorder="1" applyAlignment="1">
      <alignment horizontal="left"/>
    </xf>
    <xf numFmtId="0" fontId="43" fillId="6" borderId="0" xfId="0" applyFont="1" applyFill="1" applyBorder="1" applyAlignment="1">
      <alignment vertical="center" wrapText="1"/>
    </xf>
    <xf numFmtId="4" fontId="29" fillId="6" borderId="0" xfId="0" applyNumberFormat="1" applyFont="1" applyFill="1" applyBorder="1"/>
    <xf numFmtId="4" fontId="72" fillId="6" borderId="0" xfId="0" applyNumberFormat="1" applyFont="1" applyFill="1" applyBorder="1"/>
    <xf numFmtId="0" fontId="0" fillId="6" borderId="0" xfId="0" applyFill="1" applyBorder="1"/>
    <xf numFmtId="0" fontId="25" fillId="6" borderId="0" xfId="0" applyFont="1" applyFill="1" applyBorder="1"/>
    <xf numFmtId="0" fontId="37" fillId="6" borderId="0" xfId="0" applyFont="1" applyFill="1" applyBorder="1"/>
    <xf numFmtId="0" fontId="37" fillId="6" borderId="0" xfId="0" applyFont="1" applyFill="1" applyBorder="1" applyAlignment="1">
      <alignment vertical="top" wrapText="1"/>
    </xf>
    <xf numFmtId="0" fontId="26" fillId="6" borderId="0" xfId="0" applyFont="1" applyFill="1" applyBorder="1" applyAlignment="1">
      <alignment wrapText="1"/>
    </xf>
    <xf numFmtId="0" fontId="71" fillId="6" borderId="0" xfId="0" applyFont="1" applyFill="1" applyBorder="1" applyAlignment="1">
      <alignment vertical="center"/>
    </xf>
    <xf numFmtId="4" fontId="71" fillId="6" borderId="0" xfId="0" applyNumberFormat="1" applyFont="1" applyFill="1" applyBorder="1" applyAlignment="1">
      <alignment vertical="center" wrapText="1"/>
    </xf>
    <xf numFmtId="0" fontId="0" fillId="6" borderId="0" xfId="0" applyFont="1" applyFill="1" applyBorder="1" applyAlignment="1">
      <alignment vertical="top"/>
    </xf>
    <xf numFmtId="0" fontId="42" fillId="6" borderId="0" xfId="0" applyFont="1" applyFill="1" applyBorder="1" applyAlignment="1">
      <alignment vertical="center" wrapText="1"/>
    </xf>
    <xf numFmtId="0" fontId="27" fillId="6" borderId="0" xfId="0" applyFont="1" applyFill="1" applyBorder="1" applyAlignment="1">
      <alignment vertical="top"/>
    </xf>
    <xf numFmtId="4" fontId="41" fillId="6" borderId="0" xfId="0" applyNumberFormat="1" applyFont="1" applyFill="1" applyBorder="1"/>
    <xf numFmtId="0" fontId="28" fillId="6" borderId="0" xfId="0" applyFont="1" applyFill="1" applyBorder="1"/>
    <xf numFmtId="0" fontId="0" fillId="6" borderId="0" xfId="0" applyFont="1" applyFill="1" applyBorder="1" applyAlignment="1">
      <alignment wrapText="1"/>
    </xf>
    <xf numFmtId="0" fontId="68" fillId="6" borderId="0" xfId="0" applyFont="1" applyFill="1" applyBorder="1"/>
    <xf numFmtId="4" fontId="37" fillId="6" borderId="0" xfId="0" applyNumberFormat="1" applyFont="1" applyFill="1" applyBorder="1"/>
    <xf numFmtId="0" fontId="43" fillId="6" borderId="0" xfId="0" applyFont="1" applyFill="1" applyBorder="1"/>
    <xf numFmtId="4" fontId="43" fillId="6" borderId="0" xfId="0" applyNumberFormat="1" applyFont="1" applyFill="1" applyBorder="1" applyAlignment="1">
      <alignment vertical="center" wrapText="1"/>
    </xf>
    <xf numFmtId="0" fontId="37" fillId="6" borderId="0" xfId="0" applyFont="1" applyFill="1" applyBorder="1" applyAlignment="1">
      <alignment vertical="center"/>
    </xf>
    <xf numFmtId="0" fontId="13" fillId="6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horizontal="center" wrapText="1"/>
    </xf>
    <xf numFmtId="165" fontId="2" fillId="6" borderId="1" xfId="0" applyNumberFormat="1" applyFont="1" applyFill="1" applyBorder="1"/>
    <xf numFmtId="0" fontId="37" fillId="6" borderId="0" xfId="0" applyFont="1" applyFill="1" applyBorder="1" applyAlignment="1">
      <alignment vertical="center" wrapText="1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4" fontId="37" fillId="6" borderId="0" xfId="0" applyNumberFormat="1" applyFont="1" applyFill="1" applyBorder="1" applyAlignment="1">
      <alignment vertical="center"/>
    </xf>
    <xf numFmtId="0" fontId="11" fillId="6" borderId="0" xfId="0" applyFont="1" applyFill="1" applyBorder="1" applyAlignment="1">
      <alignment horizontal="center" vertical="top" wrapText="1"/>
    </xf>
    <xf numFmtId="0" fontId="12" fillId="6" borderId="0" xfId="0" applyFont="1" applyFill="1" applyBorder="1" applyAlignment="1">
      <alignment horizontal="center" vertical="top" wrapText="1"/>
    </xf>
    <xf numFmtId="0" fontId="10" fillId="6" borderId="0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left" vertical="top" wrapText="1"/>
    </xf>
    <xf numFmtId="0" fontId="13" fillId="45" borderId="1" xfId="0" applyFont="1" applyFill="1" applyBorder="1" applyAlignment="1">
      <alignment horizontal="center" vertical="top"/>
    </xf>
    <xf numFmtId="0" fontId="13" fillId="45" borderId="1" xfId="0" applyFont="1" applyFill="1" applyBorder="1" applyAlignment="1">
      <alignment horizontal="center" vertical="top" wrapText="1"/>
    </xf>
    <xf numFmtId="10" fontId="1" fillId="7" borderId="1" xfId="6" applyNumberFormat="1" applyFont="1" applyFill="1" applyBorder="1" applyAlignment="1">
      <alignment horizontal="center"/>
    </xf>
    <xf numFmtId="10" fontId="1" fillId="7" borderId="1" xfId="6" applyNumberFormat="1" applyFont="1" applyFill="1" applyBorder="1" applyAlignment="1">
      <alignment horizontal="center" wrapText="1"/>
    </xf>
    <xf numFmtId="10" fontId="1" fillId="7" borderId="1" xfId="6" applyNumberFormat="1" applyFont="1" applyFill="1" applyBorder="1" applyAlignment="1">
      <alignment horizontal="center" vertical="top" wrapText="1"/>
    </xf>
    <xf numFmtId="0" fontId="55" fillId="0" borderId="0" xfId="0" applyFont="1" applyBorder="1"/>
    <xf numFmtId="4" fontId="55" fillId="0" borderId="0" xfId="0" applyNumberFormat="1" applyFont="1"/>
    <xf numFmtId="0" fontId="2" fillId="45" borderId="1" xfId="0" applyFont="1" applyFill="1" applyBorder="1" applyAlignment="1">
      <alignment horizontal="center" vertical="center"/>
    </xf>
    <xf numFmtId="0" fontId="2" fillId="45" borderId="1" xfId="0" applyFont="1" applyFill="1" applyBorder="1" applyAlignment="1">
      <alignment horizontal="center" vertical="center" wrapText="1"/>
    </xf>
    <xf numFmtId="0" fontId="2" fillId="45" borderId="3" xfId="0" applyFont="1" applyFill="1" applyBorder="1" applyAlignment="1">
      <alignment horizontal="center" vertical="center"/>
    </xf>
    <xf numFmtId="0" fontId="10" fillId="6" borderId="1" xfId="0" applyFont="1" applyFill="1" applyBorder="1"/>
    <xf numFmtId="0" fontId="2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horizontal="right" vertical="center"/>
    </xf>
    <xf numFmtId="0" fontId="74" fillId="4" borderId="6" xfId="0" applyFont="1" applyFill="1" applyBorder="1" applyAlignment="1">
      <alignment vertical="center" wrapText="1"/>
    </xf>
    <xf numFmtId="0" fontId="74" fillId="4" borderId="6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left" vertical="center"/>
    </xf>
    <xf numFmtId="10" fontId="1" fillId="10" borderId="2" xfId="6" applyNumberFormat="1" applyFont="1" applyFill="1" applyBorder="1" applyAlignment="1">
      <alignment horizontal="center" vertical="center" wrapText="1"/>
    </xf>
    <xf numFmtId="10" fontId="1" fillId="10" borderId="2" xfId="6" applyNumberFormat="1" applyFont="1" applyFill="1" applyBorder="1" applyAlignment="1">
      <alignment horizontal="center" vertical="top" wrapText="1"/>
    </xf>
    <xf numFmtId="166" fontId="1" fillId="10" borderId="4" xfId="6" applyNumberFormat="1" applyFont="1" applyFill="1" applyBorder="1" applyAlignment="1">
      <alignment horizontal="center" vertical="top" wrapText="1"/>
    </xf>
    <xf numFmtId="0" fontId="1" fillId="4" borderId="24" xfId="0" applyFont="1" applyFill="1" applyBorder="1" applyAlignment="1">
      <alignment vertical="center" wrapText="1"/>
    </xf>
    <xf numFmtId="0" fontId="2" fillId="6" borderId="6" xfId="0" applyFont="1" applyFill="1" applyBorder="1" applyAlignment="1">
      <alignment horizontal="center" wrapText="1"/>
    </xf>
    <xf numFmtId="166" fontId="14" fillId="8" borderId="1" xfId="6" applyNumberFormat="1" applyFont="1" applyFill="1" applyBorder="1" applyAlignment="1">
      <alignment horizontal="center" vertical="top" wrapText="1"/>
    </xf>
    <xf numFmtId="166" fontId="1" fillId="10" borderId="2" xfId="6" applyNumberFormat="1" applyFont="1" applyFill="1" applyBorder="1" applyAlignment="1">
      <alignment horizontal="center" vertical="top" wrapText="1"/>
    </xf>
    <xf numFmtId="165" fontId="2" fillId="6" borderId="1" xfId="2" applyFont="1" applyFill="1" applyBorder="1"/>
    <xf numFmtId="165" fontId="1" fillId="6" borderId="1" xfId="2" applyFont="1" applyFill="1" applyBorder="1" applyAlignment="1">
      <alignment horizontal="right" wrapText="1"/>
    </xf>
    <xf numFmtId="165" fontId="10" fillId="6" borderId="1" xfId="2" applyFont="1" applyFill="1" applyBorder="1"/>
    <xf numFmtId="165" fontId="10" fillId="0" borderId="0" xfId="2" applyFont="1" applyBorder="1"/>
    <xf numFmtId="4" fontId="41" fillId="0" borderId="0" xfId="0" applyNumberFormat="1" applyFont="1"/>
    <xf numFmtId="0" fontId="10" fillId="6" borderId="1" xfId="0" applyFont="1" applyFill="1" applyBorder="1" applyAlignment="1">
      <alignment horizontal="center"/>
    </xf>
    <xf numFmtId="9" fontId="10" fillId="6" borderId="1" xfId="6" applyFont="1" applyFill="1" applyBorder="1" applyAlignment="1">
      <alignment horizontal="center"/>
    </xf>
    <xf numFmtId="9" fontId="10" fillId="0" borderId="0" xfId="6" applyFont="1" applyBorder="1" applyAlignment="1">
      <alignment horizontal="center"/>
    </xf>
    <xf numFmtId="10" fontId="1" fillId="48" borderId="1" xfId="6" applyNumberFormat="1" applyFont="1" applyFill="1" applyBorder="1" applyAlignment="1">
      <alignment horizontal="center"/>
    </xf>
    <xf numFmtId="10" fontId="1" fillId="48" borderId="1" xfId="6" applyNumberFormat="1" applyFont="1" applyFill="1" applyBorder="1" applyAlignment="1">
      <alignment horizontal="center" wrapText="1"/>
    </xf>
    <xf numFmtId="10" fontId="1" fillId="48" borderId="1" xfId="6" applyNumberFormat="1" applyFont="1" applyFill="1" applyBorder="1" applyAlignment="1">
      <alignment horizontal="center" vertical="top" wrapText="1"/>
    </xf>
    <xf numFmtId="10" fontId="1" fillId="48" borderId="1" xfId="6" quotePrefix="1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wrapText="1"/>
    </xf>
    <xf numFmtId="165" fontId="16" fillId="6" borderId="1" xfId="2" applyFont="1" applyFill="1" applyBorder="1" applyAlignment="1">
      <alignment horizontal="right" vertical="top" wrapText="1"/>
    </xf>
    <xf numFmtId="2" fontId="76" fillId="6" borderId="0" xfId="0" applyNumberFormat="1" applyFont="1" applyFill="1" applyBorder="1" applyAlignment="1">
      <alignment horizontal="center"/>
    </xf>
    <xf numFmtId="10" fontId="14" fillId="8" borderId="3" xfId="6" applyNumberFormat="1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 vertical="top" wrapText="1"/>
    </xf>
    <xf numFmtId="0" fontId="14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 wrapText="1"/>
    </xf>
    <xf numFmtId="0" fontId="14" fillId="8" borderId="3" xfId="0" applyFont="1" applyFill="1" applyBorder="1" applyAlignment="1">
      <alignment horizontal="center" vertical="top" wrapText="1"/>
    </xf>
    <xf numFmtId="4" fontId="1" fillId="48" borderId="1" xfId="2" applyNumberFormat="1" applyFont="1" applyFill="1" applyBorder="1" applyAlignment="1">
      <alignment horizontal="center" vertical="top" wrapText="1"/>
    </xf>
    <xf numFmtId="165" fontId="14" fillId="6" borderId="1" xfId="2" applyFont="1" applyFill="1" applyBorder="1" applyAlignment="1">
      <alignment vertical="top"/>
    </xf>
    <xf numFmtId="0" fontId="14" fillId="6" borderId="1" xfId="0" applyFont="1" applyFill="1" applyBorder="1" applyAlignment="1">
      <alignment vertical="top"/>
    </xf>
    <xf numFmtId="0" fontId="14" fillId="6" borderId="1" xfId="0" applyFont="1" applyFill="1" applyBorder="1" applyAlignment="1">
      <alignment horizontal="center" vertical="top" wrapText="1"/>
    </xf>
    <xf numFmtId="165" fontId="77" fillId="6" borderId="1" xfId="2" applyFont="1" applyFill="1" applyBorder="1" applyAlignment="1">
      <alignment horizontal="right" vertical="top" wrapText="1"/>
    </xf>
    <xf numFmtId="165" fontId="77" fillId="7" borderId="1" xfId="2" applyFont="1" applyFill="1" applyBorder="1" applyAlignment="1">
      <alignment horizontal="right" vertical="top" wrapText="1"/>
    </xf>
    <xf numFmtId="165" fontId="1" fillId="10" borderId="2" xfId="2" applyFont="1" applyFill="1" applyBorder="1" applyAlignment="1">
      <alignment horizontal="right" vertical="top" wrapText="1"/>
    </xf>
    <xf numFmtId="4" fontId="1" fillId="10" borderId="2" xfId="0" applyNumberFormat="1" applyFont="1" applyFill="1" applyBorder="1" applyAlignment="1">
      <alignment horizontal="right"/>
    </xf>
    <xf numFmtId="4" fontId="1" fillId="10" borderId="2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78" fillId="0" borderId="0" xfId="0" applyFont="1" applyBorder="1"/>
    <xf numFmtId="0" fontId="23" fillId="0" borderId="0" xfId="0" applyFont="1"/>
    <xf numFmtId="9" fontId="23" fillId="0" borderId="0" xfId="6" applyFont="1" applyAlignment="1">
      <alignment horizontal="center"/>
    </xf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9" fontId="14" fillId="0" borderId="0" xfId="6" applyFont="1" applyBorder="1" applyAlignment="1">
      <alignment horizontal="center"/>
    </xf>
    <xf numFmtId="3" fontId="14" fillId="0" borderId="0" xfId="0" applyNumberFormat="1" applyFont="1" applyBorder="1"/>
    <xf numFmtId="165" fontId="14" fillId="0" borderId="0" xfId="2" applyFont="1" applyBorder="1"/>
    <xf numFmtId="0" fontId="14" fillId="0" borderId="0" xfId="0" applyFont="1" applyBorder="1" applyAlignment="1">
      <alignment wrapText="1"/>
    </xf>
    <xf numFmtId="3" fontId="14" fillId="0" borderId="0" xfId="0" applyNumberFormat="1" applyFont="1" applyBorder="1" applyAlignment="1">
      <alignment wrapText="1"/>
    </xf>
    <xf numFmtId="0" fontId="2" fillId="8" borderId="6" xfId="0" applyFont="1" applyFill="1" applyBorder="1" applyAlignment="1">
      <alignment vertical="top" wrapText="1"/>
    </xf>
    <xf numFmtId="0" fontId="13" fillId="8" borderId="1" xfId="0" applyFont="1" applyFill="1" applyBorder="1" applyAlignment="1">
      <alignment vertical="top" wrapText="1"/>
    </xf>
    <xf numFmtId="0" fontId="13" fillId="8" borderId="1" xfId="0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 vertical="top" wrapText="1"/>
    </xf>
    <xf numFmtId="9" fontId="13" fillId="8" borderId="1" xfId="6" applyFont="1" applyFill="1" applyBorder="1" applyAlignment="1">
      <alignment horizontal="center" vertical="top" wrapText="1"/>
    </xf>
    <xf numFmtId="165" fontId="13" fillId="8" borderId="1" xfId="2" applyFont="1" applyFill="1" applyBorder="1" applyAlignment="1">
      <alignment horizontal="center" vertical="top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0" fontId="13" fillId="8" borderId="3" xfId="0" applyFont="1" applyFill="1" applyBorder="1" applyAlignment="1">
      <alignment horizontal="center" vertical="top" wrapText="1"/>
    </xf>
    <xf numFmtId="0" fontId="13" fillId="7" borderId="6" xfId="0" applyFont="1" applyFill="1" applyBorder="1" applyAlignment="1"/>
    <xf numFmtId="0" fontId="13" fillId="7" borderId="1" xfId="0" applyFont="1" applyFill="1" applyBorder="1" applyAlignment="1"/>
    <xf numFmtId="0" fontId="13" fillId="7" borderId="3" xfId="0" applyFont="1" applyFill="1" applyBorder="1" applyAlignment="1">
      <alignment horizontal="center" vertical="top" wrapText="1"/>
    </xf>
    <xf numFmtId="0" fontId="2" fillId="6" borderId="6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165" fontId="3" fillId="7" borderId="1" xfId="2" applyFont="1" applyFill="1" applyBorder="1" applyAlignment="1">
      <alignment horizontal="right" vertical="top" wrapText="1"/>
    </xf>
    <xf numFmtId="9" fontId="2" fillId="48" borderId="1" xfId="6" applyFont="1" applyFill="1" applyBorder="1" applyAlignment="1">
      <alignment horizontal="center" vertical="top" wrapText="1"/>
    </xf>
    <xf numFmtId="0" fontId="2" fillId="10" borderId="5" xfId="0" applyFont="1" applyFill="1" applyBorder="1" applyAlignment="1">
      <alignment horizontal="right" vertical="top" wrapText="1"/>
    </xf>
    <xf numFmtId="0" fontId="2" fillId="10" borderId="2" xfId="0" applyFont="1" applyFill="1" applyBorder="1" applyAlignment="1">
      <alignment horizontal="right" vertical="top" wrapText="1"/>
    </xf>
    <xf numFmtId="165" fontId="2" fillId="10" borderId="2" xfId="2" applyFont="1" applyFill="1" applyBorder="1" applyAlignment="1">
      <alignment horizontal="right" vertical="top" wrapText="1"/>
    </xf>
    <xf numFmtId="4" fontId="2" fillId="10" borderId="2" xfId="0" applyNumberFormat="1" applyFont="1" applyFill="1" applyBorder="1" applyAlignment="1">
      <alignment horizontal="right"/>
    </xf>
    <xf numFmtId="9" fontId="2" fillId="10" borderId="2" xfId="6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13" fillId="7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9" fontId="2" fillId="7" borderId="1" xfId="6" applyFont="1" applyFill="1" applyBorder="1" applyAlignment="1">
      <alignment horizontal="center" vertical="top" wrapText="1"/>
    </xf>
    <xf numFmtId="165" fontId="2" fillId="7" borderId="1" xfId="2" applyFont="1" applyFill="1" applyBorder="1" applyAlignment="1">
      <alignment horizontal="center" vertical="top"/>
    </xf>
    <xf numFmtId="0" fontId="13" fillId="7" borderId="1" xfId="0" applyFont="1" applyFill="1" applyBorder="1" applyAlignment="1">
      <alignment horizontal="center" vertical="top"/>
    </xf>
    <xf numFmtId="0" fontId="13" fillId="7" borderId="1" xfId="0" applyFont="1" applyFill="1" applyBorder="1" applyAlignment="1">
      <alignment vertical="top"/>
    </xf>
    <xf numFmtId="0" fontId="13" fillId="7" borderId="1" xfId="0" applyFont="1" applyFill="1" applyBorder="1" applyAlignment="1">
      <alignment horizontal="center" vertical="top" wrapText="1"/>
    </xf>
    <xf numFmtId="9" fontId="13" fillId="7" borderId="1" xfId="6" applyFont="1" applyFill="1" applyBorder="1" applyAlignment="1">
      <alignment horizontal="center" vertical="top" wrapText="1"/>
    </xf>
    <xf numFmtId="165" fontId="13" fillId="7" borderId="1" xfId="2" applyFont="1" applyFill="1" applyBorder="1" applyAlignment="1">
      <alignment horizontal="center" vertical="top"/>
    </xf>
    <xf numFmtId="0" fontId="2" fillId="6" borderId="6" xfId="0" applyFont="1" applyFill="1" applyBorder="1" applyAlignment="1">
      <alignment horizontal="center"/>
    </xf>
    <xf numFmtId="10" fontId="2" fillId="7" borderId="1" xfId="6" applyNumberFormat="1" applyFont="1" applyFill="1" applyBorder="1" applyAlignment="1">
      <alignment horizontal="center" vertical="top" wrapText="1"/>
    </xf>
    <xf numFmtId="2" fontId="2" fillId="6" borderId="1" xfId="0" applyNumberFormat="1" applyFont="1" applyFill="1" applyBorder="1"/>
    <xf numFmtId="10" fontId="2" fillId="6" borderId="1" xfId="6" applyNumberFormat="1" applyFont="1" applyFill="1" applyBorder="1" applyAlignment="1">
      <alignment horizontal="center" vertical="top" wrapText="1"/>
    </xf>
    <xf numFmtId="4" fontId="2" fillId="48" borderId="1" xfId="2" applyNumberFormat="1" applyFont="1" applyFill="1" applyBorder="1" applyAlignment="1">
      <alignment horizontal="center" vertical="top" wrapText="1"/>
    </xf>
    <xf numFmtId="10" fontId="13" fillId="8" borderId="1" xfId="6" applyNumberFormat="1" applyFont="1" applyFill="1" applyBorder="1" applyAlignment="1">
      <alignment horizontal="center" vertical="top" wrapText="1"/>
    </xf>
    <xf numFmtId="10" fontId="13" fillId="8" borderId="3" xfId="6" applyNumberFormat="1" applyFont="1" applyFill="1" applyBorder="1" applyAlignment="1">
      <alignment horizontal="center" vertical="top" wrapText="1"/>
    </xf>
    <xf numFmtId="0" fontId="2" fillId="47" borderId="6" xfId="0" applyFont="1" applyFill="1" applyBorder="1" applyAlignment="1">
      <alignment horizontal="center" wrapText="1"/>
    </xf>
    <xf numFmtId="0" fontId="2" fillId="47" borderId="1" xfId="0" applyFont="1" applyFill="1" applyBorder="1" applyAlignment="1">
      <alignment wrapText="1"/>
    </xf>
    <xf numFmtId="0" fontId="2" fillId="47" borderId="1" xfId="0" applyFont="1" applyFill="1" applyBorder="1" applyAlignment="1">
      <alignment horizontal="right" vertical="center"/>
    </xf>
    <xf numFmtId="165" fontId="2" fillId="47" borderId="1" xfId="2" applyFont="1" applyFill="1" applyBorder="1" applyAlignment="1">
      <alignment horizontal="right" vertical="center" wrapText="1"/>
    </xf>
    <xf numFmtId="10" fontId="2" fillId="47" borderId="1" xfId="2" applyNumberFormat="1" applyFont="1" applyFill="1" applyBorder="1" applyAlignment="1">
      <alignment horizontal="right" vertical="center" wrapText="1"/>
    </xf>
    <xf numFmtId="4" fontId="2" fillId="47" borderId="1" xfId="2" applyNumberFormat="1" applyFont="1" applyFill="1" applyBorder="1" applyAlignment="1">
      <alignment horizontal="right" vertical="center" wrapText="1"/>
    </xf>
    <xf numFmtId="9" fontId="2" fillId="47" borderId="1" xfId="6" applyFont="1" applyFill="1" applyBorder="1" applyAlignment="1">
      <alignment horizontal="center" vertical="center" wrapText="1"/>
    </xf>
    <xf numFmtId="4" fontId="2" fillId="47" borderId="1" xfId="2" applyNumberFormat="1" applyFont="1" applyFill="1" applyBorder="1" applyAlignment="1">
      <alignment horizontal="center" vertical="center" wrapText="1"/>
    </xf>
    <xf numFmtId="10" fontId="13" fillId="47" borderId="1" xfId="6" applyNumberFormat="1" applyFont="1" applyFill="1" applyBorder="1" applyAlignment="1">
      <alignment horizontal="center" vertical="top" wrapText="1"/>
    </xf>
    <xf numFmtId="10" fontId="13" fillId="47" borderId="3" xfId="6" applyNumberFormat="1" applyFont="1" applyFill="1" applyBorder="1" applyAlignment="1">
      <alignment horizontal="center" vertical="top" wrapText="1"/>
    </xf>
    <xf numFmtId="9" fontId="2" fillId="48" borderId="1" xfId="6" applyFont="1" applyFill="1" applyBorder="1" applyAlignment="1">
      <alignment horizontal="center"/>
    </xf>
    <xf numFmtId="165" fontId="2" fillId="48" borderId="1" xfId="0" applyNumberFormat="1" applyFont="1" applyFill="1" applyBorder="1" applyAlignment="1">
      <alignment horizontal="center"/>
    </xf>
    <xf numFmtId="4" fontId="2" fillId="48" borderId="1" xfId="2" applyNumberFormat="1" applyFont="1" applyFill="1" applyBorder="1" applyAlignment="1">
      <alignment horizontal="center"/>
    </xf>
    <xf numFmtId="10" fontId="2" fillId="48" borderId="1" xfId="6" applyNumberFormat="1" applyFont="1" applyFill="1" applyBorder="1" applyAlignment="1">
      <alignment horizontal="center" wrapText="1"/>
    </xf>
    <xf numFmtId="10" fontId="2" fillId="48" borderId="1" xfId="2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10" fontId="2" fillId="48" borderId="1" xfId="6" applyNumberFormat="1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0" fontId="13" fillId="6" borderId="1" xfId="0" applyFont="1" applyFill="1" applyBorder="1" applyAlignment="1">
      <alignment vertical="top" wrapText="1"/>
    </xf>
    <xf numFmtId="0" fontId="81" fillId="0" borderId="0" xfId="0" applyFont="1"/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5" fontId="1" fillId="6" borderId="1" xfId="2" applyFont="1" applyFill="1" applyBorder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left" wrapText="1"/>
    </xf>
    <xf numFmtId="0" fontId="2" fillId="5" borderId="1" xfId="0" applyFont="1" applyFill="1" applyBorder="1" applyAlignment="1">
      <alignment horizontal="center" vertical="center" wrapText="1"/>
    </xf>
    <xf numFmtId="10" fontId="13" fillId="6" borderId="0" xfId="6" applyNumberFormat="1" applyFont="1" applyFill="1" applyBorder="1" applyAlignment="1">
      <alignment horizontal="right" vertical="top" wrapText="1"/>
    </xf>
    <xf numFmtId="165" fontId="35" fillId="6" borderId="1" xfId="2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/>
    <xf numFmtId="0" fontId="74" fillId="45" borderId="6" xfId="0" applyFont="1" applyFill="1" applyBorder="1" applyAlignment="1">
      <alignment horizontal="center" wrapText="1"/>
    </xf>
    <xf numFmtId="0" fontId="74" fillId="45" borderId="1" xfId="0" applyFont="1" applyFill="1" applyBorder="1" applyAlignment="1">
      <alignment horizontal="center" wrapText="1"/>
    </xf>
    <xf numFmtId="0" fontId="74" fillId="45" borderId="3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74" fillId="45" borderId="6" xfId="0" applyFont="1" applyFill="1" applyBorder="1" applyAlignment="1">
      <alignment horizontal="center"/>
    </xf>
    <xf numFmtId="0" fontId="74" fillId="45" borderId="1" xfId="0" applyFont="1" applyFill="1" applyBorder="1" applyAlignment="1">
      <alignment horizontal="center"/>
    </xf>
    <xf numFmtId="0" fontId="74" fillId="45" borderId="3" xfId="0" applyFont="1" applyFill="1" applyBorder="1" applyAlignment="1">
      <alignment horizontal="center"/>
    </xf>
    <xf numFmtId="0" fontId="0" fillId="6" borderId="0" xfId="0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/>
    </xf>
    <xf numFmtId="0" fontId="38" fillId="6" borderId="0" xfId="0" applyFont="1" applyFill="1" applyBorder="1" applyAlignment="1">
      <alignment wrapText="1"/>
    </xf>
    <xf numFmtId="4" fontId="37" fillId="6" borderId="0" xfId="0" applyNumberFormat="1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80" fillId="46" borderId="6" xfId="0" applyFont="1" applyFill="1" applyBorder="1" applyAlignment="1">
      <alignment horizontal="center"/>
    </xf>
    <xf numFmtId="0" fontId="80" fillId="46" borderId="1" xfId="0" applyFont="1" applyFill="1" applyBorder="1" applyAlignment="1">
      <alignment horizontal="center"/>
    </xf>
    <xf numFmtId="0" fontId="80" fillId="46" borderId="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 wrapText="1"/>
    </xf>
    <xf numFmtId="0" fontId="14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center"/>
    </xf>
    <xf numFmtId="0" fontId="14" fillId="6" borderId="26" xfId="0" applyFont="1" applyFill="1" applyBorder="1" applyAlignment="1">
      <alignment horizontal="center"/>
    </xf>
    <xf numFmtId="0" fontId="39" fillId="6" borderId="0" xfId="0" applyFont="1" applyFill="1" applyBorder="1" applyAlignment="1">
      <alignment wrapText="1"/>
    </xf>
    <xf numFmtId="165" fontId="8" fillId="6" borderId="0" xfId="2" applyNumberFormat="1" applyFont="1" applyFill="1" applyBorder="1" applyAlignment="1">
      <alignment horizontal="center"/>
    </xf>
    <xf numFmtId="165" fontId="8" fillId="6" borderId="0" xfId="2" applyFont="1" applyFill="1" applyBorder="1" applyAlignment="1">
      <alignment horizontal="center"/>
    </xf>
    <xf numFmtId="165" fontId="5" fillId="6" borderId="0" xfId="2" applyFont="1" applyFill="1" applyBorder="1" applyAlignment="1">
      <alignment horizontal="center"/>
    </xf>
    <xf numFmtId="0" fontId="37" fillId="6" borderId="0" xfId="0" applyFont="1" applyFill="1" applyBorder="1" applyAlignment="1">
      <alignment vertical="center" wrapText="1"/>
    </xf>
    <xf numFmtId="0" fontId="79" fillId="14" borderId="21" xfId="0" applyFont="1" applyFill="1" applyBorder="1" applyAlignment="1">
      <alignment horizontal="center"/>
    </xf>
    <xf numFmtId="0" fontId="79" fillId="14" borderId="22" xfId="0" applyFont="1" applyFill="1" applyBorder="1" applyAlignment="1">
      <alignment horizontal="center"/>
    </xf>
    <xf numFmtId="0" fontId="79" fillId="14" borderId="23" xfId="0" applyFont="1" applyFill="1" applyBorder="1" applyAlignment="1">
      <alignment horizontal="center"/>
    </xf>
    <xf numFmtId="0" fontId="74" fillId="45" borderId="6" xfId="0" applyFont="1" applyFill="1" applyBorder="1" applyAlignment="1">
      <alignment horizontal="center" vertical="top" wrapText="1"/>
    </xf>
    <xf numFmtId="0" fontId="74" fillId="45" borderId="1" xfId="0" applyFont="1" applyFill="1" applyBorder="1" applyAlignment="1">
      <alignment horizontal="center" vertical="top" wrapText="1"/>
    </xf>
    <xf numFmtId="0" fontId="74" fillId="45" borderId="3" xfId="0" applyFont="1" applyFill="1" applyBorder="1" applyAlignment="1">
      <alignment horizontal="center" vertical="top" wrapText="1"/>
    </xf>
    <xf numFmtId="0" fontId="14" fillId="6" borderId="24" xfId="0" applyFont="1" applyFill="1" applyBorder="1" applyAlignment="1">
      <alignment horizontal="center" vertical="top" wrapText="1"/>
    </xf>
    <xf numFmtId="0" fontId="14" fillId="6" borderId="25" xfId="0" applyFont="1" applyFill="1" applyBorder="1" applyAlignment="1">
      <alignment horizontal="center" vertical="top" wrapText="1"/>
    </xf>
    <xf numFmtId="0" fontId="14" fillId="6" borderId="26" xfId="0" applyFont="1" applyFill="1" applyBorder="1" applyAlignment="1">
      <alignment horizontal="center" vertical="top" wrapText="1"/>
    </xf>
    <xf numFmtId="0" fontId="13" fillId="7" borderId="27" xfId="0" applyFont="1" applyFill="1" applyBorder="1" applyAlignment="1">
      <alignment horizontal="center" vertical="top" wrapText="1"/>
    </xf>
    <xf numFmtId="0" fontId="13" fillId="7" borderId="28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64" fillId="0" borderId="0" xfId="0" applyFont="1" applyAlignment="1">
      <alignment wrapText="1"/>
    </xf>
    <xf numFmtId="0" fontId="2" fillId="13" borderId="9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center" vertical="center" wrapText="1"/>
    </xf>
    <xf numFmtId="165" fontId="18" fillId="13" borderId="1" xfId="2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0" fillId="6" borderId="21" xfId="0" applyFont="1" applyFill="1" applyBorder="1" applyAlignment="1">
      <alignment horizontal="center"/>
    </xf>
    <xf numFmtId="0" fontId="40" fillId="6" borderId="22" xfId="0" applyFont="1" applyFill="1" applyBorder="1" applyAlignment="1">
      <alignment horizontal="center"/>
    </xf>
    <xf numFmtId="0" fontId="40" fillId="6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</cellXfs>
  <cellStyles count="13181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12" xfId="13173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" xfId="13147" builtinId="32" customBuiltin="1"/>
    <cellStyle name="60% - Accent1 2" xfId="230"/>
    <cellStyle name="60% - Accent1 3" xfId="45"/>
    <cellStyle name="60% - Accent2" xfId="13148" builtinId="36" customBuiltin="1"/>
    <cellStyle name="60% - Accent2 2" xfId="231"/>
    <cellStyle name="60% - Accent2 3" xfId="46"/>
    <cellStyle name="60% - Accent3" xfId="13149" builtinId="40" customBuiltin="1"/>
    <cellStyle name="60% - Accent3 2" xfId="232"/>
    <cellStyle name="60% - Accent3 3" xfId="47"/>
    <cellStyle name="60% - Accent4" xfId="13150" builtinId="44" customBuiltin="1"/>
    <cellStyle name="60% - Accent4 2" xfId="233"/>
    <cellStyle name="60% - Accent4 3" xfId="48"/>
    <cellStyle name="60% - Accent5" xfId="13151" builtinId="48" customBuiltin="1"/>
    <cellStyle name="60% - Accent5 2" xfId="234"/>
    <cellStyle name="60% - Accent5 3" xfId="49"/>
    <cellStyle name="60% - Accent6" xfId="13152" builtinId="52" customBuiltin="1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alculation 2" xfId="13175"/>
    <cellStyle name="Check Cell" xfId="16" builtinId="23" customBuiltin="1"/>
    <cellStyle name="Comma" xfId="2" builtinId="3"/>
    <cellStyle name="Comma 10" xfId="68"/>
    <cellStyle name="Comma 10 2" xfId="2902"/>
    <cellStyle name="Comma 10 2 2" xfId="10862"/>
    <cellStyle name="Comma 10 3" xfId="2337"/>
    <cellStyle name="Comma 10 4" xfId="10298"/>
    <cellStyle name="Comma 11" xfId="226"/>
    <cellStyle name="Comma 11 2" xfId="2941"/>
    <cellStyle name="Comma 11 2 2" xfId="10899"/>
    <cellStyle name="Comma 11 3" xfId="2373"/>
    <cellStyle name="Comma 11 4" xfId="10334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2 2" xfId="11926"/>
    <cellStyle name="Comma 12 2 2 2 3" xfId="7730"/>
    <cellStyle name="Comma 12 2 2 2 3 2" xfId="12497"/>
    <cellStyle name="Comma 12 2 2 2 4" xfId="10002"/>
    <cellStyle name="Comma 12 2 2 2 4 2" xfId="13068"/>
    <cellStyle name="Comma 12 2 2 2 5" xfId="3398"/>
    <cellStyle name="Comma 12 2 2 2 5 2" xfId="11355"/>
    <cellStyle name="Comma 12 2 2 3" xfId="4323"/>
    <cellStyle name="Comma 12 2 2 3 2" xfId="11641"/>
    <cellStyle name="Comma 12 2 2 4" xfId="6595"/>
    <cellStyle name="Comma 12 2 2 4 2" xfId="12212"/>
    <cellStyle name="Comma 12 2 2 5" xfId="8867"/>
    <cellStyle name="Comma 12 2 2 5 2" xfId="12783"/>
    <cellStyle name="Comma 12 2 2 6" xfId="3113"/>
    <cellStyle name="Comma 12 2 2 6 2" xfId="11070"/>
    <cellStyle name="Comma 12 2 3" xfId="1584"/>
    <cellStyle name="Comma 12 2 3 2" xfId="5004"/>
    <cellStyle name="Comma 12 2 3 2 2" xfId="11812"/>
    <cellStyle name="Comma 12 2 3 3" xfId="7276"/>
    <cellStyle name="Comma 12 2 3 3 2" xfId="12383"/>
    <cellStyle name="Comma 12 2 3 4" xfId="9548"/>
    <cellStyle name="Comma 12 2 3 4 2" xfId="12954"/>
    <cellStyle name="Comma 12 2 3 5" xfId="3284"/>
    <cellStyle name="Comma 12 2 3 5 2" xfId="11241"/>
    <cellStyle name="Comma 12 2 4" xfId="3869"/>
    <cellStyle name="Comma 12 2 4 2" xfId="11527"/>
    <cellStyle name="Comma 12 2 5" xfId="6141"/>
    <cellStyle name="Comma 12 2 5 2" xfId="12098"/>
    <cellStyle name="Comma 12 2 6" xfId="8413"/>
    <cellStyle name="Comma 12 2 6 2" xfId="12669"/>
    <cellStyle name="Comma 12 2 7" xfId="2999"/>
    <cellStyle name="Comma 12 2 7 2" xfId="10956"/>
    <cellStyle name="Comma 12 3" xfId="1130"/>
    <cellStyle name="Comma 12 3 2" xfId="2265"/>
    <cellStyle name="Comma 12 3 2 2" xfId="5685"/>
    <cellStyle name="Comma 12 3 2 2 2" xfId="11983"/>
    <cellStyle name="Comma 12 3 2 3" xfId="7957"/>
    <cellStyle name="Comma 12 3 2 3 2" xfId="12554"/>
    <cellStyle name="Comma 12 3 2 4" xfId="10229"/>
    <cellStyle name="Comma 12 3 2 4 2" xfId="13125"/>
    <cellStyle name="Comma 12 3 2 5" xfId="3455"/>
    <cellStyle name="Comma 12 3 2 5 2" xfId="11412"/>
    <cellStyle name="Comma 12 3 3" xfId="4550"/>
    <cellStyle name="Comma 12 3 3 2" xfId="11698"/>
    <cellStyle name="Comma 12 3 4" xfId="6822"/>
    <cellStyle name="Comma 12 3 4 2" xfId="12269"/>
    <cellStyle name="Comma 12 3 5" xfId="9094"/>
    <cellStyle name="Comma 12 3 5 2" xfId="12840"/>
    <cellStyle name="Comma 12 3 6" xfId="3170"/>
    <cellStyle name="Comma 12 3 6 2" xfId="11127"/>
    <cellStyle name="Comma 12 4" xfId="676"/>
    <cellStyle name="Comma 12 4 2" xfId="1811"/>
    <cellStyle name="Comma 12 4 2 2" xfId="5231"/>
    <cellStyle name="Comma 12 4 2 2 2" xfId="11869"/>
    <cellStyle name="Comma 12 4 2 3" xfId="7503"/>
    <cellStyle name="Comma 12 4 2 3 2" xfId="12440"/>
    <cellStyle name="Comma 12 4 2 4" xfId="9775"/>
    <cellStyle name="Comma 12 4 2 4 2" xfId="13011"/>
    <cellStyle name="Comma 12 4 2 5" xfId="3341"/>
    <cellStyle name="Comma 12 4 2 5 2" xfId="11298"/>
    <cellStyle name="Comma 12 4 3" xfId="4096"/>
    <cellStyle name="Comma 12 4 3 2" xfId="11584"/>
    <cellStyle name="Comma 12 4 4" xfId="6368"/>
    <cellStyle name="Comma 12 4 4 2" xfId="12155"/>
    <cellStyle name="Comma 12 4 5" xfId="8640"/>
    <cellStyle name="Comma 12 4 5 2" xfId="12726"/>
    <cellStyle name="Comma 12 4 6" xfId="3056"/>
    <cellStyle name="Comma 12 4 6 2" xfId="11013"/>
    <cellStyle name="Comma 12 5" xfId="1357"/>
    <cellStyle name="Comma 12 5 2" xfId="4777"/>
    <cellStyle name="Comma 12 5 2 2" xfId="11755"/>
    <cellStyle name="Comma 12 5 3" xfId="7049"/>
    <cellStyle name="Comma 12 5 3 2" xfId="12326"/>
    <cellStyle name="Comma 12 5 4" xfId="9321"/>
    <cellStyle name="Comma 12 5 4 2" xfId="12897"/>
    <cellStyle name="Comma 12 5 5" xfId="3227"/>
    <cellStyle name="Comma 12 5 5 2" xfId="11184"/>
    <cellStyle name="Comma 12 6" xfId="3642"/>
    <cellStyle name="Comma 12 6 2" xfId="11470"/>
    <cellStyle name="Comma 12 7" xfId="5914"/>
    <cellStyle name="Comma 12 7 2" xfId="12041"/>
    <cellStyle name="Comma 12 8" xfId="8186"/>
    <cellStyle name="Comma 12 8 2" xfId="12612"/>
    <cellStyle name="Comma 12 9" xfId="2939"/>
    <cellStyle name="Comma 12 9 2" xfId="10898"/>
    <cellStyle name="Comma 13" xfId="39"/>
    <cellStyle name="Comma 13 2" xfId="5744"/>
    <cellStyle name="Comma 13 2 2" xfId="11998"/>
    <cellStyle name="Comma 13 3" xfId="8016"/>
    <cellStyle name="Comma 13 3 2" xfId="12569"/>
    <cellStyle name="Comma 13 4" xfId="10288"/>
    <cellStyle name="Comma 13 4 2" xfId="13140"/>
    <cellStyle name="Comma 13 5" xfId="3471"/>
    <cellStyle name="Comma 13 5 2" xfId="11427"/>
    <cellStyle name="Comma 13 6" xfId="2328"/>
    <cellStyle name="Comma 13 7" xfId="10289"/>
    <cellStyle name="Comma 14" xfId="2892"/>
    <cellStyle name="Comma 14 2" xfId="10853"/>
    <cellStyle name="Comma 15" xfId="13153"/>
    <cellStyle name="Comma 16" xfId="13154"/>
    <cellStyle name="Comma 17" xfId="13180"/>
    <cellStyle name="Comma 2" xfId="3"/>
    <cellStyle name="Comma 2 2" xfId="41"/>
    <cellStyle name="Comma 2 2 2" xfId="2894"/>
    <cellStyle name="Comma 2 2 3" xfId="10854"/>
    <cellStyle name="Comma 2 2 4" xfId="13177"/>
    <cellStyle name="Comma 2 3" xfId="2323"/>
    <cellStyle name="Comma 2 3 2" xfId="13179"/>
    <cellStyle name="Comma 2 4" xfId="2329"/>
    <cellStyle name="Comma 2 5" xfId="10290"/>
    <cellStyle name="Comma 2 6" xfId="13141"/>
    <cellStyle name="Comma 2 7" xfId="13170"/>
    <cellStyle name="Comma 3" xfId="54"/>
    <cellStyle name="Comma 3 10" xfId="3488"/>
    <cellStyle name="Comma 3 10 2" xfId="11428"/>
    <cellStyle name="Comma 3 11" xfId="5760"/>
    <cellStyle name="Comma 3 11 2" xfId="11999"/>
    <cellStyle name="Comma 3 12" xfId="8032"/>
    <cellStyle name="Comma 3 12 2" xfId="12570"/>
    <cellStyle name="Comma 3 13" xfId="2895"/>
    <cellStyle name="Comma 3 13 2" xfId="10855"/>
    <cellStyle name="Comma 3 14" xfId="2330"/>
    <cellStyle name="Comma 3 15" xfId="10291"/>
    <cellStyle name="Comma 3 16" xfId="13169"/>
    <cellStyle name="Comma 3 2" xfId="4"/>
    <cellStyle name="Comma 3 2 10" xfId="5788"/>
    <cellStyle name="Comma 3 2 10 2" xfId="12006"/>
    <cellStyle name="Comma 3 2 11" xfId="8060"/>
    <cellStyle name="Comma 3 2 11 2" xfId="12577"/>
    <cellStyle name="Comma 3 2 12" xfId="2904"/>
    <cellStyle name="Comma 3 2 12 2" xfId="10863"/>
    <cellStyle name="Comma 3 2 13" xfId="2338"/>
    <cellStyle name="Comma 3 2 14" xfId="10299"/>
    <cellStyle name="Comma 3 2 2" xfId="197"/>
    <cellStyle name="Comma 3 2 2 10" xfId="2366"/>
    <cellStyle name="Comma 3 2 2 11" xfId="10327"/>
    <cellStyle name="Comma 3 2 2 12" xfId="13142"/>
    <cellStyle name="Comma 3 2 2 2" xfId="435"/>
    <cellStyle name="Comma 3 2 2 2 2" xfId="889"/>
    <cellStyle name="Comma 3 2 2 2 2 2" xfId="2024"/>
    <cellStyle name="Comma 3 2 2 2 2 2 2" xfId="5444"/>
    <cellStyle name="Comma 3 2 2 2 2 2 2 2" xfId="11919"/>
    <cellStyle name="Comma 3 2 2 2 2 2 3" xfId="7716"/>
    <cellStyle name="Comma 3 2 2 2 2 2 3 2" xfId="12490"/>
    <cellStyle name="Comma 3 2 2 2 2 2 4" xfId="9988"/>
    <cellStyle name="Comma 3 2 2 2 2 2 4 2" xfId="13061"/>
    <cellStyle name="Comma 3 2 2 2 2 2 5" xfId="3391"/>
    <cellStyle name="Comma 3 2 2 2 2 2 5 2" xfId="11348"/>
    <cellStyle name="Comma 3 2 2 2 2 2 6" xfId="2815"/>
    <cellStyle name="Comma 3 2 2 2 2 2 7" xfId="10776"/>
    <cellStyle name="Comma 3 2 2 2 2 3" xfId="4309"/>
    <cellStyle name="Comma 3 2 2 2 2 3 2" xfId="11634"/>
    <cellStyle name="Comma 3 2 2 2 2 4" xfId="6581"/>
    <cellStyle name="Comma 3 2 2 2 2 4 2" xfId="12205"/>
    <cellStyle name="Comma 3 2 2 2 2 5" xfId="8853"/>
    <cellStyle name="Comma 3 2 2 2 2 5 2" xfId="12776"/>
    <cellStyle name="Comma 3 2 2 2 2 6" xfId="3106"/>
    <cellStyle name="Comma 3 2 2 2 2 6 2" xfId="11063"/>
    <cellStyle name="Comma 3 2 2 2 2 7" xfId="2535"/>
    <cellStyle name="Comma 3 2 2 2 2 8" xfId="10496"/>
    <cellStyle name="Comma 3 2 2 2 3" xfId="1570"/>
    <cellStyle name="Comma 3 2 2 2 3 2" xfId="4990"/>
    <cellStyle name="Comma 3 2 2 2 3 2 2" xfId="11805"/>
    <cellStyle name="Comma 3 2 2 2 3 3" xfId="7262"/>
    <cellStyle name="Comma 3 2 2 2 3 3 2" xfId="12376"/>
    <cellStyle name="Comma 3 2 2 2 3 4" xfId="9534"/>
    <cellStyle name="Comma 3 2 2 2 3 4 2" xfId="12947"/>
    <cellStyle name="Comma 3 2 2 2 3 5" xfId="3277"/>
    <cellStyle name="Comma 3 2 2 2 3 5 2" xfId="11234"/>
    <cellStyle name="Comma 3 2 2 2 3 6" xfId="2703"/>
    <cellStyle name="Comma 3 2 2 2 3 7" xfId="10664"/>
    <cellStyle name="Comma 3 2 2 2 4" xfId="3855"/>
    <cellStyle name="Comma 3 2 2 2 4 2" xfId="11520"/>
    <cellStyle name="Comma 3 2 2 2 5" xfId="6127"/>
    <cellStyle name="Comma 3 2 2 2 5 2" xfId="12091"/>
    <cellStyle name="Comma 3 2 2 2 6" xfId="8399"/>
    <cellStyle name="Comma 3 2 2 2 6 2" xfId="12662"/>
    <cellStyle name="Comma 3 2 2 2 7" xfId="2992"/>
    <cellStyle name="Comma 3 2 2 2 7 2" xfId="10949"/>
    <cellStyle name="Comma 3 2 2 2 8" xfId="2423"/>
    <cellStyle name="Comma 3 2 2 2 9" xfId="10384"/>
    <cellStyle name="Comma 3 2 2 3" xfId="1116"/>
    <cellStyle name="Comma 3 2 2 3 2" xfId="2251"/>
    <cellStyle name="Comma 3 2 2 3 2 2" xfId="5671"/>
    <cellStyle name="Comma 3 2 2 3 2 2 2" xfId="11976"/>
    <cellStyle name="Comma 3 2 2 3 2 3" xfId="7943"/>
    <cellStyle name="Comma 3 2 2 3 2 3 2" xfId="12547"/>
    <cellStyle name="Comma 3 2 2 3 2 4" xfId="10215"/>
    <cellStyle name="Comma 3 2 2 3 2 4 2" xfId="13118"/>
    <cellStyle name="Comma 3 2 2 3 2 5" xfId="3448"/>
    <cellStyle name="Comma 3 2 2 3 2 5 2" xfId="11405"/>
    <cellStyle name="Comma 3 2 2 3 2 6" xfId="2871"/>
    <cellStyle name="Comma 3 2 2 3 2 7" xfId="10832"/>
    <cellStyle name="Comma 3 2 2 3 3" xfId="4536"/>
    <cellStyle name="Comma 3 2 2 3 3 2" xfId="11691"/>
    <cellStyle name="Comma 3 2 2 3 4" xfId="6808"/>
    <cellStyle name="Comma 3 2 2 3 4 2" xfId="12262"/>
    <cellStyle name="Comma 3 2 2 3 5" xfId="9080"/>
    <cellStyle name="Comma 3 2 2 3 5 2" xfId="12833"/>
    <cellStyle name="Comma 3 2 2 3 6" xfId="3163"/>
    <cellStyle name="Comma 3 2 2 3 6 2" xfId="11120"/>
    <cellStyle name="Comma 3 2 2 3 7" xfId="2591"/>
    <cellStyle name="Comma 3 2 2 3 8" xfId="10552"/>
    <cellStyle name="Comma 3 2 2 4" xfId="662"/>
    <cellStyle name="Comma 3 2 2 4 2" xfId="1797"/>
    <cellStyle name="Comma 3 2 2 4 2 2" xfId="5217"/>
    <cellStyle name="Comma 3 2 2 4 2 2 2" xfId="11862"/>
    <cellStyle name="Comma 3 2 2 4 2 3" xfId="7489"/>
    <cellStyle name="Comma 3 2 2 4 2 3 2" xfId="12433"/>
    <cellStyle name="Comma 3 2 2 4 2 4" xfId="9761"/>
    <cellStyle name="Comma 3 2 2 4 2 4 2" xfId="13004"/>
    <cellStyle name="Comma 3 2 2 4 2 5" xfId="3334"/>
    <cellStyle name="Comma 3 2 2 4 2 5 2" xfId="11291"/>
    <cellStyle name="Comma 3 2 2 4 2 6" xfId="2759"/>
    <cellStyle name="Comma 3 2 2 4 2 7" xfId="10720"/>
    <cellStyle name="Comma 3 2 2 4 3" xfId="4082"/>
    <cellStyle name="Comma 3 2 2 4 3 2" xfId="11577"/>
    <cellStyle name="Comma 3 2 2 4 4" xfId="6354"/>
    <cellStyle name="Comma 3 2 2 4 4 2" xfId="12148"/>
    <cellStyle name="Comma 3 2 2 4 5" xfId="8626"/>
    <cellStyle name="Comma 3 2 2 4 5 2" xfId="12719"/>
    <cellStyle name="Comma 3 2 2 4 6" xfId="3049"/>
    <cellStyle name="Comma 3 2 2 4 6 2" xfId="11006"/>
    <cellStyle name="Comma 3 2 2 4 7" xfId="2479"/>
    <cellStyle name="Comma 3 2 2 4 8" xfId="10440"/>
    <cellStyle name="Comma 3 2 2 5" xfId="1343"/>
    <cellStyle name="Comma 3 2 2 5 2" xfId="4763"/>
    <cellStyle name="Comma 3 2 2 5 2 2" xfId="11748"/>
    <cellStyle name="Comma 3 2 2 5 3" xfId="7035"/>
    <cellStyle name="Comma 3 2 2 5 3 2" xfId="12319"/>
    <cellStyle name="Comma 3 2 2 5 4" xfId="9307"/>
    <cellStyle name="Comma 3 2 2 5 4 2" xfId="12890"/>
    <cellStyle name="Comma 3 2 2 5 5" xfId="3220"/>
    <cellStyle name="Comma 3 2 2 5 5 2" xfId="11177"/>
    <cellStyle name="Comma 3 2 2 5 6" xfId="2647"/>
    <cellStyle name="Comma 3 2 2 5 7" xfId="10608"/>
    <cellStyle name="Comma 3 2 2 6" xfId="2324"/>
    <cellStyle name="Comma 3 2 2 6 2" xfId="3628"/>
    <cellStyle name="Comma 3 2 2 6 3" xfId="11463"/>
    <cellStyle name="Comma 3 2 2 7" xfId="5900"/>
    <cellStyle name="Comma 3 2 2 7 2" xfId="12034"/>
    <cellStyle name="Comma 3 2 2 8" xfId="8172"/>
    <cellStyle name="Comma 3 2 2 8 2" xfId="12605"/>
    <cellStyle name="Comma 3 2 2 9" xfId="2932"/>
    <cellStyle name="Comma 3 2 2 9 2" xfId="10891"/>
    <cellStyle name="Comma 3 2 3" xfId="141"/>
    <cellStyle name="Comma 3 2 3 10" xfId="2352"/>
    <cellStyle name="Comma 3 2 3 11" xfId="10313"/>
    <cellStyle name="Comma 3 2 3 2" xfId="379"/>
    <cellStyle name="Comma 3 2 3 2 2" xfId="833"/>
    <cellStyle name="Comma 3 2 3 2 2 2" xfId="1968"/>
    <cellStyle name="Comma 3 2 3 2 2 2 2" xfId="5388"/>
    <cellStyle name="Comma 3 2 3 2 2 2 2 2" xfId="11905"/>
    <cellStyle name="Comma 3 2 3 2 2 2 3" xfId="7660"/>
    <cellStyle name="Comma 3 2 3 2 2 2 3 2" xfId="12476"/>
    <cellStyle name="Comma 3 2 3 2 2 2 4" xfId="9932"/>
    <cellStyle name="Comma 3 2 3 2 2 2 4 2" xfId="13047"/>
    <cellStyle name="Comma 3 2 3 2 2 2 5" xfId="3377"/>
    <cellStyle name="Comma 3 2 3 2 2 2 5 2" xfId="11334"/>
    <cellStyle name="Comma 3 2 3 2 2 2 6" xfId="2801"/>
    <cellStyle name="Comma 3 2 3 2 2 2 7" xfId="10762"/>
    <cellStyle name="Comma 3 2 3 2 2 3" xfId="4253"/>
    <cellStyle name="Comma 3 2 3 2 2 3 2" xfId="11620"/>
    <cellStyle name="Comma 3 2 3 2 2 4" xfId="6525"/>
    <cellStyle name="Comma 3 2 3 2 2 4 2" xfId="12191"/>
    <cellStyle name="Comma 3 2 3 2 2 5" xfId="8797"/>
    <cellStyle name="Comma 3 2 3 2 2 5 2" xfId="12762"/>
    <cellStyle name="Comma 3 2 3 2 2 6" xfId="3092"/>
    <cellStyle name="Comma 3 2 3 2 2 6 2" xfId="11049"/>
    <cellStyle name="Comma 3 2 3 2 2 7" xfId="2521"/>
    <cellStyle name="Comma 3 2 3 2 2 8" xfId="10482"/>
    <cellStyle name="Comma 3 2 3 2 3" xfId="1514"/>
    <cellStyle name="Comma 3 2 3 2 3 2" xfId="4934"/>
    <cellStyle name="Comma 3 2 3 2 3 2 2" xfId="11791"/>
    <cellStyle name="Comma 3 2 3 2 3 3" xfId="7206"/>
    <cellStyle name="Comma 3 2 3 2 3 3 2" xfId="12362"/>
    <cellStyle name="Comma 3 2 3 2 3 4" xfId="9478"/>
    <cellStyle name="Comma 3 2 3 2 3 4 2" xfId="12933"/>
    <cellStyle name="Comma 3 2 3 2 3 5" xfId="3263"/>
    <cellStyle name="Comma 3 2 3 2 3 5 2" xfId="11220"/>
    <cellStyle name="Comma 3 2 3 2 3 6" xfId="2689"/>
    <cellStyle name="Comma 3 2 3 2 3 7" xfId="10650"/>
    <cellStyle name="Comma 3 2 3 2 4" xfId="3799"/>
    <cellStyle name="Comma 3 2 3 2 4 2" xfId="11506"/>
    <cellStyle name="Comma 3 2 3 2 5" xfId="6071"/>
    <cellStyle name="Comma 3 2 3 2 5 2" xfId="12077"/>
    <cellStyle name="Comma 3 2 3 2 6" xfId="8343"/>
    <cellStyle name="Comma 3 2 3 2 6 2" xfId="12648"/>
    <cellStyle name="Comma 3 2 3 2 7" xfId="2978"/>
    <cellStyle name="Comma 3 2 3 2 7 2" xfId="10935"/>
    <cellStyle name="Comma 3 2 3 2 8" xfId="2409"/>
    <cellStyle name="Comma 3 2 3 2 9" xfId="10370"/>
    <cellStyle name="Comma 3 2 3 3" xfId="1060"/>
    <cellStyle name="Comma 3 2 3 3 2" xfId="2195"/>
    <cellStyle name="Comma 3 2 3 3 2 2" xfId="5615"/>
    <cellStyle name="Comma 3 2 3 3 2 2 2" xfId="11962"/>
    <cellStyle name="Comma 3 2 3 3 2 3" xfId="7887"/>
    <cellStyle name="Comma 3 2 3 3 2 3 2" xfId="12533"/>
    <cellStyle name="Comma 3 2 3 3 2 4" xfId="10159"/>
    <cellStyle name="Comma 3 2 3 3 2 4 2" xfId="13104"/>
    <cellStyle name="Comma 3 2 3 3 2 5" xfId="3434"/>
    <cellStyle name="Comma 3 2 3 3 2 5 2" xfId="11391"/>
    <cellStyle name="Comma 3 2 3 3 2 6" xfId="2857"/>
    <cellStyle name="Comma 3 2 3 3 2 7" xfId="10818"/>
    <cellStyle name="Comma 3 2 3 3 3" xfId="4480"/>
    <cellStyle name="Comma 3 2 3 3 3 2" xfId="11677"/>
    <cellStyle name="Comma 3 2 3 3 4" xfId="6752"/>
    <cellStyle name="Comma 3 2 3 3 4 2" xfId="12248"/>
    <cellStyle name="Comma 3 2 3 3 5" xfId="9024"/>
    <cellStyle name="Comma 3 2 3 3 5 2" xfId="12819"/>
    <cellStyle name="Comma 3 2 3 3 6" xfId="3149"/>
    <cellStyle name="Comma 3 2 3 3 6 2" xfId="11106"/>
    <cellStyle name="Comma 3 2 3 3 7" xfId="2577"/>
    <cellStyle name="Comma 3 2 3 3 8" xfId="10538"/>
    <cellStyle name="Comma 3 2 3 4" xfId="606"/>
    <cellStyle name="Comma 3 2 3 4 2" xfId="1741"/>
    <cellStyle name="Comma 3 2 3 4 2 2" xfId="5161"/>
    <cellStyle name="Comma 3 2 3 4 2 2 2" xfId="11848"/>
    <cellStyle name="Comma 3 2 3 4 2 3" xfId="7433"/>
    <cellStyle name="Comma 3 2 3 4 2 3 2" xfId="12419"/>
    <cellStyle name="Comma 3 2 3 4 2 4" xfId="9705"/>
    <cellStyle name="Comma 3 2 3 4 2 4 2" xfId="12990"/>
    <cellStyle name="Comma 3 2 3 4 2 5" xfId="3320"/>
    <cellStyle name="Comma 3 2 3 4 2 5 2" xfId="11277"/>
    <cellStyle name="Comma 3 2 3 4 2 6" xfId="2745"/>
    <cellStyle name="Comma 3 2 3 4 2 7" xfId="10706"/>
    <cellStyle name="Comma 3 2 3 4 3" xfId="4026"/>
    <cellStyle name="Comma 3 2 3 4 3 2" xfId="11563"/>
    <cellStyle name="Comma 3 2 3 4 4" xfId="6298"/>
    <cellStyle name="Comma 3 2 3 4 4 2" xfId="12134"/>
    <cellStyle name="Comma 3 2 3 4 5" xfId="8570"/>
    <cellStyle name="Comma 3 2 3 4 5 2" xfId="12705"/>
    <cellStyle name="Comma 3 2 3 4 6" xfId="3035"/>
    <cellStyle name="Comma 3 2 3 4 6 2" xfId="10992"/>
    <cellStyle name="Comma 3 2 3 4 7" xfId="2465"/>
    <cellStyle name="Comma 3 2 3 4 8" xfId="10426"/>
    <cellStyle name="Comma 3 2 3 5" xfId="1287"/>
    <cellStyle name="Comma 3 2 3 5 2" xfId="4707"/>
    <cellStyle name="Comma 3 2 3 5 2 2" xfId="11734"/>
    <cellStyle name="Comma 3 2 3 5 3" xfId="6979"/>
    <cellStyle name="Comma 3 2 3 5 3 2" xfId="12305"/>
    <cellStyle name="Comma 3 2 3 5 4" xfId="9251"/>
    <cellStyle name="Comma 3 2 3 5 4 2" xfId="12876"/>
    <cellStyle name="Comma 3 2 3 5 5" xfId="3206"/>
    <cellStyle name="Comma 3 2 3 5 5 2" xfId="11163"/>
    <cellStyle name="Comma 3 2 3 5 6" xfId="2633"/>
    <cellStyle name="Comma 3 2 3 5 7" xfId="10594"/>
    <cellStyle name="Comma 3 2 3 6" xfId="3572"/>
    <cellStyle name="Comma 3 2 3 6 2" xfId="11449"/>
    <cellStyle name="Comma 3 2 3 7" xfId="5844"/>
    <cellStyle name="Comma 3 2 3 7 2" xfId="12020"/>
    <cellStyle name="Comma 3 2 3 8" xfId="8116"/>
    <cellStyle name="Comma 3 2 3 8 2" xfId="12591"/>
    <cellStyle name="Comma 3 2 3 9" xfId="2918"/>
    <cellStyle name="Comma 3 2 3 9 2" xfId="10877"/>
    <cellStyle name="Comma 3 2 4" xfId="267"/>
    <cellStyle name="Comma 3 2 4 10" xfId="2381"/>
    <cellStyle name="Comma 3 2 4 11" xfId="10342"/>
    <cellStyle name="Comma 3 2 4 2" xfId="494"/>
    <cellStyle name="Comma 3 2 4 2 2" xfId="948"/>
    <cellStyle name="Comma 3 2 4 2 2 2" xfId="2083"/>
    <cellStyle name="Comma 3 2 4 2 2 2 2" xfId="5503"/>
    <cellStyle name="Comma 3 2 4 2 2 2 2 2" xfId="11934"/>
    <cellStyle name="Comma 3 2 4 2 2 2 3" xfId="7775"/>
    <cellStyle name="Comma 3 2 4 2 2 2 3 2" xfId="12505"/>
    <cellStyle name="Comma 3 2 4 2 2 2 4" xfId="10047"/>
    <cellStyle name="Comma 3 2 4 2 2 2 4 2" xfId="13076"/>
    <cellStyle name="Comma 3 2 4 2 2 2 5" xfId="3406"/>
    <cellStyle name="Comma 3 2 4 2 2 2 5 2" xfId="11363"/>
    <cellStyle name="Comma 3 2 4 2 2 2 6" xfId="2829"/>
    <cellStyle name="Comma 3 2 4 2 2 2 7" xfId="10790"/>
    <cellStyle name="Comma 3 2 4 2 2 3" xfId="4368"/>
    <cellStyle name="Comma 3 2 4 2 2 3 2" xfId="11649"/>
    <cellStyle name="Comma 3 2 4 2 2 4" xfId="6640"/>
    <cellStyle name="Comma 3 2 4 2 2 4 2" xfId="12220"/>
    <cellStyle name="Comma 3 2 4 2 2 5" xfId="8912"/>
    <cellStyle name="Comma 3 2 4 2 2 5 2" xfId="12791"/>
    <cellStyle name="Comma 3 2 4 2 2 6" xfId="3121"/>
    <cellStyle name="Comma 3 2 4 2 2 6 2" xfId="11078"/>
    <cellStyle name="Comma 3 2 4 2 2 7" xfId="2549"/>
    <cellStyle name="Comma 3 2 4 2 2 8" xfId="10510"/>
    <cellStyle name="Comma 3 2 4 2 3" xfId="1629"/>
    <cellStyle name="Comma 3 2 4 2 3 2" xfId="5049"/>
    <cellStyle name="Comma 3 2 4 2 3 2 2" xfId="11820"/>
    <cellStyle name="Comma 3 2 4 2 3 3" xfId="7321"/>
    <cellStyle name="Comma 3 2 4 2 3 3 2" xfId="12391"/>
    <cellStyle name="Comma 3 2 4 2 3 4" xfId="9593"/>
    <cellStyle name="Comma 3 2 4 2 3 4 2" xfId="12962"/>
    <cellStyle name="Comma 3 2 4 2 3 5" xfId="3292"/>
    <cellStyle name="Comma 3 2 4 2 3 5 2" xfId="11249"/>
    <cellStyle name="Comma 3 2 4 2 3 6" xfId="2717"/>
    <cellStyle name="Comma 3 2 4 2 3 7" xfId="10678"/>
    <cellStyle name="Comma 3 2 4 2 4" xfId="3914"/>
    <cellStyle name="Comma 3 2 4 2 4 2" xfId="11535"/>
    <cellStyle name="Comma 3 2 4 2 5" xfId="6186"/>
    <cellStyle name="Comma 3 2 4 2 5 2" xfId="12106"/>
    <cellStyle name="Comma 3 2 4 2 6" xfId="8458"/>
    <cellStyle name="Comma 3 2 4 2 6 2" xfId="12677"/>
    <cellStyle name="Comma 3 2 4 2 7" xfId="3007"/>
    <cellStyle name="Comma 3 2 4 2 7 2" xfId="10964"/>
    <cellStyle name="Comma 3 2 4 2 8" xfId="2437"/>
    <cellStyle name="Comma 3 2 4 2 9" xfId="10398"/>
    <cellStyle name="Comma 3 2 4 3" xfId="1175"/>
    <cellStyle name="Comma 3 2 4 3 2" xfId="2310"/>
    <cellStyle name="Comma 3 2 4 3 2 2" xfId="5730"/>
    <cellStyle name="Comma 3 2 4 3 2 2 2" xfId="11991"/>
    <cellStyle name="Comma 3 2 4 3 2 3" xfId="8002"/>
    <cellStyle name="Comma 3 2 4 3 2 3 2" xfId="12562"/>
    <cellStyle name="Comma 3 2 4 3 2 4" xfId="10274"/>
    <cellStyle name="Comma 3 2 4 3 2 4 2" xfId="13133"/>
    <cellStyle name="Comma 3 2 4 3 2 5" xfId="3463"/>
    <cellStyle name="Comma 3 2 4 3 2 5 2" xfId="11420"/>
    <cellStyle name="Comma 3 2 4 3 2 6" xfId="2885"/>
    <cellStyle name="Comma 3 2 4 3 2 7" xfId="10846"/>
    <cellStyle name="Comma 3 2 4 3 3" xfId="4595"/>
    <cellStyle name="Comma 3 2 4 3 3 2" xfId="11706"/>
    <cellStyle name="Comma 3 2 4 3 4" xfId="6867"/>
    <cellStyle name="Comma 3 2 4 3 4 2" xfId="12277"/>
    <cellStyle name="Comma 3 2 4 3 5" xfId="9139"/>
    <cellStyle name="Comma 3 2 4 3 5 2" xfId="12848"/>
    <cellStyle name="Comma 3 2 4 3 6" xfId="3178"/>
    <cellStyle name="Comma 3 2 4 3 6 2" xfId="11135"/>
    <cellStyle name="Comma 3 2 4 3 7" xfId="2605"/>
    <cellStyle name="Comma 3 2 4 3 8" xfId="10566"/>
    <cellStyle name="Comma 3 2 4 4" xfId="721"/>
    <cellStyle name="Comma 3 2 4 4 2" xfId="1856"/>
    <cellStyle name="Comma 3 2 4 4 2 2" xfId="5276"/>
    <cellStyle name="Comma 3 2 4 4 2 2 2" xfId="11877"/>
    <cellStyle name="Comma 3 2 4 4 2 3" xfId="7548"/>
    <cellStyle name="Comma 3 2 4 4 2 3 2" xfId="12448"/>
    <cellStyle name="Comma 3 2 4 4 2 4" xfId="9820"/>
    <cellStyle name="Comma 3 2 4 4 2 4 2" xfId="13019"/>
    <cellStyle name="Comma 3 2 4 4 2 5" xfId="3349"/>
    <cellStyle name="Comma 3 2 4 4 2 5 2" xfId="11306"/>
    <cellStyle name="Comma 3 2 4 4 2 6" xfId="2773"/>
    <cellStyle name="Comma 3 2 4 4 2 7" xfId="10734"/>
    <cellStyle name="Comma 3 2 4 4 3" xfId="4141"/>
    <cellStyle name="Comma 3 2 4 4 3 2" xfId="11592"/>
    <cellStyle name="Comma 3 2 4 4 4" xfId="6413"/>
    <cellStyle name="Comma 3 2 4 4 4 2" xfId="12163"/>
    <cellStyle name="Comma 3 2 4 4 5" xfId="8685"/>
    <cellStyle name="Comma 3 2 4 4 5 2" xfId="12734"/>
    <cellStyle name="Comma 3 2 4 4 6" xfId="3064"/>
    <cellStyle name="Comma 3 2 4 4 6 2" xfId="11021"/>
    <cellStyle name="Comma 3 2 4 4 7" xfId="2493"/>
    <cellStyle name="Comma 3 2 4 4 8" xfId="10454"/>
    <cellStyle name="Comma 3 2 4 5" xfId="1402"/>
    <cellStyle name="Comma 3 2 4 5 2" xfId="4822"/>
    <cellStyle name="Comma 3 2 4 5 2 2" xfId="11763"/>
    <cellStyle name="Comma 3 2 4 5 3" xfId="7094"/>
    <cellStyle name="Comma 3 2 4 5 3 2" xfId="12334"/>
    <cellStyle name="Comma 3 2 4 5 4" xfId="9366"/>
    <cellStyle name="Comma 3 2 4 5 4 2" xfId="12905"/>
    <cellStyle name="Comma 3 2 4 5 5" xfId="3235"/>
    <cellStyle name="Comma 3 2 4 5 5 2" xfId="11192"/>
    <cellStyle name="Comma 3 2 4 5 6" xfId="2661"/>
    <cellStyle name="Comma 3 2 4 5 7" xfId="10622"/>
    <cellStyle name="Comma 3 2 4 6" xfId="3687"/>
    <cellStyle name="Comma 3 2 4 6 2" xfId="11478"/>
    <cellStyle name="Comma 3 2 4 7" xfId="5959"/>
    <cellStyle name="Comma 3 2 4 7 2" xfId="12049"/>
    <cellStyle name="Comma 3 2 4 8" xfId="8231"/>
    <cellStyle name="Comma 3 2 4 8 2" xfId="12620"/>
    <cellStyle name="Comma 3 2 4 9" xfId="2950"/>
    <cellStyle name="Comma 3 2 4 9 2" xfId="10907"/>
    <cellStyle name="Comma 3 2 5" xfId="323"/>
    <cellStyle name="Comma 3 2 5 2" xfId="777"/>
    <cellStyle name="Comma 3 2 5 2 2" xfId="1912"/>
    <cellStyle name="Comma 3 2 5 2 2 2" xfId="5332"/>
    <cellStyle name="Comma 3 2 5 2 2 2 2" xfId="11891"/>
    <cellStyle name="Comma 3 2 5 2 2 3" xfId="7604"/>
    <cellStyle name="Comma 3 2 5 2 2 3 2" xfId="12462"/>
    <cellStyle name="Comma 3 2 5 2 2 4" xfId="9876"/>
    <cellStyle name="Comma 3 2 5 2 2 4 2" xfId="13033"/>
    <cellStyle name="Comma 3 2 5 2 2 5" xfId="3363"/>
    <cellStyle name="Comma 3 2 5 2 2 5 2" xfId="11320"/>
    <cellStyle name="Comma 3 2 5 2 2 6" xfId="2787"/>
    <cellStyle name="Comma 3 2 5 2 2 7" xfId="10748"/>
    <cellStyle name="Comma 3 2 5 2 3" xfId="4197"/>
    <cellStyle name="Comma 3 2 5 2 3 2" xfId="11606"/>
    <cellStyle name="Comma 3 2 5 2 4" xfId="6469"/>
    <cellStyle name="Comma 3 2 5 2 4 2" xfId="12177"/>
    <cellStyle name="Comma 3 2 5 2 5" xfId="8741"/>
    <cellStyle name="Comma 3 2 5 2 5 2" xfId="12748"/>
    <cellStyle name="Comma 3 2 5 2 6" xfId="3078"/>
    <cellStyle name="Comma 3 2 5 2 6 2" xfId="11035"/>
    <cellStyle name="Comma 3 2 5 2 7" xfId="2507"/>
    <cellStyle name="Comma 3 2 5 2 8" xfId="10468"/>
    <cellStyle name="Comma 3 2 5 3" xfId="1458"/>
    <cellStyle name="Comma 3 2 5 3 2" xfId="4878"/>
    <cellStyle name="Comma 3 2 5 3 2 2" xfId="11777"/>
    <cellStyle name="Comma 3 2 5 3 3" xfId="7150"/>
    <cellStyle name="Comma 3 2 5 3 3 2" xfId="12348"/>
    <cellStyle name="Comma 3 2 5 3 4" xfId="9422"/>
    <cellStyle name="Comma 3 2 5 3 4 2" xfId="12919"/>
    <cellStyle name="Comma 3 2 5 3 5" xfId="3249"/>
    <cellStyle name="Comma 3 2 5 3 5 2" xfId="11206"/>
    <cellStyle name="Comma 3 2 5 3 6" xfId="2675"/>
    <cellStyle name="Comma 3 2 5 3 7" xfId="10636"/>
    <cellStyle name="Comma 3 2 5 4" xfId="3743"/>
    <cellStyle name="Comma 3 2 5 4 2" xfId="11492"/>
    <cellStyle name="Comma 3 2 5 5" xfId="6015"/>
    <cellStyle name="Comma 3 2 5 5 2" xfId="12063"/>
    <cellStyle name="Comma 3 2 5 6" xfId="8287"/>
    <cellStyle name="Comma 3 2 5 6 2" xfId="12634"/>
    <cellStyle name="Comma 3 2 5 7" xfId="2964"/>
    <cellStyle name="Comma 3 2 5 7 2" xfId="10921"/>
    <cellStyle name="Comma 3 2 5 8" xfId="2395"/>
    <cellStyle name="Comma 3 2 5 9" xfId="10356"/>
    <cellStyle name="Comma 3 2 6" xfId="1004"/>
    <cellStyle name="Comma 3 2 6 2" xfId="2139"/>
    <cellStyle name="Comma 3 2 6 2 2" xfId="5559"/>
    <cellStyle name="Comma 3 2 6 2 2 2" xfId="11948"/>
    <cellStyle name="Comma 3 2 6 2 3" xfId="7831"/>
    <cellStyle name="Comma 3 2 6 2 3 2" xfId="12519"/>
    <cellStyle name="Comma 3 2 6 2 4" xfId="10103"/>
    <cellStyle name="Comma 3 2 6 2 4 2" xfId="13090"/>
    <cellStyle name="Comma 3 2 6 2 5" xfId="3420"/>
    <cellStyle name="Comma 3 2 6 2 5 2" xfId="11377"/>
    <cellStyle name="Comma 3 2 6 2 6" xfId="2843"/>
    <cellStyle name="Comma 3 2 6 2 7" xfId="10804"/>
    <cellStyle name="Comma 3 2 6 3" xfId="4424"/>
    <cellStyle name="Comma 3 2 6 3 2" xfId="11663"/>
    <cellStyle name="Comma 3 2 6 4" xfId="6696"/>
    <cellStyle name="Comma 3 2 6 4 2" xfId="12234"/>
    <cellStyle name="Comma 3 2 6 5" xfId="8968"/>
    <cellStyle name="Comma 3 2 6 5 2" xfId="12805"/>
    <cellStyle name="Comma 3 2 6 6" xfId="3135"/>
    <cellStyle name="Comma 3 2 6 6 2" xfId="11092"/>
    <cellStyle name="Comma 3 2 6 7" xfId="2563"/>
    <cellStyle name="Comma 3 2 6 8" xfId="10524"/>
    <cellStyle name="Comma 3 2 7" xfId="550"/>
    <cellStyle name="Comma 3 2 7 2" xfId="1685"/>
    <cellStyle name="Comma 3 2 7 2 2" xfId="5105"/>
    <cellStyle name="Comma 3 2 7 2 2 2" xfId="11834"/>
    <cellStyle name="Comma 3 2 7 2 3" xfId="7377"/>
    <cellStyle name="Comma 3 2 7 2 3 2" xfId="12405"/>
    <cellStyle name="Comma 3 2 7 2 4" xfId="9649"/>
    <cellStyle name="Comma 3 2 7 2 4 2" xfId="12976"/>
    <cellStyle name="Comma 3 2 7 2 5" xfId="3306"/>
    <cellStyle name="Comma 3 2 7 2 5 2" xfId="11263"/>
    <cellStyle name="Comma 3 2 7 2 6" xfId="2731"/>
    <cellStyle name="Comma 3 2 7 2 7" xfId="10692"/>
    <cellStyle name="Comma 3 2 7 3" xfId="3970"/>
    <cellStyle name="Comma 3 2 7 3 2" xfId="11549"/>
    <cellStyle name="Comma 3 2 7 4" xfId="6242"/>
    <cellStyle name="Comma 3 2 7 4 2" xfId="12120"/>
    <cellStyle name="Comma 3 2 7 5" xfId="8514"/>
    <cellStyle name="Comma 3 2 7 5 2" xfId="12691"/>
    <cellStyle name="Comma 3 2 7 6" xfId="3021"/>
    <cellStyle name="Comma 3 2 7 6 2" xfId="10978"/>
    <cellStyle name="Comma 3 2 7 7" xfId="2451"/>
    <cellStyle name="Comma 3 2 7 8" xfId="10412"/>
    <cellStyle name="Comma 3 2 8" xfId="1231"/>
    <cellStyle name="Comma 3 2 8 2" xfId="4651"/>
    <cellStyle name="Comma 3 2 8 2 2" xfId="11720"/>
    <cellStyle name="Comma 3 2 8 3" xfId="6923"/>
    <cellStyle name="Comma 3 2 8 3 2" xfId="12291"/>
    <cellStyle name="Comma 3 2 8 4" xfId="9195"/>
    <cellStyle name="Comma 3 2 8 4 2" xfId="12862"/>
    <cellStyle name="Comma 3 2 8 5" xfId="3192"/>
    <cellStyle name="Comma 3 2 8 5 2" xfId="11149"/>
    <cellStyle name="Comma 3 2 8 6" xfId="2619"/>
    <cellStyle name="Comma 3 2 8 7" xfId="10580"/>
    <cellStyle name="Comma 3 2 9" xfId="85"/>
    <cellStyle name="Comma 3 2 9 2" xfId="3516"/>
    <cellStyle name="Comma 3 2 9 3" xfId="11435"/>
    <cellStyle name="Comma 3 3" xfId="169"/>
    <cellStyle name="Comma 3 3 10" xfId="2359"/>
    <cellStyle name="Comma 3 3 11" xfId="10320"/>
    <cellStyle name="Comma 3 3 2" xfId="407"/>
    <cellStyle name="Comma 3 3 2 2" xfId="861"/>
    <cellStyle name="Comma 3 3 2 2 2" xfId="1996"/>
    <cellStyle name="Comma 3 3 2 2 2 2" xfId="5416"/>
    <cellStyle name="Comma 3 3 2 2 2 2 2" xfId="11912"/>
    <cellStyle name="Comma 3 3 2 2 2 3" xfId="7688"/>
    <cellStyle name="Comma 3 3 2 2 2 3 2" xfId="12483"/>
    <cellStyle name="Comma 3 3 2 2 2 4" xfId="9960"/>
    <cellStyle name="Comma 3 3 2 2 2 4 2" xfId="13054"/>
    <cellStyle name="Comma 3 3 2 2 2 5" xfId="3384"/>
    <cellStyle name="Comma 3 3 2 2 2 5 2" xfId="11341"/>
    <cellStyle name="Comma 3 3 2 2 2 6" xfId="2808"/>
    <cellStyle name="Comma 3 3 2 2 2 7" xfId="10769"/>
    <cellStyle name="Comma 3 3 2 2 3" xfId="4281"/>
    <cellStyle name="Comma 3 3 2 2 3 2" xfId="11627"/>
    <cellStyle name="Comma 3 3 2 2 4" xfId="6553"/>
    <cellStyle name="Comma 3 3 2 2 4 2" xfId="12198"/>
    <cellStyle name="Comma 3 3 2 2 5" xfId="8825"/>
    <cellStyle name="Comma 3 3 2 2 5 2" xfId="12769"/>
    <cellStyle name="Comma 3 3 2 2 6" xfId="3099"/>
    <cellStyle name="Comma 3 3 2 2 6 2" xfId="11056"/>
    <cellStyle name="Comma 3 3 2 2 7" xfId="2528"/>
    <cellStyle name="Comma 3 3 2 2 8" xfId="10489"/>
    <cellStyle name="Comma 3 3 2 3" xfId="1542"/>
    <cellStyle name="Comma 3 3 2 3 2" xfId="4962"/>
    <cellStyle name="Comma 3 3 2 3 2 2" xfId="11798"/>
    <cellStyle name="Comma 3 3 2 3 3" xfId="7234"/>
    <cellStyle name="Comma 3 3 2 3 3 2" xfId="12369"/>
    <cellStyle name="Comma 3 3 2 3 4" xfId="9506"/>
    <cellStyle name="Comma 3 3 2 3 4 2" xfId="12940"/>
    <cellStyle name="Comma 3 3 2 3 5" xfId="3270"/>
    <cellStyle name="Comma 3 3 2 3 5 2" xfId="11227"/>
    <cellStyle name="Comma 3 3 2 3 6" xfId="2696"/>
    <cellStyle name="Comma 3 3 2 3 7" xfId="10657"/>
    <cellStyle name="Comma 3 3 2 4" xfId="3827"/>
    <cellStyle name="Comma 3 3 2 4 2" xfId="11513"/>
    <cellStyle name="Comma 3 3 2 5" xfId="6099"/>
    <cellStyle name="Comma 3 3 2 5 2" xfId="12084"/>
    <cellStyle name="Comma 3 3 2 6" xfId="8371"/>
    <cellStyle name="Comma 3 3 2 6 2" xfId="12655"/>
    <cellStyle name="Comma 3 3 2 7" xfId="2985"/>
    <cellStyle name="Comma 3 3 2 7 2" xfId="10942"/>
    <cellStyle name="Comma 3 3 2 8" xfId="2416"/>
    <cellStyle name="Comma 3 3 2 9" xfId="10377"/>
    <cellStyle name="Comma 3 3 3" xfId="1088"/>
    <cellStyle name="Comma 3 3 3 2" xfId="2223"/>
    <cellStyle name="Comma 3 3 3 2 2" xfId="5643"/>
    <cellStyle name="Comma 3 3 3 2 2 2" xfId="11969"/>
    <cellStyle name="Comma 3 3 3 2 3" xfId="7915"/>
    <cellStyle name="Comma 3 3 3 2 3 2" xfId="12540"/>
    <cellStyle name="Comma 3 3 3 2 4" xfId="10187"/>
    <cellStyle name="Comma 3 3 3 2 4 2" xfId="13111"/>
    <cellStyle name="Comma 3 3 3 2 5" xfId="3441"/>
    <cellStyle name="Comma 3 3 3 2 5 2" xfId="11398"/>
    <cellStyle name="Comma 3 3 3 2 6" xfId="2864"/>
    <cellStyle name="Comma 3 3 3 2 7" xfId="10825"/>
    <cellStyle name="Comma 3 3 3 3" xfId="4508"/>
    <cellStyle name="Comma 3 3 3 3 2" xfId="11684"/>
    <cellStyle name="Comma 3 3 3 4" xfId="6780"/>
    <cellStyle name="Comma 3 3 3 4 2" xfId="12255"/>
    <cellStyle name="Comma 3 3 3 5" xfId="9052"/>
    <cellStyle name="Comma 3 3 3 5 2" xfId="12826"/>
    <cellStyle name="Comma 3 3 3 6" xfId="3156"/>
    <cellStyle name="Comma 3 3 3 6 2" xfId="11113"/>
    <cellStyle name="Comma 3 3 3 7" xfId="2584"/>
    <cellStyle name="Comma 3 3 3 8" xfId="10545"/>
    <cellStyle name="Comma 3 3 4" xfId="634"/>
    <cellStyle name="Comma 3 3 4 2" xfId="1769"/>
    <cellStyle name="Comma 3 3 4 2 2" xfId="5189"/>
    <cellStyle name="Comma 3 3 4 2 2 2" xfId="11855"/>
    <cellStyle name="Comma 3 3 4 2 3" xfId="7461"/>
    <cellStyle name="Comma 3 3 4 2 3 2" xfId="12426"/>
    <cellStyle name="Comma 3 3 4 2 4" xfId="9733"/>
    <cellStyle name="Comma 3 3 4 2 4 2" xfId="12997"/>
    <cellStyle name="Comma 3 3 4 2 5" xfId="3327"/>
    <cellStyle name="Comma 3 3 4 2 5 2" xfId="11284"/>
    <cellStyle name="Comma 3 3 4 2 6" xfId="2752"/>
    <cellStyle name="Comma 3 3 4 2 7" xfId="10713"/>
    <cellStyle name="Comma 3 3 4 3" xfId="4054"/>
    <cellStyle name="Comma 3 3 4 3 2" xfId="11570"/>
    <cellStyle name="Comma 3 3 4 4" xfId="6326"/>
    <cellStyle name="Comma 3 3 4 4 2" xfId="12141"/>
    <cellStyle name="Comma 3 3 4 5" xfId="8598"/>
    <cellStyle name="Comma 3 3 4 5 2" xfId="12712"/>
    <cellStyle name="Comma 3 3 4 6" xfId="3042"/>
    <cellStyle name="Comma 3 3 4 6 2" xfId="10999"/>
    <cellStyle name="Comma 3 3 4 7" xfId="2472"/>
    <cellStyle name="Comma 3 3 4 8" xfId="10433"/>
    <cellStyle name="Comma 3 3 5" xfId="1315"/>
    <cellStyle name="Comma 3 3 5 2" xfId="4735"/>
    <cellStyle name="Comma 3 3 5 2 2" xfId="11741"/>
    <cellStyle name="Comma 3 3 5 3" xfId="7007"/>
    <cellStyle name="Comma 3 3 5 3 2" xfId="12312"/>
    <cellStyle name="Comma 3 3 5 4" xfId="9279"/>
    <cellStyle name="Comma 3 3 5 4 2" xfId="12883"/>
    <cellStyle name="Comma 3 3 5 5" xfId="3213"/>
    <cellStyle name="Comma 3 3 5 5 2" xfId="11170"/>
    <cellStyle name="Comma 3 3 5 6" xfId="2640"/>
    <cellStyle name="Comma 3 3 5 7" xfId="10601"/>
    <cellStyle name="Comma 3 3 6" xfId="3600"/>
    <cellStyle name="Comma 3 3 6 2" xfId="11456"/>
    <cellStyle name="Comma 3 3 7" xfId="5872"/>
    <cellStyle name="Comma 3 3 7 2" xfId="12027"/>
    <cellStyle name="Comma 3 3 8" xfId="8144"/>
    <cellStyle name="Comma 3 3 8 2" xfId="12598"/>
    <cellStyle name="Comma 3 3 9" xfId="2925"/>
    <cellStyle name="Comma 3 3 9 2" xfId="10884"/>
    <cellStyle name="Comma 3 4" xfId="113"/>
    <cellStyle name="Comma 3 4 10" xfId="2345"/>
    <cellStyle name="Comma 3 4 11" xfId="10306"/>
    <cellStyle name="Comma 3 4 2" xfId="351"/>
    <cellStyle name="Comma 3 4 2 2" xfId="805"/>
    <cellStyle name="Comma 3 4 2 2 2" xfId="1940"/>
    <cellStyle name="Comma 3 4 2 2 2 2" xfId="5360"/>
    <cellStyle name="Comma 3 4 2 2 2 2 2" xfId="11898"/>
    <cellStyle name="Comma 3 4 2 2 2 3" xfId="7632"/>
    <cellStyle name="Comma 3 4 2 2 2 3 2" xfId="12469"/>
    <cellStyle name="Comma 3 4 2 2 2 4" xfId="9904"/>
    <cellStyle name="Comma 3 4 2 2 2 4 2" xfId="13040"/>
    <cellStyle name="Comma 3 4 2 2 2 5" xfId="3370"/>
    <cellStyle name="Comma 3 4 2 2 2 5 2" xfId="11327"/>
    <cellStyle name="Comma 3 4 2 2 2 6" xfId="2794"/>
    <cellStyle name="Comma 3 4 2 2 2 7" xfId="10755"/>
    <cellStyle name="Comma 3 4 2 2 3" xfId="4225"/>
    <cellStyle name="Comma 3 4 2 2 3 2" xfId="11613"/>
    <cellStyle name="Comma 3 4 2 2 4" xfId="6497"/>
    <cellStyle name="Comma 3 4 2 2 4 2" xfId="12184"/>
    <cellStyle name="Comma 3 4 2 2 5" xfId="8769"/>
    <cellStyle name="Comma 3 4 2 2 5 2" xfId="12755"/>
    <cellStyle name="Comma 3 4 2 2 6" xfId="3085"/>
    <cellStyle name="Comma 3 4 2 2 6 2" xfId="11042"/>
    <cellStyle name="Comma 3 4 2 2 7" xfId="2514"/>
    <cellStyle name="Comma 3 4 2 2 8" xfId="10475"/>
    <cellStyle name="Comma 3 4 2 3" xfId="1486"/>
    <cellStyle name="Comma 3 4 2 3 2" xfId="4906"/>
    <cellStyle name="Comma 3 4 2 3 2 2" xfId="11784"/>
    <cellStyle name="Comma 3 4 2 3 3" xfId="7178"/>
    <cellStyle name="Comma 3 4 2 3 3 2" xfId="12355"/>
    <cellStyle name="Comma 3 4 2 3 4" xfId="9450"/>
    <cellStyle name="Comma 3 4 2 3 4 2" xfId="12926"/>
    <cellStyle name="Comma 3 4 2 3 5" xfId="3256"/>
    <cellStyle name="Comma 3 4 2 3 5 2" xfId="11213"/>
    <cellStyle name="Comma 3 4 2 3 6" xfId="2682"/>
    <cellStyle name="Comma 3 4 2 3 7" xfId="10643"/>
    <cellStyle name="Comma 3 4 2 4" xfId="3771"/>
    <cellStyle name="Comma 3 4 2 4 2" xfId="11499"/>
    <cellStyle name="Comma 3 4 2 5" xfId="6043"/>
    <cellStyle name="Comma 3 4 2 5 2" xfId="12070"/>
    <cellStyle name="Comma 3 4 2 6" xfId="8315"/>
    <cellStyle name="Comma 3 4 2 6 2" xfId="12641"/>
    <cellStyle name="Comma 3 4 2 7" xfId="2971"/>
    <cellStyle name="Comma 3 4 2 7 2" xfId="10928"/>
    <cellStyle name="Comma 3 4 2 8" xfId="2402"/>
    <cellStyle name="Comma 3 4 2 9" xfId="10363"/>
    <cellStyle name="Comma 3 4 3" xfId="1032"/>
    <cellStyle name="Comma 3 4 3 2" xfId="2167"/>
    <cellStyle name="Comma 3 4 3 2 2" xfId="5587"/>
    <cellStyle name="Comma 3 4 3 2 2 2" xfId="11955"/>
    <cellStyle name="Comma 3 4 3 2 3" xfId="7859"/>
    <cellStyle name="Comma 3 4 3 2 3 2" xfId="12526"/>
    <cellStyle name="Comma 3 4 3 2 4" xfId="10131"/>
    <cellStyle name="Comma 3 4 3 2 4 2" xfId="13097"/>
    <cellStyle name="Comma 3 4 3 2 5" xfId="3427"/>
    <cellStyle name="Comma 3 4 3 2 5 2" xfId="11384"/>
    <cellStyle name="Comma 3 4 3 2 6" xfId="2850"/>
    <cellStyle name="Comma 3 4 3 2 7" xfId="10811"/>
    <cellStyle name="Comma 3 4 3 3" xfId="4452"/>
    <cellStyle name="Comma 3 4 3 3 2" xfId="11670"/>
    <cellStyle name="Comma 3 4 3 4" xfId="6724"/>
    <cellStyle name="Comma 3 4 3 4 2" xfId="12241"/>
    <cellStyle name="Comma 3 4 3 5" xfId="8996"/>
    <cellStyle name="Comma 3 4 3 5 2" xfId="12812"/>
    <cellStyle name="Comma 3 4 3 6" xfId="3142"/>
    <cellStyle name="Comma 3 4 3 6 2" xfId="11099"/>
    <cellStyle name="Comma 3 4 3 7" xfId="2570"/>
    <cellStyle name="Comma 3 4 3 8" xfId="10531"/>
    <cellStyle name="Comma 3 4 4" xfId="578"/>
    <cellStyle name="Comma 3 4 4 2" xfId="1713"/>
    <cellStyle name="Comma 3 4 4 2 2" xfId="5133"/>
    <cellStyle name="Comma 3 4 4 2 2 2" xfId="11841"/>
    <cellStyle name="Comma 3 4 4 2 3" xfId="7405"/>
    <cellStyle name="Comma 3 4 4 2 3 2" xfId="12412"/>
    <cellStyle name="Comma 3 4 4 2 4" xfId="9677"/>
    <cellStyle name="Comma 3 4 4 2 4 2" xfId="12983"/>
    <cellStyle name="Comma 3 4 4 2 5" xfId="3313"/>
    <cellStyle name="Comma 3 4 4 2 5 2" xfId="11270"/>
    <cellStyle name="Comma 3 4 4 2 6" xfId="2738"/>
    <cellStyle name="Comma 3 4 4 2 7" xfId="10699"/>
    <cellStyle name="Comma 3 4 4 3" xfId="3998"/>
    <cellStyle name="Comma 3 4 4 3 2" xfId="11556"/>
    <cellStyle name="Comma 3 4 4 4" xfId="6270"/>
    <cellStyle name="Comma 3 4 4 4 2" xfId="12127"/>
    <cellStyle name="Comma 3 4 4 5" xfId="8542"/>
    <cellStyle name="Comma 3 4 4 5 2" xfId="12698"/>
    <cellStyle name="Comma 3 4 4 6" xfId="3028"/>
    <cellStyle name="Comma 3 4 4 6 2" xfId="10985"/>
    <cellStyle name="Comma 3 4 4 7" xfId="2458"/>
    <cellStyle name="Comma 3 4 4 8" xfId="10419"/>
    <cellStyle name="Comma 3 4 5" xfId="1259"/>
    <cellStyle name="Comma 3 4 5 2" xfId="4679"/>
    <cellStyle name="Comma 3 4 5 2 2" xfId="11727"/>
    <cellStyle name="Comma 3 4 5 3" xfId="6951"/>
    <cellStyle name="Comma 3 4 5 3 2" xfId="12298"/>
    <cellStyle name="Comma 3 4 5 4" xfId="9223"/>
    <cellStyle name="Comma 3 4 5 4 2" xfId="12869"/>
    <cellStyle name="Comma 3 4 5 5" xfId="3199"/>
    <cellStyle name="Comma 3 4 5 5 2" xfId="11156"/>
    <cellStyle name="Comma 3 4 5 6" xfId="2626"/>
    <cellStyle name="Comma 3 4 5 7" xfId="10587"/>
    <cellStyle name="Comma 3 4 6" xfId="3544"/>
    <cellStyle name="Comma 3 4 6 2" xfId="11442"/>
    <cellStyle name="Comma 3 4 7" xfId="5816"/>
    <cellStyle name="Comma 3 4 7 2" xfId="12013"/>
    <cellStyle name="Comma 3 4 8" xfId="8088"/>
    <cellStyle name="Comma 3 4 8 2" xfId="12584"/>
    <cellStyle name="Comma 3 4 9" xfId="2911"/>
    <cellStyle name="Comma 3 4 9 2" xfId="10870"/>
    <cellStyle name="Comma 3 5" xfId="239"/>
    <cellStyle name="Comma 3 5 10" xfId="2374"/>
    <cellStyle name="Comma 3 5 11" xfId="10335"/>
    <cellStyle name="Comma 3 5 2" xfId="466"/>
    <cellStyle name="Comma 3 5 2 2" xfId="920"/>
    <cellStyle name="Comma 3 5 2 2 2" xfId="2055"/>
    <cellStyle name="Comma 3 5 2 2 2 2" xfId="5475"/>
    <cellStyle name="Comma 3 5 2 2 2 2 2" xfId="11927"/>
    <cellStyle name="Comma 3 5 2 2 2 3" xfId="7747"/>
    <cellStyle name="Comma 3 5 2 2 2 3 2" xfId="12498"/>
    <cellStyle name="Comma 3 5 2 2 2 4" xfId="10019"/>
    <cellStyle name="Comma 3 5 2 2 2 4 2" xfId="13069"/>
    <cellStyle name="Comma 3 5 2 2 2 5" xfId="3399"/>
    <cellStyle name="Comma 3 5 2 2 2 5 2" xfId="11356"/>
    <cellStyle name="Comma 3 5 2 2 2 6" xfId="2822"/>
    <cellStyle name="Comma 3 5 2 2 2 7" xfId="10783"/>
    <cellStyle name="Comma 3 5 2 2 3" xfId="4340"/>
    <cellStyle name="Comma 3 5 2 2 3 2" xfId="11642"/>
    <cellStyle name="Comma 3 5 2 2 4" xfId="6612"/>
    <cellStyle name="Comma 3 5 2 2 4 2" xfId="12213"/>
    <cellStyle name="Comma 3 5 2 2 5" xfId="8884"/>
    <cellStyle name="Comma 3 5 2 2 5 2" xfId="12784"/>
    <cellStyle name="Comma 3 5 2 2 6" xfId="3114"/>
    <cellStyle name="Comma 3 5 2 2 6 2" xfId="11071"/>
    <cellStyle name="Comma 3 5 2 2 7" xfId="2542"/>
    <cellStyle name="Comma 3 5 2 2 8" xfId="10503"/>
    <cellStyle name="Comma 3 5 2 3" xfId="1601"/>
    <cellStyle name="Comma 3 5 2 3 2" xfId="5021"/>
    <cellStyle name="Comma 3 5 2 3 2 2" xfId="11813"/>
    <cellStyle name="Comma 3 5 2 3 3" xfId="7293"/>
    <cellStyle name="Comma 3 5 2 3 3 2" xfId="12384"/>
    <cellStyle name="Comma 3 5 2 3 4" xfId="9565"/>
    <cellStyle name="Comma 3 5 2 3 4 2" xfId="12955"/>
    <cellStyle name="Comma 3 5 2 3 5" xfId="3285"/>
    <cellStyle name="Comma 3 5 2 3 5 2" xfId="11242"/>
    <cellStyle name="Comma 3 5 2 3 6" xfId="2710"/>
    <cellStyle name="Comma 3 5 2 3 7" xfId="10671"/>
    <cellStyle name="Comma 3 5 2 4" xfId="3886"/>
    <cellStyle name="Comma 3 5 2 4 2" xfId="11528"/>
    <cellStyle name="Comma 3 5 2 5" xfId="6158"/>
    <cellStyle name="Comma 3 5 2 5 2" xfId="12099"/>
    <cellStyle name="Comma 3 5 2 6" xfId="8430"/>
    <cellStyle name="Comma 3 5 2 6 2" xfId="12670"/>
    <cellStyle name="Comma 3 5 2 7" xfId="3000"/>
    <cellStyle name="Comma 3 5 2 7 2" xfId="10957"/>
    <cellStyle name="Comma 3 5 2 8" xfId="2430"/>
    <cellStyle name="Comma 3 5 2 9" xfId="10391"/>
    <cellStyle name="Comma 3 5 3" xfId="1147"/>
    <cellStyle name="Comma 3 5 3 2" xfId="2282"/>
    <cellStyle name="Comma 3 5 3 2 2" xfId="5702"/>
    <cellStyle name="Comma 3 5 3 2 2 2" xfId="11984"/>
    <cellStyle name="Comma 3 5 3 2 3" xfId="7974"/>
    <cellStyle name="Comma 3 5 3 2 3 2" xfId="12555"/>
    <cellStyle name="Comma 3 5 3 2 4" xfId="10246"/>
    <cellStyle name="Comma 3 5 3 2 4 2" xfId="13126"/>
    <cellStyle name="Comma 3 5 3 2 5" xfId="3456"/>
    <cellStyle name="Comma 3 5 3 2 5 2" xfId="11413"/>
    <cellStyle name="Comma 3 5 3 2 6" xfId="2878"/>
    <cellStyle name="Comma 3 5 3 2 7" xfId="10839"/>
    <cellStyle name="Comma 3 5 3 3" xfId="4567"/>
    <cellStyle name="Comma 3 5 3 3 2" xfId="11699"/>
    <cellStyle name="Comma 3 5 3 4" xfId="6839"/>
    <cellStyle name="Comma 3 5 3 4 2" xfId="12270"/>
    <cellStyle name="Comma 3 5 3 5" xfId="9111"/>
    <cellStyle name="Comma 3 5 3 5 2" xfId="12841"/>
    <cellStyle name="Comma 3 5 3 6" xfId="3171"/>
    <cellStyle name="Comma 3 5 3 6 2" xfId="11128"/>
    <cellStyle name="Comma 3 5 3 7" xfId="2598"/>
    <cellStyle name="Comma 3 5 3 8" xfId="10559"/>
    <cellStyle name="Comma 3 5 4" xfId="693"/>
    <cellStyle name="Comma 3 5 4 2" xfId="1828"/>
    <cellStyle name="Comma 3 5 4 2 2" xfId="5248"/>
    <cellStyle name="Comma 3 5 4 2 2 2" xfId="11870"/>
    <cellStyle name="Comma 3 5 4 2 3" xfId="7520"/>
    <cellStyle name="Comma 3 5 4 2 3 2" xfId="12441"/>
    <cellStyle name="Comma 3 5 4 2 4" xfId="9792"/>
    <cellStyle name="Comma 3 5 4 2 4 2" xfId="13012"/>
    <cellStyle name="Comma 3 5 4 2 5" xfId="3342"/>
    <cellStyle name="Comma 3 5 4 2 5 2" xfId="11299"/>
    <cellStyle name="Comma 3 5 4 2 6" xfId="2766"/>
    <cellStyle name="Comma 3 5 4 2 7" xfId="10727"/>
    <cellStyle name="Comma 3 5 4 3" xfId="4113"/>
    <cellStyle name="Comma 3 5 4 3 2" xfId="11585"/>
    <cellStyle name="Comma 3 5 4 4" xfId="6385"/>
    <cellStyle name="Comma 3 5 4 4 2" xfId="12156"/>
    <cellStyle name="Comma 3 5 4 5" xfId="8657"/>
    <cellStyle name="Comma 3 5 4 5 2" xfId="12727"/>
    <cellStyle name="Comma 3 5 4 6" xfId="3057"/>
    <cellStyle name="Comma 3 5 4 6 2" xfId="11014"/>
    <cellStyle name="Comma 3 5 4 7" xfId="2486"/>
    <cellStyle name="Comma 3 5 4 8" xfId="10447"/>
    <cellStyle name="Comma 3 5 5" xfId="1374"/>
    <cellStyle name="Comma 3 5 5 2" xfId="4794"/>
    <cellStyle name="Comma 3 5 5 2 2" xfId="11756"/>
    <cellStyle name="Comma 3 5 5 3" xfId="7066"/>
    <cellStyle name="Comma 3 5 5 3 2" xfId="12327"/>
    <cellStyle name="Comma 3 5 5 4" xfId="9338"/>
    <cellStyle name="Comma 3 5 5 4 2" xfId="12898"/>
    <cellStyle name="Comma 3 5 5 5" xfId="3228"/>
    <cellStyle name="Comma 3 5 5 5 2" xfId="11185"/>
    <cellStyle name="Comma 3 5 5 6" xfId="2654"/>
    <cellStyle name="Comma 3 5 5 7" xfId="10615"/>
    <cellStyle name="Comma 3 5 6" xfId="3659"/>
    <cellStyle name="Comma 3 5 6 2" xfId="11471"/>
    <cellStyle name="Comma 3 5 7" xfId="5931"/>
    <cellStyle name="Comma 3 5 7 2" xfId="12042"/>
    <cellStyle name="Comma 3 5 8" xfId="8203"/>
    <cellStyle name="Comma 3 5 8 2" xfId="12613"/>
    <cellStyle name="Comma 3 5 9" xfId="2943"/>
    <cellStyle name="Comma 3 5 9 2" xfId="10900"/>
    <cellStyle name="Comma 3 6" xfId="295"/>
    <cellStyle name="Comma 3 6 2" xfId="749"/>
    <cellStyle name="Comma 3 6 2 2" xfId="1884"/>
    <cellStyle name="Comma 3 6 2 2 2" xfId="5304"/>
    <cellStyle name="Comma 3 6 2 2 2 2" xfId="11884"/>
    <cellStyle name="Comma 3 6 2 2 3" xfId="7576"/>
    <cellStyle name="Comma 3 6 2 2 3 2" xfId="12455"/>
    <cellStyle name="Comma 3 6 2 2 4" xfId="9848"/>
    <cellStyle name="Comma 3 6 2 2 4 2" xfId="13026"/>
    <cellStyle name="Comma 3 6 2 2 5" xfId="3356"/>
    <cellStyle name="Comma 3 6 2 2 5 2" xfId="11313"/>
    <cellStyle name="Comma 3 6 2 2 6" xfId="2780"/>
    <cellStyle name="Comma 3 6 2 2 7" xfId="10741"/>
    <cellStyle name="Comma 3 6 2 3" xfId="4169"/>
    <cellStyle name="Comma 3 6 2 3 2" xfId="11599"/>
    <cellStyle name="Comma 3 6 2 4" xfId="6441"/>
    <cellStyle name="Comma 3 6 2 4 2" xfId="12170"/>
    <cellStyle name="Comma 3 6 2 5" xfId="8713"/>
    <cellStyle name="Comma 3 6 2 5 2" xfId="12741"/>
    <cellStyle name="Comma 3 6 2 6" xfId="3071"/>
    <cellStyle name="Comma 3 6 2 6 2" xfId="11028"/>
    <cellStyle name="Comma 3 6 2 7" xfId="2500"/>
    <cellStyle name="Comma 3 6 2 8" xfId="10461"/>
    <cellStyle name="Comma 3 6 3" xfId="1430"/>
    <cellStyle name="Comma 3 6 3 2" xfId="4850"/>
    <cellStyle name="Comma 3 6 3 2 2" xfId="11770"/>
    <cellStyle name="Comma 3 6 3 3" xfId="7122"/>
    <cellStyle name="Comma 3 6 3 3 2" xfId="12341"/>
    <cellStyle name="Comma 3 6 3 4" xfId="9394"/>
    <cellStyle name="Comma 3 6 3 4 2" xfId="12912"/>
    <cellStyle name="Comma 3 6 3 5" xfId="3242"/>
    <cellStyle name="Comma 3 6 3 5 2" xfId="11199"/>
    <cellStyle name="Comma 3 6 3 6" xfId="2668"/>
    <cellStyle name="Comma 3 6 3 7" xfId="10629"/>
    <cellStyle name="Comma 3 6 4" xfId="3715"/>
    <cellStyle name="Comma 3 6 4 2" xfId="11485"/>
    <cellStyle name="Comma 3 6 5" xfId="5987"/>
    <cellStyle name="Comma 3 6 5 2" xfId="12056"/>
    <cellStyle name="Comma 3 6 6" xfId="8259"/>
    <cellStyle name="Comma 3 6 6 2" xfId="12627"/>
    <cellStyle name="Comma 3 6 7" xfId="2957"/>
    <cellStyle name="Comma 3 6 7 2" xfId="10914"/>
    <cellStyle name="Comma 3 6 8" xfId="2388"/>
    <cellStyle name="Comma 3 6 9" xfId="10349"/>
    <cellStyle name="Comma 3 7" xfId="976"/>
    <cellStyle name="Comma 3 7 2" xfId="2111"/>
    <cellStyle name="Comma 3 7 2 2" xfId="5531"/>
    <cellStyle name="Comma 3 7 2 2 2" xfId="11941"/>
    <cellStyle name="Comma 3 7 2 3" xfId="7803"/>
    <cellStyle name="Comma 3 7 2 3 2" xfId="12512"/>
    <cellStyle name="Comma 3 7 2 4" xfId="10075"/>
    <cellStyle name="Comma 3 7 2 4 2" xfId="13083"/>
    <cellStyle name="Comma 3 7 2 5" xfId="3413"/>
    <cellStyle name="Comma 3 7 2 5 2" xfId="11370"/>
    <cellStyle name="Comma 3 7 2 6" xfId="2836"/>
    <cellStyle name="Comma 3 7 2 7" xfId="10797"/>
    <cellStyle name="Comma 3 7 3" xfId="4396"/>
    <cellStyle name="Comma 3 7 3 2" xfId="11656"/>
    <cellStyle name="Comma 3 7 4" xfId="6668"/>
    <cellStyle name="Comma 3 7 4 2" xfId="12227"/>
    <cellStyle name="Comma 3 7 5" xfId="8940"/>
    <cellStyle name="Comma 3 7 5 2" xfId="12798"/>
    <cellStyle name="Comma 3 7 6" xfId="3128"/>
    <cellStyle name="Comma 3 7 6 2" xfId="11085"/>
    <cellStyle name="Comma 3 7 7" xfId="2556"/>
    <cellStyle name="Comma 3 7 8" xfId="10517"/>
    <cellStyle name="Comma 3 8" xfId="522"/>
    <cellStyle name="Comma 3 8 2" xfId="1657"/>
    <cellStyle name="Comma 3 8 2 2" xfId="5077"/>
    <cellStyle name="Comma 3 8 2 2 2" xfId="11827"/>
    <cellStyle name="Comma 3 8 2 3" xfId="7349"/>
    <cellStyle name="Comma 3 8 2 3 2" xfId="12398"/>
    <cellStyle name="Comma 3 8 2 4" xfId="9621"/>
    <cellStyle name="Comma 3 8 2 4 2" xfId="12969"/>
    <cellStyle name="Comma 3 8 2 5" xfId="3299"/>
    <cellStyle name="Comma 3 8 2 5 2" xfId="11256"/>
    <cellStyle name="Comma 3 8 2 6" xfId="2724"/>
    <cellStyle name="Comma 3 8 2 7" xfId="10685"/>
    <cellStyle name="Comma 3 8 3" xfId="3942"/>
    <cellStyle name="Comma 3 8 3 2" xfId="11542"/>
    <cellStyle name="Comma 3 8 4" xfId="6214"/>
    <cellStyle name="Comma 3 8 4 2" xfId="12113"/>
    <cellStyle name="Comma 3 8 5" xfId="8486"/>
    <cellStyle name="Comma 3 8 5 2" xfId="12684"/>
    <cellStyle name="Comma 3 8 6" xfId="3014"/>
    <cellStyle name="Comma 3 8 6 2" xfId="10971"/>
    <cellStyle name="Comma 3 8 7" xfId="2444"/>
    <cellStyle name="Comma 3 8 8" xfId="10405"/>
    <cellStyle name="Comma 3 9" xfId="1203"/>
    <cellStyle name="Comma 3 9 2" xfId="4623"/>
    <cellStyle name="Comma 3 9 2 2" xfId="11713"/>
    <cellStyle name="Comma 3 9 3" xfId="6895"/>
    <cellStyle name="Comma 3 9 3 2" xfId="12284"/>
    <cellStyle name="Comma 3 9 4" xfId="9167"/>
    <cellStyle name="Comma 3 9 4 2" xfId="12855"/>
    <cellStyle name="Comma 3 9 5" xfId="3185"/>
    <cellStyle name="Comma 3 9 5 2" xfId="11142"/>
    <cellStyle name="Comma 3 9 6" xfId="2612"/>
    <cellStyle name="Comma 3 9 7" xfId="10573"/>
    <cellStyle name="Comma 4" xfId="57"/>
    <cellStyle name="Comma 4 10" xfId="3490"/>
    <cellStyle name="Comma 4 10 2" xfId="11429"/>
    <cellStyle name="Comma 4 11" xfId="5762"/>
    <cellStyle name="Comma 4 11 2" xfId="12000"/>
    <cellStyle name="Comma 4 12" xfId="8034"/>
    <cellStyle name="Comma 4 12 2" xfId="12571"/>
    <cellStyle name="Comma 4 13" xfId="2896"/>
    <cellStyle name="Comma 4 13 2" xfId="10856"/>
    <cellStyle name="Comma 4 14" xfId="2331"/>
    <cellStyle name="Comma 4 15" xfId="10292"/>
    <cellStyle name="Comma 4 16" xfId="13155"/>
    <cellStyle name="Comma 4 17" xfId="13176"/>
    <cellStyle name="Comma 4 2" xfId="87"/>
    <cellStyle name="Comma 4 2 10" xfId="5790"/>
    <cellStyle name="Comma 4 2 10 2" xfId="12007"/>
    <cellStyle name="Comma 4 2 11" xfId="8062"/>
    <cellStyle name="Comma 4 2 11 2" xfId="12578"/>
    <cellStyle name="Comma 4 2 12" xfId="2905"/>
    <cellStyle name="Comma 4 2 12 2" xfId="10864"/>
    <cellStyle name="Comma 4 2 13" xfId="2339"/>
    <cellStyle name="Comma 4 2 14" xfId="10300"/>
    <cellStyle name="Comma 4 2 2" xfId="199"/>
    <cellStyle name="Comma 4 2 2 10" xfId="2367"/>
    <cellStyle name="Comma 4 2 2 11" xfId="10328"/>
    <cellStyle name="Comma 4 2 2 2" xfId="437"/>
    <cellStyle name="Comma 4 2 2 2 2" xfId="891"/>
    <cellStyle name="Comma 4 2 2 2 2 2" xfId="2026"/>
    <cellStyle name="Comma 4 2 2 2 2 2 2" xfId="5446"/>
    <cellStyle name="Comma 4 2 2 2 2 2 2 2" xfId="11920"/>
    <cellStyle name="Comma 4 2 2 2 2 2 3" xfId="7718"/>
    <cellStyle name="Comma 4 2 2 2 2 2 3 2" xfId="12491"/>
    <cellStyle name="Comma 4 2 2 2 2 2 4" xfId="9990"/>
    <cellStyle name="Comma 4 2 2 2 2 2 4 2" xfId="13062"/>
    <cellStyle name="Comma 4 2 2 2 2 2 5" xfId="3392"/>
    <cellStyle name="Comma 4 2 2 2 2 2 5 2" xfId="11349"/>
    <cellStyle name="Comma 4 2 2 2 2 2 6" xfId="2816"/>
    <cellStyle name="Comma 4 2 2 2 2 2 7" xfId="10777"/>
    <cellStyle name="Comma 4 2 2 2 2 3" xfId="4311"/>
    <cellStyle name="Comma 4 2 2 2 2 3 2" xfId="11635"/>
    <cellStyle name="Comma 4 2 2 2 2 4" xfId="6583"/>
    <cellStyle name="Comma 4 2 2 2 2 4 2" xfId="12206"/>
    <cellStyle name="Comma 4 2 2 2 2 5" xfId="8855"/>
    <cellStyle name="Comma 4 2 2 2 2 5 2" xfId="12777"/>
    <cellStyle name="Comma 4 2 2 2 2 6" xfId="3107"/>
    <cellStyle name="Comma 4 2 2 2 2 6 2" xfId="11064"/>
    <cellStyle name="Comma 4 2 2 2 2 7" xfId="2536"/>
    <cellStyle name="Comma 4 2 2 2 2 8" xfId="10497"/>
    <cellStyle name="Comma 4 2 2 2 3" xfId="1572"/>
    <cellStyle name="Comma 4 2 2 2 3 2" xfId="4992"/>
    <cellStyle name="Comma 4 2 2 2 3 2 2" xfId="11806"/>
    <cellStyle name="Comma 4 2 2 2 3 3" xfId="7264"/>
    <cellStyle name="Comma 4 2 2 2 3 3 2" xfId="12377"/>
    <cellStyle name="Comma 4 2 2 2 3 4" xfId="9536"/>
    <cellStyle name="Comma 4 2 2 2 3 4 2" xfId="12948"/>
    <cellStyle name="Comma 4 2 2 2 3 5" xfId="3278"/>
    <cellStyle name="Comma 4 2 2 2 3 5 2" xfId="11235"/>
    <cellStyle name="Comma 4 2 2 2 3 6" xfId="2704"/>
    <cellStyle name="Comma 4 2 2 2 3 7" xfId="10665"/>
    <cellStyle name="Comma 4 2 2 2 4" xfId="3857"/>
    <cellStyle name="Comma 4 2 2 2 4 2" xfId="11521"/>
    <cellStyle name="Comma 4 2 2 2 5" xfId="6129"/>
    <cellStyle name="Comma 4 2 2 2 5 2" xfId="12092"/>
    <cellStyle name="Comma 4 2 2 2 6" xfId="8401"/>
    <cellStyle name="Comma 4 2 2 2 6 2" xfId="12663"/>
    <cellStyle name="Comma 4 2 2 2 7" xfId="2993"/>
    <cellStyle name="Comma 4 2 2 2 7 2" xfId="10950"/>
    <cellStyle name="Comma 4 2 2 2 8" xfId="2424"/>
    <cellStyle name="Comma 4 2 2 2 9" xfId="10385"/>
    <cellStyle name="Comma 4 2 2 3" xfId="1118"/>
    <cellStyle name="Comma 4 2 2 3 2" xfId="2253"/>
    <cellStyle name="Comma 4 2 2 3 2 2" xfId="5673"/>
    <cellStyle name="Comma 4 2 2 3 2 2 2" xfId="11977"/>
    <cellStyle name="Comma 4 2 2 3 2 3" xfId="7945"/>
    <cellStyle name="Comma 4 2 2 3 2 3 2" xfId="12548"/>
    <cellStyle name="Comma 4 2 2 3 2 4" xfId="10217"/>
    <cellStyle name="Comma 4 2 2 3 2 4 2" xfId="13119"/>
    <cellStyle name="Comma 4 2 2 3 2 5" xfId="3449"/>
    <cellStyle name="Comma 4 2 2 3 2 5 2" xfId="11406"/>
    <cellStyle name="Comma 4 2 2 3 2 6" xfId="2872"/>
    <cellStyle name="Comma 4 2 2 3 2 7" xfId="10833"/>
    <cellStyle name="Comma 4 2 2 3 3" xfId="4538"/>
    <cellStyle name="Comma 4 2 2 3 3 2" xfId="11692"/>
    <cellStyle name="Comma 4 2 2 3 4" xfId="6810"/>
    <cellStyle name="Comma 4 2 2 3 4 2" xfId="12263"/>
    <cellStyle name="Comma 4 2 2 3 5" xfId="9082"/>
    <cellStyle name="Comma 4 2 2 3 5 2" xfId="12834"/>
    <cellStyle name="Comma 4 2 2 3 6" xfId="3164"/>
    <cellStyle name="Comma 4 2 2 3 6 2" xfId="11121"/>
    <cellStyle name="Comma 4 2 2 3 7" xfId="2592"/>
    <cellStyle name="Comma 4 2 2 3 8" xfId="10553"/>
    <cellStyle name="Comma 4 2 2 4" xfId="664"/>
    <cellStyle name="Comma 4 2 2 4 2" xfId="1799"/>
    <cellStyle name="Comma 4 2 2 4 2 2" xfId="5219"/>
    <cellStyle name="Comma 4 2 2 4 2 2 2" xfId="11863"/>
    <cellStyle name="Comma 4 2 2 4 2 3" xfId="7491"/>
    <cellStyle name="Comma 4 2 2 4 2 3 2" xfId="12434"/>
    <cellStyle name="Comma 4 2 2 4 2 4" xfId="9763"/>
    <cellStyle name="Comma 4 2 2 4 2 4 2" xfId="13005"/>
    <cellStyle name="Comma 4 2 2 4 2 5" xfId="3335"/>
    <cellStyle name="Comma 4 2 2 4 2 5 2" xfId="11292"/>
    <cellStyle name="Comma 4 2 2 4 2 6" xfId="2760"/>
    <cellStyle name="Comma 4 2 2 4 2 7" xfId="10721"/>
    <cellStyle name="Comma 4 2 2 4 3" xfId="4084"/>
    <cellStyle name="Comma 4 2 2 4 3 2" xfId="11578"/>
    <cellStyle name="Comma 4 2 2 4 4" xfId="6356"/>
    <cellStyle name="Comma 4 2 2 4 4 2" xfId="12149"/>
    <cellStyle name="Comma 4 2 2 4 5" xfId="8628"/>
    <cellStyle name="Comma 4 2 2 4 5 2" xfId="12720"/>
    <cellStyle name="Comma 4 2 2 4 6" xfId="3050"/>
    <cellStyle name="Comma 4 2 2 4 6 2" xfId="11007"/>
    <cellStyle name="Comma 4 2 2 4 7" xfId="2480"/>
    <cellStyle name="Comma 4 2 2 4 8" xfId="10441"/>
    <cellStyle name="Comma 4 2 2 5" xfId="1345"/>
    <cellStyle name="Comma 4 2 2 5 2" xfId="4765"/>
    <cellStyle name="Comma 4 2 2 5 2 2" xfId="11749"/>
    <cellStyle name="Comma 4 2 2 5 3" xfId="7037"/>
    <cellStyle name="Comma 4 2 2 5 3 2" xfId="12320"/>
    <cellStyle name="Comma 4 2 2 5 4" xfId="9309"/>
    <cellStyle name="Comma 4 2 2 5 4 2" xfId="12891"/>
    <cellStyle name="Comma 4 2 2 5 5" xfId="3221"/>
    <cellStyle name="Comma 4 2 2 5 5 2" xfId="11178"/>
    <cellStyle name="Comma 4 2 2 5 6" xfId="2648"/>
    <cellStyle name="Comma 4 2 2 5 7" xfId="10609"/>
    <cellStyle name="Comma 4 2 2 6" xfId="3630"/>
    <cellStyle name="Comma 4 2 2 6 2" xfId="11464"/>
    <cellStyle name="Comma 4 2 2 7" xfId="5902"/>
    <cellStyle name="Comma 4 2 2 7 2" xfId="12035"/>
    <cellStyle name="Comma 4 2 2 8" xfId="8174"/>
    <cellStyle name="Comma 4 2 2 8 2" xfId="12606"/>
    <cellStyle name="Comma 4 2 2 9" xfId="2933"/>
    <cellStyle name="Comma 4 2 2 9 2" xfId="10892"/>
    <cellStyle name="Comma 4 2 3" xfId="143"/>
    <cellStyle name="Comma 4 2 3 10" xfId="2353"/>
    <cellStyle name="Comma 4 2 3 11" xfId="10314"/>
    <cellStyle name="Comma 4 2 3 2" xfId="381"/>
    <cellStyle name="Comma 4 2 3 2 2" xfId="835"/>
    <cellStyle name="Comma 4 2 3 2 2 2" xfId="1970"/>
    <cellStyle name="Comma 4 2 3 2 2 2 2" xfId="5390"/>
    <cellStyle name="Comma 4 2 3 2 2 2 2 2" xfId="11906"/>
    <cellStyle name="Comma 4 2 3 2 2 2 3" xfId="7662"/>
    <cellStyle name="Comma 4 2 3 2 2 2 3 2" xfId="12477"/>
    <cellStyle name="Comma 4 2 3 2 2 2 4" xfId="9934"/>
    <cellStyle name="Comma 4 2 3 2 2 2 4 2" xfId="13048"/>
    <cellStyle name="Comma 4 2 3 2 2 2 5" xfId="3378"/>
    <cellStyle name="Comma 4 2 3 2 2 2 5 2" xfId="11335"/>
    <cellStyle name="Comma 4 2 3 2 2 2 6" xfId="2802"/>
    <cellStyle name="Comma 4 2 3 2 2 2 7" xfId="10763"/>
    <cellStyle name="Comma 4 2 3 2 2 3" xfId="4255"/>
    <cellStyle name="Comma 4 2 3 2 2 3 2" xfId="11621"/>
    <cellStyle name="Comma 4 2 3 2 2 4" xfId="6527"/>
    <cellStyle name="Comma 4 2 3 2 2 4 2" xfId="12192"/>
    <cellStyle name="Comma 4 2 3 2 2 5" xfId="8799"/>
    <cellStyle name="Comma 4 2 3 2 2 5 2" xfId="12763"/>
    <cellStyle name="Comma 4 2 3 2 2 6" xfId="3093"/>
    <cellStyle name="Comma 4 2 3 2 2 6 2" xfId="11050"/>
    <cellStyle name="Comma 4 2 3 2 2 7" xfId="2522"/>
    <cellStyle name="Comma 4 2 3 2 2 8" xfId="10483"/>
    <cellStyle name="Comma 4 2 3 2 3" xfId="1516"/>
    <cellStyle name="Comma 4 2 3 2 3 2" xfId="4936"/>
    <cellStyle name="Comma 4 2 3 2 3 2 2" xfId="11792"/>
    <cellStyle name="Comma 4 2 3 2 3 3" xfId="7208"/>
    <cellStyle name="Comma 4 2 3 2 3 3 2" xfId="12363"/>
    <cellStyle name="Comma 4 2 3 2 3 4" xfId="9480"/>
    <cellStyle name="Comma 4 2 3 2 3 4 2" xfId="12934"/>
    <cellStyle name="Comma 4 2 3 2 3 5" xfId="3264"/>
    <cellStyle name="Comma 4 2 3 2 3 5 2" xfId="11221"/>
    <cellStyle name="Comma 4 2 3 2 3 6" xfId="2690"/>
    <cellStyle name="Comma 4 2 3 2 3 7" xfId="10651"/>
    <cellStyle name="Comma 4 2 3 2 4" xfId="3801"/>
    <cellStyle name="Comma 4 2 3 2 4 2" xfId="11507"/>
    <cellStyle name="Comma 4 2 3 2 5" xfId="6073"/>
    <cellStyle name="Comma 4 2 3 2 5 2" xfId="12078"/>
    <cellStyle name="Comma 4 2 3 2 6" xfId="8345"/>
    <cellStyle name="Comma 4 2 3 2 6 2" xfId="12649"/>
    <cellStyle name="Comma 4 2 3 2 7" xfId="2979"/>
    <cellStyle name="Comma 4 2 3 2 7 2" xfId="10936"/>
    <cellStyle name="Comma 4 2 3 2 8" xfId="2410"/>
    <cellStyle name="Comma 4 2 3 2 9" xfId="10371"/>
    <cellStyle name="Comma 4 2 3 3" xfId="1062"/>
    <cellStyle name="Comma 4 2 3 3 2" xfId="2197"/>
    <cellStyle name="Comma 4 2 3 3 2 2" xfId="5617"/>
    <cellStyle name="Comma 4 2 3 3 2 2 2" xfId="11963"/>
    <cellStyle name="Comma 4 2 3 3 2 3" xfId="7889"/>
    <cellStyle name="Comma 4 2 3 3 2 3 2" xfId="12534"/>
    <cellStyle name="Comma 4 2 3 3 2 4" xfId="10161"/>
    <cellStyle name="Comma 4 2 3 3 2 4 2" xfId="13105"/>
    <cellStyle name="Comma 4 2 3 3 2 5" xfId="3435"/>
    <cellStyle name="Comma 4 2 3 3 2 5 2" xfId="11392"/>
    <cellStyle name="Comma 4 2 3 3 2 6" xfId="2858"/>
    <cellStyle name="Comma 4 2 3 3 2 7" xfId="10819"/>
    <cellStyle name="Comma 4 2 3 3 3" xfId="4482"/>
    <cellStyle name="Comma 4 2 3 3 3 2" xfId="11678"/>
    <cellStyle name="Comma 4 2 3 3 4" xfId="6754"/>
    <cellStyle name="Comma 4 2 3 3 4 2" xfId="12249"/>
    <cellStyle name="Comma 4 2 3 3 5" xfId="9026"/>
    <cellStyle name="Comma 4 2 3 3 5 2" xfId="12820"/>
    <cellStyle name="Comma 4 2 3 3 6" xfId="3150"/>
    <cellStyle name="Comma 4 2 3 3 6 2" xfId="11107"/>
    <cellStyle name="Comma 4 2 3 3 7" xfId="2578"/>
    <cellStyle name="Comma 4 2 3 3 8" xfId="10539"/>
    <cellStyle name="Comma 4 2 3 4" xfId="608"/>
    <cellStyle name="Comma 4 2 3 4 2" xfId="1743"/>
    <cellStyle name="Comma 4 2 3 4 2 2" xfId="5163"/>
    <cellStyle name="Comma 4 2 3 4 2 2 2" xfId="11849"/>
    <cellStyle name="Comma 4 2 3 4 2 3" xfId="7435"/>
    <cellStyle name="Comma 4 2 3 4 2 3 2" xfId="12420"/>
    <cellStyle name="Comma 4 2 3 4 2 4" xfId="9707"/>
    <cellStyle name="Comma 4 2 3 4 2 4 2" xfId="12991"/>
    <cellStyle name="Comma 4 2 3 4 2 5" xfId="3321"/>
    <cellStyle name="Comma 4 2 3 4 2 5 2" xfId="11278"/>
    <cellStyle name="Comma 4 2 3 4 2 6" xfId="2746"/>
    <cellStyle name="Comma 4 2 3 4 2 7" xfId="10707"/>
    <cellStyle name="Comma 4 2 3 4 3" xfId="4028"/>
    <cellStyle name="Comma 4 2 3 4 3 2" xfId="11564"/>
    <cellStyle name="Comma 4 2 3 4 4" xfId="6300"/>
    <cellStyle name="Comma 4 2 3 4 4 2" xfId="12135"/>
    <cellStyle name="Comma 4 2 3 4 5" xfId="8572"/>
    <cellStyle name="Comma 4 2 3 4 5 2" xfId="12706"/>
    <cellStyle name="Comma 4 2 3 4 6" xfId="3036"/>
    <cellStyle name="Comma 4 2 3 4 6 2" xfId="10993"/>
    <cellStyle name="Comma 4 2 3 4 7" xfId="2466"/>
    <cellStyle name="Comma 4 2 3 4 8" xfId="10427"/>
    <cellStyle name="Comma 4 2 3 5" xfId="1289"/>
    <cellStyle name="Comma 4 2 3 5 2" xfId="4709"/>
    <cellStyle name="Comma 4 2 3 5 2 2" xfId="11735"/>
    <cellStyle name="Comma 4 2 3 5 3" xfId="6981"/>
    <cellStyle name="Comma 4 2 3 5 3 2" xfId="12306"/>
    <cellStyle name="Comma 4 2 3 5 4" xfId="9253"/>
    <cellStyle name="Comma 4 2 3 5 4 2" xfId="12877"/>
    <cellStyle name="Comma 4 2 3 5 5" xfId="3207"/>
    <cellStyle name="Comma 4 2 3 5 5 2" xfId="11164"/>
    <cellStyle name="Comma 4 2 3 5 6" xfId="2634"/>
    <cellStyle name="Comma 4 2 3 5 7" xfId="10595"/>
    <cellStyle name="Comma 4 2 3 6" xfId="3574"/>
    <cellStyle name="Comma 4 2 3 6 2" xfId="11450"/>
    <cellStyle name="Comma 4 2 3 7" xfId="5846"/>
    <cellStyle name="Comma 4 2 3 7 2" xfId="12021"/>
    <cellStyle name="Comma 4 2 3 8" xfId="8118"/>
    <cellStyle name="Comma 4 2 3 8 2" xfId="12592"/>
    <cellStyle name="Comma 4 2 3 9" xfId="2919"/>
    <cellStyle name="Comma 4 2 3 9 2" xfId="10878"/>
    <cellStyle name="Comma 4 2 4" xfId="269"/>
    <cellStyle name="Comma 4 2 4 10" xfId="2382"/>
    <cellStyle name="Comma 4 2 4 11" xfId="10343"/>
    <cellStyle name="Comma 4 2 4 2" xfId="496"/>
    <cellStyle name="Comma 4 2 4 2 2" xfId="950"/>
    <cellStyle name="Comma 4 2 4 2 2 2" xfId="2085"/>
    <cellStyle name="Comma 4 2 4 2 2 2 2" xfId="5505"/>
    <cellStyle name="Comma 4 2 4 2 2 2 2 2" xfId="11935"/>
    <cellStyle name="Comma 4 2 4 2 2 2 3" xfId="7777"/>
    <cellStyle name="Comma 4 2 4 2 2 2 3 2" xfId="12506"/>
    <cellStyle name="Comma 4 2 4 2 2 2 4" xfId="10049"/>
    <cellStyle name="Comma 4 2 4 2 2 2 4 2" xfId="13077"/>
    <cellStyle name="Comma 4 2 4 2 2 2 5" xfId="3407"/>
    <cellStyle name="Comma 4 2 4 2 2 2 5 2" xfId="11364"/>
    <cellStyle name="Comma 4 2 4 2 2 2 6" xfId="2830"/>
    <cellStyle name="Comma 4 2 4 2 2 2 7" xfId="10791"/>
    <cellStyle name="Comma 4 2 4 2 2 3" xfId="4370"/>
    <cellStyle name="Comma 4 2 4 2 2 3 2" xfId="11650"/>
    <cellStyle name="Comma 4 2 4 2 2 4" xfId="6642"/>
    <cellStyle name="Comma 4 2 4 2 2 4 2" xfId="12221"/>
    <cellStyle name="Comma 4 2 4 2 2 5" xfId="8914"/>
    <cellStyle name="Comma 4 2 4 2 2 5 2" xfId="12792"/>
    <cellStyle name="Comma 4 2 4 2 2 6" xfId="3122"/>
    <cellStyle name="Comma 4 2 4 2 2 6 2" xfId="11079"/>
    <cellStyle name="Comma 4 2 4 2 2 7" xfId="2550"/>
    <cellStyle name="Comma 4 2 4 2 2 8" xfId="10511"/>
    <cellStyle name="Comma 4 2 4 2 3" xfId="1631"/>
    <cellStyle name="Comma 4 2 4 2 3 2" xfId="5051"/>
    <cellStyle name="Comma 4 2 4 2 3 2 2" xfId="11821"/>
    <cellStyle name="Comma 4 2 4 2 3 3" xfId="7323"/>
    <cellStyle name="Comma 4 2 4 2 3 3 2" xfId="12392"/>
    <cellStyle name="Comma 4 2 4 2 3 4" xfId="9595"/>
    <cellStyle name="Comma 4 2 4 2 3 4 2" xfId="12963"/>
    <cellStyle name="Comma 4 2 4 2 3 5" xfId="3293"/>
    <cellStyle name="Comma 4 2 4 2 3 5 2" xfId="11250"/>
    <cellStyle name="Comma 4 2 4 2 3 6" xfId="2718"/>
    <cellStyle name="Comma 4 2 4 2 3 7" xfId="10679"/>
    <cellStyle name="Comma 4 2 4 2 4" xfId="3916"/>
    <cellStyle name="Comma 4 2 4 2 4 2" xfId="11536"/>
    <cellStyle name="Comma 4 2 4 2 5" xfId="6188"/>
    <cellStyle name="Comma 4 2 4 2 5 2" xfId="12107"/>
    <cellStyle name="Comma 4 2 4 2 6" xfId="8460"/>
    <cellStyle name="Comma 4 2 4 2 6 2" xfId="12678"/>
    <cellStyle name="Comma 4 2 4 2 7" xfId="3008"/>
    <cellStyle name="Comma 4 2 4 2 7 2" xfId="10965"/>
    <cellStyle name="Comma 4 2 4 2 8" xfId="2438"/>
    <cellStyle name="Comma 4 2 4 2 9" xfId="10399"/>
    <cellStyle name="Comma 4 2 4 3" xfId="1177"/>
    <cellStyle name="Comma 4 2 4 3 2" xfId="2312"/>
    <cellStyle name="Comma 4 2 4 3 2 2" xfId="5732"/>
    <cellStyle name="Comma 4 2 4 3 2 2 2" xfId="11992"/>
    <cellStyle name="Comma 4 2 4 3 2 3" xfId="8004"/>
    <cellStyle name="Comma 4 2 4 3 2 3 2" xfId="12563"/>
    <cellStyle name="Comma 4 2 4 3 2 4" xfId="10276"/>
    <cellStyle name="Comma 4 2 4 3 2 4 2" xfId="13134"/>
    <cellStyle name="Comma 4 2 4 3 2 5" xfId="3464"/>
    <cellStyle name="Comma 4 2 4 3 2 5 2" xfId="11421"/>
    <cellStyle name="Comma 4 2 4 3 2 6" xfId="2886"/>
    <cellStyle name="Comma 4 2 4 3 2 7" xfId="10847"/>
    <cellStyle name="Comma 4 2 4 3 3" xfId="4597"/>
    <cellStyle name="Comma 4 2 4 3 3 2" xfId="11707"/>
    <cellStyle name="Comma 4 2 4 3 4" xfId="6869"/>
    <cellStyle name="Comma 4 2 4 3 4 2" xfId="12278"/>
    <cellStyle name="Comma 4 2 4 3 5" xfId="9141"/>
    <cellStyle name="Comma 4 2 4 3 5 2" xfId="12849"/>
    <cellStyle name="Comma 4 2 4 3 6" xfId="3179"/>
    <cellStyle name="Comma 4 2 4 3 6 2" xfId="11136"/>
    <cellStyle name="Comma 4 2 4 3 7" xfId="2606"/>
    <cellStyle name="Comma 4 2 4 3 8" xfId="10567"/>
    <cellStyle name="Comma 4 2 4 4" xfId="723"/>
    <cellStyle name="Comma 4 2 4 4 2" xfId="1858"/>
    <cellStyle name="Comma 4 2 4 4 2 2" xfId="5278"/>
    <cellStyle name="Comma 4 2 4 4 2 2 2" xfId="11878"/>
    <cellStyle name="Comma 4 2 4 4 2 3" xfId="7550"/>
    <cellStyle name="Comma 4 2 4 4 2 3 2" xfId="12449"/>
    <cellStyle name="Comma 4 2 4 4 2 4" xfId="9822"/>
    <cellStyle name="Comma 4 2 4 4 2 4 2" xfId="13020"/>
    <cellStyle name="Comma 4 2 4 4 2 5" xfId="3350"/>
    <cellStyle name="Comma 4 2 4 4 2 5 2" xfId="11307"/>
    <cellStyle name="Comma 4 2 4 4 2 6" xfId="2774"/>
    <cellStyle name="Comma 4 2 4 4 2 7" xfId="10735"/>
    <cellStyle name="Comma 4 2 4 4 3" xfId="4143"/>
    <cellStyle name="Comma 4 2 4 4 3 2" xfId="11593"/>
    <cellStyle name="Comma 4 2 4 4 4" xfId="6415"/>
    <cellStyle name="Comma 4 2 4 4 4 2" xfId="12164"/>
    <cellStyle name="Comma 4 2 4 4 5" xfId="8687"/>
    <cellStyle name="Comma 4 2 4 4 5 2" xfId="12735"/>
    <cellStyle name="Comma 4 2 4 4 6" xfId="3065"/>
    <cellStyle name="Comma 4 2 4 4 6 2" xfId="11022"/>
    <cellStyle name="Comma 4 2 4 4 7" xfId="2494"/>
    <cellStyle name="Comma 4 2 4 4 8" xfId="10455"/>
    <cellStyle name="Comma 4 2 4 5" xfId="1404"/>
    <cellStyle name="Comma 4 2 4 5 2" xfId="4824"/>
    <cellStyle name="Comma 4 2 4 5 2 2" xfId="11764"/>
    <cellStyle name="Comma 4 2 4 5 3" xfId="7096"/>
    <cellStyle name="Comma 4 2 4 5 3 2" xfId="12335"/>
    <cellStyle name="Comma 4 2 4 5 4" xfId="9368"/>
    <cellStyle name="Comma 4 2 4 5 4 2" xfId="12906"/>
    <cellStyle name="Comma 4 2 4 5 5" xfId="3236"/>
    <cellStyle name="Comma 4 2 4 5 5 2" xfId="11193"/>
    <cellStyle name="Comma 4 2 4 5 6" xfId="2662"/>
    <cellStyle name="Comma 4 2 4 5 7" xfId="10623"/>
    <cellStyle name="Comma 4 2 4 6" xfId="3689"/>
    <cellStyle name="Comma 4 2 4 6 2" xfId="11479"/>
    <cellStyle name="Comma 4 2 4 7" xfId="5961"/>
    <cellStyle name="Comma 4 2 4 7 2" xfId="12050"/>
    <cellStyle name="Comma 4 2 4 8" xfId="8233"/>
    <cellStyle name="Comma 4 2 4 8 2" xfId="12621"/>
    <cellStyle name="Comma 4 2 4 9" xfId="2951"/>
    <cellStyle name="Comma 4 2 4 9 2" xfId="10908"/>
    <cellStyle name="Comma 4 2 5" xfId="325"/>
    <cellStyle name="Comma 4 2 5 2" xfId="779"/>
    <cellStyle name="Comma 4 2 5 2 2" xfId="1914"/>
    <cellStyle name="Comma 4 2 5 2 2 2" xfId="5334"/>
    <cellStyle name="Comma 4 2 5 2 2 2 2" xfId="11892"/>
    <cellStyle name="Comma 4 2 5 2 2 3" xfId="7606"/>
    <cellStyle name="Comma 4 2 5 2 2 3 2" xfId="12463"/>
    <cellStyle name="Comma 4 2 5 2 2 4" xfId="9878"/>
    <cellStyle name="Comma 4 2 5 2 2 4 2" xfId="13034"/>
    <cellStyle name="Comma 4 2 5 2 2 5" xfId="3364"/>
    <cellStyle name="Comma 4 2 5 2 2 5 2" xfId="11321"/>
    <cellStyle name="Comma 4 2 5 2 2 6" xfId="2788"/>
    <cellStyle name="Comma 4 2 5 2 2 7" xfId="10749"/>
    <cellStyle name="Comma 4 2 5 2 3" xfId="4199"/>
    <cellStyle name="Comma 4 2 5 2 3 2" xfId="11607"/>
    <cellStyle name="Comma 4 2 5 2 4" xfId="6471"/>
    <cellStyle name="Comma 4 2 5 2 4 2" xfId="12178"/>
    <cellStyle name="Comma 4 2 5 2 5" xfId="8743"/>
    <cellStyle name="Comma 4 2 5 2 5 2" xfId="12749"/>
    <cellStyle name="Comma 4 2 5 2 6" xfId="3079"/>
    <cellStyle name="Comma 4 2 5 2 6 2" xfId="11036"/>
    <cellStyle name="Comma 4 2 5 2 7" xfId="2508"/>
    <cellStyle name="Comma 4 2 5 2 8" xfId="10469"/>
    <cellStyle name="Comma 4 2 5 3" xfId="1460"/>
    <cellStyle name="Comma 4 2 5 3 2" xfId="4880"/>
    <cellStyle name="Comma 4 2 5 3 2 2" xfId="11778"/>
    <cellStyle name="Comma 4 2 5 3 3" xfId="7152"/>
    <cellStyle name="Comma 4 2 5 3 3 2" xfId="12349"/>
    <cellStyle name="Comma 4 2 5 3 4" xfId="9424"/>
    <cellStyle name="Comma 4 2 5 3 4 2" xfId="12920"/>
    <cellStyle name="Comma 4 2 5 3 5" xfId="3250"/>
    <cellStyle name="Comma 4 2 5 3 5 2" xfId="11207"/>
    <cellStyle name="Comma 4 2 5 3 6" xfId="2676"/>
    <cellStyle name="Comma 4 2 5 3 7" xfId="10637"/>
    <cellStyle name="Comma 4 2 5 4" xfId="3745"/>
    <cellStyle name="Comma 4 2 5 4 2" xfId="11493"/>
    <cellStyle name="Comma 4 2 5 5" xfId="6017"/>
    <cellStyle name="Comma 4 2 5 5 2" xfId="12064"/>
    <cellStyle name="Comma 4 2 5 6" xfId="8289"/>
    <cellStyle name="Comma 4 2 5 6 2" xfId="12635"/>
    <cellStyle name="Comma 4 2 5 7" xfId="2965"/>
    <cellStyle name="Comma 4 2 5 7 2" xfId="10922"/>
    <cellStyle name="Comma 4 2 5 8" xfId="2396"/>
    <cellStyle name="Comma 4 2 5 9" xfId="10357"/>
    <cellStyle name="Comma 4 2 6" xfId="1006"/>
    <cellStyle name="Comma 4 2 6 2" xfId="2141"/>
    <cellStyle name="Comma 4 2 6 2 2" xfId="5561"/>
    <cellStyle name="Comma 4 2 6 2 2 2" xfId="11949"/>
    <cellStyle name="Comma 4 2 6 2 3" xfId="7833"/>
    <cellStyle name="Comma 4 2 6 2 3 2" xfId="12520"/>
    <cellStyle name="Comma 4 2 6 2 4" xfId="10105"/>
    <cellStyle name="Comma 4 2 6 2 4 2" xfId="13091"/>
    <cellStyle name="Comma 4 2 6 2 5" xfId="3421"/>
    <cellStyle name="Comma 4 2 6 2 5 2" xfId="11378"/>
    <cellStyle name="Comma 4 2 6 2 6" xfId="2844"/>
    <cellStyle name="Comma 4 2 6 2 7" xfId="10805"/>
    <cellStyle name="Comma 4 2 6 3" xfId="4426"/>
    <cellStyle name="Comma 4 2 6 3 2" xfId="11664"/>
    <cellStyle name="Comma 4 2 6 4" xfId="6698"/>
    <cellStyle name="Comma 4 2 6 4 2" xfId="12235"/>
    <cellStyle name="Comma 4 2 6 5" xfId="8970"/>
    <cellStyle name="Comma 4 2 6 5 2" xfId="12806"/>
    <cellStyle name="Comma 4 2 6 6" xfId="3136"/>
    <cellStyle name="Comma 4 2 6 6 2" xfId="11093"/>
    <cellStyle name="Comma 4 2 6 7" xfId="2564"/>
    <cellStyle name="Comma 4 2 6 8" xfId="10525"/>
    <cellStyle name="Comma 4 2 7" xfId="552"/>
    <cellStyle name="Comma 4 2 7 2" xfId="1687"/>
    <cellStyle name="Comma 4 2 7 2 2" xfId="5107"/>
    <cellStyle name="Comma 4 2 7 2 2 2" xfId="11835"/>
    <cellStyle name="Comma 4 2 7 2 3" xfId="7379"/>
    <cellStyle name="Comma 4 2 7 2 3 2" xfId="12406"/>
    <cellStyle name="Comma 4 2 7 2 4" xfId="9651"/>
    <cellStyle name="Comma 4 2 7 2 4 2" xfId="12977"/>
    <cellStyle name="Comma 4 2 7 2 5" xfId="3307"/>
    <cellStyle name="Comma 4 2 7 2 5 2" xfId="11264"/>
    <cellStyle name="Comma 4 2 7 2 6" xfId="2732"/>
    <cellStyle name="Comma 4 2 7 2 7" xfId="10693"/>
    <cellStyle name="Comma 4 2 7 3" xfId="3972"/>
    <cellStyle name="Comma 4 2 7 3 2" xfId="11550"/>
    <cellStyle name="Comma 4 2 7 4" xfId="6244"/>
    <cellStyle name="Comma 4 2 7 4 2" xfId="12121"/>
    <cellStyle name="Comma 4 2 7 5" xfId="8516"/>
    <cellStyle name="Comma 4 2 7 5 2" xfId="12692"/>
    <cellStyle name="Comma 4 2 7 6" xfId="3022"/>
    <cellStyle name="Comma 4 2 7 6 2" xfId="10979"/>
    <cellStyle name="Comma 4 2 7 7" xfId="2452"/>
    <cellStyle name="Comma 4 2 7 8" xfId="10413"/>
    <cellStyle name="Comma 4 2 8" xfId="1233"/>
    <cellStyle name="Comma 4 2 8 2" xfId="4653"/>
    <cellStyle name="Comma 4 2 8 2 2" xfId="11721"/>
    <cellStyle name="Comma 4 2 8 3" xfId="6925"/>
    <cellStyle name="Comma 4 2 8 3 2" xfId="12292"/>
    <cellStyle name="Comma 4 2 8 4" xfId="9197"/>
    <cellStyle name="Comma 4 2 8 4 2" xfId="12863"/>
    <cellStyle name="Comma 4 2 8 5" xfId="3193"/>
    <cellStyle name="Comma 4 2 8 5 2" xfId="11150"/>
    <cellStyle name="Comma 4 2 8 6" xfId="2620"/>
    <cellStyle name="Comma 4 2 8 7" xfId="10581"/>
    <cellStyle name="Comma 4 2 9" xfId="3518"/>
    <cellStyle name="Comma 4 2 9 2" xfId="11436"/>
    <cellStyle name="Comma 4 3" xfId="171"/>
    <cellStyle name="Comma 4 3 10" xfId="2360"/>
    <cellStyle name="Comma 4 3 11" xfId="10321"/>
    <cellStyle name="Comma 4 3 2" xfId="409"/>
    <cellStyle name="Comma 4 3 2 2" xfId="863"/>
    <cellStyle name="Comma 4 3 2 2 2" xfId="1998"/>
    <cellStyle name="Comma 4 3 2 2 2 2" xfId="5418"/>
    <cellStyle name="Comma 4 3 2 2 2 2 2" xfId="11913"/>
    <cellStyle name="Comma 4 3 2 2 2 3" xfId="7690"/>
    <cellStyle name="Comma 4 3 2 2 2 3 2" xfId="12484"/>
    <cellStyle name="Comma 4 3 2 2 2 4" xfId="9962"/>
    <cellStyle name="Comma 4 3 2 2 2 4 2" xfId="13055"/>
    <cellStyle name="Comma 4 3 2 2 2 5" xfId="3385"/>
    <cellStyle name="Comma 4 3 2 2 2 5 2" xfId="11342"/>
    <cellStyle name="Comma 4 3 2 2 2 6" xfId="2809"/>
    <cellStyle name="Comma 4 3 2 2 2 7" xfId="10770"/>
    <cellStyle name="Comma 4 3 2 2 3" xfId="4283"/>
    <cellStyle name="Comma 4 3 2 2 3 2" xfId="11628"/>
    <cellStyle name="Comma 4 3 2 2 4" xfId="6555"/>
    <cellStyle name="Comma 4 3 2 2 4 2" xfId="12199"/>
    <cellStyle name="Comma 4 3 2 2 5" xfId="8827"/>
    <cellStyle name="Comma 4 3 2 2 5 2" xfId="12770"/>
    <cellStyle name="Comma 4 3 2 2 6" xfId="3100"/>
    <cellStyle name="Comma 4 3 2 2 6 2" xfId="11057"/>
    <cellStyle name="Comma 4 3 2 2 7" xfId="2529"/>
    <cellStyle name="Comma 4 3 2 2 8" xfId="10490"/>
    <cellStyle name="Comma 4 3 2 3" xfId="1544"/>
    <cellStyle name="Comma 4 3 2 3 2" xfId="4964"/>
    <cellStyle name="Comma 4 3 2 3 2 2" xfId="11799"/>
    <cellStyle name="Comma 4 3 2 3 3" xfId="7236"/>
    <cellStyle name="Comma 4 3 2 3 3 2" xfId="12370"/>
    <cellStyle name="Comma 4 3 2 3 4" xfId="9508"/>
    <cellStyle name="Comma 4 3 2 3 4 2" xfId="12941"/>
    <cellStyle name="Comma 4 3 2 3 5" xfId="3271"/>
    <cellStyle name="Comma 4 3 2 3 5 2" xfId="11228"/>
    <cellStyle name="Comma 4 3 2 3 6" xfId="2697"/>
    <cellStyle name="Comma 4 3 2 3 7" xfId="10658"/>
    <cellStyle name="Comma 4 3 2 4" xfId="3829"/>
    <cellStyle name="Comma 4 3 2 4 2" xfId="11514"/>
    <cellStyle name="Comma 4 3 2 5" xfId="6101"/>
    <cellStyle name="Comma 4 3 2 5 2" xfId="12085"/>
    <cellStyle name="Comma 4 3 2 6" xfId="8373"/>
    <cellStyle name="Comma 4 3 2 6 2" xfId="12656"/>
    <cellStyle name="Comma 4 3 2 7" xfId="2986"/>
    <cellStyle name="Comma 4 3 2 7 2" xfId="10943"/>
    <cellStyle name="Comma 4 3 2 8" xfId="2417"/>
    <cellStyle name="Comma 4 3 2 9" xfId="10378"/>
    <cellStyle name="Comma 4 3 3" xfId="1090"/>
    <cellStyle name="Comma 4 3 3 2" xfId="2225"/>
    <cellStyle name="Comma 4 3 3 2 2" xfId="5645"/>
    <cellStyle name="Comma 4 3 3 2 2 2" xfId="11970"/>
    <cellStyle name="Comma 4 3 3 2 3" xfId="7917"/>
    <cellStyle name="Comma 4 3 3 2 3 2" xfId="12541"/>
    <cellStyle name="Comma 4 3 3 2 4" xfId="10189"/>
    <cellStyle name="Comma 4 3 3 2 4 2" xfId="13112"/>
    <cellStyle name="Comma 4 3 3 2 5" xfId="3442"/>
    <cellStyle name="Comma 4 3 3 2 5 2" xfId="11399"/>
    <cellStyle name="Comma 4 3 3 2 6" xfId="2865"/>
    <cellStyle name="Comma 4 3 3 2 7" xfId="10826"/>
    <cellStyle name="Comma 4 3 3 3" xfId="4510"/>
    <cellStyle name="Comma 4 3 3 3 2" xfId="11685"/>
    <cellStyle name="Comma 4 3 3 4" xfId="6782"/>
    <cellStyle name="Comma 4 3 3 4 2" xfId="12256"/>
    <cellStyle name="Comma 4 3 3 5" xfId="9054"/>
    <cellStyle name="Comma 4 3 3 5 2" xfId="12827"/>
    <cellStyle name="Comma 4 3 3 6" xfId="3157"/>
    <cellStyle name="Comma 4 3 3 6 2" xfId="11114"/>
    <cellStyle name="Comma 4 3 3 7" xfId="2585"/>
    <cellStyle name="Comma 4 3 3 8" xfId="10546"/>
    <cellStyle name="Comma 4 3 4" xfId="636"/>
    <cellStyle name="Comma 4 3 4 2" xfId="1771"/>
    <cellStyle name="Comma 4 3 4 2 2" xfId="5191"/>
    <cellStyle name="Comma 4 3 4 2 2 2" xfId="11856"/>
    <cellStyle name="Comma 4 3 4 2 3" xfId="7463"/>
    <cellStyle name="Comma 4 3 4 2 3 2" xfId="12427"/>
    <cellStyle name="Comma 4 3 4 2 4" xfId="9735"/>
    <cellStyle name="Comma 4 3 4 2 4 2" xfId="12998"/>
    <cellStyle name="Comma 4 3 4 2 5" xfId="3328"/>
    <cellStyle name="Comma 4 3 4 2 5 2" xfId="11285"/>
    <cellStyle name="Comma 4 3 4 2 6" xfId="2753"/>
    <cellStyle name="Comma 4 3 4 2 7" xfId="10714"/>
    <cellStyle name="Comma 4 3 4 3" xfId="4056"/>
    <cellStyle name="Comma 4 3 4 3 2" xfId="11571"/>
    <cellStyle name="Comma 4 3 4 4" xfId="6328"/>
    <cellStyle name="Comma 4 3 4 4 2" xfId="12142"/>
    <cellStyle name="Comma 4 3 4 5" xfId="8600"/>
    <cellStyle name="Comma 4 3 4 5 2" xfId="12713"/>
    <cellStyle name="Comma 4 3 4 6" xfId="3043"/>
    <cellStyle name="Comma 4 3 4 6 2" xfId="11000"/>
    <cellStyle name="Comma 4 3 4 7" xfId="2473"/>
    <cellStyle name="Comma 4 3 4 8" xfId="10434"/>
    <cellStyle name="Comma 4 3 5" xfId="1317"/>
    <cellStyle name="Comma 4 3 5 2" xfId="4737"/>
    <cellStyle name="Comma 4 3 5 2 2" xfId="11742"/>
    <cellStyle name="Comma 4 3 5 3" xfId="7009"/>
    <cellStyle name="Comma 4 3 5 3 2" xfId="12313"/>
    <cellStyle name="Comma 4 3 5 4" xfId="9281"/>
    <cellStyle name="Comma 4 3 5 4 2" xfId="12884"/>
    <cellStyle name="Comma 4 3 5 5" xfId="3214"/>
    <cellStyle name="Comma 4 3 5 5 2" xfId="11171"/>
    <cellStyle name="Comma 4 3 5 6" xfId="2641"/>
    <cellStyle name="Comma 4 3 5 7" xfId="10602"/>
    <cellStyle name="Comma 4 3 6" xfId="3602"/>
    <cellStyle name="Comma 4 3 6 2" xfId="11457"/>
    <cellStyle name="Comma 4 3 7" xfId="5874"/>
    <cellStyle name="Comma 4 3 7 2" xfId="12028"/>
    <cellStyle name="Comma 4 3 8" xfId="8146"/>
    <cellStyle name="Comma 4 3 8 2" xfId="12599"/>
    <cellStyle name="Comma 4 3 9" xfId="2926"/>
    <cellStyle name="Comma 4 3 9 2" xfId="10885"/>
    <cellStyle name="Comma 4 4" xfId="115"/>
    <cellStyle name="Comma 4 4 10" xfId="2346"/>
    <cellStyle name="Comma 4 4 11" xfId="10307"/>
    <cellStyle name="Comma 4 4 2" xfId="353"/>
    <cellStyle name="Comma 4 4 2 2" xfId="807"/>
    <cellStyle name="Comma 4 4 2 2 2" xfId="1942"/>
    <cellStyle name="Comma 4 4 2 2 2 2" xfId="5362"/>
    <cellStyle name="Comma 4 4 2 2 2 2 2" xfId="11899"/>
    <cellStyle name="Comma 4 4 2 2 2 3" xfId="7634"/>
    <cellStyle name="Comma 4 4 2 2 2 3 2" xfId="12470"/>
    <cellStyle name="Comma 4 4 2 2 2 4" xfId="9906"/>
    <cellStyle name="Comma 4 4 2 2 2 4 2" xfId="13041"/>
    <cellStyle name="Comma 4 4 2 2 2 5" xfId="3371"/>
    <cellStyle name="Comma 4 4 2 2 2 5 2" xfId="11328"/>
    <cellStyle name="Comma 4 4 2 2 2 6" xfId="2795"/>
    <cellStyle name="Comma 4 4 2 2 2 7" xfId="10756"/>
    <cellStyle name="Comma 4 4 2 2 3" xfId="4227"/>
    <cellStyle name="Comma 4 4 2 2 3 2" xfId="11614"/>
    <cellStyle name="Comma 4 4 2 2 4" xfId="6499"/>
    <cellStyle name="Comma 4 4 2 2 4 2" xfId="12185"/>
    <cellStyle name="Comma 4 4 2 2 5" xfId="8771"/>
    <cellStyle name="Comma 4 4 2 2 5 2" xfId="12756"/>
    <cellStyle name="Comma 4 4 2 2 6" xfId="3086"/>
    <cellStyle name="Comma 4 4 2 2 6 2" xfId="11043"/>
    <cellStyle name="Comma 4 4 2 2 7" xfId="2515"/>
    <cellStyle name="Comma 4 4 2 2 8" xfId="10476"/>
    <cellStyle name="Comma 4 4 2 3" xfId="1488"/>
    <cellStyle name="Comma 4 4 2 3 2" xfId="4908"/>
    <cellStyle name="Comma 4 4 2 3 2 2" xfId="11785"/>
    <cellStyle name="Comma 4 4 2 3 3" xfId="7180"/>
    <cellStyle name="Comma 4 4 2 3 3 2" xfId="12356"/>
    <cellStyle name="Comma 4 4 2 3 4" xfId="9452"/>
    <cellStyle name="Comma 4 4 2 3 4 2" xfId="12927"/>
    <cellStyle name="Comma 4 4 2 3 5" xfId="3257"/>
    <cellStyle name="Comma 4 4 2 3 5 2" xfId="11214"/>
    <cellStyle name="Comma 4 4 2 3 6" xfId="2683"/>
    <cellStyle name="Comma 4 4 2 3 7" xfId="10644"/>
    <cellStyle name="Comma 4 4 2 4" xfId="3773"/>
    <cellStyle name="Comma 4 4 2 4 2" xfId="11500"/>
    <cellStyle name="Comma 4 4 2 5" xfId="6045"/>
    <cellStyle name="Comma 4 4 2 5 2" xfId="12071"/>
    <cellStyle name="Comma 4 4 2 6" xfId="8317"/>
    <cellStyle name="Comma 4 4 2 6 2" xfId="12642"/>
    <cellStyle name="Comma 4 4 2 7" xfId="2972"/>
    <cellStyle name="Comma 4 4 2 7 2" xfId="10929"/>
    <cellStyle name="Comma 4 4 2 8" xfId="2403"/>
    <cellStyle name="Comma 4 4 2 9" xfId="10364"/>
    <cellStyle name="Comma 4 4 3" xfId="1034"/>
    <cellStyle name="Comma 4 4 3 2" xfId="2169"/>
    <cellStyle name="Comma 4 4 3 2 2" xfId="5589"/>
    <cellStyle name="Comma 4 4 3 2 2 2" xfId="11956"/>
    <cellStyle name="Comma 4 4 3 2 3" xfId="7861"/>
    <cellStyle name="Comma 4 4 3 2 3 2" xfId="12527"/>
    <cellStyle name="Comma 4 4 3 2 4" xfId="10133"/>
    <cellStyle name="Comma 4 4 3 2 4 2" xfId="13098"/>
    <cellStyle name="Comma 4 4 3 2 5" xfId="3428"/>
    <cellStyle name="Comma 4 4 3 2 5 2" xfId="11385"/>
    <cellStyle name="Comma 4 4 3 2 6" xfId="2851"/>
    <cellStyle name="Comma 4 4 3 2 7" xfId="10812"/>
    <cellStyle name="Comma 4 4 3 3" xfId="4454"/>
    <cellStyle name="Comma 4 4 3 3 2" xfId="11671"/>
    <cellStyle name="Comma 4 4 3 4" xfId="6726"/>
    <cellStyle name="Comma 4 4 3 4 2" xfId="12242"/>
    <cellStyle name="Comma 4 4 3 5" xfId="8998"/>
    <cellStyle name="Comma 4 4 3 5 2" xfId="12813"/>
    <cellStyle name="Comma 4 4 3 6" xfId="3143"/>
    <cellStyle name="Comma 4 4 3 6 2" xfId="11100"/>
    <cellStyle name="Comma 4 4 3 7" xfId="2571"/>
    <cellStyle name="Comma 4 4 3 8" xfId="10532"/>
    <cellStyle name="Comma 4 4 4" xfId="580"/>
    <cellStyle name="Comma 4 4 4 2" xfId="1715"/>
    <cellStyle name="Comma 4 4 4 2 2" xfId="5135"/>
    <cellStyle name="Comma 4 4 4 2 2 2" xfId="11842"/>
    <cellStyle name="Comma 4 4 4 2 3" xfId="7407"/>
    <cellStyle name="Comma 4 4 4 2 3 2" xfId="12413"/>
    <cellStyle name="Comma 4 4 4 2 4" xfId="9679"/>
    <cellStyle name="Comma 4 4 4 2 4 2" xfId="12984"/>
    <cellStyle name="Comma 4 4 4 2 5" xfId="3314"/>
    <cellStyle name="Comma 4 4 4 2 5 2" xfId="11271"/>
    <cellStyle name="Comma 4 4 4 2 6" xfId="2739"/>
    <cellStyle name="Comma 4 4 4 2 7" xfId="10700"/>
    <cellStyle name="Comma 4 4 4 3" xfId="4000"/>
    <cellStyle name="Comma 4 4 4 3 2" xfId="11557"/>
    <cellStyle name="Comma 4 4 4 4" xfId="6272"/>
    <cellStyle name="Comma 4 4 4 4 2" xfId="12128"/>
    <cellStyle name="Comma 4 4 4 5" xfId="8544"/>
    <cellStyle name="Comma 4 4 4 5 2" xfId="12699"/>
    <cellStyle name="Comma 4 4 4 6" xfId="3029"/>
    <cellStyle name="Comma 4 4 4 6 2" xfId="10986"/>
    <cellStyle name="Comma 4 4 4 7" xfId="2459"/>
    <cellStyle name="Comma 4 4 4 8" xfId="10420"/>
    <cellStyle name="Comma 4 4 5" xfId="1261"/>
    <cellStyle name="Comma 4 4 5 2" xfId="4681"/>
    <cellStyle name="Comma 4 4 5 2 2" xfId="11728"/>
    <cellStyle name="Comma 4 4 5 3" xfId="6953"/>
    <cellStyle name="Comma 4 4 5 3 2" xfId="12299"/>
    <cellStyle name="Comma 4 4 5 4" xfId="9225"/>
    <cellStyle name="Comma 4 4 5 4 2" xfId="12870"/>
    <cellStyle name="Comma 4 4 5 5" xfId="3200"/>
    <cellStyle name="Comma 4 4 5 5 2" xfId="11157"/>
    <cellStyle name="Comma 4 4 5 6" xfId="2627"/>
    <cellStyle name="Comma 4 4 5 7" xfId="10588"/>
    <cellStyle name="Comma 4 4 6" xfId="3546"/>
    <cellStyle name="Comma 4 4 6 2" xfId="11443"/>
    <cellStyle name="Comma 4 4 7" xfId="5818"/>
    <cellStyle name="Comma 4 4 7 2" xfId="12014"/>
    <cellStyle name="Comma 4 4 8" xfId="8090"/>
    <cellStyle name="Comma 4 4 8 2" xfId="12585"/>
    <cellStyle name="Comma 4 4 9" xfId="2912"/>
    <cellStyle name="Comma 4 4 9 2" xfId="10871"/>
    <cellStyle name="Comma 4 5" xfId="241"/>
    <cellStyle name="Comma 4 5 10" xfId="2375"/>
    <cellStyle name="Comma 4 5 11" xfId="10336"/>
    <cellStyle name="Comma 4 5 2" xfId="468"/>
    <cellStyle name="Comma 4 5 2 2" xfId="922"/>
    <cellStyle name="Comma 4 5 2 2 2" xfId="2057"/>
    <cellStyle name="Comma 4 5 2 2 2 2" xfId="5477"/>
    <cellStyle name="Comma 4 5 2 2 2 2 2" xfId="11928"/>
    <cellStyle name="Comma 4 5 2 2 2 3" xfId="7749"/>
    <cellStyle name="Comma 4 5 2 2 2 3 2" xfId="12499"/>
    <cellStyle name="Comma 4 5 2 2 2 4" xfId="10021"/>
    <cellStyle name="Comma 4 5 2 2 2 4 2" xfId="13070"/>
    <cellStyle name="Comma 4 5 2 2 2 5" xfId="3400"/>
    <cellStyle name="Comma 4 5 2 2 2 5 2" xfId="11357"/>
    <cellStyle name="Comma 4 5 2 2 2 6" xfId="2823"/>
    <cellStyle name="Comma 4 5 2 2 2 7" xfId="10784"/>
    <cellStyle name="Comma 4 5 2 2 3" xfId="4342"/>
    <cellStyle name="Comma 4 5 2 2 3 2" xfId="11643"/>
    <cellStyle name="Comma 4 5 2 2 4" xfId="6614"/>
    <cellStyle name="Comma 4 5 2 2 4 2" xfId="12214"/>
    <cellStyle name="Comma 4 5 2 2 5" xfId="8886"/>
    <cellStyle name="Comma 4 5 2 2 5 2" xfId="12785"/>
    <cellStyle name="Comma 4 5 2 2 6" xfId="3115"/>
    <cellStyle name="Comma 4 5 2 2 6 2" xfId="11072"/>
    <cellStyle name="Comma 4 5 2 2 7" xfId="2543"/>
    <cellStyle name="Comma 4 5 2 2 8" xfId="10504"/>
    <cellStyle name="Comma 4 5 2 3" xfId="1603"/>
    <cellStyle name="Comma 4 5 2 3 2" xfId="5023"/>
    <cellStyle name="Comma 4 5 2 3 2 2" xfId="11814"/>
    <cellStyle name="Comma 4 5 2 3 3" xfId="7295"/>
    <cellStyle name="Comma 4 5 2 3 3 2" xfId="12385"/>
    <cellStyle name="Comma 4 5 2 3 4" xfId="9567"/>
    <cellStyle name="Comma 4 5 2 3 4 2" xfId="12956"/>
    <cellStyle name="Comma 4 5 2 3 5" xfId="3286"/>
    <cellStyle name="Comma 4 5 2 3 5 2" xfId="11243"/>
    <cellStyle name="Comma 4 5 2 3 6" xfId="2711"/>
    <cellStyle name="Comma 4 5 2 3 7" xfId="10672"/>
    <cellStyle name="Comma 4 5 2 4" xfId="3888"/>
    <cellStyle name="Comma 4 5 2 4 2" xfId="11529"/>
    <cellStyle name="Comma 4 5 2 5" xfId="6160"/>
    <cellStyle name="Comma 4 5 2 5 2" xfId="12100"/>
    <cellStyle name="Comma 4 5 2 6" xfId="8432"/>
    <cellStyle name="Comma 4 5 2 6 2" xfId="12671"/>
    <cellStyle name="Comma 4 5 2 7" xfId="3001"/>
    <cellStyle name="Comma 4 5 2 7 2" xfId="10958"/>
    <cellStyle name="Comma 4 5 2 8" xfId="2431"/>
    <cellStyle name="Comma 4 5 2 9" xfId="10392"/>
    <cellStyle name="Comma 4 5 3" xfId="1149"/>
    <cellStyle name="Comma 4 5 3 2" xfId="2284"/>
    <cellStyle name="Comma 4 5 3 2 2" xfId="5704"/>
    <cellStyle name="Comma 4 5 3 2 2 2" xfId="11985"/>
    <cellStyle name="Comma 4 5 3 2 3" xfId="7976"/>
    <cellStyle name="Comma 4 5 3 2 3 2" xfId="12556"/>
    <cellStyle name="Comma 4 5 3 2 4" xfId="10248"/>
    <cellStyle name="Comma 4 5 3 2 4 2" xfId="13127"/>
    <cellStyle name="Comma 4 5 3 2 5" xfId="3457"/>
    <cellStyle name="Comma 4 5 3 2 5 2" xfId="11414"/>
    <cellStyle name="Comma 4 5 3 2 6" xfId="2879"/>
    <cellStyle name="Comma 4 5 3 2 7" xfId="10840"/>
    <cellStyle name="Comma 4 5 3 3" xfId="4569"/>
    <cellStyle name="Comma 4 5 3 3 2" xfId="11700"/>
    <cellStyle name="Comma 4 5 3 4" xfId="6841"/>
    <cellStyle name="Comma 4 5 3 4 2" xfId="12271"/>
    <cellStyle name="Comma 4 5 3 5" xfId="9113"/>
    <cellStyle name="Comma 4 5 3 5 2" xfId="12842"/>
    <cellStyle name="Comma 4 5 3 6" xfId="3172"/>
    <cellStyle name="Comma 4 5 3 6 2" xfId="11129"/>
    <cellStyle name="Comma 4 5 3 7" xfId="2599"/>
    <cellStyle name="Comma 4 5 3 8" xfId="10560"/>
    <cellStyle name="Comma 4 5 4" xfId="695"/>
    <cellStyle name="Comma 4 5 4 2" xfId="1830"/>
    <cellStyle name="Comma 4 5 4 2 2" xfId="5250"/>
    <cellStyle name="Comma 4 5 4 2 2 2" xfId="11871"/>
    <cellStyle name="Comma 4 5 4 2 3" xfId="7522"/>
    <cellStyle name="Comma 4 5 4 2 3 2" xfId="12442"/>
    <cellStyle name="Comma 4 5 4 2 4" xfId="9794"/>
    <cellStyle name="Comma 4 5 4 2 4 2" xfId="13013"/>
    <cellStyle name="Comma 4 5 4 2 5" xfId="3343"/>
    <cellStyle name="Comma 4 5 4 2 5 2" xfId="11300"/>
    <cellStyle name="Comma 4 5 4 2 6" xfId="2767"/>
    <cellStyle name="Comma 4 5 4 2 7" xfId="10728"/>
    <cellStyle name="Comma 4 5 4 3" xfId="4115"/>
    <cellStyle name="Comma 4 5 4 3 2" xfId="11586"/>
    <cellStyle name="Comma 4 5 4 4" xfId="6387"/>
    <cellStyle name="Comma 4 5 4 4 2" xfId="12157"/>
    <cellStyle name="Comma 4 5 4 5" xfId="8659"/>
    <cellStyle name="Comma 4 5 4 5 2" xfId="12728"/>
    <cellStyle name="Comma 4 5 4 6" xfId="3058"/>
    <cellStyle name="Comma 4 5 4 6 2" xfId="11015"/>
    <cellStyle name="Comma 4 5 4 7" xfId="2487"/>
    <cellStyle name="Comma 4 5 4 8" xfId="10448"/>
    <cellStyle name="Comma 4 5 5" xfId="1376"/>
    <cellStyle name="Comma 4 5 5 2" xfId="4796"/>
    <cellStyle name="Comma 4 5 5 2 2" xfId="11757"/>
    <cellStyle name="Comma 4 5 5 3" xfId="7068"/>
    <cellStyle name="Comma 4 5 5 3 2" xfId="12328"/>
    <cellStyle name="Comma 4 5 5 4" xfId="9340"/>
    <cellStyle name="Comma 4 5 5 4 2" xfId="12899"/>
    <cellStyle name="Comma 4 5 5 5" xfId="3229"/>
    <cellStyle name="Comma 4 5 5 5 2" xfId="11186"/>
    <cellStyle name="Comma 4 5 5 6" xfId="2655"/>
    <cellStyle name="Comma 4 5 5 7" xfId="10616"/>
    <cellStyle name="Comma 4 5 6" xfId="3661"/>
    <cellStyle name="Comma 4 5 6 2" xfId="11472"/>
    <cellStyle name="Comma 4 5 7" xfId="5933"/>
    <cellStyle name="Comma 4 5 7 2" xfId="12043"/>
    <cellStyle name="Comma 4 5 8" xfId="8205"/>
    <cellStyle name="Comma 4 5 8 2" xfId="12614"/>
    <cellStyle name="Comma 4 5 9" xfId="2944"/>
    <cellStyle name="Comma 4 5 9 2" xfId="10901"/>
    <cellStyle name="Comma 4 6" xfId="297"/>
    <cellStyle name="Comma 4 6 2" xfId="751"/>
    <cellStyle name="Comma 4 6 2 2" xfId="1886"/>
    <cellStyle name="Comma 4 6 2 2 2" xfId="5306"/>
    <cellStyle name="Comma 4 6 2 2 2 2" xfId="11885"/>
    <cellStyle name="Comma 4 6 2 2 3" xfId="7578"/>
    <cellStyle name="Comma 4 6 2 2 3 2" xfId="12456"/>
    <cellStyle name="Comma 4 6 2 2 4" xfId="9850"/>
    <cellStyle name="Comma 4 6 2 2 4 2" xfId="13027"/>
    <cellStyle name="Comma 4 6 2 2 5" xfId="3357"/>
    <cellStyle name="Comma 4 6 2 2 5 2" xfId="11314"/>
    <cellStyle name="Comma 4 6 2 2 6" xfId="2781"/>
    <cellStyle name="Comma 4 6 2 2 7" xfId="10742"/>
    <cellStyle name="Comma 4 6 2 3" xfId="4171"/>
    <cellStyle name="Comma 4 6 2 3 2" xfId="11600"/>
    <cellStyle name="Comma 4 6 2 4" xfId="6443"/>
    <cellStyle name="Comma 4 6 2 4 2" xfId="12171"/>
    <cellStyle name="Comma 4 6 2 5" xfId="8715"/>
    <cellStyle name="Comma 4 6 2 5 2" xfId="12742"/>
    <cellStyle name="Comma 4 6 2 6" xfId="3072"/>
    <cellStyle name="Comma 4 6 2 6 2" xfId="11029"/>
    <cellStyle name="Comma 4 6 2 7" xfId="2501"/>
    <cellStyle name="Comma 4 6 2 8" xfId="10462"/>
    <cellStyle name="Comma 4 6 3" xfId="1432"/>
    <cellStyle name="Comma 4 6 3 2" xfId="4852"/>
    <cellStyle name="Comma 4 6 3 2 2" xfId="11771"/>
    <cellStyle name="Comma 4 6 3 3" xfId="7124"/>
    <cellStyle name="Comma 4 6 3 3 2" xfId="12342"/>
    <cellStyle name="Comma 4 6 3 4" xfId="9396"/>
    <cellStyle name="Comma 4 6 3 4 2" xfId="12913"/>
    <cellStyle name="Comma 4 6 3 5" xfId="3243"/>
    <cellStyle name="Comma 4 6 3 5 2" xfId="11200"/>
    <cellStyle name="Comma 4 6 3 6" xfId="2669"/>
    <cellStyle name="Comma 4 6 3 7" xfId="10630"/>
    <cellStyle name="Comma 4 6 4" xfId="3717"/>
    <cellStyle name="Comma 4 6 4 2" xfId="11486"/>
    <cellStyle name="Comma 4 6 5" xfId="5989"/>
    <cellStyle name="Comma 4 6 5 2" xfId="12057"/>
    <cellStyle name="Comma 4 6 6" xfId="8261"/>
    <cellStyle name="Comma 4 6 6 2" xfId="12628"/>
    <cellStyle name="Comma 4 6 7" xfId="2958"/>
    <cellStyle name="Comma 4 6 7 2" xfId="10915"/>
    <cellStyle name="Comma 4 6 8" xfId="2389"/>
    <cellStyle name="Comma 4 6 9" xfId="10350"/>
    <cellStyle name="Comma 4 7" xfId="978"/>
    <cellStyle name="Comma 4 7 2" xfId="2113"/>
    <cellStyle name="Comma 4 7 2 2" xfId="5533"/>
    <cellStyle name="Comma 4 7 2 2 2" xfId="11942"/>
    <cellStyle name="Comma 4 7 2 3" xfId="7805"/>
    <cellStyle name="Comma 4 7 2 3 2" xfId="12513"/>
    <cellStyle name="Comma 4 7 2 4" xfId="10077"/>
    <cellStyle name="Comma 4 7 2 4 2" xfId="13084"/>
    <cellStyle name="Comma 4 7 2 5" xfId="3414"/>
    <cellStyle name="Comma 4 7 2 5 2" xfId="11371"/>
    <cellStyle name="Comma 4 7 2 6" xfId="2837"/>
    <cellStyle name="Comma 4 7 2 7" xfId="10798"/>
    <cellStyle name="Comma 4 7 3" xfId="4398"/>
    <cellStyle name="Comma 4 7 3 2" xfId="11657"/>
    <cellStyle name="Comma 4 7 4" xfId="6670"/>
    <cellStyle name="Comma 4 7 4 2" xfId="12228"/>
    <cellStyle name="Comma 4 7 5" xfId="8942"/>
    <cellStyle name="Comma 4 7 5 2" xfId="12799"/>
    <cellStyle name="Comma 4 7 6" xfId="3129"/>
    <cellStyle name="Comma 4 7 6 2" xfId="11086"/>
    <cellStyle name="Comma 4 7 7" xfId="2557"/>
    <cellStyle name="Comma 4 7 8" xfId="10518"/>
    <cellStyle name="Comma 4 8" xfId="524"/>
    <cellStyle name="Comma 4 8 2" xfId="1659"/>
    <cellStyle name="Comma 4 8 2 2" xfId="5079"/>
    <cellStyle name="Comma 4 8 2 2 2" xfId="11828"/>
    <cellStyle name="Comma 4 8 2 3" xfId="7351"/>
    <cellStyle name="Comma 4 8 2 3 2" xfId="12399"/>
    <cellStyle name="Comma 4 8 2 4" xfId="9623"/>
    <cellStyle name="Comma 4 8 2 4 2" xfId="12970"/>
    <cellStyle name="Comma 4 8 2 5" xfId="3300"/>
    <cellStyle name="Comma 4 8 2 5 2" xfId="11257"/>
    <cellStyle name="Comma 4 8 2 6" xfId="2725"/>
    <cellStyle name="Comma 4 8 2 7" xfId="10686"/>
    <cellStyle name="Comma 4 8 3" xfId="3944"/>
    <cellStyle name="Comma 4 8 3 2" xfId="11543"/>
    <cellStyle name="Comma 4 8 4" xfId="6216"/>
    <cellStyle name="Comma 4 8 4 2" xfId="12114"/>
    <cellStyle name="Comma 4 8 5" xfId="8488"/>
    <cellStyle name="Comma 4 8 5 2" xfId="12685"/>
    <cellStyle name="Comma 4 8 6" xfId="3015"/>
    <cellStyle name="Comma 4 8 6 2" xfId="10972"/>
    <cellStyle name="Comma 4 8 7" xfId="2445"/>
    <cellStyle name="Comma 4 8 8" xfId="10406"/>
    <cellStyle name="Comma 4 9" xfId="1205"/>
    <cellStyle name="Comma 4 9 2" xfId="4625"/>
    <cellStyle name="Comma 4 9 2 2" xfId="11714"/>
    <cellStyle name="Comma 4 9 3" xfId="6897"/>
    <cellStyle name="Comma 4 9 3 2" xfId="12285"/>
    <cellStyle name="Comma 4 9 4" xfId="9169"/>
    <cellStyle name="Comma 4 9 4 2" xfId="12856"/>
    <cellStyle name="Comma 4 9 5" xfId="3186"/>
    <cellStyle name="Comma 4 9 5 2" xfId="11143"/>
    <cellStyle name="Comma 4 9 6" xfId="2613"/>
    <cellStyle name="Comma 4 9 7" xfId="10574"/>
    <cellStyle name="Comma 5" xfId="59"/>
    <cellStyle name="Comma 5 10" xfId="3492"/>
    <cellStyle name="Comma 5 10 2" xfId="11430"/>
    <cellStyle name="Comma 5 11" xfId="5764"/>
    <cellStyle name="Comma 5 11 2" xfId="12001"/>
    <cellStyle name="Comma 5 12" xfId="8036"/>
    <cellStyle name="Comma 5 12 2" xfId="12572"/>
    <cellStyle name="Comma 5 13" xfId="2897"/>
    <cellStyle name="Comma 5 13 2" xfId="10857"/>
    <cellStyle name="Comma 5 14" xfId="2332"/>
    <cellStyle name="Comma 5 15" xfId="10293"/>
    <cellStyle name="Comma 5 16" xfId="13178"/>
    <cellStyle name="Comma 5 2" xfId="89"/>
    <cellStyle name="Comma 5 2 10" xfId="5792"/>
    <cellStyle name="Comma 5 2 10 2" xfId="12008"/>
    <cellStyle name="Comma 5 2 11" xfId="8064"/>
    <cellStyle name="Comma 5 2 11 2" xfId="12579"/>
    <cellStyle name="Comma 5 2 12" xfId="2906"/>
    <cellStyle name="Comma 5 2 12 2" xfId="10865"/>
    <cellStyle name="Comma 5 2 13" xfId="2340"/>
    <cellStyle name="Comma 5 2 14" xfId="10301"/>
    <cellStyle name="Comma 5 2 2" xfId="201"/>
    <cellStyle name="Comma 5 2 2 10" xfId="2368"/>
    <cellStyle name="Comma 5 2 2 11" xfId="10329"/>
    <cellStyle name="Comma 5 2 2 2" xfId="439"/>
    <cellStyle name="Comma 5 2 2 2 2" xfId="893"/>
    <cellStyle name="Comma 5 2 2 2 2 2" xfId="2028"/>
    <cellStyle name="Comma 5 2 2 2 2 2 2" xfId="5448"/>
    <cellStyle name="Comma 5 2 2 2 2 2 2 2" xfId="11921"/>
    <cellStyle name="Comma 5 2 2 2 2 2 3" xfId="7720"/>
    <cellStyle name="Comma 5 2 2 2 2 2 3 2" xfId="12492"/>
    <cellStyle name="Comma 5 2 2 2 2 2 4" xfId="9992"/>
    <cellStyle name="Comma 5 2 2 2 2 2 4 2" xfId="13063"/>
    <cellStyle name="Comma 5 2 2 2 2 2 5" xfId="3393"/>
    <cellStyle name="Comma 5 2 2 2 2 2 5 2" xfId="11350"/>
    <cellStyle name="Comma 5 2 2 2 2 2 6" xfId="2817"/>
    <cellStyle name="Comma 5 2 2 2 2 2 7" xfId="10778"/>
    <cellStyle name="Comma 5 2 2 2 2 3" xfId="4313"/>
    <cellStyle name="Comma 5 2 2 2 2 3 2" xfId="11636"/>
    <cellStyle name="Comma 5 2 2 2 2 4" xfId="6585"/>
    <cellStyle name="Comma 5 2 2 2 2 4 2" xfId="12207"/>
    <cellStyle name="Comma 5 2 2 2 2 5" xfId="8857"/>
    <cellStyle name="Comma 5 2 2 2 2 5 2" xfId="12778"/>
    <cellStyle name="Comma 5 2 2 2 2 6" xfId="3108"/>
    <cellStyle name="Comma 5 2 2 2 2 6 2" xfId="11065"/>
    <cellStyle name="Comma 5 2 2 2 2 7" xfId="2537"/>
    <cellStyle name="Comma 5 2 2 2 2 8" xfId="10498"/>
    <cellStyle name="Comma 5 2 2 2 3" xfId="1574"/>
    <cellStyle name="Comma 5 2 2 2 3 2" xfId="4994"/>
    <cellStyle name="Comma 5 2 2 2 3 2 2" xfId="11807"/>
    <cellStyle name="Comma 5 2 2 2 3 3" xfId="7266"/>
    <cellStyle name="Comma 5 2 2 2 3 3 2" xfId="12378"/>
    <cellStyle name="Comma 5 2 2 2 3 4" xfId="9538"/>
    <cellStyle name="Comma 5 2 2 2 3 4 2" xfId="12949"/>
    <cellStyle name="Comma 5 2 2 2 3 5" xfId="3279"/>
    <cellStyle name="Comma 5 2 2 2 3 5 2" xfId="11236"/>
    <cellStyle name="Comma 5 2 2 2 3 6" xfId="2705"/>
    <cellStyle name="Comma 5 2 2 2 3 7" xfId="10666"/>
    <cellStyle name="Comma 5 2 2 2 4" xfId="3859"/>
    <cellStyle name="Comma 5 2 2 2 4 2" xfId="11522"/>
    <cellStyle name="Comma 5 2 2 2 5" xfId="6131"/>
    <cellStyle name="Comma 5 2 2 2 5 2" xfId="12093"/>
    <cellStyle name="Comma 5 2 2 2 6" xfId="8403"/>
    <cellStyle name="Comma 5 2 2 2 6 2" xfId="12664"/>
    <cellStyle name="Comma 5 2 2 2 7" xfId="2994"/>
    <cellStyle name="Comma 5 2 2 2 7 2" xfId="10951"/>
    <cellStyle name="Comma 5 2 2 2 8" xfId="2425"/>
    <cellStyle name="Comma 5 2 2 2 9" xfId="10386"/>
    <cellStyle name="Comma 5 2 2 3" xfId="1120"/>
    <cellStyle name="Comma 5 2 2 3 2" xfId="2255"/>
    <cellStyle name="Comma 5 2 2 3 2 2" xfId="5675"/>
    <cellStyle name="Comma 5 2 2 3 2 2 2" xfId="11978"/>
    <cellStyle name="Comma 5 2 2 3 2 3" xfId="7947"/>
    <cellStyle name="Comma 5 2 2 3 2 3 2" xfId="12549"/>
    <cellStyle name="Comma 5 2 2 3 2 4" xfId="10219"/>
    <cellStyle name="Comma 5 2 2 3 2 4 2" xfId="13120"/>
    <cellStyle name="Comma 5 2 2 3 2 5" xfId="3450"/>
    <cellStyle name="Comma 5 2 2 3 2 5 2" xfId="11407"/>
    <cellStyle name="Comma 5 2 2 3 2 6" xfId="2873"/>
    <cellStyle name="Comma 5 2 2 3 2 7" xfId="10834"/>
    <cellStyle name="Comma 5 2 2 3 3" xfId="4540"/>
    <cellStyle name="Comma 5 2 2 3 3 2" xfId="11693"/>
    <cellStyle name="Comma 5 2 2 3 4" xfId="6812"/>
    <cellStyle name="Comma 5 2 2 3 4 2" xfId="12264"/>
    <cellStyle name="Comma 5 2 2 3 5" xfId="9084"/>
    <cellStyle name="Comma 5 2 2 3 5 2" xfId="12835"/>
    <cellStyle name="Comma 5 2 2 3 6" xfId="3165"/>
    <cellStyle name="Comma 5 2 2 3 6 2" xfId="11122"/>
    <cellStyle name="Comma 5 2 2 3 7" xfId="2593"/>
    <cellStyle name="Comma 5 2 2 3 8" xfId="10554"/>
    <cellStyle name="Comma 5 2 2 4" xfId="666"/>
    <cellStyle name="Comma 5 2 2 4 2" xfId="1801"/>
    <cellStyle name="Comma 5 2 2 4 2 2" xfId="5221"/>
    <cellStyle name="Comma 5 2 2 4 2 2 2" xfId="11864"/>
    <cellStyle name="Comma 5 2 2 4 2 3" xfId="7493"/>
    <cellStyle name="Comma 5 2 2 4 2 3 2" xfId="12435"/>
    <cellStyle name="Comma 5 2 2 4 2 4" xfId="9765"/>
    <cellStyle name="Comma 5 2 2 4 2 4 2" xfId="13006"/>
    <cellStyle name="Comma 5 2 2 4 2 5" xfId="3336"/>
    <cellStyle name="Comma 5 2 2 4 2 5 2" xfId="11293"/>
    <cellStyle name="Comma 5 2 2 4 2 6" xfId="2761"/>
    <cellStyle name="Comma 5 2 2 4 2 7" xfId="10722"/>
    <cellStyle name="Comma 5 2 2 4 3" xfId="4086"/>
    <cellStyle name="Comma 5 2 2 4 3 2" xfId="11579"/>
    <cellStyle name="Comma 5 2 2 4 4" xfId="6358"/>
    <cellStyle name="Comma 5 2 2 4 4 2" xfId="12150"/>
    <cellStyle name="Comma 5 2 2 4 5" xfId="8630"/>
    <cellStyle name="Comma 5 2 2 4 5 2" xfId="12721"/>
    <cellStyle name="Comma 5 2 2 4 6" xfId="3051"/>
    <cellStyle name="Comma 5 2 2 4 6 2" xfId="11008"/>
    <cellStyle name="Comma 5 2 2 4 7" xfId="2481"/>
    <cellStyle name="Comma 5 2 2 4 8" xfId="10442"/>
    <cellStyle name="Comma 5 2 2 5" xfId="1347"/>
    <cellStyle name="Comma 5 2 2 5 2" xfId="4767"/>
    <cellStyle name="Comma 5 2 2 5 2 2" xfId="11750"/>
    <cellStyle name="Comma 5 2 2 5 3" xfId="7039"/>
    <cellStyle name="Comma 5 2 2 5 3 2" xfId="12321"/>
    <cellStyle name="Comma 5 2 2 5 4" xfId="9311"/>
    <cellStyle name="Comma 5 2 2 5 4 2" xfId="12892"/>
    <cellStyle name="Comma 5 2 2 5 5" xfId="3222"/>
    <cellStyle name="Comma 5 2 2 5 5 2" xfId="11179"/>
    <cellStyle name="Comma 5 2 2 5 6" xfId="2649"/>
    <cellStyle name="Comma 5 2 2 5 7" xfId="10610"/>
    <cellStyle name="Comma 5 2 2 6" xfId="3632"/>
    <cellStyle name="Comma 5 2 2 6 2" xfId="11465"/>
    <cellStyle name="Comma 5 2 2 7" xfId="5904"/>
    <cellStyle name="Comma 5 2 2 7 2" xfId="12036"/>
    <cellStyle name="Comma 5 2 2 8" xfId="8176"/>
    <cellStyle name="Comma 5 2 2 8 2" xfId="12607"/>
    <cellStyle name="Comma 5 2 2 9" xfId="2934"/>
    <cellStyle name="Comma 5 2 2 9 2" xfId="10893"/>
    <cellStyle name="Comma 5 2 3" xfId="145"/>
    <cellStyle name="Comma 5 2 3 10" xfId="2354"/>
    <cellStyle name="Comma 5 2 3 11" xfId="10315"/>
    <cellStyle name="Comma 5 2 3 2" xfId="383"/>
    <cellStyle name="Comma 5 2 3 2 2" xfId="837"/>
    <cellStyle name="Comma 5 2 3 2 2 2" xfId="1972"/>
    <cellStyle name="Comma 5 2 3 2 2 2 2" xfId="5392"/>
    <cellStyle name="Comma 5 2 3 2 2 2 2 2" xfId="11907"/>
    <cellStyle name="Comma 5 2 3 2 2 2 3" xfId="7664"/>
    <cellStyle name="Comma 5 2 3 2 2 2 3 2" xfId="12478"/>
    <cellStyle name="Comma 5 2 3 2 2 2 4" xfId="9936"/>
    <cellStyle name="Comma 5 2 3 2 2 2 4 2" xfId="13049"/>
    <cellStyle name="Comma 5 2 3 2 2 2 5" xfId="3379"/>
    <cellStyle name="Comma 5 2 3 2 2 2 5 2" xfId="11336"/>
    <cellStyle name="Comma 5 2 3 2 2 2 6" xfId="2803"/>
    <cellStyle name="Comma 5 2 3 2 2 2 7" xfId="10764"/>
    <cellStyle name="Comma 5 2 3 2 2 3" xfId="4257"/>
    <cellStyle name="Comma 5 2 3 2 2 3 2" xfId="11622"/>
    <cellStyle name="Comma 5 2 3 2 2 4" xfId="6529"/>
    <cellStyle name="Comma 5 2 3 2 2 4 2" xfId="12193"/>
    <cellStyle name="Comma 5 2 3 2 2 5" xfId="8801"/>
    <cellStyle name="Comma 5 2 3 2 2 5 2" xfId="12764"/>
    <cellStyle name="Comma 5 2 3 2 2 6" xfId="3094"/>
    <cellStyle name="Comma 5 2 3 2 2 6 2" xfId="11051"/>
    <cellStyle name="Comma 5 2 3 2 2 7" xfId="2523"/>
    <cellStyle name="Comma 5 2 3 2 2 8" xfId="10484"/>
    <cellStyle name="Comma 5 2 3 2 3" xfId="1518"/>
    <cellStyle name="Comma 5 2 3 2 3 2" xfId="4938"/>
    <cellStyle name="Comma 5 2 3 2 3 2 2" xfId="11793"/>
    <cellStyle name="Comma 5 2 3 2 3 3" xfId="7210"/>
    <cellStyle name="Comma 5 2 3 2 3 3 2" xfId="12364"/>
    <cellStyle name="Comma 5 2 3 2 3 4" xfId="9482"/>
    <cellStyle name="Comma 5 2 3 2 3 4 2" xfId="12935"/>
    <cellStyle name="Comma 5 2 3 2 3 5" xfId="3265"/>
    <cellStyle name="Comma 5 2 3 2 3 5 2" xfId="11222"/>
    <cellStyle name="Comma 5 2 3 2 3 6" xfId="2691"/>
    <cellStyle name="Comma 5 2 3 2 3 7" xfId="10652"/>
    <cellStyle name="Comma 5 2 3 2 4" xfId="3803"/>
    <cellStyle name="Comma 5 2 3 2 4 2" xfId="11508"/>
    <cellStyle name="Comma 5 2 3 2 5" xfId="6075"/>
    <cellStyle name="Comma 5 2 3 2 5 2" xfId="12079"/>
    <cellStyle name="Comma 5 2 3 2 6" xfId="8347"/>
    <cellStyle name="Comma 5 2 3 2 6 2" xfId="12650"/>
    <cellStyle name="Comma 5 2 3 2 7" xfId="2980"/>
    <cellStyle name="Comma 5 2 3 2 7 2" xfId="10937"/>
    <cellStyle name="Comma 5 2 3 2 8" xfId="2411"/>
    <cellStyle name="Comma 5 2 3 2 9" xfId="10372"/>
    <cellStyle name="Comma 5 2 3 3" xfId="1064"/>
    <cellStyle name="Comma 5 2 3 3 2" xfId="2199"/>
    <cellStyle name="Comma 5 2 3 3 2 2" xfId="5619"/>
    <cellStyle name="Comma 5 2 3 3 2 2 2" xfId="11964"/>
    <cellStyle name="Comma 5 2 3 3 2 3" xfId="7891"/>
    <cellStyle name="Comma 5 2 3 3 2 3 2" xfId="12535"/>
    <cellStyle name="Comma 5 2 3 3 2 4" xfId="10163"/>
    <cellStyle name="Comma 5 2 3 3 2 4 2" xfId="13106"/>
    <cellStyle name="Comma 5 2 3 3 2 5" xfId="3436"/>
    <cellStyle name="Comma 5 2 3 3 2 5 2" xfId="11393"/>
    <cellStyle name="Comma 5 2 3 3 2 6" xfId="2859"/>
    <cellStyle name="Comma 5 2 3 3 2 7" xfId="10820"/>
    <cellStyle name="Comma 5 2 3 3 3" xfId="4484"/>
    <cellStyle name="Comma 5 2 3 3 3 2" xfId="11679"/>
    <cellStyle name="Comma 5 2 3 3 4" xfId="6756"/>
    <cellStyle name="Comma 5 2 3 3 4 2" xfId="12250"/>
    <cellStyle name="Comma 5 2 3 3 5" xfId="9028"/>
    <cellStyle name="Comma 5 2 3 3 5 2" xfId="12821"/>
    <cellStyle name="Comma 5 2 3 3 6" xfId="3151"/>
    <cellStyle name="Comma 5 2 3 3 6 2" xfId="11108"/>
    <cellStyle name="Comma 5 2 3 3 7" xfId="2579"/>
    <cellStyle name="Comma 5 2 3 3 8" xfId="10540"/>
    <cellStyle name="Comma 5 2 3 4" xfId="610"/>
    <cellStyle name="Comma 5 2 3 4 2" xfId="1745"/>
    <cellStyle name="Comma 5 2 3 4 2 2" xfId="5165"/>
    <cellStyle name="Comma 5 2 3 4 2 2 2" xfId="11850"/>
    <cellStyle name="Comma 5 2 3 4 2 3" xfId="7437"/>
    <cellStyle name="Comma 5 2 3 4 2 3 2" xfId="12421"/>
    <cellStyle name="Comma 5 2 3 4 2 4" xfId="9709"/>
    <cellStyle name="Comma 5 2 3 4 2 4 2" xfId="12992"/>
    <cellStyle name="Comma 5 2 3 4 2 5" xfId="3322"/>
    <cellStyle name="Comma 5 2 3 4 2 5 2" xfId="11279"/>
    <cellStyle name="Comma 5 2 3 4 2 6" xfId="2747"/>
    <cellStyle name="Comma 5 2 3 4 2 7" xfId="10708"/>
    <cellStyle name="Comma 5 2 3 4 3" xfId="4030"/>
    <cellStyle name="Comma 5 2 3 4 3 2" xfId="11565"/>
    <cellStyle name="Comma 5 2 3 4 4" xfId="6302"/>
    <cellStyle name="Comma 5 2 3 4 4 2" xfId="12136"/>
    <cellStyle name="Comma 5 2 3 4 5" xfId="8574"/>
    <cellStyle name="Comma 5 2 3 4 5 2" xfId="12707"/>
    <cellStyle name="Comma 5 2 3 4 6" xfId="3037"/>
    <cellStyle name="Comma 5 2 3 4 6 2" xfId="10994"/>
    <cellStyle name="Comma 5 2 3 4 7" xfId="2467"/>
    <cellStyle name="Comma 5 2 3 4 8" xfId="10428"/>
    <cellStyle name="Comma 5 2 3 5" xfId="1291"/>
    <cellStyle name="Comma 5 2 3 5 2" xfId="4711"/>
    <cellStyle name="Comma 5 2 3 5 2 2" xfId="11736"/>
    <cellStyle name="Comma 5 2 3 5 3" xfId="6983"/>
    <cellStyle name="Comma 5 2 3 5 3 2" xfId="12307"/>
    <cellStyle name="Comma 5 2 3 5 4" xfId="9255"/>
    <cellStyle name="Comma 5 2 3 5 4 2" xfId="12878"/>
    <cellStyle name="Comma 5 2 3 5 5" xfId="3208"/>
    <cellStyle name="Comma 5 2 3 5 5 2" xfId="11165"/>
    <cellStyle name="Comma 5 2 3 5 6" xfId="2635"/>
    <cellStyle name="Comma 5 2 3 5 7" xfId="10596"/>
    <cellStyle name="Comma 5 2 3 6" xfId="3576"/>
    <cellStyle name="Comma 5 2 3 6 2" xfId="11451"/>
    <cellStyle name="Comma 5 2 3 7" xfId="5848"/>
    <cellStyle name="Comma 5 2 3 7 2" xfId="12022"/>
    <cellStyle name="Comma 5 2 3 8" xfId="8120"/>
    <cellStyle name="Comma 5 2 3 8 2" xfId="12593"/>
    <cellStyle name="Comma 5 2 3 9" xfId="2920"/>
    <cellStyle name="Comma 5 2 3 9 2" xfId="10879"/>
    <cellStyle name="Comma 5 2 4" xfId="271"/>
    <cellStyle name="Comma 5 2 4 10" xfId="2383"/>
    <cellStyle name="Comma 5 2 4 11" xfId="10344"/>
    <cellStyle name="Comma 5 2 4 2" xfId="498"/>
    <cellStyle name="Comma 5 2 4 2 2" xfId="952"/>
    <cellStyle name="Comma 5 2 4 2 2 2" xfId="2087"/>
    <cellStyle name="Comma 5 2 4 2 2 2 2" xfId="5507"/>
    <cellStyle name="Comma 5 2 4 2 2 2 2 2" xfId="11936"/>
    <cellStyle name="Comma 5 2 4 2 2 2 3" xfId="7779"/>
    <cellStyle name="Comma 5 2 4 2 2 2 3 2" xfId="12507"/>
    <cellStyle name="Comma 5 2 4 2 2 2 4" xfId="10051"/>
    <cellStyle name="Comma 5 2 4 2 2 2 4 2" xfId="13078"/>
    <cellStyle name="Comma 5 2 4 2 2 2 5" xfId="3408"/>
    <cellStyle name="Comma 5 2 4 2 2 2 5 2" xfId="11365"/>
    <cellStyle name="Comma 5 2 4 2 2 2 6" xfId="2831"/>
    <cellStyle name="Comma 5 2 4 2 2 2 7" xfId="10792"/>
    <cellStyle name="Comma 5 2 4 2 2 3" xfId="4372"/>
    <cellStyle name="Comma 5 2 4 2 2 3 2" xfId="11651"/>
    <cellStyle name="Comma 5 2 4 2 2 4" xfId="6644"/>
    <cellStyle name="Comma 5 2 4 2 2 4 2" xfId="12222"/>
    <cellStyle name="Comma 5 2 4 2 2 5" xfId="8916"/>
    <cellStyle name="Comma 5 2 4 2 2 5 2" xfId="12793"/>
    <cellStyle name="Comma 5 2 4 2 2 6" xfId="3123"/>
    <cellStyle name="Comma 5 2 4 2 2 6 2" xfId="11080"/>
    <cellStyle name="Comma 5 2 4 2 2 7" xfId="2551"/>
    <cellStyle name="Comma 5 2 4 2 2 8" xfId="10512"/>
    <cellStyle name="Comma 5 2 4 2 3" xfId="1633"/>
    <cellStyle name="Comma 5 2 4 2 3 2" xfId="5053"/>
    <cellStyle name="Comma 5 2 4 2 3 2 2" xfId="11822"/>
    <cellStyle name="Comma 5 2 4 2 3 3" xfId="7325"/>
    <cellStyle name="Comma 5 2 4 2 3 3 2" xfId="12393"/>
    <cellStyle name="Comma 5 2 4 2 3 4" xfId="9597"/>
    <cellStyle name="Comma 5 2 4 2 3 4 2" xfId="12964"/>
    <cellStyle name="Comma 5 2 4 2 3 5" xfId="3294"/>
    <cellStyle name="Comma 5 2 4 2 3 5 2" xfId="11251"/>
    <cellStyle name="Comma 5 2 4 2 3 6" xfId="2719"/>
    <cellStyle name="Comma 5 2 4 2 3 7" xfId="10680"/>
    <cellStyle name="Comma 5 2 4 2 4" xfId="3918"/>
    <cellStyle name="Comma 5 2 4 2 4 2" xfId="11537"/>
    <cellStyle name="Comma 5 2 4 2 5" xfId="6190"/>
    <cellStyle name="Comma 5 2 4 2 5 2" xfId="12108"/>
    <cellStyle name="Comma 5 2 4 2 6" xfId="8462"/>
    <cellStyle name="Comma 5 2 4 2 6 2" xfId="12679"/>
    <cellStyle name="Comma 5 2 4 2 7" xfId="3009"/>
    <cellStyle name="Comma 5 2 4 2 7 2" xfId="10966"/>
    <cellStyle name="Comma 5 2 4 2 8" xfId="2439"/>
    <cellStyle name="Comma 5 2 4 2 9" xfId="10400"/>
    <cellStyle name="Comma 5 2 4 3" xfId="1179"/>
    <cellStyle name="Comma 5 2 4 3 2" xfId="2314"/>
    <cellStyle name="Comma 5 2 4 3 2 2" xfId="5734"/>
    <cellStyle name="Comma 5 2 4 3 2 2 2" xfId="11993"/>
    <cellStyle name="Comma 5 2 4 3 2 3" xfId="8006"/>
    <cellStyle name="Comma 5 2 4 3 2 3 2" xfId="12564"/>
    <cellStyle name="Comma 5 2 4 3 2 4" xfId="10278"/>
    <cellStyle name="Comma 5 2 4 3 2 4 2" xfId="13135"/>
    <cellStyle name="Comma 5 2 4 3 2 5" xfId="3465"/>
    <cellStyle name="Comma 5 2 4 3 2 5 2" xfId="11422"/>
    <cellStyle name="Comma 5 2 4 3 2 6" xfId="2887"/>
    <cellStyle name="Comma 5 2 4 3 2 7" xfId="10848"/>
    <cellStyle name="Comma 5 2 4 3 3" xfId="4599"/>
    <cellStyle name="Comma 5 2 4 3 3 2" xfId="11708"/>
    <cellStyle name="Comma 5 2 4 3 4" xfId="6871"/>
    <cellStyle name="Comma 5 2 4 3 4 2" xfId="12279"/>
    <cellStyle name="Comma 5 2 4 3 5" xfId="9143"/>
    <cellStyle name="Comma 5 2 4 3 5 2" xfId="12850"/>
    <cellStyle name="Comma 5 2 4 3 6" xfId="3180"/>
    <cellStyle name="Comma 5 2 4 3 6 2" xfId="11137"/>
    <cellStyle name="Comma 5 2 4 3 7" xfId="2607"/>
    <cellStyle name="Comma 5 2 4 3 8" xfId="10568"/>
    <cellStyle name="Comma 5 2 4 4" xfId="725"/>
    <cellStyle name="Comma 5 2 4 4 2" xfId="1860"/>
    <cellStyle name="Comma 5 2 4 4 2 2" xfId="5280"/>
    <cellStyle name="Comma 5 2 4 4 2 2 2" xfId="11879"/>
    <cellStyle name="Comma 5 2 4 4 2 3" xfId="7552"/>
    <cellStyle name="Comma 5 2 4 4 2 3 2" xfId="12450"/>
    <cellStyle name="Comma 5 2 4 4 2 4" xfId="9824"/>
    <cellStyle name="Comma 5 2 4 4 2 4 2" xfId="13021"/>
    <cellStyle name="Comma 5 2 4 4 2 5" xfId="3351"/>
    <cellStyle name="Comma 5 2 4 4 2 5 2" xfId="11308"/>
    <cellStyle name="Comma 5 2 4 4 2 6" xfId="2775"/>
    <cellStyle name="Comma 5 2 4 4 2 7" xfId="10736"/>
    <cellStyle name="Comma 5 2 4 4 3" xfId="4145"/>
    <cellStyle name="Comma 5 2 4 4 3 2" xfId="11594"/>
    <cellStyle name="Comma 5 2 4 4 4" xfId="6417"/>
    <cellStyle name="Comma 5 2 4 4 4 2" xfId="12165"/>
    <cellStyle name="Comma 5 2 4 4 5" xfId="8689"/>
    <cellStyle name="Comma 5 2 4 4 5 2" xfId="12736"/>
    <cellStyle name="Comma 5 2 4 4 6" xfId="3066"/>
    <cellStyle name="Comma 5 2 4 4 6 2" xfId="11023"/>
    <cellStyle name="Comma 5 2 4 4 7" xfId="2495"/>
    <cellStyle name="Comma 5 2 4 4 8" xfId="10456"/>
    <cellStyle name="Comma 5 2 4 5" xfId="1406"/>
    <cellStyle name="Comma 5 2 4 5 2" xfId="4826"/>
    <cellStyle name="Comma 5 2 4 5 2 2" xfId="11765"/>
    <cellStyle name="Comma 5 2 4 5 3" xfId="7098"/>
    <cellStyle name="Comma 5 2 4 5 3 2" xfId="12336"/>
    <cellStyle name="Comma 5 2 4 5 4" xfId="9370"/>
    <cellStyle name="Comma 5 2 4 5 4 2" xfId="12907"/>
    <cellStyle name="Comma 5 2 4 5 5" xfId="3237"/>
    <cellStyle name="Comma 5 2 4 5 5 2" xfId="11194"/>
    <cellStyle name="Comma 5 2 4 5 6" xfId="2663"/>
    <cellStyle name="Comma 5 2 4 5 7" xfId="10624"/>
    <cellStyle name="Comma 5 2 4 6" xfId="3691"/>
    <cellStyle name="Comma 5 2 4 6 2" xfId="11480"/>
    <cellStyle name="Comma 5 2 4 7" xfId="5963"/>
    <cellStyle name="Comma 5 2 4 7 2" xfId="12051"/>
    <cellStyle name="Comma 5 2 4 8" xfId="8235"/>
    <cellStyle name="Comma 5 2 4 8 2" xfId="12622"/>
    <cellStyle name="Comma 5 2 4 9" xfId="2952"/>
    <cellStyle name="Comma 5 2 4 9 2" xfId="10909"/>
    <cellStyle name="Comma 5 2 5" xfId="327"/>
    <cellStyle name="Comma 5 2 5 2" xfId="781"/>
    <cellStyle name="Comma 5 2 5 2 2" xfId="1916"/>
    <cellStyle name="Comma 5 2 5 2 2 2" xfId="5336"/>
    <cellStyle name="Comma 5 2 5 2 2 2 2" xfId="11893"/>
    <cellStyle name="Comma 5 2 5 2 2 3" xfId="7608"/>
    <cellStyle name="Comma 5 2 5 2 2 3 2" xfId="12464"/>
    <cellStyle name="Comma 5 2 5 2 2 4" xfId="9880"/>
    <cellStyle name="Comma 5 2 5 2 2 4 2" xfId="13035"/>
    <cellStyle name="Comma 5 2 5 2 2 5" xfId="3365"/>
    <cellStyle name="Comma 5 2 5 2 2 5 2" xfId="11322"/>
    <cellStyle name="Comma 5 2 5 2 2 6" xfId="2789"/>
    <cellStyle name="Comma 5 2 5 2 2 7" xfId="10750"/>
    <cellStyle name="Comma 5 2 5 2 3" xfId="4201"/>
    <cellStyle name="Comma 5 2 5 2 3 2" xfId="11608"/>
    <cellStyle name="Comma 5 2 5 2 4" xfId="6473"/>
    <cellStyle name="Comma 5 2 5 2 4 2" xfId="12179"/>
    <cellStyle name="Comma 5 2 5 2 5" xfId="8745"/>
    <cellStyle name="Comma 5 2 5 2 5 2" xfId="12750"/>
    <cellStyle name="Comma 5 2 5 2 6" xfId="3080"/>
    <cellStyle name="Comma 5 2 5 2 6 2" xfId="11037"/>
    <cellStyle name="Comma 5 2 5 2 7" xfId="2509"/>
    <cellStyle name="Comma 5 2 5 2 8" xfId="10470"/>
    <cellStyle name="Comma 5 2 5 3" xfId="1462"/>
    <cellStyle name="Comma 5 2 5 3 2" xfId="4882"/>
    <cellStyle name="Comma 5 2 5 3 2 2" xfId="11779"/>
    <cellStyle name="Comma 5 2 5 3 3" xfId="7154"/>
    <cellStyle name="Comma 5 2 5 3 3 2" xfId="12350"/>
    <cellStyle name="Comma 5 2 5 3 4" xfId="9426"/>
    <cellStyle name="Comma 5 2 5 3 4 2" xfId="12921"/>
    <cellStyle name="Comma 5 2 5 3 5" xfId="3251"/>
    <cellStyle name="Comma 5 2 5 3 5 2" xfId="11208"/>
    <cellStyle name="Comma 5 2 5 3 6" xfId="2677"/>
    <cellStyle name="Comma 5 2 5 3 7" xfId="10638"/>
    <cellStyle name="Comma 5 2 5 4" xfId="3747"/>
    <cellStyle name="Comma 5 2 5 4 2" xfId="11494"/>
    <cellStyle name="Comma 5 2 5 5" xfId="6019"/>
    <cellStyle name="Comma 5 2 5 5 2" xfId="12065"/>
    <cellStyle name="Comma 5 2 5 6" xfId="8291"/>
    <cellStyle name="Comma 5 2 5 6 2" xfId="12636"/>
    <cellStyle name="Comma 5 2 5 7" xfId="2966"/>
    <cellStyle name="Comma 5 2 5 7 2" xfId="10923"/>
    <cellStyle name="Comma 5 2 5 8" xfId="2397"/>
    <cellStyle name="Comma 5 2 5 9" xfId="10358"/>
    <cellStyle name="Comma 5 2 6" xfId="1008"/>
    <cellStyle name="Comma 5 2 6 2" xfId="2143"/>
    <cellStyle name="Comma 5 2 6 2 2" xfId="5563"/>
    <cellStyle name="Comma 5 2 6 2 2 2" xfId="11950"/>
    <cellStyle name="Comma 5 2 6 2 3" xfId="7835"/>
    <cellStyle name="Comma 5 2 6 2 3 2" xfId="12521"/>
    <cellStyle name="Comma 5 2 6 2 4" xfId="10107"/>
    <cellStyle name="Comma 5 2 6 2 4 2" xfId="13092"/>
    <cellStyle name="Comma 5 2 6 2 5" xfId="3422"/>
    <cellStyle name="Comma 5 2 6 2 5 2" xfId="11379"/>
    <cellStyle name="Comma 5 2 6 2 6" xfId="2845"/>
    <cellStyle name="Comma 5 2 6 2 7" xfId="10806"/>
    <cellStyle name="Comma 5 2 6 3" xfId="4428"/>
    <cellStyle name="Comma 5 2 6 3 2" xfId="11665"/>
    <cellStyle name="Comma 5 2 6 4" xfId="6700"/>
    <cellStyle name="Comma 5 2 6 4 2" xfId="12236"/>
    <cellStyle name="Comma 5 2 6 5" xfId="8972"/>
    <cellStyle name="Comma 5 2 6 5 2" xfId="12807"/>
    <cellStyle name="Comma 5 2 6 6" xfId="3137"/>
    <cellStyle name="Comma 5 2 6 6 2" xfId="11094"/>
    <cellStyle name="Comma 5 2 6 7" xfId="2565"/>
    <cellStyle name="Comma 5 2 6 8" xfId="10526"/>
    <cellStyle name="Comma 5 2 7" xfId="554"/>
    <cellStyle name="Comma 5 2 7 2" xfId="1689"/>
    <cellStyle name="Comma 5 2 7 2 2" xfId="5109"/>
    <cellStyle name="Comma 5 2 7 2 2 2" xfId="11836"/>
    <cellStyle name="Comma 5 2 7 2 3" xfId="7381"/>
    <cellStyle name="Comma 5 2 7 2 3 2" xfId="12407"/>
    <cellStyle name="Comma 5 2 7 2 4" xfId="9653"/>
    <cellStyle name="Comma 5 2 7 2 4 2" xfId="12978"/>
    <cellStyle name="Comma 5 2 7 2 5" xfId="3308"/>
    <cellStyle name="Comma 5 2 7 2 5 2" xfId="11265"/>
    <cellStyle name="Comma 5 2 7 2 6" xfId="2733"/>
    <cellStyle name="Comma 5 2 7 2 7" xfId="10694"/>
    <cellStyle name="Comma 5 2 7 3" xfId="3974"/>
    <cellStyle name="Comma 5 2 7 3 2" xfId="11551"/>
    <cellStyle name="Comma 5 2 7 4" xfId="6246"/>
    <cellStyle name="Comma 5 2 7 4 2" xfId="12122"/>
    <cellStyle name="Comma 5 2 7 5" xfId="8518"/>
    <cellStyle name="Comma 5 2 7 5 2" xfId="12693"/>
    <cellStyle name="Comma 5 2 7 6" xfId="3023"/>
    <cellStyle name="Comma 5 2 7 6 2" xfId="10980"/>
    <cellStyle name="Comma 5 2 7 7" xfId="2453"/>
    <cellStyle name="Comma 5 2 7 8" xfId="10414"/>
    <cellStyle name="Comma 5 2 8" xfId="1235"/>
    <cellStyle name="Comma 5 2 8 2" xfId="4655"/>
    <cellStyle name="Comma 5 2 8 2 2" xfId="11722"/>
    <cellStyle name="Comma 5 2 8 3" xfId="6927"/>
    <cellStyle name="Comma 5 2 8 3 2" xfId="12293"/>
    <cellStyle name="Comma 5 2 8 4" xfId="9199"/>
    <cellStyle name="Comma 5 2 8 4 2" xfId="12864"/>
    <cellStyle name="Comma 5 2 8 5" xfId="3194"/>
    <cellStyle name="Comma 5 2 8 5 2" xfId="11151"/>
    <cellStyle name="Comma 5 2 8 6" xfId="2621"/>
    <cellStyle name="Comma 5 2 8 7" xfId="10582"/>
    <cellStyle name="Comma 5 2 9" xfId="3520"/>
    <cellStyle name="Comma 5 2 9 2" xfId="11437"/>
    <cellStyle name="Comma 5 3" xfId="173"/>
    <cellStyle name="Comma 5 3 10" xfId="2361"/>
    <cellStyle name="Comma 5 3 11" xfId="10322"/>
    <cellStyle name="Comma 5 3 2" xfId="411"/>
    <cellStyle name="Comma 5 3 2 2" xfId="865"/>
    <cellStyle name="Comma 5 3 2 2 2" xfId="2000"/>
    <cellStyle name="Comma 5 3 2 2 2 2" xfId="5420"/>
    <cellStyle name="Comma 5 3 2 2 2 2 2" xfId="11914"/>
    <cellStyle name="Comma 5 3 2 2 2 3" xfId="7692"/>
    <cellStyle name="Comma 5 3 2 2 2 3 2" xfId="12485"/>
    <cellStyle name="Comma 5 3 2 2 2 4" xfId="9964"/>
    <cellStyle name="Comma 5 3 2 2 2 4 2" xfId="13056"/>
    <cellStyle name="Comma 5 3 2 2 2 5" xfId="3386"/>
    <cellStyle name="Comma 5 3 2 2 2 5 2" xfId="11343"/>
    <cellStyle name="Comma 5 3 2 2 2 6" xfId="2810"/>
    <cellStyle name="Comma 5 3 2 2 2 7" xfId="10771"/>
    <cellStyle name="Comma 5 3 2 2 3" xfId="4285"/>
    <cellStyle name="Comma 5 3 2 2 3 2" xfId="11629"/>
    <cellStyle name="Comma 5 3 2 2 4" xfId="6557"/>
    <cellStyle name="Comma 5 3 2 2 4 2" xfId="12200"/>
    <cellStyle name="Comma 5 3 2 2 5" xfId="8829"/>
    <cellStyle name="Comma 5 3 2 2 5 2" xfId="12771"/>
    <cellStyle name="Comma 5 3 2 2 6" xfId="3101"/>
    <cellStyle name="Comma 5 3 2 2 6 2" xfId="11058"/>
    <cellStyle name="Comma 5 3 2 2 7" xfId="2530"/>
    <cellStyle name="Comma 5 3 2 2 8" xfId="10491"/>
    <cellStyle name="Comma 5 3 2 3" xfId="1546"/>
    <cellStyle name="Comma 5 3 2 3 2" xfId="4966"/>
    <cellStyle name="Comma 5 3 2 3 2 2" xfId="11800"/>
    <cellStyle name="Comma 5 3 2 3 3" xfId="7238"/>
    <cellStyle name="Comma 5 3 2 3 3 2" xfId="12371"/>
    <cellStyle name="Comma 5 3 2 3 4" xfId="9510"/>
    <cellStyle name="Comma 5 3 2 3 4 2" xfId="12942"/>
    <cellStyle name="Comma 5 3 2 3 5" xfId="3272"/>
    <cellStyle name="Comma 5 3 2 3 5 2" xfId="11229"/>
    <cellStyle name="Comma 5 3 2 3 6" xfId="2698"/>
    <cellStyle name="Comma 5 3 2 3 7" xfId="10659"/>
    <cellStyle name="Comma 5 3 2 4" xfId="3831"/>
    <cellStyle name="Comma 5 3 2 4 2" xfId="11515"/>
    <cellStyle name="Comma 5 3 2 5" xfId="6103"/>
    <cellStyle name="Comma 5 3 2 5 2" xfId="12086"/>
    <cellStyle name="Comma 5 3 2 6" xfId="8375"/>
    <cellStyle name="Comma 5 3 2 6 2" xfId="12657"/>
    <cellStyle name="Comma 5 3 2 7" xfId="2987"/>
    <cellStyle name="Comma 5 3 2 7 2" xfId="10944"/>
    <cellStyle name="Comma 5 3 2 8" xfId="2418"/>
    <cellStyle name="Comma 5 3 2 9" xfId="10379"/>
    <cellStyle name="Comma 5 3 3" xfId="1092"/>
    <cellStyle name="Comma 5 3 3 2" xfId="2227"/>
    <cellStyle name="Comma 5 3 3 2 2" xfId="5647"/>
    <cellStyle name="Comma 5 3 3 2 2 2" xfId="11971"/>
    <cellStyle name="Comma 5 3 3 2 3" xfId="7919"/>
    <cellStyle name="Comma 5 3 3 2 3 2" xfId="12542"/>
    <cellStyle name="Comma 5 3 3 2 4" xfId="10191"/>
    <cellStyle name="Comma 5 3 3 2 4 2" xfId="13113"/>
    <cellStyle name="Comma 5 3 3 2 5" xfId="3443"/>
    <cellStyle name="Comma 5 3 3 2 5 2" xfId="11400"/>
    <cellStyle name="Comma 5 3 3 2 6" xfId="2866"/>
    <cellStyle name="Comma 5 3 3 2 7" xfId="10827"/>
    <cellStyle name="Comma 5 3 3 3" xfId="4512"/>
    <cellStyle name="Comma 5 3 3 3 2" xfId="11686"/>
    <cellStyle name="Comma 5 3 3 4" xfId="6784"/>
    <cellStyle name="Comma 5 3 3 4 2" xfId="12257"/>
    <cellStyle name="Comma 5 3 3 5" xfId="9056"/>
    <cellStyle name="Comma 5 3 3 5 2" xfId="12828"/>
    <cellStyle name="Comma 5 3 3 6" xfId="3158"/>
    <cellStyle name="Comma 5 3 3 6 2" xfId="11115"/>
    <cellStyle name="Comma 5 3 3 7" xfId="2586"/>
    <cellStyle name="Comma 5 3 3 8" xfId="10547"/>
    <cellStyle name="Comma 5 3 4" xfId="638"/>
    <cellStyle name="Comma 5 3 4 2" xfId="1773"/>
    <cellStyle name="Comma 5 3 4 2 2" xfId="5193"/>
    <cellStyle name="Comma 5 3 4 2 2 2" xfId="11857"/>
    <cellStyle name="Comma 5 3 4 2 3" xfId="7465"/>
    <cellStyle name="Comma 5 3 4 2 3 2" xfId="12428"/>
    <cellStyle name="Comma 5 3 4 2 4" xfId="9737"/>
    <cellStyle name="Comma 5 3 4 2 4 2" xfId="12999"/>
    <cellStyle name="Comma 5 3 4 2 5" xfId="3329"/>
    <cellStyle name="Comma 5 3 4 2 5 2" xfId="11286"/>
    <cellStyle name="Comma 5 3 4 2 6" xfId="2754"/>
    <cellStyle name="Comma 5 3 4 2 7" xfId="10715"/>
    <cellStyle name="Comma 5 3 4 3" xfId="4058"/>
    <cellStyle name="Comma 5 3 4 3 2" xfId="11572"/>
    <cellStyle name="Comma 5 3 4 4" xfId="6330"/>
    <cellStyle name="Comma 5 3 4 4 2" xfId="12143"/>
    <cellStyle name="Comma 5 3 4 5" xfId="8602"/>
    <cellStyle name="Comma 5 3 4 5 2" xfId="12714"/>
    <cellStyle name="Comma 5 3 4 6" xfId="3044"/>
    <cellStyle name="Comma 5 3 4 6 2" xfId="11001"/>
    <cellStyle name="Comma 5 3 4 7" xfId="2474"/>
    <cellStyle name="Comma 5 3 4 8" xfId="10435"/>
    <cellStyle name="Comma 5 3 5" xfId="1319"/>
    <cellStyle name="Comma 5 3 5 2" xfId="4739"/>
    <cellStyle name="Comma 5 3 5 2 2" xfId="11743"/>
    <cellStyle name="Comma 5 3 5 3" xfId="7011"/>
    <cellStyle name="Comma 5 3 5 3 2" xfId="12314"/>
    <cellStyle name="Comma 5 3 5 4" xfId="9283"/>
    <cellStyle name="Comma 5 3 5 4 2" xfId="12885"/>
    <cellStyle name="Comma 5 3 5 5" xfId="3215"/>
    <cellStyle name="Comma 5 3 5 5 2" xfId="11172"/>
    <cellStyle name="Comma 5 3 5 6" xfId="2642"/>
    <cellStyle name="Comma 5 3 5 7" xfId="10603"/>
    <cellStyle name="Comma 5 3 6" xfId="3604"/>
    <cellStyle name="Comma 5 3 6 2" xfId="11458"/>
    <cellStyle name="Comma 5 3 7" xfId="5876"/>
    <cellStyle name="Comma 5 3 7 2" xfId="12029"/>
    <cellStyle name="Comma 5 3 8" xfId="8148"/>
    <cellStyle name="Comma 5 3 8 2" xfId="12600"/>
    <cellStyle name="Comma 5 3 9" xfId="2927"/>
    <cellStyle name="Comma 5 3 9 2" xfId="10886"/>
    <cellStyle name="Comma 5 4" xfId="117"/>
    <cellStyle name="Comma 5 4 10" xfId="2347"/>
    <cellStyle name="Comma 5 4 11" xfId="10308"/>
    <cellStyle name="Comma 5 4 2" xfId="355"/>
    <cellStyle name="Comma 5 4 2 2" xfId="809"/>
    <cellStyle name="Comma 5 4 2 2 2" xfId="1944"/>
    <cellStyle name="Comma 5 4 2 2 2 2" xfId="5364"/>
    <cellStyle name="Comma 5 4 2 2 2 2 2" xfId="11900"/>
    <cellStyle name="Comma 5 4 2 2 2 3" xfId="7636"/>
    <cellStyle name="Comma 5 4 2 2 2 3 2" xfId="12471"/>
    <cellStyle name="Comma 5 4 2 2 2 4" xfId="9908"/>
    <cellStyle name="Comma 5 4 2 2 2 4 2" xfId="13042"/>
    <cellStyle name="Comma 5 4 2 2 2 5" xfId="3372"/>
    <cellStyle name="Comma 5 4 2 2 2 5 2" xfId="11329"/>
    <cellStyle name="Comma 5 4 2 2 2 6" xfId="2796"/>
    <cellStyle name="Comma 5 4 2 2 2 7" xfId="10757"/>
    <cellStyle name="Comma 5 4 2 2 3" xfId="4229"/>
    <cellStyle name="Comma 5 4 2 2 3 2" xfId="11615"/>
    <cellStyle name="Comma 5 4 2 2 4" xfId="6501"/>
    <cellStyle name="Comma 5 4 2 2 4 2" xfId="12186"/>
    <cellStyle name="Comma 5 4 2 2 5" xfId="8773"/>
    <cellStyle name="Comma 5 4 2 2 5 2" xfId="12757"/>
    <cellStyle name="Comma 5 4 2 2 6" xfId="3087"/>
    <cellStyle name="Comma 5 4 2 2 6 2" xfId="11044"/>
    <cellStyle name="Comma 5 4 2 2 7" xfId="2516"/>
    <cellStyle name="Comma 5 4 2 2 8" xfId="10477"/>
    <cellStyle name="Comma 5 4 2 3" xfId="1490"/>
    <cellStyle name="Comma 5 4 2 3 2" xfId="4910"/>
    <cellStyle name="Comma 5 4 2 3 2 2" xfId="11786"/>
    <cellStyle name="Comma 5 4 2 3 3" xfId="7182"/>
    <cellStyle name="Comma 5 4 2 3 3 2" xfId="12357"/>
    <cellStyle name="Comma 5 4 2 3 4" xfId="9454"/>
    <cellStyle name="Comma 5 4 2 3 4 2" xfId="12928"/>
    <cellStyle name="Comma 5 4 2 3 5" xfId="3258"/>
    <cellStyle name="Comma 5 4 2 3 5 2" xfId="11215"/>
    <cellStyle name="Comma 5 4 2 3 6" xfId="2684"/>
    <cellStyle name="Comma 5 4 2 3 7" xfId="10645"/>
    <cellStyle name="Comma 5 4 2 4" xfId="3775"/>
    <cellStyle name="Comma 5 4 2 4 2" xfId="11501"/>
    <cellStyle name="Comma 5 4 2 5" xfId="6047"/>
    <cellStyle name="Comma 5 4 2 5 2" xfId="12072"/>
    <cellStyle name="Comma 5 4 2 6" xfId="8319"/>
    <cellStyle name="Comma 5 4 2 6 2" xfId="12643"/>
    <cellStyle name="Comma 5 4 2 7" xfId="2973"/>
    <cellStyle name="Comma 5 4 2 7 2" xfId="10930"/>
    <cellStyle name="Comma 5 4 2 8" xfId="2404"/>
    <cellStyle name="Comma 5 4 2 9" xfId="10365"/>
    <cellStyle name="Comma 5 4 3" xfId="1036"/>
    <cellStyle name="Comma 5 4 3 2" xfId="2171"/>
    <cellStyle name="Comma 5 4 3 2 2" xfId="5591"/>
    <cellStyle name="Comma 5 4 3 2 2 2" xfId="11957"/>
    <cellStyle name="Comma 5 4 3 2 3" xfId="7863"/>
    <cellStyle name="Comma 5 4 3 2 3 2" xfId="12528"/>
    <cellStyle name="Comma 5 4 3 2 4" xfId="10135"/>
    <cellStyle name="Comma 5 4 3 2 4 2" xfId="13099"/>
    <cellStyle name="Comma 5 4 3 2 5" xfId="3429"/>
    <cellStyle name="Comma 5 4 3 2 5 2" xfId="11386"/>
    <cellStyle name="Comma 5 4 3 2 6" xfId="2852"/>
    <cellStyle name="Comma 5 4 3 2 7" xfId="10813"/>
    <cellStyle name="Comma 5 4 3 3" xfId="4456"/>
    <cellStyle name="Comma 5 4 3 3 2" xfId="11672"/>
    <cellStyle name="Comma 5 4 3 4" xfId="6728"/>
    <cellStyle name="Comma 5 4 3 4 2" xfId="12243"/>
    <cellStyle name="Comma 5 4 3 5" xfId="9000"/>
    <cellStyle name="Comma 5 4 3 5 2" xfId="12814"/>
    <cellStyle name="Comma 5 4 3 6" xfId="3144"/>
    <cellStyle name="Comma 5 4 3 6 2" xfId="11101"/>
    <cellStyle name="Comma 5 4 3 7" xfId="2572"/>
    <cellStyle name="Comma 5 4 3 8" xfId="10533"/>
    <cellStyle name="Comma 5 4 4" xfId="582"/>
    <cellStyle name="Comma 5 4 4 2" xfId="1717"/>
    <cellStyle name="Comma 5 4 4 2 2" xfId="5137"/>
    <cellStyle name="Comma 5 4 4 2 2 2" xfId="11843"/>
    <cellStyle name="Comma 5 4 4 2 3" xfId="7409"/>
    <cellStyle name="Comma 5 4 4 2 3 2" xfId="12414"/>
    <cellStyle name="Comma 5 4 4 2 4" xfId="9681"/>
    <cellStyle name="Comma 5 4 4 2 4 2" xfId="12985"/>
    <cellStyle name="Comma 5 4 4 2 5" xfId="3315"/>
    <cellStyle name="Comma 5 4 4 2 5 2" xfId="11272"/>
    <cellStyle name="Comma 5 4 4 2 6" xfId="2740"/>
    <cellStyle name="Comma 5 4 4 2 7" xfId="10701"/>
    <cellStyle name="Comma 5 4 4 3" xfId="4002"/>
    <cellStyle name="Comma 5 4 4 3 2" xfId="11558"/>
    <cellStyle name="Comma 5 4 4 4" xfId="6274"/>
    <cellStyle name="Comma 5 4 4 4 2" xfId="12129"/>
    <cellStyle name="Comma 5 4 4 5" xfId="8546"/>
    <cellStyle name="Comma 5 4 4 5 2" xfId="12700"/>
    <cellStyle name="Comma 5 4 4 6" xfId="3030"/>
    <cellStyle name="Comma 5 4 4 6 2" xfId="10987"/>
    <cellStyle name="Comma 5 4 4 7" xfId="2460"/>
    <cellStyle name="Comma 5 4 4 8" xfId="10421"/>
    <cellStyle name="Comma 5 4 5" xfId="1263"/>
    <cellStyle name="Comma 5 4 5 2" xfId="4683"/>
    <cellStyle name="Comma 5 4 5 2 2" xfId="11729"/>
    <cellStyle name="Comma 5 4 5 3" xfId="6955"/>
    <cellStyle name="Comma 5 4 5 3 2" xfId="12300"/>
    <cellStyle name="Comma 5 4 5 4" xfId="9227"/>
    <cellStyle name="Comma 5 4 5 4 2" xfId="12871"/>
    <cellStyle name="Comma 5 4 5 5" xfId="3201"/>
    <cellStyle name="Comma 5 4 5 5 2" xfId="11158"/>
    <cellStyle name="Comma 5 4 5 6" xfId="2628"/>
    <cellStyle name="Comma 5 4 5 7" xfId="10589"/>
    <cellStyle name="Comma 5 4 6" xfId="3548"/>
    <cellStyle name="Comma 5 4 6 2" xfId="11444"/>
    <cellStyle name="Comma 5 4 7" xfId="5820"/>
    <cellStyle name="Comma 5 4 7 2" xfId="12015"/>
    <cellStyle name="Comma 5 4 8" xfId="8092"/>
    <cellStyle name="Comma 5 4 8 2" xfId="12586"/>
    <cellStyle name="Comma 5 4 9" xfId="2913"/>
    <cellStyle name="Comma 5 4 9 2" xfId="10872"/>
    <cellStyle name="Comma 5 5" xfId="243"/>
    <cellStyle name="Comma 5 5 10" xfId="2376"/>
    <cellStyle name="Comma 5 5 11" xfId="10337"/>
    <cellStyle name="Comma 5 5 2" xfId="470"/>
    <cellStyle name="Comma 5 5 2 2" xfId="924"/>
    <cellStyle name="Comma 5 5 2 2 2" xfId="2059"/>
    <cellStyle name="Comma 5 5 2 2 2 2" xfId="5479"/>
    <cellStyle name="Comma 5 5 2 2 2 2 2" xfId="11929"/>
    <cellStyle name="Comma 5 5 2 2 2 3" xfId="7751"/>
    <cellStyle name="Comma 5 5 2 2 2 3 2" xfId="12500"/>
    <cellStyle name="Comma 5 5 2 2 2 4" xfId="10023"/>
    <cellStyle name="Comma 5 5 2 2 2 4 2" xfId="13071"/>
    <cellStyle name="Comma 5 5 2 2 2 5" xfId="3401"/>
    <cellStyle name="Comma 5 5 2 2 2 5 2" xfId="11358"/>
    <cellStyle name="Comma 5 5 2 2 2 6" xfId="2824"/>
    <cellStyle name="Comma 5 5 2 2 2 7" xfId="10785"/>
    <cellStyle name="Comma 5 5 2 2 3" xfId="4344"/>
    <cellStyle name="Comma 5 5 2 2 3 2" xfId="11644"/>
    <cellStyle name="Comma 5 5 2 2 4" xfId="6616"/>
    <cellStyle name="Comma 5 5 2 2 4 2" xfId="12215"/>
    <cellStyle name="Comma 5 5 2 2 5" xfId="8888"/>
    <cellStyle name="Comma 5 5 2 2 5 2" xfId="12786"/>
    <cellStyle name="Comma 5 5 2 2 6" xfId="3116"/>
    <cellStyle name="Comma 5 5 2 2 6 2" xfId="11073"/>
    <cellStyle name="Comma 5 5 2 2 7" xfId="2544"/>
    <cellStyle name="Comma 5 5 2 2 8" xfId="10505"/>
    <cellStyle name="Comma 5 5 2 3" xfId="1605"/>
    <cellStyle name="Comma 5 5 2 3 2" xfId="5025"/>
    <cellStyle name="Comma 5 5 2 3 2 2" xfId="11815"/>
    <cellStyle name="Comma 5 5 2 3 3" xfId="7297"/>
    <cellStyle name="Comma 5 5 2 3 3 2" xfId="12386"/>
    <cellStyle name="Comma 5 5 2 3 4" xfId="9569"/>
    <cellStyle name="Comma 5 5 2 3 4 2" xfId="12957"/>
    <cellStyle name="Comma 5 5 2 3 5" xfId="3287"/>
    <cellStyle name="Comma 5 5 2 3 5 2" xfId="11244"/>
    <cellStyle name="Comma 5 5 2 3 6" xfId="2712"/>
    <cellStyle name="Comma 5 5 2 3 7" xfId="10673"/>
    <cellStyle name="Comma 5 5 2 4" xfId="3890"/>
    <cellStyle name="Comma 5 5 2 4 2" xfId="11530"/>
    <cellStyle name="Comma 5 5 2 5" xfId="6162"/>
    <cellStyle name="Comma 5 5 2 5 2" xfId="12101"/>
    <cellStyle name="Comma 5 5 2 6" xfId="8434"/>
    <cellStyle name="Comma 5 5 2 6 2" xfId="12672"/>
    <cellStyle name="Comma 5 5 2 7" xfId="3002"/>
    <cellStyle name="Comma 5 5 2 7 2" xfId="10959"/>
    <cellStyle name="Comma 5 5 2 8" xfId="2432"/>
    <cellStyle name="Comma 5 5 2 9" xfId="10393"/>
    <cellStyle name="Comma 5 5 3" xfId="1151"/>
    <cellStyle name="Comma 5 5 3 2" xfId="2286"/>
    <cellStyle name="Comma 5 5 3 2 2" xfId="5706"/>
    <cellStyle name="Comma 5 5 3 2 2 2" xfId="11986"/>
    <cellStyle name="Comma 5 5 3 2 3" xfId="7978"/>
    <cellStyle name="Comma 5 5 3 2 3 2" xfId="12557"/>
    <cellStyle name="Comma 5 5 3 2 4" xfId="10250"/>
    <cellStyle name="Comma 5 5 3 2 4 2" xfId="13128"/>
    <cellStyle name="Comma 5 5 3 2 5" xfId="3458"/>
    <cellStyle name="Comma 5 5 3 2 5 2" xfId="11415"/>
    <cellStyle name="Comma 5 5 3 2 6" xfId="2880"/>
    <cellStyle name="Comma 5 5 3 2 7" xfId="10841"/>
    <cellStyle name="Comma 5 5 3 3" xfId="4571"/>
    <cellStyle name="Comma 5 5 3 3 2" xfId="11701"/>
    <cellStyle name="Comma 5 5 3 4" xfId="6843"/>
    <cellStyle name="Comma 5 5 3 4 2" xfId="12272"/>
    <cellStyle name="Comma 5 5 3 5" xfId="9115"/>
    <cellStyle name="Comma 5 5 3 5 2" xfId="12843"/>
    <cellStyle name="Comma 5 5 3 6" xfId="3173"/>
    <cellStyle name="Comma 5 5 3 6 2" xfId="11130"/>
    <cellStyle name="Comma 5 5 3 7" xfId="2600"/>
    <cellStyle name="Comma 5 5 3 8" xfId="10561"/>
    <cellStyle name="Comma 5 5 4" xfId="697"/>
    <cellStyle name="Comma 5 5 4 2" xfId="1832"/>
    <cellStyle name="Comma 5 5 4 2 2" xfId="5252"/>
    <cellStyle name="Comma 5 5 4 2 2 2" xfId="11872"/>
    <cellStyle name="Comma 5 5 4 2 3" xfId="7524"/>
    <cellStyle name="Comma 5 5 4 2 3 2" xfId="12443"/>
    <cellStyle name="Comma 5 5 4 2 4" xfId="9796"/>
    <cellStyle name="Comma 5 5 4 2 4 2" xfId="13014"/>
    <cellStyle name="Comma 5 5 4 2 5" xfId="3344"/>
    <cellStyle name="Comma 5 5 4 2 5 2" xfId="11301"/>
    <cellStyle name="Comma 5 5 4 2 6" xfId="2768"/>
    <cellStyle name="Comma 5 5 4 2 7" xfId="10729"/>
    <cellStyle name="Comma 5 5 4 3" xfId="4117"/>
    <cellStyle name="Comma 5 5 4 3 2" xfId="11587"/>
    <cellStyle name="Comma 5 5 4 4" xfId="6389"/>
    <cellStyle name="Comma 5 5 4 4 2" xfId="12158"/>
    <cellStyle name="Comma 5 5 4 5" xfId="8661"/>
    <cellStyle name="Comma 5 5 4 5 2" xfId="12729"/>
    <cellStyle name="Comma 5 5 4 6" xfId="3059"/>
    <cellStyle name="Comma 5 5 4 6 2" xfId="11016"/>
    <cellStyle name="Comma 5 5 4 7" xfId="2488"/>
    <cellStyle name="Comma 5 5 4 8" xfId="10449"/>
    <cellStyle name="Comma 5 5 5" xfId="1378"/>
    <cellStyle name="Comma 5 5 5 2" xfId="4798"/>
    <cellStyle name="Comma 5 5 5 2 2" xfId="11758"/>
    <cellStyle name="Comma 5 5 5 3" xfId="7070"/>
    <cellStyle name="Comma 5 5 5 3 2" xfId="12329"/>
    <cellStyle name="Comma 5 5 5 4" xfId="9342"/>
    <cellStyle name="Comma 5 5 5 4 2" xfId="12900"/>
    <cellStyle name="Comma 5 5 5 5" xfId="3230"/>
    <cellStyle name="Comma 5 5 5 5 2" xfId="11187"/>
    <cellStyle name="Comma 5 5 5 6" xfId="2656"/>
    <cellStyle name="Comma 5 5 5 7" xfId="10617"/>
    <cellStyle name="Comma 5 5 6" xfId="3663"/>
    <cellStyle name="Comma 5 5 6 2" xfId="11473"/>
    <cellStyle name="Comma 5 5 7" xfId="5935"/>
    <cellStyle name="Comma 5 5 7 2" xfId="12044"/>
    <cellStyle name="Comma 5 5 8" xfId="8207"/>
    <cellStyle name="Comma 5 5 8 2" xfId="12615"/>
    <cellStyle name="Comma 5 5 9" xfId="2945"/>
    <cellStyle name="Comma 5 5 9 2" xfId="10902"/>
    <cellStyle name="Comma 5 6" xfId="299"/>
    <cellStyle name="Comma 5 6 2" xfId="753"/>
    <cellStyle name="Comma 5 6 2 2" xfId="1888"/>
    <cellStyle name="Comma 5 6 2 2 2" xfId="5308"/>
    <cellStyle name="Comma 5 6 2 2 2 2" xfId="11886"/>
    <cellStyle name="Comma 5 6 2 2 3" xfId="7580"/>
    <cellStyle name="Comma 5 6 2 2 3 2" xfId="12457"/>
    <cellStyle name="Comma 5 6 2 2 4" xfId="9852"/>
    <cellStyle name="Comma 5 6 2 2 4 2" xfId="13028"/>
    <cellStyle name="Comma 5 6 2 2 5" xfId="3358"/>
    <cellStyle name="Comma 5 6 2 2 5 2" xfId="11315"/>
    <cellStyle name="Comma 5 6 2 2 6" xfId="2782"/>
    <cellStyle name="Comma 5 6 2 2 7" xfId="10743"/>
    <cellStyle name="Comma 5 6 2 3" xfId="4173"/>
    <cellStyle name="Comma 5 6 2 3 2" xfId="11601"/>
    <cellStyle name="Comma 5 6 2 4" xfId="6445"/>
    <cellStyle name="Comma 5 6 2 4 2" xfId="12172"/>
    <cellStyle name="Comma 5 6 2 5" xfId="8717"/>
    <cellStyle name="Comma 5 6 2 5 2" xfId="12743"/>
    <cellStyle name="Comma 5 6 2 6" xfId="3073"/>
    <cellStyle name="Comma 5 6 2 6 2" xfId="11030"/>
    <cellStyle name="Comma 5 6 2 7" xfId="2502"/>
    <cellStyle name="Comma 5 6 2 8" xfId="10463"/>
    <cellStyle name="Comma 5 6 3" xfId="1434"/>
    <cellStyle name="Comma 5 6 3 2" xfId="4854"/>
    <cellStyle name="Comma 5 6 3 2 2" xfId="11772"/>
    <cellStyle name="Comma 5 6 3 3" xfId="7126"/>
    <cellStyle name="Comma 5 6 3 3 2" xfId="12343"/>
    <cellStyle name="Comma 5 6 3 4" xfId="9398"/>
    <cellStyle name="Comma 5 6 3 4 2" xfId="12914"/>
    <cellStyle name="Comma 5 6 3 5" xfId="3244"/>
    <cellStyle name="Comma 5 6 3 5 2" xfId="11201"/>
    <cellStyle name="Comma 5 6 3 6" xfId="2670"/>
    <cellStyle name="Comma 5 6 3 7" xfId="10631"/>
    <cellStyle name="Comma 5 6 4" xfId="3719"/>
    <cellStyle name="Comma 5 6 4 2" xfId="11487"/>
    <cellStyle name="Comma 5 6 5" xfId="5991"/>
    <cellStyle name="Comma 5 6 5 2" xfId="12058"/>
    <cellStyle name="Comma 5 6 6" xfId="8263"/>
    <cellStyle name="Comma 5 6 6 2" xfId="12629"/>
    <cellStyle name="Comma 5 6 7" xfId="2959"/>
    <cellStyle name="Comma 5 6 7 2" xfId="10916"/>
    <cellStyle name="Comma 5 6 8" xfId="2390"/>
    <cellStyle name="Comma 5 6 9" xfId="10351"/>
    <cellStyle name="Comma 5 7" xfId="980"/>
    <cellStyle name="Comma 5 7 2" xfId="2115"/>
    <cellStyle name="Comma 5 7 2 2" xfId="5535"/>
    <cellStyle name="Comma 5 7 2 2 2" xfId="11943"/>
    <cellStyle name="Comma 5 7 2 3" xfId="7807"/>
    <cellStyle name="Comma 5 7 2 3 2" xfId="12514"/>
    <cellStyle name="Comma 5 7 2 4" xfId="10079"/>
    <cellStyle name="Comma 5 7 2 4 2" xfId="13085"/>
    <cellStyle name="Comma 5 7 2 5" xfId="3415"/>
    <cellStyle name="Comma 5 7 2 5 2" xfId="11372"/>
    <cellStyle name="Comma 5 7 2 6" xfId="2838"/>
    <cellStyle name="Comma 5 7 2 7" xfId="10799"/>
    <cellStyle name="Comma 5 7 3" xfId="4400"/>
    <cellStyle name="Comma 5 7 3 2" xfId="11658"/>
    <cellStyle name="Comma 5 7 4" xfId="6672"/>
    <cellStyle name="Comma 5 7 4 2" xfId="12229"/>
    <cellStyle name="Comma 5 7 5" xfId="8944"/>
    <cellStyle name="Comma 5 7 5 2" xfId="12800"/>
    <cellStyle name="Comma 5 7 6" xfId="3130"/>
    <cellStyle name="Comma 5 7 6 2" xfId="11087"/>
    <cellStyle name="Comma 5 7 7" xfId="2558"/>
    <cellStyle name="Comma 5 7 8" xfId="10519"/>
    <cellStyle name="Comma 5 8" xfId="526"/>
    <cellStyle name="Comma 5 8 2" xfId="1661"/>
    <cellStyle name="Comma 5 8 2 2" xfId="5081"/>
    <cellStyle name="Comma 5 8 2 2 2" xfId="11829"/>
    <cellStyle name="Comma 5 8 2 3" xfId="7353"/>
    <cellStyle name="Comma 5 8 2 3 2" xfId="12400"/>
    <cellStyle name="Comma 5 8 2 4" xfId="9625"/>
    <cellStyle name="Comma 5 8 2 4 2" xfId="12971"/>
    <cellStyle name="Comma 5 8 2 5" xfId="3301"/>
    <cellStyle name="Comma 5 8 2 5 2" xfId="11258"/>
    <cellStyle name="Comma 5 8 2 6" xfId="2726"/>
    <cellStyle name="Comma 5 8 2 7" xfId="10687"/>
    <cellStyle name="Comma 5 8 3" xfId="3946"/>
    <cellStyle name="Comma 5 8 3 2" xfId="11544"/>
    <cellStyle name="Comma 5 8 4" xfId="6218"/>
    <cellStyle name="Comma 5 8 4 2" xfId="12115"/>
    <cellStyle name="Comma 5 8 5" xfId="8490"/>
    <cellStyle name="Comma 5 8 5 2" xfId="12686"/>
    <cellStyle name="Comma 5 8 6" xfId="3016"/>
    <cellStyle name="Comma 5 8 6 2" xfId="10973"/>
    <cellStyle name="Comma 5 8 7" xfId="2446"/>
    <cellStyle name="Comma 5 8 8" xfId="10407"/>
    <cellStyle name="Comma 5 9" xfId="1207"/>
    <cellStyle name="Comma 5 9 2" xfId="4627"/>
    <cellStyle name="Comma 5 9 2 2" xfId="11715"/>
    <cellStyle name="Comma 5 9 3" xfId="6899"/>
    <cellStyle name="Comma 5 9 3 2" xfId="12286"/>
    <cellStyle name="Comma 5 9 4" xfId="9171"/>
    <cellStyle name="Comma 5 9 4 2" xfId="12857"/>
    <cellStyle name="Comma 5 9 5" xfId="3187"/>
    <cellStyle name="Comma 5 9 5 2" xfId="11144"/>
    <cellStyle name="Comma 5 9 6" xfId="2614"/>
    <cellStyle name="Comma 5 9 7" xfId="10575"/>
    <cellStyle name="Comma 6" xfId="61"/>
    <cellStyle name="Comma 6 10" xfId="3494"/>
    <cellStyle name="Comma 6 10 2" xfId="11431"/>
    <cellStyle name="Comma 6 11" xfId="5766"/>
    <cellStyle name="Comma 6 11 2" xfId="12002"/>
    <cellStyle name="Comma 6 12" xfId="8038"/>
    <cellStyle name="Comma 6 12 2" xfId="12573"/>
    <cellStyle name="Comma 6 13" xfId="2898"/>
    <cellStyle name="Comma 6 13 2" xfId="10858"/>
    <cellStyle name="Comma 6 14" xfId="2333"/>
    <cellStyle name="Comma 6 15" xfId="10294"/>
    <cellStyle name="Comma 6 2" xfId="91"/>
    <cellStyle name="Comma 6 2 10" xfId="5794"/>
    <cellStyle name="Comma 6 2 10 2" xfId="12009"/>
    <cellStyle name="Comma 6 2 11" xfId="8066"/>
    <cellStyle name="Comma 6 2 11 2" xfId="12580"/>
    <cellStyle name="Comma 6 2 12" xfId="2907"/>
    <cellStyle name="Comma 6 2 12 2" xfId="10866"/>
    <cellStyle name="Comma 6 2 13" xfId="2341"/>
    <cellStyle name="Comma 6 2 14" xfId="10302"/>
    <cellStyle name="Comma 6 2 2" xfId="203"/>
    <cellStyle name="Comma 6 2 2 10" xfId="2369"/>
    <cellStyle name="Comma 6 2 2 11" xfId="10330"/>
    <cellStyle name="Comma 6 2 2 2" xfId="441"/>
    <cellStyle name="Comma 6 2 2 2 2" xfId="895"/>
    <cellStyle name="Comma 6 2 2 2 2 2" xfId="2030"/>
    <cellStyle name="Comma 6 2 2 2 2 2 2" xfId="5450"/>
    <cellStyle name="Comma 6 2 2 2 2 2 2 2" xfId="11922"/>
    <cellStyle name="Comma 6 2 2 2 2 2 3" xfId="7722"/>
    <cellStyle name="Comma 6 2 2 2 2 2 3 2" xfId="12493"/>
    <cellStyle name="Comma 6 2 2 2 2 2 4" xfId="9994"/>
    <cellStyle name="Comma 6 2 2 2 2 2 4 2" xfId="13064"/>
    <cellStyle name="Comma 6 2 2 2 2 2 5" xfId="3394"/>
    <cellStyle name="Comma 6 2 2 2 2 2 5 2" xfId="11351"/>
    <cellStyle name="Comma 6 2 2 2 2 2 6" xfId="2818"/>
    <cellStyle name="Comma 6 2 2 2 2 2 7" xfId="10779"/>
    <cellStyle name="Comma 6 2 2 2 2 3" xfId="4315"/>
    <cellStyle name="Comma 6 2 2 2 2 3 2" xfId="11637"/>
    <cellStyle name="Comma 6 2 2 2 2 4" xfId="6587"/>
    <cellStyle name="Comma 6 2 2 2 2 4 2" xfId="12208"/>
    <cellStyle name="Comma 6 2 2 2 2 5" xfId="8859"/>
    <cellStyle name="Comma 6 2 2 2 2 5 2" xfId="12779"/>
    <cellStyle name="Comma 6 2 2 2 2 6" xfId="3109"/>
    <cellStyle name="Comma 6 2 2 2 2 6 2" xfId="11066"/>
    <cellStyle name="Comma 6 2 2 2 2 7" xfId="2538"/>
    <cellStyle name="Comma 6 2 2 2 2 8" xfId="10499"/>
    <cellStyle name="Comma 6 2 2 2 3" xfId="1576"/>
    <cellStyle name="Comma 6 2 2 2 3 2" xfId="4996"/>
    <cellStyle name="Comma 6 2 2 2 3 2 2" xfId="11808"/>
    <cellStyle name="Comma 6 2 2 2 3 3" xfId="7268"/>
    <cellStyle name="Comma 6 2 2 2 3 3 2" xfId="12379"/>
    <cellStyle name="Comma 6 2 2 2 3 4" xfId="9540"/>
    <cellStyle name="Comma 6 2 2 2 3 4 2" xfId="12950"/>
    <cellStyle name="Comma 6 2 2 2 3 5" xfId="3280"/>
    <cellStyle name="Comma 6 2 2 2 3 5 2" xfId="11237"/>
    <cellStyle name="Comma 6 2 2 2 3 6" xfId="2706"/>
    <cellStyle name="Comma 6 2 2 2 3 7" xfId="10667"/>
    <cellStyle name="Comma 6 2 2 2 4" xfId="3861"/>
    <cellStyle name="Comma 6 2 2 2 4 2" xfId="11523"/>
    <cellStyle name="Comma 6 2 2 2 5" xfId="6133"/>
    <cellStyle name="Comma 6 2 2 2 5 2" xfId="12094"/>
    <cellStyle name="Comma 6 2 2 2 6" xfId="8405"/>
    <cellStyle name="Comma 6 2 2 2 6 2" xfId="12665"/>
    <cellStyle name="Comma 6 2 2 2 7" xfId="2995"/>
    <cellStyle name="Comma 6 2 2 2 7 2" xfId="10952"/>
    <cellStyle name="Comma 6 2 2 2 8" xfId="2426"/>
    <cellStyle name="Comma 6 2 2 2 9" xfId="10387"/>
    <cellStyle name="Comma 6 2 2 3" xfId="1122"/>
    <cellStyle name="Comma 6 2 2 3 2" xfId="2257"/>
    <cellStyle name="Comma 6 2 2 3 2 2" xfId="5677"/>
    <cellStyle name="Comma 6 2 2 3 2 2 2" xfId="11979"/>
    <cellStyle name="Comma 6 2 2 3 2 3" xfId="7949"/>
    <cellStyle name="Comma 6 2 2 3 2 3 2" xfId="12550"/>
    <cellStyle name="Comma 6 2 2 3 2 4" xfId="10221"/>
    <cellStyle name="Comma 6 2 2 3 2 4 2" xfId="13121"/>
    <cellStyle name="Comma 6 2 2 3 2 5" xfId="3451"/>
    <cellStyle name="Comma 6 2 2 3 2 5 2" xfId="11408"/>
    <cellStyle name="Comma 6 2 2 3 2 6" xfId="2874"/>
    <cellStyle name="Comma 6 2 2 3 2 7" xfId="10835"/>
    <cellStyle name="Comma 6 2 2 3 3" xfId="4542"/>
    <cellStyle name="Comma 6 2 2 3 3 2" xfId="11694"/>
    <cellStyle name="Comma 6 2 2 3 4" xfId="6814"/>
    <cellStyle name="Comma 6 2 2 3 4 2" xfId="12265"/>
    <cellStyle name="Comma 6 2 2 3 5" xfId="9086"/>
    <cellStyle name="Comma 6 2 2 3 5 2" xfId="12836"/>
    <cellStyle name="Comma 6 2 2 3 6" xfId="3166"/>
    <cellStyle name="Comma 6 2 2 3 6 2" xfId="11123"/>
    <cellStyle name="Comma 6 2 2 3 7" xfId="2594"/>
    <cellStyle name="Comma 6 2 2 3 8" xfId="10555"/>
    <cellStyle name="Comma 6 2 2 4" xfId="668"/>
    <cellStyle name="Comma 6 2 2 4 2" xfId="1803"/>
    <cellStyle name="Comma 6 2 2 4 2 2" xfId="5223"/>
    <cellStyle name="Comma 6 2 2 4 2 2 2" xfId="11865"/>
    <cellStyle name="Comma 6 2 2 4 2 3" xfId="7495"/>
    <cellStyle name="Comma 6 2 2 4 2 3 2" xfId="12436"/>
    <cellStyle name="Comma 6 2 2 4 2 4" xfId="9767"/>
    <cellStyle name="Comma 6 2 2 4 2 4 2" xfId="13007"/>
    <cellStyle name="Comma 6 2 2 4 2 5" xfId="3337"/>
    <cellStyle name="Comma 6 2 2 4 2 5 2" xfId="11294"/>
    <cellStyle name="Comma 6 2 2 4 2 6" xfId="2762"/>
    <cellStyle name="Comma 6 2 2 4 2 7" xfId="10723"/>
    <cellStyle name="Comma 6 2 2 4 3" xfId="4088"/>
    <cellStyle name="Comma 6 2 2 4 3 2" xfId="11580"/>
    <cellStyle name="Comma 6 2 2 4 4" xfId="6360"/>
    <cellStyle name="Comma 6 2 2 4 4 2" xfId="12151"/>
    <cellStyle name="Comma 6 2 2 4 5" xfId="8632"/>
    <cellStyle name="Comma 6 2 2 4 5 2" xfId="12722"/>
    <cellStyle name="Comma 6 2 2 4 6" xfId="3052"/>
    <cellStyle name="Comma 6 2 2 4 6 2" xfId="11009"/>
    <cellStyle name="Comma 6 2 2 4 7" xfId="2482"/>
    <cellStyle name="Comma 6 2 2 4 8" xfId="10443"/>
    <cellStyle name="Comma 6 2 2 5" xfId="1349"/>
    <cellStyle name="Comma 6 2 2 5 2" xfId="4769"/>
    <cellStyle name="Comma 6 2 2 5 2 2" xfId="11751"/>
    <cellStyle name="Comma 6 2 2 5 3" xfId="7041"/>
    <cellStyle name="Comma 6 2 2 5 3 2" xfId="12322"/>
    <cellStyle name="Comma 6 2 2 5 4" xfId="9313"/>
    <cellStyle name="Comma 6 2 2 5 4 2" xfId="12893"/>
    <cellStyle name="Comma 6 2 2 5 5" xfId="3223"/>
    <cellStyle name="Comma 6 2 2 5 5 2" xfId="11180"/>
    <cellStyle name="Comma 6 2 2 5 6" xfId="2650"/>
    <cellStyle name="Comma 6 2 2 5 7" xfId="10611"/>
    <cellStyle name="Comma 6 2 2 6" xfId="3634"/>
    <cellStyle name="Comma 6 2 2 6 2" xfId="11466"/>
    <cellStyle name="Comma 6 2 2 7" xfId="5906"/>
    <cellStyle name="Comma 6 2 2 7 2" xfId="12037"/>
    <cellStyle name="Comma 6 2 2 8" xfId="8178"/>
    <cellStyle name="Comma 6 2 2 8 2" xfId="12608"/>
    <cellStyle name="Comma 6 2 2 9" xfId="2935"/>
    <cellStyle name="Comma 6 2 2 9 2" xfId="10894"/>
    <cellStyle name="Comma 6 2 3" xfId="147"/>
    <cellStyle name="Comma 6 2 3 10" xfId="2355"/>
    <cellStyle name="Comma 6 2 3 11" xfId="10316"/>
    <cellStyle name="Comma 6 2 3 2" xfId="385"/>
    <cellStyle name="Comma 6 2 3 2 2" xfId="839"/>
    <cellStyle name="Comma 6 2 3 2 2 2" xfId="1974"/>
    <cellStyle name="Comma 6 2 3 2 2 2 2" xfId="5394"/>
    <cellStyle name="Comma 6 2 3 2 2 2 2 2" xfId="11908"/>
    <cellStyle name="Comma 6 2 3 2 2 2 3" xfId="7666"/>
    <cellStyle name="Comma 6 2 3 2 2 2 3 2" xfId="12479"/>
    <cellStyle name="Comma 6 2 3 2 2 2 4" xfId="9938"/>
    <cellStyle name="Comma 6 2 3 2 2 2 4 2" xfId="13050"/>
    <cellStyle name="Comma 6 2 3 2 2 2 5" xfId="3380"/>
    <cellStyle name="Comma 6 2 3 2 2 2 5 2" xfId="11337"/>
    <cellStyle name="Comma 6 2 3 2 2 2 6" xfId="2804"/>
    <cellStyle name="Comma 6 2 3 2 2 2 7" xfId="10765"/>
    <cellStyle name="Comma 6 2 3 2 2 3" xfId="4259"/>
    <cellStyle name="Comma 6 2 3 2 2 3 2" xfId="11623"/>
    <cellStyle name="Comma 6 2 3 2 2 4" xfId="6531"/>
    <cellStyle name="Comma 6 2 3 2 2 4 2" xfId="12194"/>
    <cellStyle name="Comma 6 2 3 2 2 5" xfId="8803"/>
    <cellStyle name="Comma 6 2 3 2 2 5 2" xfId="12765"/>
    <cellStyle name="Comma 6 2 3 2 2 6" xfId="3095"/>
    <cellStyle name="Comma 6 2 3 2 2 6 2" xfId="11052"/>
    <cellStyle name="Comma 6 2 3 2 2 7" xfId="2524"/>
    <cellStyle name="Comma 6 2 3 2 2 8" xfId="10485"/>
    <cellStyle name="Comma 6 2 3 2 3" xfId="1520"/>
    <cellStyle name="Comma 6 2 3 2 3 2" xfId="4940"/>
    <cellStyle name="Comma 6 2 3 2 3 2 2" xfId="11794"/>
    <cellStyle name="Comma 6 2 3 2 3 3" xfId="7212"/>
    <cellStyle name="Comma 6 2 3 2 3 3 2" xfId="12365"/>
    <cellStyle name="Comma 6 2 3 2 3 4" xfId="9484"/>
    <cellStyle name="Comma 6 2 3 2 3 4 2" xfId="12936"/>
    <cellStyle name="Comma 6 2 3 2 3 5" xfId="3266"/>
    <cellStyle name="Comma 6 2 3 2 3 5 2" xfId="11223"/>
    <cellStyle name="Comma 6 2 3 2 3 6" xfId="2692"/>
    <cellStyle name="Comma 6 2 3 2 3 7" xfId="10653"/>
    <cellStyle name="Comma 6 2 3 2 4" xfId="3805"/>
    <cellStyle name="Comma 6 2 3 2 4 2" xfId="11509"/>
    <cellStyle name="Comma 6 2 3 2 5" xfId="6077"/>
    <cellStyle name="Comma 6 2 3 2 5 2" xfId="12080"/>
    <cellStyle name="Comma 6 2 3 2 6" xfId="8349"/>
    <cellStyle name="Comma 6 2 3 2 6 2" xfId="12651"/>
    <cellStyle name="Comma 6 2 3 2 7" xfId="2981"/>
    <cellStyle name="Comma 6 2 3 2 7 2" xfId="10938"/>
    <cellStyle name="Comma 6 2 3 2 8" xfId="2412"/>
    <cellStyle name="Comma 6 2 3 2 9" xfId="10373"/>
    <cellStyle name="Comma 6 2 3 3" xfId="1066"/>
    <cellStyle name="Comma 6 2 3 3 2" xfId="2201"/>
    <cellStyle name="Comma 6 2 3 3 2 2" xfId="5621"/>
    <cellStyle name="Comma 6 2 3 3 2 2 2" xfId="11965"/>
    <cellStyle name="Comma 6 2 3 3 2 3" xfId="7893"/>
    <cellStyle name="Comma 6 2 3 3 2 3 2" xfId="12536"/>
    <cellStyle name="Comma 6 2 3 3 2 4" xfId="10165"/>
    <cellStyle name="Comma 6 2 3 3 2 4 2" xfId="13107"/>
    <cellStyle name="Comma 6 2 3 3 2 5" xfId="3437"/>
    <cellStyle name="Comma 6 2 3 3 2 5 2" xfId="11394"/>
    <cellStyle name="Comma 6 2 3 3 2 6" xfId="2860"/>
    <cellStyle name="Comma 6 2 3 3 2 7" xfId="10821"/>
    <cellStyle name="Comma 6 2 3 3 3" xfId="4486"/>
    <cellStyle name="Comma 6 2 3 3 3 2" xfId="11680"/>
    <cellStyle name="Comma 6 2 3 3 4" xfId="6758"/>
    <cellStyle name="Comma 6 2 3 3 4 2" xfId="12251"/>
    <cellStyle name="Comma 6 2 3 3 5" xfId="9030"/>
    <cellStyle name="Comma 6 2 3 3 5 2" xfId="12822"/>
    <cellStyle name="Comma 6 2 3 3 6" xfId="3152"/>
    <cellStyle name="Comma 6 2 3 3 6 2" xfId="11109"/>
    <cellStyle name="Comma 6 2 3 3 7" xfId="2580"/>
    <cellStyle name="Comma 6 2 3 3 8" xfId="10541"/>
    <cellStyle name="Comma 6 2 3 4" xfId="612"/>
    <cellStyle name="Comma 6 2 3 4 2" xfId="1747"/>
    <cellStyle name="Comma 6 2 3 4 2 2" xfId="5167"/>
    <cellStyle name="Comma 6 2 3 4 2 2 2" xfId="11851"/>
    <cellStyle name="Comma 6 2 3 4 2 3" xfId="7439"/>
    <cellStyle name="Comma 6 2 3 4 2 3 2" xfId="12422"/>
    <cellStyle name="Comma 6 2 3 4 2 4" xfId="9711"/>
    <cellStyle name="Comma 6 2 3 4 2 4 2" xfId="12993"/>
    <cellStyle name="Comma 6 2 3 4 2 5" xfId="3323"/>
    <cellStyle name="Comma 6 2 3 4 2 5 2" xfId="11280"/>
    <cellStyle name="Comma 6 2 3 4 2 6" xfId="2748"/>
    <cellStyle name="Comma 6 2 3 4 2 7" xfId="10709"/>
    <cellStyle name="Comma 6 2 3 4 3" xfId="4032"/>
    <cellStyle name="Comma 6 2 3 4 3 2" xfId="11566"/>
    <cellStyle name="Comma 6 2 3 4 4" xfId="6304"/>
    <cellStyle name="Comma 6 2 3 4 4 2" xfId="12137"/>
    <cellStyle name="Comma 6 2 3 4 5" xfId="8576"/>
    <cellStyle name="Comma 6 2 3 4 5 2" xfId="12708"/>
    <cellStyle name="Comma 6 2 3 4 6" xfId="3038"/>
    <cellStyle name="Comma 6 2 3 4 6 2" xfId="10995"/>
    <cellStyle name="Comma 6 2 3 4 7" xfId="2468"/>
    <cellStyle name="Comma 6 2 3 4 8" xfId="10429"/>
    <cellStyle name="Comma 6 2 3 5" xfId="1293"/>
    <cellStyle name="Comma 6 2 3 5 2" xfId="4713"/>
    <cellStyle name="Comma 6 2 3 5 2 2" xfId="11737"/>
    <cellStyle name="Comma 6 2 3 5 3" xfId="6985"/>
    <cellStyle name="Comma 6 2 3 5 3 2" xfId="12308"/>
    <cellStyle name="Comma 6 2 3 5 4" xfId="9257"/>
    <cellStyle name="Comma 6 2 3 5 4 2" xfId="12879"/>
    <cellStyle name="Comma 6 2 3 5 5" xfId="3209"/>
    <cellStyle name="Comma 6 2 3 5 5 2" xfId="11166"/>
    <cellStyle name="Comma 6 2 3 5 6" xfId="2636"/>
    <cellStyle name="Comma 6 2 3 5 7" xfId="10597"/>
    <cellStyle name="Comma 6 2 3 6" xfId="3578"/>
    <cellStyle name="Comma 6 2 3 6 2" xfId="11452"/>
    <cellStyle name="Comma 6 2 3 7" xfId="5850"/>
    <cellStyle name="Comma 6 2 3 7 2" xfId="12023"/>
    <cellStyle name="Comma 6 2 3 8" xfId="8122"/>
    <cellStyle name="Comma 6 2 3 8 2" xfId="12594"/>
    <cellStyle name="Comma 6 2 3 9" xfId="2921"/>
    <cellStyle name="Comma 6 2 3 9 2" xfId="10880"/>
    <cellStyle name="Comma 6 2 4" xfId="273"/>
    <cellStyle name="Comma 6 2 4 10" xfId="2384"/>
    <cellStyle name="Comma 6 2 4 11" xfId="10345"/>
    <cellStyle name="Comma 6 2 4 2" xfId="500"/>
    <cellStyle name="Comma 6 2 4 2 2" xfId="954"/>
    <cellStyle name="Comma 6 2 4 2 2 2" xfId="2089"/>
    <cellStyle name="Comma 6 2 4 2 2 2 2" xfId="5509"/>
    <cellStyle name="Comma 6 2 4 2 2 2 2 2" xfId="11937"/>
    <cellStyle name="Comma 6 2 4 2 2 2 3" xfId="7781"/>
    <cellStyle name="Comma 6 2 4 2 2 2 3 2" xfId="12508"/>
    <cellStyle name="Comma 6 2 4 2 2 2 4" xfId="10053"/>
    <cellStyle name="Comma 6 2 4 2 2 2 4 2" xfId="13079"/>
    <cellStyle name="Comma 6 2 4 2 2 2 5" xfId="3409"/>
    <cellStyle name="Comma 6 2 4 2 2 2 5 2" xfId="11366"/>
    <cellStyle name="Comma 6 2 4 2 2 2 6" xfId="2832"/>
    <cellStyle name="Comma 6 2 4 2 2 2 7" xfId="10793"/>
    <cellStyle name="Comma 6 2 4 2 2 3" xfId="4374"/>
    <cellStyle name="Comma 6 2 4 2 2 3 2" xfId="11652"/>
    <cellStyle name="Comma 6 2 4 2 2 4" xfId="6646"/>
    <cellStyle name="Comma 6 2 4 2 2 4 2" xfId="12223"/>
    <cellStyle name="Comma 6 2 4 2 2 5" xfId="8918"/>
    <cellStyle name="Comma 6 2 4 2 2 5 2" xfId="12794"/>
    <cellStyle name="Comma 6 2 4 2 2 6" xfId="3124"/>
    <cellStyle name="Comma 6 2 4 2 2 6 2" xfId="11081"/>
    <cellStyle name="Comma 6 2 4 2 2 7" xfId="2552"/>
    <cellStyle name="Comma 6 2 4 2 2 8" xfId="10513"/>
    <cellStyle name="Comma 6 2 4 2 3" xfId="1635"/>
    <cellStyle name="Comma 6 2 4 2 3 2" xfId="5055"/>
    <cellStyle name="Comma 6 2 4 2 3 2 2" xfId="11823"/>
    <cellStyle name="Comma 6 2 4 2 3 3" xfId="7327"/>
    <cellStyle name="Comma 6 2 4 2 3 3 2" xfId="12394"/>
    <cellStyle name="Comma 6 2 4 2 3 4" xfId="9599"/>
    <cellStyle name="Comma 6 2 4 2 3 4 2" xfId="12965"/>
    <cellStyle name="Comma 6 2 4 2 3 5" xfId="3295"/>
    <cellStyle name="Comma 6 2 4 2 3 5 2" xfId="11252"/>
    <cellStyle name="Comma 6 2 4 2 3 6" xfId="2720"/>
    <cellStyle name="Comma 6 2 4 2 3 7" xfId="10681"/>
    <cellStyle name="Comma 6 2 4 2 4" xfId="3920"/>
    <cellStyle name="Comma 6 2 4 2 4 2" xfId="11538"/>
    <cellStyle name="Comma 6 2 4 2 5" xfId="6192"/>
    <cellStyle name="Comma 6 2 4 2 5 2" xfId="12109"/>
    <cellStyle name="Comma 6 2 4 2 6" xfId="8464"/>
    <cellStyle name="Comma 6 2 4 2 6 2" xfId="12680"/>
    <cellStyle name="Comma 6 2 4 2 7" xfId="3010"/>
    <cellStyle name="Comma 6 2 4 2 7 2" xfId="10967"/>
    <cellStyle name="Comma 6 2 4 2 8" xfId="2440"/>
    <cellStyle name="Comma 6 2 4 2 9" xfId="10401"/>
    <cellStyle name="Comma 6 2 4 3" xfId="1181"/>
    <cellStyle name="Comma 6 2 4 3 2" xfId="2316"/>
    <cellStyle name="Comma 6 2 4 3 2 2" xfId="5736"/>
    <cellStyle name="Comma 6 2 4 3 2 2 2" xfId="11994"/>
    <cellStyle name="Comma 6 2 4 3 2 3" xfId="8008"/>
    <cellStyle name="Comma 6 2 4 3 2 3 2" xfId="12565"/>
    <cellStyle name="Comma 6 2 4 3 2 4" xfId="10280"/>
    <cellStyle name="Comma 6 2 4 3 2 4 2" xfId="13136"/>
    <cellStyle name="Comma 6 2 4 3 2 5" xfId="3466"/>
    <cellStyle name="Comma 6 2 4 3 2 5 2" xfId="11423"/>
    <cellStyle name="Comma 6 2 4 3 2 6" xfId="2888"/>
    <cellStyle name="Comma 6 2 4 3 2 7" xfId="10849"/>
    <cellStyle name="Comma 6 2 4 3 3" xfId="4601"/>
    <cellStyle name="Comma 6 2 4 3 3 2" xfId="11709"/>
    <cellStyle name="Comma 6 2 4 3 4" xfId="6873"/>
    <cellStyle name="Comma 6 2 4 3 4 2" xfId="12280"/>
    <cellStyle name="Comma 6 2 4 3 5" xfId="9145"/>
    <cellStyle name="Comma 6 2 4 3 5 2" xfId="12851"/>
    <cellStyle name="Comma 6 2 4 3 6" xfId="3181"/>
    <cellStyle name="Comma 6 2 4 3 6 2" xfId="11138"/>
    <cellStyle name="Comma 6 2 4 3 7" xfId="2608"/>
    <cellStyle name="Comma 6 2 4 3 8" xfId="10569"/>
    <cellStyle name="Comma 6 2 4 4" xfId="727"/>
    <cellStyle name="Comma 6 2 4 4 2" xfId="1862"/>
    <cellStyle name="Comma 6 2 4 4 2 2" xfId="5282"/>
    <cellStyle name="Comma 6 2 4 4 2 2 2" xfId="11880"/>
    <cellStyle name="Comma 6 2 4 4 2 3" xfId="7554"/>
    <cellStyle name="Comma 6 2 4 4 2 3 2" xfId="12451"/>
    <cellStyle name="Comma 6 2 4 4 2 4" xfId="9826"/>
    <cellStyle name="Comma 6 2 4 4 2 4 2" xfId="13022"/>
    <cellStyle name="Comma 6 2 4 4 2 5" xfId="3352"/>
    <cellStyle name="Comma 6 2 4 4 2 5 2" xfId="11309"/>
    <cellStyle name="Comma 6 2 4 4 2 6" xfId="2776"/>
    <cellStyle name="Comma 6 2 4 4 2 7" xfId="10737"/>
    <cellStyle name="Comma 6 2 4 4 3" xfId="4147"/>
    <cellStyle name="Comma 6 2 4 4 3 2" xfId="11595"/>
    <cellStyle name="Comma 6 2 4 4 4" xfId="6419"/>
    <cellStyle name="Comma 6 2 4 4 4 2" xfId="12166"/>
    <cellStyle name="Comma 6 2 4 4 5" xfId="8691"/>
    <cellStyle name="Comma 6 2 4 4 5 2" xfId="12737"/>
    <cellStyle name="Comma 6 2 4 4 6" xfId="3067"/>
    <cellStyle name="Comma 6 2 4 4 6 2" xfId="11024"/>
    <cellStyle name="Comma 6 2 4 4 7" xfId="2496"/>
    <cellStyle name="Comma 6 2 4 4 8" xfId="10457"/>
    <cellStyle name="Comma 6 2 4 5" xfId="1408"/>
    <cellStyle name="Comma 6 2 4 5 2" xfId="4828"/>
    <cellStyle name="Comma 6 2 4 5 2 2" xfId="11766"/>
    <cellStyle name="Comma 6 2 4 5 3" xfId="7100"/>
    <cellStyle name="Comma 6 2 4 5 3 2" xfId="12337"/>
    <cellStyle name="Comma 6 2 4 5 4" xfId="9372"/>
    <cellStyle name="Comma 6 2 4 5 4 2" xfId="12908"/>
    <cellStyle name="Comma 6 2 4 5 5" xfId="3238"/>
    <cellStyle name="Comma 6 2 4 5 5 2" xfId="11195"/>
    <cellStyle name="Comma 6 2 4 5 6" xfId="2664"/>
    <cellStyle name="Comma 6 2 4 5 7" xfId="10625"/>
    <cellStyle name="Comma 6 2 4 6" xfId="3693"/>
    <cellStyle name="Comma 6 2 4 6 2" xfId="11481"/>
    <cellStyle name="Comma 6 2 4 7" xfId="5965"/>
    <cellStyle name="Comma 6 2 4 7 2" xfId="12052"/>
    <cellStyle name="Comma 6 2 4 8" xfId="8237"/>
    <cellStyle name="Comma 6 2 4 8 2" xfId="12623"/>
    <cellStyle name="Comma 6 2 4 9" xfId="2953"/>
    <cellStyle name="Comma 6 2 4 9 2" xfId="10910"/>
    <cellStyle name="Comma 6 2 5" xfId="329"/>
    <cellStyle name="Comma 6 2 5 2" xfId="783"/>
    <cellStyle name="Comma 6 2 5 2 2" xfId="1918"/>
    <cellStyle name="Comma 6 2 5 2 2 2" xfId="5338"/>
    <cellStyle name="Comma 6 2 5 2 2 2 2" xfId="11894"/>
    <cellStyle name="Comma 6 2 5 2 2 3" xfId="7610"/>
    <cellStyle name="Comma 6 2 5 2 2 3 2" xfId="12465"/>
    <cellStyle name="Comma 6 2 5 2 2 4" xfId="9882"/>
    <cellStyle name="Comma 6 2 5 2 2 4 2" xfId="13036"/>
    <cellStyle name="Comma 6 2 5 2 2 5" xfId="3366"/>
    <cellStyle name="Comma 6 2 5 2 2 5 2" xfId="11323"/>
    <cellStyle name="Comma 6 2 5 2 2 6" xfId="2790"/>
    <cellStyle name="Comma 6 2 5 2 2 7" xfId="10751"/>
    <cellStyle name="Comma 6 2 5 2 3" xfId="4203"/>
    <cellStyle name="Comma 6 2 5 2 3 2" xfId="11609"/>
    <cellStyle name="Comma 6 2 5 2 4" xfId="6475"/>
    <cellStyle name="Comma 6 2 5 2 4 2" xfId="12180"/>
    <cellStyle name="Comma 6 2 5 2 5" xfId="8747"/>
    <cellStyle name="Comma 6 2 5 2 5 2" xfId="12751"/>
    <cellStyle name="Comma 6 2 5 2 6" xfId="3081"/>
    <cellStyle name="Comma 6 2 5 2 6 2" xfId="11038"/>
    <cellStyle name="Comma 6 2 5 2 7" xfId="2510"/>
    <cellStyle name="Comma 6 2 5 2 8" xfId="10471"/>
    <cellStyle name="Comma 6 2 5 3" xfId="1464"/>
    <cellStyle name="Comma 6 2 5 3 2" xfId="4884"/>
    <cellStyle name="Comma 6 2 5 3 2 2" xfId="11780"/>
    <cellStyle name="Comma 6 2 5 3 3" xfId="7156"/>
    <cellStyle name="Comma 6 2 5 3 3 2" xfId="12351"/>
    <cellStyle name="Comma 6 2 5 3 4" xfId="9428"/>
    <cellStyle name="Comma 6 2 5 3 4 2" xfId="12922"/>
    <cellStyle name="Comma 6 2 5 3 5" xfId="3252"/>
    <cellStyle name="Comma 6 2 5 3 5 2" xfId="11209"/>
    <cellStyle name="Comma 6 2 5 3 6" xfId="2678"/>
    <cellStyle name="Comma 6 2 5 3 7" xfId="10639"/>
    <cellStyle name="Comma 6 2 5 4" xfId="3749"/>
    <cellStyle name="Comma 6 2 5 4 2" xfId="11495"/>
    <cellStyle name="Comma 6 2 5 5" xfId="6021"/>
    <cellStyle name="Comma 6 2 5 5 2" xfId="12066"/>
    <cellStyle name="Comma 6 2 5 6" xfId="8293"/>
    <cellStyle name="Comma 6 2 5 6 2" xfId="12637"/>
    <cellStyle name="Comma 6 2 5 7" xfId="2967"/>
    <cellStyle name="Comma 6 2 5 7 2" xfId="10924"/>
    <cellStyle name="Comma 6 2 5 8" xfId="2398"/>
    <cellStyle name="Comma 6 2 5 9" xfId="10359"/>
    <cellStyle name="Comma 6 2 6" xfId="1010"/>
    <cellStyle name="Comma 6 2 6 2" xfId="2145"/>
    <cellStyle name="Comma 6 2 6 2 2" xfId="5565"/>
    <cellStyle name="Comma 6 2 6 2 2 2" xfId="11951"/>
    <cellStyle name="Comma 6 2 6 2 3" xfId="7837"/>
    <cellStyle name="Comma 6 2 6 2 3 2" xfId="12522"/>
    <cellStyle name="Comma 6 2 6 2 4" xfId="10109"/>
    <cellStyle name="Comma 6 2 6 2 4 2" xfId="13093"/>
    <cellStyle name="Comma 6 2 6 2 5" xfId="3423"/>
    <cellStyle name="Comma 6 2 6 2 5 2" xfId="11380"/>
    <cellStyle name="Comma 6 2 6 2 6" xfId="2846"/>
    <cellStyle name="Comma 6 2 6 2 7" xfId="10807"/>
    <cellStyle name="Comma 6 2 6 3" xfId="4430"/>
    <cellStyle name="Comma 6 2 6 3 2" xfId="11666"/>
    <cellStyle name="Comma 6 2 6 4" xfId="6702"/>
    <cellStyle name="Comma 6 2 6 4 2" xfId="12237"/>
    <cellStyle name="Comma 6 2 6 5" xfId="8974"/>
    <cellStyle name="Comma 6 2 6 5 2" xfId="12808"/>
    <cellStyle name="Comma 6 2 6 6" xfId="3138"/>
    <cellStyle name="Comma 6 2 6 6 2" xfId="11095"/>
    <cellStyle name="Comma 6 2 6 7" xfId="2566"/>
    <cellStyle name="Comma 6 2 6 8" xfId="10527"/>
    <cellStyle name="Comma 6 2 7" xfId="556"/>
    <cellStyle name="Comma 6 2 7 2" xfId="1691"/>
    <cellStyle name="Comma 6 2 7 2 2" xfId="5111"/>
    <cellStyle name="Comma 6 2 7 2 2 2" xfId="11837"/>
    <cellStyle name="Comma 6 2 7 2 3" xfId="7383"/>
    <cellStyle name="Comma 6 2 7 2 3 2" xfId="12408"/>
    <cellStyle name="Comma 6 2 7 2 4" xfId="9655"/>
    <cellStyle name="Comma 6 2 7 2 4 2" xfId="12979"/>
    <cellStyle name="Comma 6 2 7 2 5" xfId="3309"/>
    <cellStyle name="Comma 6 2 7 2 5 2" xfId="11266"/>
    <cellStyle name="Comma 6 2 7 2 6" xfId="2734"/>
    <cellStyle name="Comma 6 2 7 2 7" xfId="10695"/>
    <cellStyle name="Comma 6 2 7 3" xfId="3976"/>
    <cellStyle name="Comma 6 2 7 3 2" xfId="11552"/>
    <cellStyle name="Comma 6 2 7 4" xfId="6248"/>
    <cellStyle name="Comma 6 2 7 4 2" xfId="12123"/>
    <cellStyle name="Comma 6 2 7 5" xfId="8520"/>
    <cellStyle name="Comma 6 2 7 5 2" xfId="12694"/>
    <cellStyle name="Comma 6 2 7 6" xfId="3024"/>
    <cellStyle name="Comma 6 2 7 6 2" xfId="10981"/>
    <cellStyle name="Comma 6 2 7 7" xfId="2454"/>
    <cellStyle name="Comma 6 2 7 8" xfId="10415"/>
    <cellStyle name="Comma 6 2 8" xfId="1237"/>
    <cellStyle name="Comma 6 2 8 2" xfId="4657"/>
    <cellStyle name="Comma 6 2 8 2 2" xfId="11723"/>
    <cellStyle name="Comma 6 2 8 3" xfId="6929"/>
    <cellStyle name="Comma 6 2 8 3 2" xfId="12294"/>
    <cellStyle name="Comma 6 2 8 4" xfId="9201"/>
    <cellStyle name="Comma 6 2 8 4 2" xfId="12865"/>
    <cellStyle name="Comma 6 2 8 5" xfId="3195"/>
    <cellStyle name="Comma 6 2 8 5 2" xfId="11152"/>
    <cellStyle name="Comma 6 2 8 6" xfId="2622"/>
    <cellStyle name="Comma 6 2 8 7" xfId="10583"/>
    <cellStyle name="Comma 6 2 9" xfId="3522"/>
    <cellStyle name="Comma 6 2 9 2" xfId="11438"/>
    <cellStyle name="Comma 6 3" xfId="175"/>
    <cellStyle name="Comma 6 3 10" xfId="2362"/>
    <cellStyle name="Comma 6 3 11" xfId="10323"/>
    <cellStyle name="Comma 6 3 2" xfId="413"/>
    <cellStyle name="Comma 6 3 2 2" xfId="867"/>
    <cellStyle name="Comma 6 3 2 2 2" xfId="2002"/>
    <cellStyle name="Comma 6 3 2 2 2 2" xfId="5422"/>
    <cellStyle name="Comma 6 3 2 2 2 2 2" xfId="11915"/>
    <cellStyle name="Comma 6 3 2 2 2 3" xfId="7694"/>
    <cellStyle name="Comma 6 3 2 2 2 3 2" xfId="12486"/>
    <cellStyle name="Comma 6 3 2 2 2 4" xfId="9966"/>
    <cellStyle name="Comma 6 3 2 2 2 4 2" xfId="13057"/>
    <cellStyle name="Comma 6 3 2 2 2 5" xfId="3387"/>
    <cellStyle name="Comma 6 3 2 2 2 5 2" xfId="11344"/>
    <cellStyle name="Comma 6 3 2 2 2 6" xfId="2811"/>
    <cellStyle name="Comma 6 3 2 2 2 7" xfId="10772"/>
    <cellStyle name="Comma 6 3 2 2 3" xfId="4287"/>
    <cellStyle name="Comma 6 3 2 2 3 2" xfId="11630"/>
    <cellStyle name="Comma 6 3 2 2 4" xfId="6559"/>
    <cellStyle name="Comma 6 3 2 2 4 2" xfId="12201"/>
    <cellStyle name="Comma 6 3 2 2 5" xfId="8831"/>
    <cellStyle name="Comma 6 3 2 2 5 2" xfId="12772"/>
    <cellStyle name="Comma 6 3 2 2 6" xfId="3102"/>
    <cellStyle name="Comma 6 3 2 2 6 2" xfId="11059"/>
    <cellStyle name="Comma 6 3 2 2 7" xfId="2531"/>
    <cellStyle name="Comma 6 3 2 2 8" xfId="10492"/>
    <cellStyle name="Comma 6 3 2 3" xfId="1548"/>
    <cellStyle name="Comma 6 3 2 3 2" xfId="4968"/>
    <cellStyle name="Comma 6 3 2 3 2 2" xfId="11801"/>
    <cellStyle name="Comma 6 3 2 3 3" xfId="7240"/>
    <cellStyle name="Comma 6 3 2 3 3 2" xfId="12372"/>
    <cellStyle name="Comma 6 3 2 3 4" xfId="9512"/>
    <cellStyle name="Comma 6 3 2 3 4 2" xfId="12943"/>
    <cellStyle name="Comma 6 3 2 3 5" xfId="3273"/>
    <cellStyle name="Comma 6 3 2 3 5 2" xfId="11230"/>
    <cellStyle name="Comma 6 3 2 3 6" xfId="2699"/>
    <cellStyle name="Comma 6 3 2 3 7" xfId="10660"/>
    <cellStyle name="Comma 6 3 2 4" xfId="3833"/>
    <cellStyle name="Comma 6 3 2 4 2" xfId="11516"/>
    <cellStyle name="Comma 6 3 2 5" xfId="6105"/>
    <cellStyle name="Comma 6 3 2 5 2" xfId="12087"/>
    <cellStyle name="Comma 6 3 2 6" xfId="8377"/>
    <cellStyle name="Comma 6 3 2 6 2" xfId="12658"/>
    <cellStyle name="Comma 6 3 2 7" xfId="2988"/>
    <cellStyle name="Comma 6 3 2 7 2" xfId="10945"/>
    <cellStyle name="Comma 6 3 2 8" xfId="2419"/>
    <cellStyle name="Comma 6 3 2 9" xfId="10380"/>
    <cellStyle name="Comma 6 3 3" xfId="1094"/>
    <cellStyle name="Comma 6 3 3 2" xfId="2229"/>
    <cellStyle name="Comma 6 3 3 2 2" xfId="5649"/>
    <cellStyle name="Comma 6 3 3 2 2 2" xfId="11972"/>
    <cellStyle name="Comma 6 3 3 2 3" xfId="7921"/>
    <cellStyle name="Comma 6 3 3 2 3 2" xfId="12543"/>
    <cellStyle name="Comma 6 3 3 2 4" xfId="10193"/>
    <cellStyle name="Comma 6 3 3 2 4 2" xfId="13114"/>
    <cellStyle name="Comma 6 3 3 2 5" xfId="3444"/>
    <cellStyle name="Comma 6 3 3 2 5 2" xfId="11401"/>
    <cellStyle name="Comma 6 3 3 2 6" xfId="2867"/>
    <cellStyle name="Comma 6 3 3 2 7" xfId="10828"/>
    <cellStyle name="Comma 6 3 3 3" xfId="4514"/>
    <cellStyle name="Comma 6 3 3 3 2" xfId="11687"/>
    <cellStyle name="Comma 6 3 3 4" xfId="6786"/>
    <cellStyle name="Comma 6 3 3 4 2" xfId="12258"/>
    <cellStyle name="Comma 6 3 3 5" xfId="9058"/>
    <cellStyle name="Comma 6 3 3 5 2" xfId="12829"/>
    <cellStyle name="Comma 6 3 3 6" xfId="3159"/>
    <cellStyle name="Comma 6 3 3 6 2" xfId="11116"/>
    <cellStyle name="Comma 6 3 3 7" xfId="2587"/>
    <cellStyle name="Comma 6 3 3 8" xfId="10548"/>
    <cellStyle name="Comma 6 3 4" xfId="640"/>
    <cellStyle name="Comma 6 3 4 2" xfId="1775"/>
    <cellStyle name="Comma 6 3 4 2 2" xfId="5195"/>
    <cellStyle name="Comma 6 3 4 2 2 2" xfId="11858"/>
    <cellStyle name="Comma 6 3 4 2 3" xfId="7467"/>
    <cellStyle name="Comma 6 3 4 2 3 2" xfId="12429"/>
    <cellStyle name="Comma 6 3 4 2 4" xfId="9739"/>
    <cellStyle name="Comma 6 3 4 2 4 2" xfId="13000"/>
    <cellStyle name="Comma 6 3 4 2 5" xfId="3330"/>
    <cellStyle name="Comma 6 3 4 2 5 2" xfId="11287"/>
    <cellStyle name="Comma 6 3 4 2 6" xfId="2755"/>
    <cellStyle name="Comma 6 3 4 2 7" xfId="10716"/>
    <cellStyle name="Comma 6 3 4 3" xfId="4060"/>
    <cellStyle name="Comma 6 3 4 3 2" xfId="11573"/>
    <cellStyle name="Comma 6 3 4 4" xfId="6332"/>
    <cellStyle name="Comma 6 3 4 4 2" xfId="12144"/>
    <cellStyle name="Comma 6 3 4 5" xfId="8604"/>
    <cellStyle name="Comma 6 3 4 5 2" xfId="12715"/>
    <cellStyle name="Comma 6 3 4 6" xfId="3045"/>
    <cellStyle name="Comma 6 3 4 6 2" xfId="11002"/>
    <cellStyle name="Comma 6 3 4 7" xfId="2475"/>
    <cellStyle name="Comma 6 3 4 8" xfId="10436"/>
    <cellStyle name="Comma 6 3 5" xfId="1321"/>
    <cellStyle name="Comma 6 3 5 2" xfId="4741"/>
    <cellStyle name="Comma 6 3 5 2 2" xfId="11744"/>
    <cellStyle name="Comma 6 3 5 3" xfId="7013"/>
    <cellStyle name="Comma 6 3 5 3 2" xfId="12315"/>
    <cellStyle name="Comma 6 3 5 4" xfId="9285"/>
    <cellStyle name="Comma 6 3 5 4 2" xfId="12886"/>
    <cellStyle name="Comma 6 3 5 5" xfId="3216"/>
    <cellStyle name="Comma 6 3 5 5 2" xfId="11173"/>
    <cellStyle name="Comma 6 3 5 6" xfId="2643"/>
    <cellStyle name="Comma 6 3 5 7" xfId="10604"/>
    <cellStyle name="Comma 6 3 6" xfId="3606"/>
    <cellStyle name="Comma 6 3 6 2" xfId="11459"/>
    <cellStyle name="Comma 6 3 7" xfId="5878"/>
    <cellStyle name="Comma 6 3 7 2" xfId="12030"/>
    <cellStyle name="Comma 6 3 8" xfId="8150"/>
    <cellStyle name="Comma 6 3 8 2" xfId="12601"/>
    <cellStyle name="Comma 6 3 9" xfId="2928"/>
    <cellStyle name="Comma 6 3 9 2" xfId="10887"/>
    <cellStyle name="Comma 6 4" xfId="119"/>
    <cellStyle name="Comma 6 4 10" xfId="2348"/>
    <cellStyle name="Comma 6 4 11" xfId="10309"/>
    <cellStyle name="Comma 6 4 2" xfId="357"/>
    <cellStyle name="Comma 6 4 2 2" xfId="811"/>
    <cellStyle name="Comma 6 4 2 2 2" xfId="1946"/>
    <cellStyle name="Comma 6 4 2 2 2 2" xfId="5366"/>
    <cellStyle name="Comma 6 4 2 2 2 2 2" xfId="11901"/>
    <cellStyle name="Comma 6 4 2 2 2 3" xfId="7638"/>
    <cellStyle name="Comma 6 4 2 2 2 3 2" xfId="12472"/>
    <cellStyle name="Comma 6 4 2 2 2 4" xfId="9910"/>
    <cellStyle name="Comma 6 4 2 2 2 4 2" xfId="13043"/>
    <cellStyle name="Comma 6 4 2 2 2 5" xfId="3373"/>
    <cellStyle name="Comma 6 4 2 2 2 5 2" xfId="11330"/>
    <cellStyle name="Comma 6 4 2 2 2 6" xfId="2797"/>
    <cellStyle name="Comma 6 4 2 2 2 7" xfId="10758"/>
    <cellStyle name="Comma 6 4 2 2 3" xfId="4231"/>
    <cellStyle name="Comma 6 4 2 2 3 2" xfId="11616"/>
    <cellStyle name="Comma 6 4 2 2 4" xfId="6503"/>
    <cellStyle name="Comma 6 4 2 2 4 2" xfId="12187"/>
    <cellStyle name="Comma 6 4 2 2 5" xfId="8775"/>
    <cellStyle name="Comma 6 4 2 2 5 2" xfId="12758"/>
    <cellStyle name="Comma 6 4 2 2 6" xfId="3088"/>
    <cellStyle name="Comma 6 4 2 2 6 2" xfId="11045"/>
    <cellStyle name="Comma 6 4 2 2 7" xfId="2517"/>
    <cellStyle name="Comma 6 4 2 2 8" xfId="10478"/>
    <cellStyle name="Comma 6 4 2 3" xfId="1492"/>
    <cellStyle name="Comma 6 4 2 3 2" xfId="4912"/>
    <cellStyle name="Comma 6 4 2 3 2 2" xfId="11787"/>
    <cellStyle name="Comma 6 4 2 3 3" xfId="7184"/>
    <cellStyle name="Comma 6 4 2 3 3 2" xfId="12358"/>
    <cellStyle name="Comma 6 4 2 3 4" xfId="9456"/>
    <cellStyle name="Comma 6 4 2 3 4 2" xfId="12929"/>
    <cellStyle name="Comma 6 4 2 3 5" xfId="3259"/>
    <cellStyle name="Comma 6 4 2 3 5 2" xfId="11216"/>
    <cellStyle name="Comma 6 4 2 3 6" xfId="2685"/>
    <cellStyle name="Comma 6 4 2 3 7" xfId="10646"/>
    <cellStyle name="Comma 6 4 2 4" xfId="3777"/>
    <cellStyle name="Comma 6 4 2 4 2" xfId="11502"/>
    <cellStyle name="Comma 6 4 2 5" xfId="6049"/>
    <cellStyle name="Comma 6 4 2 5 2" xfId="12073"/>
    <cellStyle name="Comma 6 4 2 6" xfId="8321"/>
    <cellStyle name="Comma 6 4 2 6 2" xfId="12644"/>
    <cellStyle name="Comma 6 4 2 7" xfId="2974"/>
    <cellStyle name="Comma 6 4 2 7 2" xfId="10931"/>
    <cellStyle name="Comma 6 4 2 8" xfId="2405"/>
    <cellStyle name="Comma 6 4 2 9" xfId="10366"/>
    <cellStyle name="Comma 6 4 3" xfId="1038"/>
    <cellStyle name="Comma 6 4 3 2" xfId="2173"/>
    <cellStyle name="Comma 6 4 3 2 2" xfId="5593"/>
    <cellStyle name="Comma 6 4 3 2 2 2" xfId="11958"/>
    <cellStyle name="Comma 6 4 3 2 3" xfId="7865"/>
    <cellStyle name="Comma 6 4 3 2 3 2" xfId="12529"/>
    <cellStyle name="Comma 6 4 3 2 4" xfId="10137"/>
    <cellStyle name="Comma 6 4 3 2 4 2" xfId="13100"/>
    <cellStyle name="Comma 6 4 3 2 5" xfId="3430"/>
    <cellStyle name="Comma 6 4 3 2 5 2" xfId="11387"/>
    <cellStyle name="Comma 6 4 3 2 6" xfId="2853"/>
    <cellStyle name="Comma 6 4 3 2 7" xfId="10814"/>
    <cellStyle name="Comma 6 4 3 3" xfId="4458"/>
    <cellStyle name="Comma 6 4 3 3 2" xfId="11673"/>
    <cellStyle name="Comma 6 4 3 4" xfId="6730"/>
    <cellStyle name="Comma 6 4 3 4 2" xfId="12244"/>
    <cellStyle name="Comma 6 4 3 5" xfId="9002"/>
    <cellStyle name="Comma 6 4 3 5 2" xfId="12815"/>
    <cellStyle name="Comma 6 4 3 6" xfId="3145"/>
    <cellStyle name="Comma 6 4 3 6 2" xfId="11102"/>
    <cellStyle name="Comma 6 4 3 7" xfId="2573"/>
    <cellStyle name="Comma 6 4 3 8" xfId="10534"/>
    <cellStyle name="Comma 6 4 4" xfId="584"/>
    <cellStyle name="Comma 6 4 4 2" xfId="1719"/>
    <cellStyle name="Comma 6 4 4 2 2" xfId="5139"/>
    <cellStyle name="Comma 6 4 4 2 2 2" xfId="11844"/>
    <cellStyle name="Comma 6 4 4 2 3" xfId="7411"/>
    <cellStyle name="Comma 6 4 4 2 3 2" xfId="12415"/>
    <cellStyle name="Comma 6 4 4 2 4" xfId="9683"/>
    <cellStyle name="Comma 6 4 4 2 4 2" xfId="12986"/>
    <cellStyle name="Comma 6 4 4 2 5" xfId="3316"/>
    <cellStyle name="Comma 6 4 4 2 5 2" xfId="11273"/>
    <cellStyle name="Comma 6 4 4 2 6" xfId="2741"/>
    <cellStyle name="Comma 6 4 4 2 7" xfId="10702"/>
    <cellStyle name="Comma 6 4 4 3" xfId="4004"/>
    <cellStyle name="Comma 6 4 4 3 2" xfId="11559"/>
    <cellStyle name="Comma 6 4 4 4" xfId="6276"/>
    <cellStyle name="Comma 6 4 4 4 2" xfId="12130"/>
    <cellStyle name="Comma 6 4 4 5" xfId="8548"/>
    <cellStyle name="Comma 6 4 4 5 2" xfId="12701"/>
    <cellStyle name="Comma 6 4 4 6" xfId="3031"/>
    <cellStyle name="Comma 6 4 4 6 2" xfId="10988"/>
    <cellStyle name="Comma 6 4 4 7" xfId="2461"/>
    <cellStyle name="Comma 6 4 4 8" xfId="10422"/>
    <cellStyle name="Comma 6 4 5" xfId="1265"/>
    <cellStyle name="Comma 6 4 5 2" xfId="4685"/>
    <cellStyle name="Comma 6 4 5 2 2" xfId="11730"/>
    <cellStyle name="Comma 6 4 5 3" xfId="6957"/>
    <cellStyle name="Comma 6 4 5 3 2" xfId="12301"/>
    <cellStyle name="Comma 6 4 5 4" xfId="9229"/>
    <cellStyle name="Comma 6 4 5 4 2" xfId="12872"/>
    <cellStyle name="Comma 6 4 5 5" xfId="3202"/>
    <cellStyle name="Comma 6 4 5 5 2" xfId="11159"/>
    <cellStyle name="Comma 6 4 5 6" xfId="2629"/>
    <cellStyle name="Comma 6 4 5 7" xfId="10590"/>
    <cellStyle name="Comma 6 4 6" xfId="3550"/>
    <cellStyle name="Comma 6 4 6 2" xfId="11445"/>
    <cellStyle name="Comma 6 4 7" xfId="5822"/>
    <cellStyle name="Comma 6 4 7 2" xfId="12016"/>
    <cellStyle name="Comma 6 4 8" xfId="8094"/>
    <cellStyle name="Comma 6 4 8 2" xfId="12587"/>
    <cellStyle name="Comma 6 4 9" xfId="2914"/>
    <cellStyle name="Comma 6 4 9 2" xfId="10873"/>
    <cellStyle name="Comma 6 5" xfId="245"/>
    <cellStyle name="Comma 6 5 10" xfId="2377"/>
    <cellStyle name="Comma 6 5 11" xfId="10338"/>
    <cellStyle name="Comma 6 5 2" xfId="472"/>
    <cellStyle name="Comma 6 5 2 2" xfId="926"/>
    <cellStyle name="Comma 6 5 2 2 2" xfId="2061"/>
    <cellStyle name="Comma 6 5 2 2 2 2" xfId="5481"/>
    <cellStyle name="Comma 6 5 2 2 2 2 2" xfId="11930"/>
    <cellStyle name="Comma 6 5 2 2 2 3" xfId="7753"/>
    <cellStyle name="Comma 6 5 2 2 2 3 2" xfId="12501"/>
    <cellStyle name="Comma 6 5 2 2 2 4" xfId="10025"/>
    <cellStyle name="Comma 6 5 2 2 2 4 2" xfId="13072"/>
    <cellStyle name="Comma 6 5 2 2 2 5" xfId="3402"/>
    <cellStyle name="Comma 6 5 2 2 2 5 2" xfId="11359"/>
    <cellStyle name="Comma 6 5 2 2 2 6" xfId="2825"/>
    <cellStyle name="Comma 6 5 2 2 2 7" xfId="10786"/>
    <cellStyle name="Comma 6 5 2 2 3" xfId="4346"/>
    <cellStyle name="Comma 6 5 2 2 3 2" xfId="11645"/>
    <cellStyle name="Comma 6 5 2 2 4" xfId="6618"/>
    <cellStyle name="Comma 6 5 2 2 4 2" xfId="12216"/>
    <cellStyle name="Comma 6 5 2 2 5" xfId="8890"/>
    <cellStyle name="Comma 6 5 2 2 5 2" xfId="12787"/>
    <cellStyle name="Comma 6 5 2 2 6" xfId="3117"/>
    <cellStyle name="Comma 6 5 2 2 6 2" xfId="11074"/>
    <cellStyle name="Comma 6 5 2 2 7" xfId="2545"/>
    <cellStyle name="Comma 6 5 2 2 8" xfId="10506"/>
    <cellStyle name="Comma 6 5 2 3" xfId="1607"/>
    <cellStyle name="Comma 6 5 2 3 2" xfId="5027"/>
    <cellStyle name="Comma 6 5 2 3 2 2" xfId="11816"/>
    <cellStyle name="Comma 6 5 2 3 3" xfId="7299"/>
    <cellStyle name="Comma 6 5 2 3 3 2" xfId="12387"/>
    <cellStyle name="Comma 6 5 2 3 4" xfId="9571"/>
    <cellStyle name="Comma 6 5 2 3 4 2" xfId="12958"/>
    <cellStyle name="Comma 6 5 2 3 5" xfId="3288"/>
    <cellStyle name="Comma 6 5 2 3 5 2" xfId="11245"/>
    <cellStyle name="Comma 6 5 2 3 6" xfId="2713"/>
    <cellStyle name="Comma 6 5 2 3 7" xfId="10674"/>
    <cellStyle name="Comma 6 5 2 4" xfId="3892"/>
    <cellStyle name="Comma 6 5 2 4 2" xfId="11531"/>
    <cellStyle name="Comma 6 5 2 5" xfId="6164"/>
    <cellStyle name="Comma 6 5 2 5 2" xfId="12102"/>
    <cellStyle name="Comma 6 5 2 6" xfId="8436"/>
    <cellStyle name="Comma 6 5 2 6 2" xfId="12673"/>
    <cellStyle name="Comma 6 5 2 7" xfId="3003"/>
    <cellStyle name="Comma 6 5 2 7 2" xfId="10960"/>
    <cellStyle name="Comma 6 5 2 8" xfId="2433"/>
    <cellStyle name="Comma 6 5 2 9" xfId="10394"/>
    <cellStyle name="Comma 6 5 3" xfId="1153"/>
    <cellStyle name="Comma 6 5 3 2" xfId="2288"/>
    <cellStyle name="Comma 6 5 3 2 2" xfId="5708"/>
    <cellStyle name="Comma 6 5 3 2 2 2" xfId="11987"/>
    <cellStyle name="Comma 6 5 3 2 3" xfId="7980"/>
    <cellStyle name="Comma 6 5 3 2 3 2" xfId="12558"/>
    <cellStyle name="Comma 6 5 3 2 4" xfId="10252"/>
    <cellStyle name="Comma 6 5 3 2 4 2" xfId="13129"/>
    <cellStyle name="Comma 6 5 3 2 5" xfId="3459"/>
    <cellStyle name="Comma 6 5 3 2 5 2" xfId="11416"/>
    <cellStyle name="Comma 6 5 3 2 6" xfId="2881"/>
    <cellStyle name="Comma 6 5 3 2 7" xfId="10842"/>
    <cellStyle name="Comma 6 5 3 3" xfId="4573"/>
    <cellStyle name="Comma 6 5 3 3 2" xfId="11702"/>
    <cellStyle name="Comma 6 5 3 4" xfId="6845"/>
    <cellStyle name="Comma 6 5 3 4 2" xfId="12273"/>
    <cellStyle name="Comma 6 5 3 5" xfId="9117"/>
    <cellStyle name="Comma 6 5 3 5 2" xfId="12844"/>
    <cellStyle name="Comma 6 5 3 6" xfId="3174"/>
    <cellStyle name="Comma 6 5 3 6 2" xfId="11131"/>
    <cellStyle name="Comma 6 5 3 7" xfId="2601"/>
    <cellStyle name="Comma 6 5 3 8" xfId="10562"/>
    <cellStyle name="Comma 6 5 4" xfId="699"/>
    <cellStyle name="Comma 6 5 4 2" xfId="1834"/>
    <cellStyle name="Comma 6 5 4 2 2" xfId="5254"/>
    <cellStyle name="Comma 6 5 4 2 2 2" xfId="11873"/>
    <cellStyle name="Comma 6 5 4 2 3" xfId="7526"/>
    <cellStyle name="Comma 6 5 4 2 3 2" xfId="12444"/>
    <cellStyle name="Comma 6 5 4 2 4" xfId="9798"/>
    <cellStyle name="Comma 6 5 4 2 4 2" xfId="13015"/>
    <cellStyle name="Comma 6 5 4 2 5" xfId="3345"/>
    <cellStyle name="Comma 6 5 4 2 5 2" xfId="11302"/>
    <cellStyle name="Comma 6 5 4 2 6" xfId="2769"/>
    <cellStyle name="Comma 6 5 4 2 7" xfId="10730"/>
    <cellStyle name="Comma 6 5 4 3" xfId="4119"/>
    <cellStyle name="Comma 6 5 4 3 2" xfId="11588"/>
    <cellStyle name="Comma 6 5 4 4" xfId="6391"/>
    <cellStyle name="Comma 6 5 4 4 2" xfId="12159"/>
    <cellStyle name="Comma 6 5 4 5" xfId="8663"/>
    <cellStyle name="Comma 6 5 4 5 2" xfId="12730"/>
    <cellStyle name="Comma 6 5 4 6" xfId="3060"/>
    <cellStyle name="Comma 6 5 4 6 2" xfId="11017"/>
    <cellStyle name="Comma 6 5 4 7" xfId="2489"/>
    <cellStyle name="Comma 6 5 4 8" xfId="10450"/>
    <cellStyle name="Comma 6 5 5" xfId="1380"/>
    <cellStyle name="Comma 6 5 5 2" xfId="4800"/>
    <cellStyle name="Comma 6 5 5 2 2" xfId="11759"/>
    <cellStyle name="Comma 6 5 5 3" xfId="7072"/>
    <cellStyle name="Comma 6 5 5 3 2" xfId="12330"/>
    <cellStyle name="Comma 6 5 5 4" xfId="9344"/>
    <cellStyle name="Comma 6 5 5 4 2" xfId="12901"/>
    <cellStyle name="Comma 6 5 5 5" xfId="3231"/>
    <cellStyle name="Comma 6 5 5 5 2" xfId="11188"/>
    <cellStyle name="Comma 6 5 5 6" xfId="2657"/>
    <cellStyle name="Comma 6 5 5 7" xfId="10618"/>
    <cellStyle name="Comma 6 5 6" xfId="3665"/>
    <cellStyle name="Comma 6 5 6 2" xfId="11474"/>
    <cellStyle name="Comma 6 5 7" xfId="5937"/>
    <cellStyle name="Comma 6 5 7 2" xfId="12045"/>
    <cellStyle name="Comma 6 5 8" xfId="8209"/>
    <cellStyle name="Comma 6 5 8 2" xfId="12616"/>
    <cellStyle name="Comma 6 5 9" xfId="2946"/>
    <cellStyle name="Comma 6 5 9 2" xfId="10903"/>
    <cellStyle name="Comma 6 6" xfId="301"/>
    <cellStyle name="Comma 6 6 2" xfId="755"/>
    <cellStyle name="Comma 6 6 2 2" xfId="1890"/>
    <cellStyle name="Comma 6 6 2 2 2" xfId="5310"/>
    <cellStyle name="Comma 6 6 2 2 2 2" xfId="11887"/>
    <cellStyle name="Comma 6 6 2 2 3" xfId="7582"/>
    <cellStyle name="Comma 6 6 2 2 3 2" xfId="12458"/>
    <cellStyle name="Comma 6 6 2 2 4" xfId="9854"/>
    <cellStyle name="Comma 6 6 2 2 4 2" xfId="13029"/>
    <cellStyle name="Comma 6 6 2 2 5" xfId="3359"/>
    <cellStyle name="Comma 6 6 2 2 5 2" xfId="11316"/>
    <cellStyle name="Comma 6 6 2 2 6" xfId="2783"/>
    <cellStyle name="Comma 6 6 2 2 7" xfId="10744"/>
    <cellStyle name="Comma 6 6 2 3" xfId="4175"/>
    <cellStyle name="Comma 6 6 2 3 2" xfId="11602"/>
    <cellStyle name="Comma 6 6 2 4" xfId="6447"/>
    <cellStyle name="Comma 6 6 2 4 2" xfId="12173"/>
    <cellStyle name="Comma 6 6 2 5" xfId="8719"/>
    <cellStyle name="Comma 6 6 2 5 2" xfId="12744"/>
    <cellStyle name="Comma 6 6 2 6" xfId="3074"/>
    <cellStyle name="Comma 6 6 2 6 2" xfId="11031"/>
    <cellStyle name="Comma 6 6 2 7" xfId="2503"/>
    <cellStyle name="Comma 6 6 2 8" xfId="10464"/>
    <cellStyle name="Comma 6 6 3" xfId="1436"/>
    <cellStyle name="Comma 6 6 3 2" xfId="4856"/>
    <cellStyle name="Comma 6 6 3 2 2" xfId="11773"/>
    <cellStyle name="Comma 6 6 3 3" xfId="7128"/>
    <cellStyle name="Comma 6 6 3 3 2" xfId="12344"/>
    <cellStyle name="Comma 6 6 3 4" xfId="9400"/>
    <cellStyle name="Comma 6 6 3 4 2" xfId="12915"/>
    <cellStyle name="Comma 6 6 3 5" xfId="3245"/>
    <cellStyle name="Comma 6 6 3 5 2" xfId="11202"/>
    <cellStyle name="Comma 6 6 3 6" xfId="2671"/>
    <cellStyle name="Comma 6 6 3 7" xfId="10632"/>
    <cellStyle name="Comma 6 6 4" xfId="3721"/>
    <cellStyle name="Comma 6 6 4 2" xfId="11488"/>
    <cellStyle name="Comma 6 6 5" xfId="5993"/>
    <cellStyle name="Comma 6 6 5 2" xfId="12059"/>
    <cellStyle name="Comma 6 6 6" xfId="8265"/>
    <cellStyle name="Comma 6 6 6 2" xfId="12630"/>
    <cellStyle name="Comma 6 6 7" xfId="2960"/>
    <cellStyle name="Comma 6 6 7 2" xfId="10917"/>
    <cellStyle name="Comma 6 6 8" xfId="2391"/>
    <cellStyle name="Comma 6 6 9" xfId="10352"/>
    <cellStyle name="Comma 6 7" xfId="982"/>
    <cellStyle name="Comma 6 7 2" xfId="2117"/>
    <cellStyle name="Comma 6 7 2 2" xfId="5537"/>
    <cellStyle name="Comma 6 7 2 2 2" xfId="11944"/>
    <cellStyle name="Comma 6 7 2 3" xfId="7809"/>
    <cellStyle name="Comma 6 7 2 3 2" xfId="12515"/>
    <cellStyle name="Comma 6 7 2 4" xfId="10081"/>
    <cellStyle name="Comma 6 7 2 4 2" xfId="13086"/>
    <cellStyle name="Comma 6 7 2 5" xfId="3416"/>
    <cellStyle name="Comma 6 7 2 5 2" xfId="11373"/>
    <cellStyle name="Comma 6 7 2 6" xfId="2839"/>
    <cellStyle name="Comma 6 7 2 7" xfId="10800"/>
    <cellStyle name="Comma 6 7 3" xfId="4402"/>
    <cellStyle name="Comma 6 7 3 2" xfId="11659"/>
    <cellStyle name="Comma 6 7 4" xfId="6674"/>
    <cellStyle name="Comma 6 7 4 2" xfId="12230"/>
    <cellStyle name="Comma 6 7 5" xfId="8946"/>
    <cellStyle name="Comma 6 7 5 2" xfId="12801"/>
    <cellStyle name="Comma 6 7 6" xfId="3131"/>
    <cellStyle name="Comma 6 7 6 2" xfId="11088"/>
    <cellStyle name="Comma 6 7 7" xfId="2559"/>
    <cellStyle name="Comma 6 7 8" xfId="10520"/>
    <cellStyle name="Comma 6 8" xfId="528"/>
    <cellStyle name="Comma 6 8 2" xfId="1663"/>
    <cellStyle name="Comma 6 8 2 2" xfId="5083"/>
    <cellStyle name="Comma 6 8 2 2 2" xfId="11830"/>
    <cellStyle name="Comma 6 8 2 3" xfId="7355"/>
    <cellStyle name="Comma 6 8 2 3 2" xfId="12401"/>
    <cellStyle name="Comma 6 8 2 4" xfId="9627"/>
    <cellStyle name="Comma 6 8 2 4 2" xfId="12972"/>
    <cellStyle name="Comma 6 8 2 5" xfId="3302"/>
    <cellStyle name="Comma 6 8 2 5 2" xfId="11259"/>
    <cellStyle name="Comma 6 8 2 6" xfId="2727"/>
    <cellStyle name="Comma 6 8 2 7" xfId="10688"/>
    <cellStyle name="Comma 6 8 3" xfId="3948"/>
    <cellStyle name="Comma 6 8 3 2" xfId="11545"/>
    <cellStyle name="Comma 6 8 4" xfId="6220"/>
    <cellStyle name="Comma 6 8 4 2" xfId="12116"/>
    <cellStyle name="Comma 6 8 5" xfId="8492"/>
    <cellStyle name="Comma 6 8 5 2" xfId="12687"/>
    <cellStyle name="Comma 6 8 6" xfId="3017"/>
    <cellStyle name="Comma 6 8 6 2" xfId="10974"/>
    <cellStyle name="Comma 6 8 7" xfId="2447"/>
    <cellStyle name="Comma 6 8 8" xfId="10408"/>
    <cellStyle name="Comma 6 9" xfId="1209"/>
    <cellStyle name="Comma 6 9 2" xfId="4629"/>
    <cellStyle name="Comma 6 9 2 2" xfId="11716"/>
    <cellStyle name="Comma 6 9 3" xfId="6901"/>
    <cellStyle name="Comma 6 9 3 2" xfId="12287"/>
    <cellStyle name="Comma 6 9 4" xfId="9173"/>
    <cellStyle name="Comma 6 9 4 2" xfId="12858"/>
    <cellStyle name="Comma 6 9 5" xfId="3188"/>
    <cellStyle name="Comma 6 9 5 2" xfId="11145"/>
    <cellStyle name="Comma 6 9 6" xfId="2615"/>
    <cellStyle name="Comma 6 9 7" xfId="10576"/>
    <cellStyle name="Comma 7" xfId="63"/>
    <cellStyle name="Comma 7 10" xfId="3496"/>
    <cellStyle name="Comma 7 10 2" xfId="11432"/>
    <cellStyle name="Comma 7 11" xfId="5768"/>
    <cellStyle name="Comma 7 11 2" xfId="12003"/>
    <cellStyle name="Comma 7 12" xfId="8040"/>
    <cellStyle name="Comma 7 12 2" xfId="12574"/>
    <cellStyle name="Comma 7 13" xfId="2899"/>
    <cellStyle name="Comma 7 13 2" xfId="10859"/>
    <cellStyle name="Comma 7 14" xfId="2334"/>
    <cellStyle name="Comma 7 15" xfId="10295"/>
    <cellStyle name="Comma 7 2" xfId="93"/>
    <cellStyle name="Comma 7 2 10" xfId="5796"/>
    <cellStyle name="Comma 7 2 10 2" xfId="12010"/>
    <cellStyle name="Comma 7 2 11" xfId="8068"/>
    <cellStyle name="Comma 7 2 11 2" xfId="12581"/>
    <cellStyle name="Comma 7 2 12" xfId="2908"/>
    <cellStyle name="Comma 7 2 12 2" xfId="10867"/>
    <cellStyle name="Comma 7 2 13" xfId="2342"/>
    <cellStyle name="Comma 7 2 14" xfId="10303"/>
    <cellStyle name="Comma 7 2 2" xfId="205"/>
    <cellStyle name="Comma 7 2 2 10" xfId="2370"/>
    <cellStyle name="Comma 7 2 2 11" xfId="10331"/>
    <cellStyle name="Comma 7 2 2 2" xfId="443"/>
    <cellStyle name="Comma 7 2 2 2 2" xfId="897"/>
    <cellStyle name="Comma 7 2 2 2 2 2" xfId="2032"/>
    <cellStyle name="Comma 7 2 2 2 2 2 2" xfId="5452"/>
    <cellStyle name="Comma 7 2 2 2 2 2 2 2" xfId="11923"/>
    <cellStyle name="Comma 7 2 2 2 2 2 3" xfId="7724"/>
    <cellStyle name="Comma 7 2 2 2 2 2 3 2" xfId="12494"/>
    <cellStyle name="Comma 7 2 2 2 2 2 4" xfId="9996"/>
    <cellStyle name="Comma 7 2 2 2 2 2 4 2" xfId="13065"/>
    <cellStyle name="Comma 7 2 2 2 2 2 5" xfId="3395"/>
    <cellStyle name="Comma 7 2 2 2 2 2 5 2" xfId="11352"/>
    <cellStyle name="Comma 7 2 2 2 2 2 6" xfId="2819"/>
    <cellStyle name="Comma 7 2 2 2 2 2 7" xfId="10780"/>
    <cellStyle name="Comma 7 2 2 2 2 3" xfId="4317"/>
    <cellStyle name="Comma 7 2 2 2 2 3 2" xfId="11638"/>
    <cellStyle name="Comma 7 2 2 2 2 4" xfId="6589"/>
    <cellStyle name="Comma 7 2 2 2 2 4 2" xfId="12209"/>
    <cellStyle name="Comma 7 2 2 2 2 5" xfId="8861"/>
    <cellStyle name="Comma 7 2 2 2 2 5 2" xfId="12780"/>
    <cellStyle name="Comma 7 2 2 2 2 6" xfId="3110"/>
    <cellStyle name="Comma 7 2 2 2 2 6 2" xfId="11067"/>
    <cellStyle name="Comma 7 2 2 2 2 7" xfId="2539"/>
    <cellStyle name="Comma 7 2 2 2 2 8" xfId="10500"/>
    <cellStyle name="Comma 7 2 2 2 3" xfId="1578"/>
    <cellStyle name="Comma 7 2 2 2 3 2" xfId="4998"/>
    <cellStyle name="Comma 7 2 2 2 3 2 2" xfId="11809"/>
    <cellStyle name="Comma 7 2 2 2 3 3" xfId="7270"/>
    <cellStyle name="Comma 7 2 2 2 3 3 2" xfId="12380"/>
    <cellStyle name="Comma 7 2 2 2 3 4" xfId="9542"/>
    <cellStyle name="Comma 7 2 2 2 3 4 2" xfId="12951"/>
    <cellStyle name="Comma 7 2 2 2 3 5" xfId="3281"/>
    <cellStyle name="Comma 7 2 2 2 3 5 2" xfId="11238"/>
    <cellStyle name="Comma 7 2 2 2 3 6" xfId="2707"/>
    <cellStyle name="Comma 7 2 2 2 3 7" xfId="10668"/>
    <cellStyle name="Comma 7 2 2 2 4" xfId="3863"/>
    <cellStyle name="Comma 7 2 2 2 4 2" xfId="11524"/>
    <cellStyle name="Comma 7 2 2 2 5" xfId="6135"/>
    <cellStyle name="Comma 7 2 2 2 5 2" xfId="12095"/>
    <cellStyle name="Comma 7 2 2 2 6" xfId="8407"/>
    <cellStyle name="Comma 7 2 2 2 6 2" xfId="12666"/>
    <cellStyle name="Comma 7 2 2 2 7" xfId="2996"/>
    <cellStyle name="Comma 7 2 2 2 7 2" xfId="10953"/>
    <cellStyle name="Comma 7 2 2 2 8" xfId="2427"/>
    <cellStyle name="Comma 7 2 2 2 9" xfId="10388"/>
    <cellStyle name="Comma 7 2 2 3" xfId="1124"/>
    <cellStyle name="Comma 7 2 2 3 2" xfId="2259"/>
    <cellStyle name="Comma 7 2 2 3 2 2" xfId="5679"/>
    <cellStyle name="Comma 7 2 2 3 2 2 2" xfId="11980"/>
    <cellStyle name="Comma 7 2 2 3 2 3" xfId="7951"/>
    <cellStyle name="Comma 7 2 2 3 2 3 2" xfId="12551"/>
    <cellStyle name="Comma 7 2 2 3 2 4" xfId="10223"/>
    <cellStyle name="Comma 7 2 2 3 2 4 2" xfId="13122"/>
    <cellStyle name="Comma 7 2 2 3 2 5" xfId="3452"/>
    <cellStyle name="Comma 7 2 2 3 2 5 2" xfId="11409"/>
    <cellStyle name="Comma 7 2 2 3 2 6" xfId="2875"/>
    <cellStyle name="Comma 7 2 2 3 2 7" xfId="10836"/>
    <cellStyle name="Comma 7 2 2 3 3" xfId="4544"/>
    <cellStyle name="Comma 7 2 2 3 3 2" xfId="11695"/>
    <cellStyle name="Comma 7 2 2 3 4" xfId="6816"/>
    <cellStyle name="Comma 7 2 2 3 4 2" xfId="12266"/>
    <cellStyle name="Comma 7 2 2 3 5" xfId="9088"/>
    <cellStyle name="Comma 7 2 2 3 5 2" xfId="12837"/>
    <cellStyle name="Comma 7 2 2 3 6" xfId="3167"/>
    <cellStyle name="Comma 7 2 2 3 6 2" xfId="11124"/>
    <cellStyle name="Comma 7 2 2 3 7" xfId="2595"/>
    <cellStyle name="Comma 7 2 2 3 8" xfId="10556"/>
    <cellStyle name="Comma 7 2 2 4" xfId="670"/>
    <cellStyle name="Comma 7 2 2 4 2" xfId="1805"/>
    <cellStyle name="Comma 7 2 2 4 2 2" xfId="5225"/>
    <cellStyle name="Comma 7 2 2 4 2 2 2" xfId="11866"/>
    <cellStyle name="Comma 7 2 2 4 2 3" xfId="7497"/>
    <cellStyle name="Comma 7 2 2 4 2 3 2" xfId="12437"/>
    <cellStyle name="Comma 7 2 2 4 2 4" xfId="9769"/>
    <cellStyle name="Comma 7 2 2 4 2 4 2" xfId="13008"/>
    <cellStyle name="Comma 7 2 2 4 2 5" xfId="3338"/>
    <cellStyle name="Comma 7 2 2 4 2 5 2" xfId="11295"/>
    <cellStyle name="Comma 7 2 2 4 2 6" xfId="2763"/>
    <cellStyle name="Comma 7 2 2 4 2 7" xfId="10724"/>
    <cellStyle name="Comma 7 2 2 4 3" xfId="4090"/>
    <cellStyle name="Comma 7 2 2 4 3 2" xfId="11581"/>
    <cellStyle name="Comma 7 2 2 4 4" xfId="6362"/>
    <cellStyle name="Comma 7 2 2 4 4 2" xfId="12152"/>
    <cellStyle name="Comma 7 2 2 4 5" xfId="8634"/>
    <cellStyle name="Comma 7 2 2 4 5 2" xfId="12723"/>
    <cellStyle name="Comma 7 2 2 4 6" xfId="3053"/>
    <cellStyle name="Comma 7 2 2 4 6 2" xfId="11010"/>
    <cellStyle name="Comma 7 2 2 4 7" xfId="2483"/>
    <cellStyle name="Comma 7 2 2 4 8" xfId="10444"/>
    <cellStyle name="Comma 7 2 2 5" xfId="1351"/>
    <cellStyle name="Comma 7 2 2 5 2" xfId="4771"/>
    <cellStyle name="Comma 7 2 2 5 2 2" xfId="11752"/>
    <cellStyle name="Comma 7 2 2 5 3" xfId="7043"/>
    <cellStyle name="Comma 7 2 2 5 3 2" xfId="12323"/>
    <cellStyle name="Comma 7 2 2 5 4" xfId="9315"/>
    <cellStyle name="Comma 7 2 2 5 4 2" xfId="12894"/>
    <cellStyle name="Comma 7 2 2 5 5" xfId="3224"/>
    <cellStyle name="Comma 7 2 2 5 5 2" xfId="11181"/>
    <cellStyle name="Comma 7 2 2 5 6" xfId="2651"/>
    <cellStyle name="Comma 7 2 2 5 7" xfId="10612"/>
    <cellStyle name="Comma 7 2 2 6" xfId="3636"/>
    <cellStyle name="Comma 7 2 2 6 2" xfId="11467"/>
    <cellStyle name="Comma 7 2 2 7" xfId="5908"/>
    <cellStyle name="Comma 7 2 2 7 2" xfId="12038"/>
    <cellStyle name="Comma 7 2 2 8" xfId="8180"/>
    <cellStyle name="Comma 7 2 2 8 2" xfId="12609"/>
    <cellStyle name="Comma 7 2 2 9" xfId="2936"/>
    <cellStyle name="Comma 7 2 2 9 2" xfId="10895"/>
    <cellStyle name="Comma 7 2 3" xfId="149"/>
    <cellStyle name="Comma 7 2 3 10" xfId="2356"/>
    <cellStyle name="Comma 7 2 3 11" xfId="10317"/>
    <cellStyle name="Comma 7 2 3 2" xfId="387"/>
    <cellStyle name="Comma 7 2 3 2 2" xfId="841"/>
    <cellStyle name="Comma 7 2 3 2 2 2" xfId="1976"/>
    <cellStyle name="Comma 7 2 3 2 2 2 2" xfId="5396"/>
    <cellStyle name="Comma 7 2 3 2 2 2 2 2" xfId="11909"/>
    <cellStyle name="Comma 7 2 3 2 2 2 3" xfId="7668"/>
    <cellStyle name="Comma 7 2 3 2 2 2 3 2" xfId="12480"/>
    <cellStyle name="Comma 7 2 3 2 2 2 4" xfId="9940"/>
    <cellStyle name="Comma 7 2 3 2 2 2 4 2" xfId="13051"/>
    <cellStyle name="Comma 7 2 3 2 2 2 5" xfId="3381"/>
    <cellStyle name="Comma 7 2 3 2 2 2 5 2" xfId="11338"/>
    <cellStyle name="Comma 7 2 3 2 2 2 6" xfId="2805"/>
    <cellStyle name="Comma 7 2 3 2 2 2 7" xfId="10766"/>
    <cellStyle name="Comma 7 2 3 2 2 3" xfId="4261"/>
    <cellStyle name="Comma 7 2 3 2 2 3 2" xfId="11624"/>
    <cellStyle name="Comma 7 2 3 2 2 4" xfId="6533"/>
    <cellStyle name="Comma 7 2 3 2 2 4 2" xfId="12195"/>
    <cellStyle name="Comma 7 2 3 2 2 5" xfId="8805"/>
    <cellStyle name="Comma 7 2 3 2 2 5 2" xfId="12766"/>
    <cellStyle name="Comma 7 2 3 2 2 6" xfId="3096"/>
    <cellStyle name="Comma 7 2 3 2 2 6 2" xfId="11053"/>
    <cellStyle name="Comma 7 2 3 2 2 7" xfId="2525"/>
    <cellStyle name="Comma 7 2 3 2 2 8" xfId="10486"/>
    <cellStyle name="Comma 7 2 3 2 3" xfId="1522"/>
    <cellStyle name="Comma 7 2 3 2 3 2" xfId="4942"/>
    <cellStyle name="Comma 7 2 3 2 3 2 2" xfId="11795"/>
    <cellStyle name="Comma 7 2 3 2 3 3" xfId="7214"/>
    <cellStyle name="Comma 7 2 3 2 3 3 2" xfId="12366"/>
    <cellStyle name="Comma 7 2 3 2 3 4" xfId="9486"/>
    <cellStyle name="Comma 7 2 3 2 3 4 2" xfId="12937"/>
    <cellStyle name="Comma 7 2 3 2 3 5" xfId="3267"/>
    <cellStyle name="Comma 7 2 3 2 3 5 2" xfId="11224"/>
    <cellStyle name="Comma 7 2 3 2 3 6" xfId="2693"/>
    <cellStyle name="Comma 7 2 3 2 3 7" xfId="10654"/>
    <cellStyle name="Comma 7 2 3 2 4" xfId="3807"/>
    <cellStyle name="Comma 7 2 3 2 4 2" xfId="11510"/>
    <cellStyle name="Comma 7 2 3 2 5" xfId="6079"/>
    <cellStyle name="Comma 7 2 3 2 5 2" xfId="12081"/>
    <cellStyle name="Comma 7 2 3 2 6" xfId="8351"/>
    <cellStyle name="Comma 7 2 3 2 6 2" xfId="12652"/>
    <cellStyle name="Comma 7 2 3 2 7" xfId="2982"/>
    <cellStyle name="Comma 7 2 3 2 7 2" xfId="10939"/>
    <cellStyle name="Comma 7 2 3 2 8" xfId="2413"/>
    <cellStyle name="Comma 7 2 3 2 9" xfId="10374"/>
    <cellStyle name="Comma 7 2 3 3" xfId="1068"/>
    <cellStyle name="Comma 7 2 3 3 2" xfId="2203"/>
    <cellStyle name="Comma 7 2 3 3 2 2" xfId="5623"/>
    <cellStyle name="Comma 7 2 3 3 2 2 2" xfId="11966"/>
    <cellStyle name="Comma 7 2 3 3 2 3" xfId="7895"/>
    <cellStyle name="Comma 7 2 3 3 2 3 2" xfId="12537"/>
    <cellStyle name="Comma 7 2 3 3 2 4" xfId="10167"/>
    <cellStyle name="Comma 7 2 3 3 2 4 2" xfId="13108"/>
    <cellStyle name="Comma 7 2 3 3 2 5" xfId="3438"/>
    <cellStyle name="Comma 7 2 3 3 2 5 2" xfId="11395"/>
    <cellStyle name="Comma 7 2 3 3 2 6" xfId="2861"/>
    <cellStyle name="Comma 7 2 3 3 2 7" xfId="10822"/>
    <cellStyle name="Comma 7 2 3 3 3" xfId="4488"/>
    <cellStyle name="Comma 7 2 3 3 3 2" xfId="11681"/>
    <cellStyle name="Comma 7 2 3 3 4" xfId="6760"/>
    <cellStyle name="Comma 7 2 3 3 4 2" xfId="12252"/>
    <cellStyle name="Comma 7 2 3 3 5" xfId="9032"/>
    <cellStyle name="Comma 7 2 3 3 5 2" xfId="12823"/>
    <cellStyle name="Comma 7 2 3 3 6" xfId="3153"/>
    <cellStyle name="Comma 7 2 3 3 6 2" xfId="11110"/>
    <cellStyle name="Comma 7 2 3 3 7" xfId="2581"/>
    <cellStyle name="Comma 7 2 3 3 8" xfId="10542"/>
    <cellStyle name="Comma 7 2 3 4" xfId="614"/>
    <cellStyle name="Comma 7 2 3 4 2" xfId="1749"/>
    <cellStyle name="Comma 7 2 3 4 2 2" xfId="5169"/>
    <cellStyle name="Comma 7 2 3 4 2 2 2" xfId="11852"/>
    <cellStyle name="Comma 7 2 3 4 2 3" xfId="7441"/>
    <cellStyle name="Comma 7 2 3 4 2 3 2" xfId="12423"/>
    <cellStyle name="Comma 7 2 3 4 2 4" xfId="9713"/>
    <cellStyle name="Comma 7 2 3 4 2 4 2" xfId="12994"/>
    <cellStyle name="Comma 7 2 3 4 2 5" xfId="3324"/>
    <cellStyle name="Comma 7 2 3 4 2 5 2" xfId="11281"/>
    <cellStyle name="Comma 7 2 3 4 2 6" xfId="2749"/>
    <cellStyle name="Comma 7 2 3 4 2 7" xfId="10710"/>
    <cellStyle name="Comma 7 2 3 4 3" xfId="4034"/>
    <cellStyle name="Comma 7 2 3 4 3 2" xfId="11567"/>
    <cellStyle name="Comma 7 2 3 4 4" xfId="6306"/>
    <cellStyle name="Comma 7 2 3 4 4 2" xfId="12138"/>
    <cellStyle name="Comma 7 2 3 4 5" xfId="8578"/>
    <cellStyle name="Comma 7 2 3 4 5 2" xfId="12709"/>
    <cellStyle name="Comma 7 2 3 4 6" xfId="3039"/>
    <cellStyle name="Comma 7 2 3 4 6 2" xfId="10996"/>
    <cellStyle name="Comma 7 2 3 4 7" xfId="2469"/>
    <cellStyle name="Comma 7 2 3 4 8" xfId="10430"/>
    <cellStyle name="Comma 7 2 3 5" xfId="1295"/>
    <cellStyle name="Comma 7 2 3 5 2" xfId="4715"/>
    <cellStyle name="Comma 7 2 3 5 2 2" xfId="11738"/>
    <cellStyle name="Comma 7 2 3 5 3" xfId="6987"/>
    <cellStyle name="Comma 7 2 3 5 3 2" xfId="12309"/>
    <cellStyle name="Comma 7 2 3 5 4" xfId="9259"/>
    <cellStyle name="Comma 7 2 3 5 4 2" xfId="12880"/>
    <cellStyle name="Comma 7 2 3 5 5" xfId="3210"/>
    <cellStyle name="Comma 7 2 3 5 5 2" xfId="11167"/>
    <cellStyle name="Comma 7 2 3 5 6" xfId="2637"/>
    <cellStyle name="Comma 7 2 3 5 7" xfId="10598"/>
    <cellStyle name="Comma 7 2 3 6" xfId="3580"/>
    <cellStyle name="Comma 7 2 3 6 2" xfId="11453"/>
    <cellStyle name="Comma 7 2 3 7" xfId="5852"/>
    <cellStyle name="Comma 7 2 3 7 2" xfId="12024"/>
    <cellStyle name="Comma 7 2 3 8" xfId="8124"/>
    <cellStyle name="Comma 7 2 3 8 2" xfId="12595"/>
    <cellStyle name="Comma 7 2 3 9" xfId="2922"/>
    <cellStyle name="Comma 7 2 3 9 2" xfId="10881"/>
    <cellStyle name="Comma 7 2 4" xfId="275"/>
    <cellStyle name="Comma 7 2 4 10" xfId="2385"/>
    <cellStyle name="Comma 7 2 4 11" xfId="10346"/>
    <cellStyle name="Comma 7 2 4 2" xfId="502"/>
    <cellStyle name="Comma 7 2 4 2 2" xfId="956"/>
    <cellStyle name="Comma 7 2 4 2 2 2" xfId="2091"/>
    <cellStyle name="Comma 7 2 4 2 2 2 2" xfId="5511"/>
    <cellStyle name="Comma 7 2 4 2 2 2 2 2" xfId="11938"/>
    <cellStyle name="Comma 7 2 4 2 2 2 3" xfId="7783"/>
    <cellStyle name="Comma 7 2 4 2 2 2 3 2" xfId="12509"/>
    <cellStyle name="Comma 7 2 4 2 2 2 4" xfId="10055"/>
    <cellStyle name="Comma 7 2 4 2 2 2 4 2" xfId="13080"/>
    <cellStyle name="Comma 7 2 4 2 2 2 5" xfId="3410"/>
    <cellStyle name="Comma 7 2 4 2 2 2 5 2" xfId="11367"/>
    <cellStyle name="Comma 7 2 4 2 2 2 6" xfId="2833"/>
    <cellStyle name="Comma 7 2 4 2 2 2 7" xfId="10794"/>
    <cellStyle name="Comma 7 2 4 2 2 3" xfId="4376"/>
    <cellStyle name="Comma 7 2 4 2 2 3 2" xfId="11653"/>
    <cellStyle name="Comma 7 2 4 2 2 4" xfId="6648"/>
    <cellStyle name="Comma 7 2 4 2 2 4 2" xfId="12224"/>
    <cellStyle name="Comma 7 2 4 2 2 5" xfId="8920"/>
    <cellStyle name="Comma 7 2 4 2 2 5 2" xfId="12795"/>
    <cellStyle name="Comma 7 2 4 2 2 6" xfId="3125"/>
    <cellStyle name="Comma 7 2 4 2 2 6 2" xfId="11082"/>
    <cellStyle name="Comma 7 2 4 2 2 7" xfId="2553"/>
    <cellStyle name="Comma 7 2 4 2 2 8" xfId="10514"/>
    <cellStyle name="Comma 7 2 4 2 3" xfId="1637"/>
    <cellStyle name="Comma 7 2 4 2 3 2" xfId="5057"/>
    <cellStyle name="Comma 7 2 4 2 3 2 2" xfId="11824"/>
    <cellStyle name="Comma 7 2 4 2 3 3" xfId="7329"/>
    <cellStyle name="Comma 7 2 4 2 3 3 2" xfId="12395"/>
    <cellStyle name="Comma 7 2 4 2 3 4" xfId="9601"/>
    <cellStyle name="Comma 7 2 4 2 3 4 2" xfId="12966"/>
    <cellStyle name="Comma 7 2 4 2 3 5" xfId="3296"/>
    <cellStyle name="Comma 7 2 4 2 3 5 2" xfId="11253"/>
    <cellStyle name="Comma 7 2 4 2 3 6" xfId="2721"/>
    <cellStyle name="Comma 7 2 4 2 3 7" xfId="10682"/>
    <cellStyle name="Comma 7 2 4 2 4" xfId="3922"/>
    <cellStyle name="Comma 7 2 4 2 4 2" xfId="11539"/>
    <cellStyle name="Comma 7 2 4 2 5" xfId="6194"/>
    <cellStyle name="Comma 7 2 4 2 5 2" xfId="12110"/>
    <cellStyle name="Comma 7 2 4 2 6" xfId="8466"/>
    <cellStyle name="Comma 7 2 4 2 6 2" xfId="12681"/>
    <cellStyle name="Comma 7 2 4 2 7" xfId="3011"/>
    <cellStyle name="Comma 7 2 4 2 7 2" xfId="10968"/>
    <cellStyle name="Comma 7 2 4 2 8" xfId="2441"/>
    <cellStyle name="Comma 7 2 4 2 9" xfId="10402"/>
    <cellStyle name="Comma 7 2 4 3" xfId="1183"/>
    <cellStyle name="Comma 7 2 4 3 2" xfId="2318"/>
    <cellStyle name="Comma 7 2 4 3 2 2" xfId="5738"/>
    <cellStyle name="Comma 7 2 4 3 2 2 2" xfId="11995"/>
    <cellStyle name="Comma 7 2 4 3 2 3" xfId="8010"/>
    <cellStyle name="Comma 7 2 4 3 2 3 2" xfId="12566"/>
    <cellStyle name="Comma 7 2 4 3 2 4" xfId="10282"/>
    <cellStyle name="Comma 7 2 4 3 2 4 2" xfId="13137"/>
    <cellStyle name="Comma 7 2 4 3 2 5" xfId="3467"/>
    <cellStyle name="Comma 7 2 4 3 2 5 2" xfId="11424"/>
    <cellStyle name="Comma 7 2 4 3 2 6" xfId="2889"/>
    <cellStyle name="Comma 7 2 4 3 2 7" xfId="10850"/>
    <cellStyle name="Comma 7 2 4 3 3" xfId="4603"/>
    <cellStyle name="Comma 7 2 4 3 3 2" xfId="11710"/>
    <cellStyle name="Comma 7 2 4 3 4" xfId="6875"/>
    <cellStyle name="Comma 7 2 4 3 4 2" xfId="12281"/>
    <cellStyle name="Comma 7 2 4 3 5" xfId="9147"/>
    <cellStyle name="Comma 7 2 4 3 5 2" xfId="12852"/>
    <cellStyle name="Comma 7 2 4 3 6" xfId="3182"/>
    <cellStyle name="Comma 7 2 4 3 6 2" xfId="11139"/>
    <cellStyle name="Comma 7 2 4 3 7" xfId="2609"/>
    <cellStyle name="Comma 7 2 4 3 8" xfId="10570"/>
    <cellStyle name="Comma 7 2 4 4" xfId="729"/>
    <cellStyle name="Comma 7 2 4 4 2" xfId="1864"/>
    <cellStyle name="Comma 7 2 4 4 2 2" xfId="5284"/>
    <cellStyle name="Comma 7 2 4 4 2 2 2" xfId="11881"/>
    <cellStyle name="Comma 7 2 4 4 2 3" xfId="7556"/>
    <cellStyle name="Comma 7 2 4 4 2 3 2" xfId="12452"/>
    <cellStyle name="Comma 7 2 4 4 2 4" xfId="9828"/>
    <cellStyle name="Comma 7 2 4 4 2 4 2" xfId="13023"/>
    <cellStyle name="Comma 7 2 4 4 2 5" xfId="3353"/>
    <cellStyle name="Comma 7 2 4 4 2 5 2" xfId="11310"/>
    <cellStyle name="Comma 7 2 4 4 2 6" xfId="2777"/>
    <cellStyle name="Comma 7 2 4 4 2 7" xfId="10738"/>
    <cellStyle name="Comma 7 2 4 4 3" xfId="4149"/>
    <cellStyle name="Comma 7 2 4 4 3 2" xfId="11596"/>
    <cellStyle name="Comma 7 2 4 4 4" xfId="6421"/>
    <cellStyle name="Comma 7 2 4 4 4 2" xfId="12167"/>
    <cellStyle name="Comma 7 2 4 4 5" xfId="8693"/>
    <cellStyle name="Comma 7 2 4 4 5 2" xfId="12738"/>
    <cellStyle name="Comma 7 2 4 4 6" xfId="3068"/>
    <cellStyle name="Comma 7 2 4 4 6 2" xfId="11025"/>
    <cellStyle name="Comma 7 2 4 4 7" xfId="2497"/>
    <cellStyle name="Comma 7 2 4 4 8" xfId="10458"/>
    <cellStyle name="Comma 7 2 4 5" xfId="1410"/>
    <cellStyle name="Comma 7 2 4 5 2" xfId="4830"/>
    <cellStyle name="Comma 7 2 4 5 2 2" xfId="11767"/>
    <cellStyle name="Comma 7 2 4 5 3" xfId="7102"/>
    <cellStyle name="Comma 7 2 4 5 3 2" xfId="12338"/>
    <cellStyle name="Comma 7 2 4 5 4" xfId="9374"/>
    <cellStyle name="Comma 7 2 4 5 4 2" xfId="12909"/>
    <cellStyle name="Comma 7 2 4 5 5" xfId="3239"/>
    <cellStyle name="Comma 7 2 4 5 5 2" xfId="11196"/>
    <cellStyle name="Comma 7 2 4 5 6" xfId="2665"/>
    <cellStyle name="Comma 7 2 4 5 7" xfId="10626"/>
    <cellStyle name="Comma 7 2 4 6" xfId="3695"/>
    <cellStyle name="Comma 7 2 4 6 2" xfId="11482"/>
    <cellStyle name="Comma 7 2 4 7" xfId="5967"/>
    <cellStyle name="Comma 7 2 4 7 2" xfId="12053"/>
    <cellStyle name="Comma 7 2 4 8" xfId="8239"/>
    <cellStyle name="Comma 7 2 4 8 2" xfId="12624"/>
    <cellStyle name="Comma 7 2 4 9" xfId="2954"/>
    <cellStyle name="Comma 7 2 4 9 2" xfId="10911"/>
    <cellStyle name="Comma 7 2 5" xfId="331"/>
    <cellStyle name="Comma 7 2 5 2" xfId="785"/>
    <cellStyle name="Comma 7 2 5 2 2" xfId="1920"/>
    <cellStyle name="Comma 7 2 5 2 2 2" xfId="5340"/>
    <cellStyle name="Comma 7 2 5 2 2 2 2" xfId="11895"/>
    <cellStyle name="Comma 7 2 5 2 2 3" xfId="7612"/>
    <cellStyle name="Comma 7 2 5 2 2 3 2" xfId="12466"/>
    <cellStyle name="Comma 7 2 5 2 2 4" xfId="9884"/>
    <cellStyle name="Comma 7 2 5 2 2 4 2" xfId="13037"/>
    <cellStyle name="Comma 7 2 5 2 2 5" xfId="3367"/>
    <cellStyle name="Comma 7 2 5 2 2 5 2" xfId="11324"/>
    <cellStyle name="Comma 7 2 5 2 2 6" xfId="2791"/>
    <cellStyle name="Comma 7 2 5 2 2 7" xfId="10752"/>
    <cellStyle name="Comma 7 2 5 2 3" xfId="4205"/>
    <cellStyle name="Comma 7 2 5 2 3 2" xfId="11610"/>
    <cellStyle name="Comma 7 2 5 2 4" xfId="6477"/>
    <cellStyle name="Comma 7 2 5 2 4 2" xfId="12181"/>
    <cellStyle name="Comma 7 2 5 2 5" xfId="8749"/>
    <cellStyle name="Comma 7 2 5 2 5 2" xfId="12752"/>
    <cellStyle name="Comma 7 2 5 2 6" xfId="3082"/>
    <cellStyle name="Comma 7 2 5 2 6 2" xfId="11039"/>
    <cellStyle name="Comma 7 2 5 2 7" xfId="2511"/>
    <cellStyle name="Comma 7 2 5 2 8" xfId="10472"/>
    <cellStyle name="Comma 7 2 5 3" xfId="1466"/>
    <cellStyle name="Comma 7 2 5 3 2" xfId="4886"/>
    <cellStyle name="Comma 7 2 5 3 2 2" xfId="11781"/>
    <cellStyle name="Comma 7 2 5 3 3" xfId="7158"/>
    <cellStyle name="Comma 7 2 5 3 3 2" xfId="12352"/>
    <cellStyle name="Comma 7 2 5 3 4" xfId="9430"/>
    <cellStyle name="Comma 7 2 5 3 4 2" xfId="12923"/>
    <cellStyle name="Comma 7 2 5 3 5" xfId="3253"/>
    <cellStyle name="Comma 7 2 5 3 5 2" xfId="11210"/>
    <cellStyle name="Comma 7 2 5 3 6" xfId="2679"/>
    <cellStyle name="Comma 7 2 5 3 7" xfId="10640"/>
    <cellStyle name="Comma 7 2 5 4" xfId="3751"/>
    <cellStyle name="Comma 7 2 5 4 2" xfId="11496"/>
    <cellStyle name="Comma 7 2 5 5" xfId="6023"/>
    <cellStyle name="Comma 7 2 5 5 2" xfId="12067"/>
    <cellStyle name="Comma 7 2 5 6" xfId="8295"/>
    <cellStyle name="Comma 7 2 5 6 2" xfId="12638"/>
    <cellStyle name="Comma 7 2 5 7" xfId="2968"/>
    <cellStyle name="Comma 7 2 5 7 2" xfId="10925"/>
    <cellStyle name="Comma 7 2 5 8" xfId="2399"/>
    <cellStyle name="Comma 7 2 5 9" xfId="10360"/>
    <cellStyle name="Comma 7 2 6" xfId="1012"/>
    <cellStyle name="Comma 7 2 6 2" xfId="2147"/>
    <cellStyle name="Comma 7 2 6 2 2" xfId="5567"/>
    <cellStyle name="Comma 7 2 6 2 2 2" xfId="11952"/>
    <cellStyle name="Comma 7 2 6 2 3" xfId="7839"/>
    <cellStyle name="Comma 7 2 6 2 3 2" xfId="12523"/>
    <cellStyle name="Comma 7 2 6 2 4" xfId="10111"/>
    <cellStyle name="Comma 7 2 6 2 4 2" xfId="13094"/>
    <cellStyle name="Comma 7 2 6 2 5" xfId="3424"/>
    <cellStyle name="Comma 7 2 6 2 5 2" xfId="11381"/>
    <cellStyle name="Comma 7 2 6 2 6" xfId="2847"/>
    <cellStyle name="Comma 7 2 6 2 7" xfId="10808"/>
    <cellStyle name="Comma 7 2 6 3" xfId="4432"/>
    <cellStyle name="Comma 7 2 6 3 2" xfId="11667"/>
    <cellStyle name="Comma 7 2 6 4" xfId="6704"/>
    <cellStyle name="Comma 7 2 6 4 2" xfId="12238"/>
    <cellStyle name="Comma 7 2 6 5" xfId="8976"/>
    <cellStyle name="Comma 7 2 6 5 2" xfId="12809"/>
    <cellStyle name="Comma 7 2 6 6" xfId="3139"/>
    <cellStyle name="Comma 7 2 6 6 2" xfId="11096"/>
    <cellStyle name="Comma 7 2 6 7" xfId="2567"/>
    <cellStyle name="Comma 7 2 6 8" xfId="10528"/>
    <cellStyle name="Comma 7 2 7" xfId="558"/>
    <cellStyle name="Comma 7 2 7 2" xfId="1693"/>
    <cellStyle name="Comma 7 2 7 2 2" xfId="5113"/>
    <cellStyle name="Comma 7 2 7 2 2 2" xfId="11838"/>
    <cellStyle name="Comma 7 2 7 2 3" xfId="7385"/>
    <cellStyle name="Comma 7 2 7 2 3 2" xfId="12409"/>
    <cellStyle name="Comma 7 2 7 2 4" xfId="9657"/>
    <cellStyle name="Comma 7 2 7 2 4 2" xfId="12980"/>
    <cellStyle name="Comma 7 2 7 2 5" xfId="3310"/>
    <cellStyle name="Comma 7 2 7 2 5 2" xfId="11267"/>
    <cellStyle name="Comma 7 2 7 2 6" xfId="2735"/>
    <cellStyle name="Comma 7 2 7 2 7" xfId="10696"/>
    <cellStyle name="Comma 7 2 7 3" xfId="3978"/>
    <cellStyle name="Comma 7 2 7 3 2" xfId="11553"/>
    <cellStyle name="Comma 7 2 7 4" xfId="6250"/>
    <cellStyle name="Comma 7 2 7 4 2" xfId="12124"/>
    <cellStyle name="Comma 7 2 7 5" xfId="8522"/>
    <cellStyle name="Comma 7 2 7 5 2" xfId="12695"/>
    <cellStyle name="Comma 7 2 7 6" xfId="3025"/>
    <cellStyle name="Comma 7 2 7 6 2" xfId="10982"/>
    <cellStyle name="Comma 7 2 7 7" xfId="2455"/>
    <cellStyle name="Comma 7 2 7 8" xfId="10416"/>
    <cellStyle name="Comma 7 2 8" xfId="1239"/>
    <cellStyle name="Comma 7 2 8 2" xfId="4659"/>
    <cellStyle name="Comma 7 2 8 2 2" xfId="11724"/>
    <cellStyle name="Comma 7 2 8 3" xfId="6931"/>
    <cellStyle name="Comma 7 2 8 3 2" xfId="12295"/>
    <cellStyle name="Comma 7 2 8 4" xfId="9203"/>
    <cellStyle name="Comma 7 2 8 4 2" xfId="12866"/>
    <cellStyle name="Comma 7 2 8 5" xfId="3196"/>
    <cellStyle name="Comma 7 2 8 5 2" xfId="11153"/>
    <cellStyle name="Comma 7 2 8 6" xfId="2623"/>
    <cellStyle name="Comma 7 2 8 7" xfId="10584"/>
    <cellStyle name="Comma 7 2 9" xfId="3524"/>
    <cellStyle name="Comma 7 2 9 2" xfId="11439"/>
    <cellStyle name="Comma 7 3" xfId="177"/>
    <cellStyle name="Comma 7 3 10" xfId="2363"/>
    <cellStyle name="Comma 7 3 11" xfId="10324"/>
    <cellStyle name="Comma 7 3 2" xfId="415"/>
    <cellStyle name="Comma 7 3 2 2" xfId="869"/>
    <cellStyle name="Comma 7 3 2 2 2" xfId="2004"/>
    <cellStyle name="Comma 7 3 2 2 2 2" xfId="5424"/>
    <cellStyle name="Comma 7 3 2 2 2 2 2" xfId="11916"/>
    <cellStyle name="Comma 7 3 2 2 2 3" xfId="7696"/>
    <cellStyle name="Comma 7 3 2 2 2 3 2" xfId="12487"/>
    <cellStyle name="Comma 7 3 2 2 2 4" xfId="9968"/>
    <cellStyle name="Comma 7 3 2 2 2 4 2" xfId="13058"/>
    <cellStyle name="Comma 7 3 2 2 2 5" xfId="3388"/>
    <cellStyle name="Comma 7 3 2 2 2 5 2" xfId="11345"/>
    <cellStyle name="Comma 7 3 2 2 2 6" xfId="2812"/>
    <cellStyle name="Comma 7 3 2 2 2 7" xfId="10773"/>
    <cellStyle name="Comma 7 3 2 2 3" xfId="4289"/>
    <cellStyle name="Comma 7 3 2 2 3 2" xfId="11631"/>
    <cellStyle name="Comma 7 3 2 2 4" xfId="6561"/>
    <cellStyle name="Comma 7 3 2 2 4 2" xfId="12202"/>
    <cellStyle name="Comma 7 3 2 2 5" xfId="8833"/>
    <cellStyle name="Comma 7 3 2 2 5 2" xfId="12773"/>
    <cellStyle name="Comma 7 3 2 2 6" xfId="3103"/>
    <cellStyle name="Comma 7 3 2 2 6 2" xfId="11060"/>
    <cellStyle name="Comma 7 3 2 2 7" xfId="2532"/>
    <cellStyle name="Comma 7 3 2 2 8" xfId="10493"/>
    <cellStyle name="Comma 7 3 2 3" xfId="1550"/>
    <cellStyle name="Comma 7 3 2 3 2" xfId="4970"/>
    <cellStyle name="Comma 7 3 2 3 2 2" xfId="11802"/>
    <cellStyle name="Comma 7 3 2 3 3" xfId="7242"/>
    <cellStyle name="Comma 7 3 2 3 3 2" xfId="12373"/>
    <cellStyle name="Comma 7 3 2 3 4" xfId="9514"/>
    <cellStyle name="Comma 7 3 2 3 4 2" xfId="12944"/>
    <cellStyle name="Comma 7 3 2 3 5" xfId="3274"/>
    <cellStyle name="Comma 7 3 2 3 5 2" xfId="11231"/>
    <cellStyle name="Comma 7 3 2 3 6" xfId="2700"/>
    <cellStyle name="Comma 7 3 2 3 7" xfId="10661"/>
    <cellStyle name="Comma 7 3 2 4" xfId="3835"/>
    <cellStyle name="Comma 7 3 2 4 2" xfId="11517"/>
    <cellStyle name="Comma 7 3 2 5" xfId="6107"/>
    <cellStyle name="Comma 7 3 2 5 2" xfId="12088"/>
    <cellStyle name="Comma 7 3 2 6" xfId="8379"/>
    <cellStyle name="Comma 7 3 2 6 2" xfId="12659"/>
    <cellStyle name="Comma 7 3 2 7" xfId="2989"/>
    <cellStyle name="Comma 7 3 2 7 2" xfId="10946"/>
    <cellStyle name="Comma 7 3 2 8" xfId="2420"/>
    <cellStyle name="Comma 7 3 2 9" xfId="10381"/>
    <cellStyle name="Comma 7 3 3" xfId="1096"/>
    <cellStyle name="Comma 7 3 3 2" xfId="2231"/>
    <cellStyle name="Comma 7 3 3 2 2" xfId="5651"/>
    <cellStyle name="Comma 7 3 3 2 2 2" xfId="11973"/>
    <cellStyle name="Comma 7 3 3 2 3" xfId="7923"/>
    <cellStyle name="Comma 7 3 3 2 3 2" xfId="12544"/>
    <cellStyle name="Comma 7 3 3 2 4" xfId="10195"/>
    <cellStyle name="Comma 7 3 3 2 4 2" xfId="13115"/>
    <cellStyle name="Comma 7 3 3 2 5" xfId="3445"/>
    <cellStyle name="Comma 7 3 3 2 5 2" xfId="11402"/>
    <cellStyle name="Comma 7 3 3 2 6" xfId="2868"/>
    <cellStyle name="Comma 7 3 3 2 7" xfId="10829"/>
    <cellStyle name="Comma 7 3 3 3" xfId="4516"/>
    <cellStyle name="Comma 7 3 3 3 2" xfId="11688"/>
    <cellStyle name="Comma 7 3 3 4" xfId="6788"/>
    <cellStyle name="Comma 7 3 3 4 2" xfId="12259"/>
    <cellStyle name="Comma 7 3 3 5" xfId="9060"/>
    <cellStyle name="Comma 7 3 3 5 2" xfId="12830"/>
    <cellStyle name="Comma 7 3 3 6" xfId="3160"/>
    <cellStyle name="Comma 7 3 3 6 2" xfId="11117"/>
    <cellStyle name="Comma 7 3 3 7" xfId="2588"/>
    <cellStyle name="Comma 7 3 3 8" xfId="10549"/>
    <cellStyle name="Comma 7 3 4" xfId="642"/>
    <cellStyle name="Comma 7 3 4 2" xfId="1777"/>
    <cellStyle name="Comma 7 3 4 2 2" xfId="5197"/>
    <cellStyle name="Comma 7 3 4 2 2 2" xfId="11859"/>
    <cellStyle name="Comma 7 3 4 2 3" xfId="7469"/>
    <cellStyle name="Comma 7 3 4 2 3 2" xfId="12430"/>
    <cellStyle name="Comma 7 3 4 2 4" xfId="9741"/>
    <cellStyle name="Comma 7 3 4 2 4 2" xfId="13001"/>
    <cellStyle name="Comma 7 3 4 2 5" xfId="3331"/>
    <cellStyle name="Comma 7 3 4 2 5 2" xfId="11288"/>
    <cellStyle name="Comma 7 3 4 2 6" xfId="2756"/>
    <cellStyle name="Comma 7 3 4 2 7" xfId="10717"/>
    <cellStyle name="Comma 7 3 4 3" xfId="4062"/>
    <cellStyle name="Comma 7 3 4 3 2" xfId="11574"/>
    <cellStyle name="Comma 7 3 4 4" xfId="6334"/>
    <cellStyle name="Comma 7 3 4 4 2" xfId="12145"/>
    <cellStyle name="Comma 7 3 4 5" xfId="8606"/>
    <cellStyle name="Comma 7 3 4 5 2" xfId="12716"/>
    <cellStyle name="Comma 7 3 4 6" xfId="3046"/>
    <cellStyle name="Comma 7 3 4 6 2" xfId="11003"/>
    <cellStyle name="Comma 7 3 4 7" xfId="2476"/>
    <cellStyle name="Comma 7 3 4 8" xfId="10437"/>
    <cellStyle name="Comma 7 3 5" xfId="1323"/>
    <cellStyle name="Comma 7 3 5 2" xfId="4743"/>
    <cellStyle name="Comma 7 3 5 2 2" xfId="11745"/>
    <cellStyle name="Comma 7 3 5 3" xfId="7015"/>
    <cellStyle name="Comma 7 3 5 3 2" xfId="12316"/>
    <cellStyle name="Comma 7 3 5 4" xfId="9287"/>
    <cellStyle name="Comma 7 3 5 4 2" xfId="12887"/>
    <cellStyle name="Comma 7 3 5 5" xfId="3217"/>
    <cellStyle name="Comma 7 3 5 5 2" xfId="11174"/>
    <cellStyle name="Comma 7 3 5 6" xfId="2644"/>
    <cellStyle name="Comma 7 3 5 7" xfId="10605"/>
    <cellStyle name="Comma 7 3 6" xfId="3608"/>
    <cellStyle name="Comma 7 3 6 2" xfId="11460"/>
    <cellStyle name="Comma 7 3 7" xfId="5880"/>
    <cellStyle name="Comma 7 3 7 2" xfId="12031"/>
    <cellStyle name="Comma 7 3 8" xfId="8152"/>
    <cellStyle name="Comma 7 3 8 2" xfId="12602"/>
    <cellStyle name="Comma 7 3 9" xfId="2929"/>
    <cellStyle name="Comma 7 3 9 2" xfId="10888"/>
    <cellStyle name="Comma 7 4" xfId="121"/>
    <cellStyle name="Comma 7 4 10" xfId="2349"/>
    <cellStyle name="Comma 7 4 11" xfId="10310"/>
    <cellStyle name="Comma 7 4 2" xfId="359"/>
    <cellStyle name="Comma 7 4 2 2" xfId="813"/>
    <cellStyle name="Comma 7 4 2 2 2" xfId="1948"/>
    <cellStyle name="Comma 7 4 2 2 2 2" xfId="5368"/>
    <cellStyle name="Comma 7 4 2 2 2 2 2" xfId="11902"/>
    <cellStyle name="Comma 7 4 2 2 2 3" xfId="7640"/>
    <cellStyle name="Comma 7 4 2 2 2 3 2" xfId="12473"/>
    <cellStyle name="Comma 7 4 2 2 2 4" xfId="9912"/>
    <cellStyle name="Comma 7 4 2 2 2 4 2" xfId="13044"/>
    <cellStyle name="Comma 7 4 2 2 2 5" xfId="3374"/>
    <cellStyle name="Comma 7 4 2 2 2 5 2" xfId="11331"/>
    <cellStyle name="Comma 7 4 2 2 2 6" xfId="2798"/>
    <cellStyle name="Comma 7 4 2 2 2 7" xfId="10759"/>
    <cellStyle name="Comma 7 4 2 2 3" xfId="4233"/>
    <cellStyle name="Comma 7 4 2 2 3 2" xfId="11617"/>
    <cellStyle name="Comma 7 4 2 2 4" xfId="6505"/>
    <cellStyle name="Comma 7 4 2 2 4 2" xfId="12188"/>
    <cellStyle name="Comma 7 4 2 2 5" xfId="8777"/>
    <cellStyle name="Comma 7 4 2 2 5 2" xfId="12759"/>
    <cellStyle name="Comma 7 4 2 2 6" xfId="3089"/>
    <cellStyle name="Comma 7 4 2 2 6 2" xfId="11046"/>
    <cellStyle name="Comma 7 4 2 2 7" xfId="2518"/>
    <cellStyle name="Comma 7 4 2 2 8" xfId="10479"/>
    <cellStyle name="Comma 7 4 2 3" xfId="1494"/>
    <cellStyle name="Comma 7 4 2 3 2" xfId="4914"/>
    <cellStyle name="Comma 7 4 2 3 2 2" xfId="11788"/>
    <cellStyle name="Comma 7 4 2 3 3" xfId="7186"/>
    <cellStyle name="Comma 7 4 2 3 3 2" xfId="12359"/>
    <cellStyle name="Comma 7 4 2 3 4" xfId="9458"/>
    <cellStyle name="Comma 7 4 2 3 4 2" xfId="12930"/>
    <cellStyle name="Comma 7 4 2 3 5" xfId="3260"/>
    <cellStyle name="Comma 7 4 2 3 5 2" xfId="11217"/>
    <cellStyle name="Comma 7 4 2 3 6" xfId="2686"/>
    <cellStyle name="Comma 7 4 2 3 7" xfId="10647"/>
    <cellStyle name="Comma 7 4 2 4" xfId="3779"/>
    <cellStyle name="Comma 7 4 2 4 2" xfId="11503"/>
    <cellStyle name="Comma 7 4 2 5" xfId="6051"/>
    <cellStyle name="Comma 7 4 2 5 2" xfId="12074"/>
    <cellStyle name="Comma 7 4 2 6" xfId="8323"/>
    <cellStyle name="Comma 7 4 2 6 2" xfId="12645"/>
    <cellStyle name="Comma 7 4 2 7" xfId="2975"/>
    <cellStyle name="Comma 7 4 2 7 2" xfId="10932"/>
    <cellStyle name="Comma 7 4 2 8" xfId="2406"/>
    <cellStyle name="Comma 7 4 2 9" xfId="10367"/>
    <cellStyle name="Comma 7 4 3" xfId="1040"/>
    <cellStyle name="Comma 7 4 3 2" xfId="2175"/>
    <cellStyle name="Comma 7 4 3 2 2" xfId="5595"/>
    <cellStyle name="Comma 7 4 3 2 2 2" xfId="11959"/>
    <cellStyle name="Comma 7 4 3 2 3" xfId="7867"/>
    <cellStyle name="Comma 7 4 3 2 3 2" xfId="12530"/>
    <cellStyle name="Comma 7 4 3 2 4" xfId="10139"/>
    <cellStyle name="Comma 7 4 3 2 4 2" xfId="13101"/>
    <cellStyle name="Comma 7 4 3 2 5" xfId="3431"/>
    <cellStyle name="Comma 7 4 3 2 5 2" xfId="11388"/>
    <cellStyle name="Comma 7 4 3 2 6" xfId="2854"/>
    <cellStyle name="Comma 7 4 3 2 7" xfId="10815"/>
    <cellStyle name="Comma 7 4 3 3" xfId="4460"/>
    <cellStyle name="Comma 7 4 3 3 2" xfId="11674"/>
    <cellStyle name="Comma 7 4 3 4" xfId="6732"/>
    <cellStyle name="Comma 7 4 3 4 2" xfId="12245"/>
    <cellStyle name="Comma 7 4 3 5" xfId="9004"/>
    <cellStyle name="Comma 7 4 3 5 2" xfId="12816"/>
    <cellStyle name="Comma 7 4 3 6" xfId="3146"/>
    <cellStyle name="Comma 7 4 3 6 2" xfId="11103"/>
    <cellStyle name="Comma 7 4 3 7" xfId="2574"/>
    <cellStyle name="Comma 7 4 3 8" xfId="10535"/>
    <cellStyle name="Comma 7 4 4" xfId="586"/>
    <cellStyle name="Comma 7 4 4 2" xfId="1721"/>
    <cellStyle name="Comma 7 4 4 2 2" xfId="5141"/>
    <cellStyle name="Comma 7 4 4 2 2 2" xfId="11845"/>
    <cellStyle name="Comma 7 4 4 2 3" xfId="7413"/>
    <cellStyle name="Comma 7 4 4 2 3 2" xfId="12416"/>
    <cellStyle name="Comma 7 4 4 2 4" xfId="9685"/>
    <cellStyle name="Comma 7 4 4 2 4 2" xfId="12987"/>
    <cellStyle name="Comma 7 4 4 2 5" xfId="3317"/>
    <cellStyle name="Comma 7 4 4 2 5 2" xfId="11274"/>
    <cellStyle name="Comma 7 4 4 2 6" xfId="2742"/>
    <cellStyle name="Comma 7 4 4 2 7" xfId="10703"/>
    <cellStyle name="Comma 7 4 4 3" xfId="4006"/>
    <cellStyle name="Comma 7 4 4 3 2" xfId="11560"/>
    <cellStyle name="Comma 7 4 4 4" xfId="6278"/>
    <cellStyle name="Comma 7 4 4 4 2" xfId="12131"/>
    <cellStyle name="Comma 7 4 4 5" xfId="8550"/>
    <cellStyle name="Comma 7 4 4 5 2" xfId="12702"/>
    <cellStyle name="Comma 7 4 4 6" xfId="3032"/>
    <cellStyle name="Comma 7 4 4 6 2" xfId="10989"/>
    <cellStyle name="Comma 7 4 4 7" xfId="2462"/>
    <cellStyle name="Comma 7 4 4 8" xfId="10423"/>
    <cellStyle name="Comma 7 4 5" xfId="1267"/>
    <cellStyle name="Comma 7 4 5 2" xfId="4687"/>
    <cellStyle name="Comma 7 4 5 2 2" xfId="11731"/>
    <cellStyle name="Comma 7 4 5 3" xfId="6959"/>
    <cellStyle name="Comma 7 4 5 3 2" xfId="12302"/>
    <cellStyle name="Comma 7 4 5 4" xfId="9231"/>
    <cellStyle name="Comma 7 4 5 4 2" xfId="12873"/>
    <cellStyle name="Comma 7 4 5 5" xfId="3203"/>
    <cellStyle name="Comma 7 4 5 5 2" xfId="11160"/>
    <cellStyle name="Comma 7 4 5 6" xfId="2630"/>
    <cellStyle name="Comma 7 4 5 7" xfId="10591"/>
    <cellStyle name="Comma 7 4 6" xfId="3552"/>
    <cellStyle name="Comma 7 4 6 2" xfId="11446"/>
    <cellStyle name="Comma 7 4 7" xfId="5824"/>
    <cellStyle name="Comma 7 4 7 2" xfId="12017"/>
    <cellStyle name="Comma 7 4 8" xfId="8096"/>
    <cellStyle name="Comma 7 4 8 2" xfId="12588"/>
    <cellStyle name="Comma 7 4 9" xfId="2915"/>
    <cellStyle name="Comma 7 4 9 2" xfId="10874"/>
    <cellStyle name="Comma 7 5" xfId="247"/>
    <cellStyle name="Comma 7 5 10" xfId="2378"/>
    <cellStyle name="Comma 7 5 11" xfId="10339"/>
    <cellStyle name="Comma 7 5 2" xfId="474"/>
    <cellStyle name="Comma 7 5 2 2" xfId="928"/>
    <cellStyle name="Comma 7 5 2 2 2" xfId="2063"/>
    <cellStyle name="Comma 7 5 2 2 2 2" xfId="5483"/>
    <cellStyle name="Comma 7 5 2 2 2 2 2" xfId="11931"/>
    <cellStyle name="Comma 7 5 2 2 2 3" xfId="7755"/>
    <cellStyle name="Comma 7 5 2 2 2 3 2" xfId="12502"/>
    <cellStyle name="Comma 7 5 2 2 2 4" xfId="10027"/>
    <cellStyle name="Comma 7 5 2 2 2 4 2" xfId="13073"/>
    <cellStyle name="Comma 7 5 2 2 2 5" xfId="3403"/>
    <cellStyle name="Comma 7 5 2 2 2 5 2" xfId="11360"/>
    <cellStyle name="Comma 7 5 2 2 2 6" xfId="2826"/>
    <cellStyle name="Comma 7 5 2 2 2 7" xfId="10787"/>
    <cellStyle name="Comma 7 5 2 2 3" xfId="4348"/>
    <cellStyle name="Comma 7 5 2 2 3 2" xfId="11646"/>
    <cellStyle name="Comma 7 5 2 2 4" xfId="6620"/>
    <cellStyle name="Comma 7 5 2 2 4 2" xfId="12217"/>
    <cellStyle name="Comma 7 5 2 2 5" xfId="8892"/>
    <cellStyle name="Comma 7 5 2 2 5 2" xfId="12788"/>
    <cellStyle name="Comma 7 5 2 2 6" xfId="3118"/>
    <cellStyle name="Comma 7 5 2 2 6 2" xfId="11075"/>
    <cellStyle name="Comma 7 5 2 2 7" xfId="2546"/>
    <cellStyle name="Comma 7 5 2 2 8" xfId="10507"/>
    <cellStyle name="Comma 7 5 2 3" xfId="1609"/>
    <cellStyle name="Comma 7 5 2 3 2" xfId="5029"/>
    <cellStyle name="Comma 7 5 2 3 2 2" xfId="11817"/>
    <cellStyle name="Comma 7 5 2 3 3" xfId="7301"/>
    <cellStyle name="Comma 7 5 2 3 3 2" xfId="12388"/>
    <cellStyle name="Comma 7 5 2 3 4" xfId="9573"/>
    <cellStyle name="Comma 7 5 2 3 4 2" xfId="12959"/>
    <cellStyle name="Comma 7 5 2 3 5" xfId="3289"/>
    <cellStyle name="Comma 7 5 2 3 5 2" xfId="11246"/>
    <cellStyle name="Comma 7 5 2 3 6" xfId="2714"/>
    <cellStyle name="Comma 7 5 2 3 7" xfId="10675"/>
    <cellStyle name="Comma 7 5 2 4" xfId="3894"/>
    <cellStyle name="Comma 7 5 2 4 2" xfId="11532"/>
    <cellStyle name="Comma 7 5 2 5" xfId="6166"/>
    <cellStyle name="Comma 7 5 2 5 2" xfId="12103"/>
    <cellStyle name="Comma 7 5 2 6" xfId="8438"/>
    <cellStyle name="Comma 7 5 2 6 2" xfId="12674"/>
    <cellStyle name="Comma 7 5 2 7" xfId="3004"/>
    <cellStyle name="Comma 7 5 2 7 2" xfId="10961"/>
    <cellStyle name="Comma 7 5 2 8" xfId="2434"/>
    <cellStyle name="Comma 7 5 2 9" xfId="10395"/>
    <cellStyle name="Comma 7 5 3" xfId="1155"/>
    <cellStyle name="Comma 7 5 3 2" xfId="2290"/>
    <cellStyle name="Comma 7 5 3 2 2" xfId="5710"/>
    <cellStyle name="Comma 7 5 3 2 2 2" xfId="11988"/>
    <cellStyle name="Comma 7 5 3 2 3" xfId="7982"/>
    <cellStyle name="Comma 7 5 3 2 3 2" xfId="12559"/>
    <cellStyle name="Comma 7 5 3 2 4" xfId="10254"/>
    <cellStyle name="Comma 7 5 3 2 4 2" xfId="13130"/>
    <cellStyle name="Comma 7 5 3 2 5" xfId="3460"/>
    <cellStyle name="Comma 7 5 3 2 5 2" xfId="11417"/>
    <cellStyle name="Comma 7 5 3 2 6" xfId="2882"/>
    <cellStyle name="Comma 7 5 3 2 7" xfId="10843"/>
    <cellStyle name="Comma 7 5 3 3" xfId="4575"/>
    <cellStyle name="Comma 7 5 3 3 2" xfId="11703"/>
    <cellStyle name="Comma 7 5 3 4" xfId="6847"/>
    <cellStyle name="Comma 7 5 3 4 2" xfId="12274"/>
    <cellStyle name="Comma 7 5 3 5" xfId="9119"/>
    <cellStyle name="Comma 7 5 3 5 2" xfId="12845"/>
    <cellStyle name="Comma 7 5 3 6" xfId="3175"/>
    <cellStyle name="Comma 7 5 3 6 2" xfId="11132"/>
    <cellStyle name="Comma 7 5 3 7" xfId="2602"/>
    <cellStyle name="Comma 7 5 3 8" xfId="10563"/>
    <cellStyle name="Comma 7 5 4" xfId="701"/>
    <cellStyle name="Comma 7 5 4 2" xfId="1836"/>
    <cellStyle name="Comma 7 5 4 2 2" xfId="5256"/>
    <cellStyle name="Comma 7 5 4 2 2 2" xfId="11874"/>
    <cellStyle name="Comma 7 5 4 2 3" xfId="7528"/>
    <cellStyle name="Comma 7 5 4 2 3 2" xfId="12445"/>
    <cellStyle name="Comma 7 5 4 2 4" xfId="9800"/>
    <cellStyle name="Comma 7 5 4 2 4 2" xfId="13016"/>
    <cellStyle name="Comma 7 5 4 2 5" xfId="3346"/>
    <cellStyle name="Comma 7 5 4 2 5 2" xfId="11303"/>
    <cellStyle name="Comma 7 5 4 2 6" xfId="2770"/>
    <cellStyle name="Comma 7 5 4 2 7" xfId="10731"/>
    <cellStyle name="Comma 7 5 4 3" xfId="4121"/>
    <cellStyle name="Comma 7 5 4 3 2" xfId="11589"/>
    <cellStyle name="Comma 7 5 4 4" xfId="6393"/>
    <cellStyle name="Comma 7 5 4 4 2" xfId="12160"/>
    <cellStyle name="Comma 7 5 4 5" xfId="8665"/>
    <cellStyle name="Comma 7 5 4 5 2" xfId="12731"/>
    <cellStyle name="Comma 7 5 4 6" xfId="3061"/>
    <cellStyle name="Comma 7 5 4 6 2" xfId="11018"/>
    <cellStyle name="Comma 7 5 4 7" xfId="2490"/>
    <cellStyle name="Comma 7 5 4 8" xfId="10451"/>
    <cellStyle name="Comma 7 5 5" xfId="1382"/>
    <cellStyle name="Comma 7 5 5 2" xfId="4802"/>
    <cellStyle name="Comma 7 5 5 2 2" xfId="11760"/>
    <cellStyle name="Comma 7 5 5 3" xfId="7074"/>
    <cellStyle name="Comma 7 5 5 3 2" xfId="12331"/>
    <cellStyle name="Comma 7 5 5 4" xfId="9346"/>
    <cellStyle name="Comma 7 5 5 4 2" xfId="12902"/>
    <cellStyle name="Comma 7 5 5 5" xfId="3232"/>
    <cellStyle name="Comma 7 5 5 5 2" xfId="11189"/>
    <cellStyle name="Comma 7 5 5 6" xfId="2658"/>
    <cellStyle name="Comma 7 5 5 7" xfId="10619"/>
    <cellStyle name="Comma 7 5 6" xfId="3667"/>
    <cellStyle name="Comma 7 5 6 2" xfId="11475"/>
    <cellStyle name="Comma 7 5 7" xfId="5939"/>
    <cellStyle name="Comma 7 5 7 2" xfId="12046"/>
    <cellStyle name="Comma 7 5 8" xfId="8211"/>
    <cellStyle name="Comma 7 5 8 2" xfId="12617"/>
    <cellStyle name="Comma 7 5 9" xfId="2947"/>
    <cellStyle name="Comma 7 5 9 2" xfId="10904"/>
    <cellStyle name="Comma 7 6" xfId="303"/>
    <cellStyle name="Comma 7 6 2" xfId="757"/>
    <cellStyle name="Comma 7 6 2 2" xfId="1892"/>
    <cellStyle name="Comma 7 6 2 2 2" xfId="5312"/>
    <cellStyle name="Comma 7 6 2 2 2 2" xfId="11888"/>
    <cellStyle name="Comma 7 6 2 2 3" xfId="7584"/>
    <cellStyle name="Comma 7 6 2 2 3 2" xfId="12459"/>
    <cellStyle name="Comma 7 6 2 2 4" xfId="9856"/>
    <cellStyle name="Comma 7 6 2 2 4 2" xfId="13030"/>
    <cellStyle name="Comma 7 6 2 2 5" xfId="3360"/>
    <cellStyle name="Comma 7 6 2 2 5 2" xfId="11317"/>
    <cellStyle name="Comma 7 6 2 2 6" xfId="2784"/>
    <cellStyle name="Comma 7 6 2 2 7" xfId="10745"/>
    <cellStyle name="Comma 7 6 2 3" xfId="4177"/>
    <cellStyle name="Comma 7 6 2 3 2" xfId="11603"/>
    <cellStyle name="Comma 7 6 2 4" xfId="6449"/>
    <cellStyle name="Comma 7 6 2 4 2" xfId="12174"/>
    <cellStyle name="Comma 7 6 2 5" xfId="8721"/>
    <cellStyle name="Comma 7 6 2 5 2" xfId="12745"/>
    <cellStyle name="Comma 7 6 2 6" xfId="3075"/>
    <cellStyle name="Comma 7 6 2 6 2" xfId="11032"/>
    <cellStyle name="Comma 7 6 2 7" xfId="2504"/>
    <cellStyle name="Comma 7 6 2 8" xfId="10465"/>
    <cellStyle name="Comma 7 6 3" xfId="1438"/>
    <cellStyle name="Comma 7 6 3 2" xfId="4858"/>
    <cellStyle name="Comma 7 6 3 2 2" xfId="11774"/>
    <cellStyle name="Comma 7 6 3 3" xfId="7130"/>
    <cellStyle name="Comma 7 6 3 3 2" xfId="12345"/>
    <cellStyle name="Comma 7 6 3 4" xfId="9402"/>
    <cellStyle name="Comma 7 6 3 4 2" xfId="12916"/>
    <cellStyle name="Comma 7 6 3 5" xfId="3246"/>
    <cellStyle name="Comma 7 6 3 5 2" xfId="11203"/>
    <cellStyle name="Comma 7 6 3 6" xfId="2672"/>
    <cellStyle name="Comma 7 6 3 7" xfId="10633"/>
    <cellStyle name="Comma 7 6 4" xfId="3723"/>
    <cellStyle name="Comma 7 6 4 2" xfId="11489"/>
    <cellStyle name="Comma 7 6 5" xfId="5995"/>
    <cellStyle name="Comma 7 6 5 2" xfId="12060"/>
    <cellStyle name="Comma 7 6 6" xfId="8267"/>
    <cellStyle name="Comma 7 6 6 2" xfId="12631"/>
    <cellStyle name="Comma 7 6 7" xfId="2961"/>
    <cellStyle name="Comma 7 6 7 2" xfId="10918"/>
    <cellStyle name="Comma 7 6 8" xfId="2392"/>
    <cellStyle name="Comma 7 6 9" xfId="10353"/>
    <cellStyle name="Comma 7 7" xfId="984"/>
    <cellStyle name="Comma 7 7 2" xfId="2119"/>
    <cellStyle name="Comma 7 7 2 2" xfId="5539"/>
    <cellStyle name="Comma 7 7 2 2 2" xfId="11945"/>
    <cellStyle name="Comma 7 7 2 3" xfId="7811"/>
    <cellStyle name="Comma 7 7 2 3 2" xfId="12516"/>
    <cellStyle name="Comma 7 7 2 4" xfId="10083"/>
    <cellStyle name="Comma 7 7 2 4 2" xfId="13087"/>
    <cellStyle name="Comma 7 7 2 5" xfId="3417"/>
    <cellStyle name="Comma 7 7 2 5 2" xfId="11374"/>
    <cellStyle name="Comma 7 7 2 6" xfId="2840"/>
    <cellStyle name="Comma 7 7 2 7" xfId="10801"/>
    <cellStyle name="Comma 7 7 3" xfId="4404"/>
    <cellStyle name="Comma 7 7 3 2" xfId="11660"/>
    <cellStyle name="Comma 7 7 4" xfId="6676"/>
    <cellStyle name="Comma 7 7 4 2" xfId="12231"/>
    <cellStyle name="Comma 7 7 5" xfId="8948"/>
    <cellStyle name="Comma 7 7 5 2" xfId="12802"/>
    <cellStyle name="Comma 7 7 6" xfId="3132"/>
    <cellStyle name="Comma 7 7 6 2" xfId="11089"/>
    <cellStyle name="Comma 7 7 7" xfId="2560"/>
    <cellStyle name="Comma 7 7 8" xfId="10521"/>
    <cellStyle name="Comma 7 8" xfId="530"/>
    <cellStyle name="Comma 7 8 2" xfId="1665"/>
    <cellStyle name="Comma 7 8 2 2" xfId="5085"/>
    <cellStyle name="Comma 7 8 2 2 2" xfId="11831"/>
    <cellStyle name="Comma 7 8 2 3" xfId="7357"/>
    <cellStyle name="Comma 7 8 2 3 2" xfId="12402"/>
    <cellStyle name="Comma 7 8 2 4" xfId="9629"/>
    <cellStyle name="Comma 7 8 2 4 2" xfId="12973"/>
    <cellStyle name="Comma 7 8 2 5" xfId="3303"/>
    <cellStyle name="Comma 7 8 2 5 2" xfId="11260"/>
    <cellStyle name="Comma 7 8 2 6" xfId="2728"/>
    <cellStyle name="Comma 7 8 2 7" xfId="10689"/>
    <cellStyle name="Comma 7 8 3" xfId="3950"/>
    <cellStyle name="Comma 7 8 3 2" xfId="11546"/>
    <cellStyle name="Comma 7 8 4" xfId="6222"/>
    <cellStyle name="Comma 7 8 4 2" xfId="12117"/>
    <cellStyle name="Comma 7 8 5" xfId="8494"/>
    <cellStyle name="Comma 7 8 5 2" xfId="12688"/>
    <cellStyle name="Comma 7 8 6" xfId="3018"/>
    <cellStyle name="Comma 7 8 6 2" xfId="10975"/>
    <cellStyle name="Comma 7 8 7" xfId="2448"/>
    <cellStyle name="Comma 7 8 8" xfId="10409"/>
    <cellStyle name="Comma 7 9" xfId="1211"/>
    <cellStyle name="Comma 7 9 2" xfId="4631"/>
    <cellStyle name="Comma 7 9 2 2" xfId="11717"/>
    <cellStyle name="Comma 7 9 3" xfId="6903"/>
    <cellStyle name="Comma 7 9 3 2" xfId="12288"/>
    <cellStyle name="Comma 7 9 4" xfId="9175"/>
    <cellStyle name="Comma 7 9 4 2" xfId="12859"/>
    <cellStyle name="Comma 7 9 5" xfId="3189"/>
    <cellStyle name="Comma 7 9 5 2" xfId="11146"/>
    <cellStyle name="Comma 7 9 6" xfId="2616"/>
    <cellStyle name="Comma 7 9 7" xfId="10577"/>
    <cellStyle name="Comma 8" xfId="65"/>
    <cellStyle name="Comma 8 10" xfId="3498"/>
    <cellStyle name="Comma 8 10 2" xfId="11433"/>
    <cellStyle name="Comma 8 11" xfId="5770"/>
    <cellStyle name="Comma 8 11 2" xfId="12004"/>
    <cellStyle name="Comma 8 12" xfId="8042"/>
    <cellStyle name="Comma 8 12 2" xfId="12575"/>
    <cellStyle name="Comma 8 13" xfId="2900"/>
    <cellStyle name="Comma 8 13 2" xfId="10860"/>
    <cellStyle name="Comma 8 14" xfId="2335"/>
    <cellStyle name="Comma 8 15" xfId="10296"/>
    <cellStyle name="Comma 8 2" xfId="95"/>
    <cellStyle name="Comma 8 2 10" xfId="5798"/>
    <cellStyle name="Comma 8 2 10 2" xfId="12011"/>
    <cellStyle name="Comma 8 2 11" xfId="8070"/>
    <cellStyle name="Comma 8 2 11 2" xfId="12582"/>
    <cellStyle name="Comma 8 2 12" xfId="2909"/>
    <cellStyle name="Comma 8 2 12 2" xfId="10868"/>
    <cellStyle name="Comma 8 2 13" xfId="2343"/>
    <cellStyle name="Comma 8 2 14" xfId="10304"/>
    <cellStyle name="Comma 8 2 2" xfId="207"/>
    <cellStyle name="Comma 8 2 2 10" xfId="2371"/>
    <cellStyle name="Comma 8 2 2 11" xfId="10332"/>
    <cellStyle name="Comma 8 2 2 2" xfId="445"/>
    <cellStyle name="Comma 8 2 2 2 2" xfId="899"/>
    <cellStyle name="Comma 8 2 2 2 2 2" xfId="2034"/>
    <cellStyle name="Comma 8 2 2 2 2 2 2" xfId="5454"/>
    <cellStyle name="Comma 8 2 2 2 2 2 2 2" xfId="11924"/>
    <cellStyle name="Comma 8 2 2 2 2 2 3" xfId="7726"/>
    <cellStyle name="Comma 8 2 2 2 2 2 3 2" xfId="12495"/>
    <cellStyle name="Comma 8 2 2 2 2 2 4" xfId="9998"/>
    <cellStyle name="Comma 8 2 2 2 2 2 4 2" xfId="13066"/>
    <cellStyle name="Comma 8 2 2 2 2 2 5" xfId="3396"/>
    <cellStyle name="Comma 8 2 2 2 2 2 5 2" xfId="11353"/>
    <cellStyle name="Comma 8 2 2 2 2 2 6" xfId="2820"/>
    <cellStyle name="Comma 8 2 2 2 2 2 7" xfId="10781"/>
    <cellStyle name="Comma 8 2 2 2 2 3" xfId="4319"/>
    <cellStyle name="Comma 8 2 2 2 2 3 2" xfId="11639"/>
    <cellStyle name="Comma 8 2 2 2 2 4" xfId="6591"/>
    <cellStyle name="Comma 8 2 2 2 2 4 2" xfId="12210"/>
    <cellStyle name="Comma 8 2 2 2 2 5" xfId="8863"/>
    <cellStyle name="Comma 8 2 2 2 2 5 2" xfId="12781"/>
    <cellStyle name="Comma 8 2 2 2 2 6" xfId="3111"/>
    <cellStyle name="Comma 8 2 2 2 2 6 2" xfId="11068"/>
    <cellStyle name="Comma 8 2 2 2 2 7" xfId="2540"/>
    <cellStyle name="Comma 8 2 2 2 2 8" xfId="10501"/>
    <cellStyle name="Comma 8 2 2 2 3" xfId="1580"/>
    <cellStyle name="Comma 8 2 2 2 3 2" xfId="5000"/>
    <cellStyle name="Comma 8 2 2 2 3 2 2" xfId="11810"/>
    <cellStyle name="Comma 8 2 2 2 3 3" xfId="7272"/>
    <cellStyle name="Comma 8 2 2 2 3 3 2" xfId="12381"/>
    <cellStyle name="Comma 8 2 2 2 3 4" xfId="9544"/>
    <cellStyle name="Comma 8 2 2 2 3 4 2" xfId="12952"/>
    <cellStyle name="Comma 8 2 2 2 3 5" xfId="3282"/>
    <cellStyle name="Comma 8 2 2 2 3 5 2" xfId="11239"/>
    <cellStyle name="Comma 8 2 2 2 3 6" xfId="2708"/>
    <cellStyle name="Comma 8 2 2 2 3 7" xfId="10669"/>
    <cellStyle name="Comma 8 2 2 2 4" xfId="3865"/>
    <cellStyle name="Comma 8 2 2 2 4 2" xfId="11525"/>
    <cellStyle name="Comma 8 2 2 2 5" xfId="6137"/>
    <cellStyle name="Comma 8 2 2 2 5 2" xfId="12096"/>
    <cellStyle name="Comma 8 2 2 2 6" xfId="8409"/>
    <cellStyle name="Comma 8 2 2 2 6 2" xfId="12667"/>
    <cellStyle name="Comma 8 2 2 2 7" xfId="2997"/>
    <cellStyle name="Comma 8 2 2 2 7 2" xfId="10954"/>
    <cellStyle name="Comma 8 2 2 2 8" xfId="2428"/>
    <cellStyle name="Comma 8 2 2 2 9" xfId="10389"/>
    <cellStyle name="Comma 8 2 2 3" xfId="1126"/>
    <cellStyle name="Comma 8 2 2 3 2" xfId="2261"/>
    <cellStyle name="Comma 8 2 2 3 2 2" xfId="5681"/>
    <cellStyle name="Comma 8 2 2 3 2 2 2" xfId="11981"/>
    <cellStyle name="Comma 8 2 2 3 2 3" xfId="7953"/>
    <cellStyle name="Comma 8 2 2 3 2 3 2" xfId="12552"/>
    <cellStyle name="Comma 8 2 2 3 2 4" xfId="10225"/>
    <cellStyle name="Comma 8 2 2 3 2 4 2" xfId="13123"/>
    <cellStyle name="Comma 8 2 2 3 2 5" xfId="3453"/>
    <cellStyle name="Comma 8 2 2 3 2 5 2" xfId="11410"/>
    <cellStyle name="Comma 8 2 2 3 2 6" xfId="2876"/>
    <cellStyle name="Comma 8 2 2 3 2 7" xfId="10837"/>
    <cellStyle name="Comma 8 2 2 3 3" xfId="4546"/>
    <cellStyle name="Comma 8 2 2 3 3 2" xfId="11696"/>
    <cellStyle name="Comma 8 2 2 3 4" xfId="6818"/>
    <cellStyle name="Comma 8 2 2 3 4 2" xfId="12267"/>
    <cellStyle name="Comma 8 2 2 3 5" xfId="9090"/>
    <cellStyle name="Comma 8 2 2 3 5 2" xfId="12838"/>
    <cellStyle name="Comma 8 2 2 3 6" xfId="3168"/>
    <cellStyle name="Comma 8 2 2 3 6 2" xfId="11125"/>
    <cellStyle name="Comma 8 2 2 3 7" xfId="2596"/>
    <cellStyle name="Comma 8 2 2 3 8" xfId="10557"/>
    <cellStyle name="Comma 8 2 2 4" xfId="672"/>
    <cellStyle name="Comma 8 2 2 4 2" xfId="1807"/>
    <cellStyle name="Comma 8 2 2 4 2 2" xfId="5227"/>
    <cellStyle name="Comma 8 2 2 4 2 2 2" xfId="11867"/>
    <cellStyle name="Comma 8 2 2 4 2 3" xfId="7499"/>
    <cellStyle name="Comma 8 2 2 4 2 3 2" xfId="12438"/>
    <cellStyle name="Comma 8 2 2 4 2 4" xfId="9771"/>
    <cellStyle name="Comma 8 2 2 4 2 4 2" xfId="13009"/>
    <cellStyle name="Comma 8 2 2 4 2 5" xfId="3339"/>
    <cellStyle name="Comma 8 2 2 4 2 5 2" xfId="11296"/>
    <cellStyle name="Comma 8 2 2 4 2 6" xfId="2764"/>
    <cellStyle name="Comma 8 2 2 4 2 7" xfId="10725"/>
    <cellStyle name="Comma 8 2 2 4 3" xfId="4092"/>
    <cellStyle name="Comma 8 2 2 4 3 2" xfId="11582"/>
    <cellStyle name="Comma 8 2 2 4 4" xfId="6364"/>
    <cellStyle name="Comma 8 2 2 4 4 2" xfId="12153"/>
    <cellStyle name="Comma 8 2 2 4 5" xfId="8636"/>
    <cellStyle name="Comma 8 2 2 4 5 2" xfId="12724"/>
    <cellStyle name="Comma 8 2 2 4 6" xfId="3054"/>
    <cellStyle name="Comma 8 2 2 4 6 2" xfId="11011"/>
    <cellStyle name="Comma 8 2 2 4 7" xfId="2484"/>
    <cellStyle name="Comma 8 2 2 4 8" xfId="10445"/>
    <cellStyle name="Comma 8 2 2 5" xfId="1353"/>
    <cellStyle name="Comma 8 2 2 5 2" xfId="4773"/>
    <cellStyle name="Comma 8 2 2 5 2 2" xfId="11753"/>
    <cellStyle name="Comma 8 2 2 5 3" xfId="7045"/>
    <cellStyle name="Comma 8 2 2 5 3 2" xfId="12324"/>
    <cellStyle name="Comma 8 2 2 5 4" xfId="9317"/>
    <cellStyle name="Comma 8 2 2 5 4 2" xfId="12895"/>
    <cellStyle name="Comma 8 2 2 5 5" xfId="3225"/>
    <cellStyle name="Comma 8 2 2 5 5 2" xfId="11182"/>
    <cellStyle name="Comma 8 2 2 5 6" xfId="2652"/>
    <cellStyle name="Comma 8 2 2 5 7" xfId="10613"/>
    <cellStyle name="Comma 8 2 2 6" xfId="3638"/>
    <cellStyle name="Comma 8 2 2 6 2" xfId="11468"/>
    <cellStyle name="Comma 8 2 2 7" xfId="5910"/>
    <cellStyle name="Comma 8 2 2 7 2" xfId="12039"/>
    <cellStyle name="Comma 8 2 2 8" xfId="8182"/>
    <cellStyle name="Comma 8 2 2 8 2" xfId="12610"/>
    <cellStyle name="Comma 8 2 2 9" xfId="2937"/>
    <cellStyle name="Comma 8 2 2 9 2" xfId="10896"/>
    <cellStyle name="Comma 8 2 3" xfId="151"/>
    <cellStyle name="Comma 8 2 3 10" xfId="2357"/>
    <cellStyle name="Comma 8 2 3 11" xfId="10318"/>
    <cellStyle name="Comma 8 2 3 2" xfId="389"/>
    <cellStyle name="Comma 8 2 3 2 2" xfId="843"/>
    <cellStyle name="Comma 8 2 3 2 2 2" xfId="1978"/>
    <cellStyle name="Comma 8 2 3 2 2 2 2" xfId="5398"/>
    <cellStyle name="Comma 8 2 3 2 2 2 2 2" xfId="11910"/>
    <cellStyle name="Comma 8 2 3 2 2 2 3" xfId="7670"/>
    <cellStyle name="Comma 8 2 3 2 2 2 3 2" xfId="12481"/>
    <cellStyle name="Comma 8 2 3 2 2 2 4" xfId="9942"/>
    <cellStyle name="Comma 8 2 3 2 2 2 4 2" xfId="13052"/>
    <cellStyle name="Comma 8 2 3 2 2 2 5" xfId="3382"/>
    <cellStyle name="Comma 8 2 3 2 2 2 5 2" xfId="11339"/>
    <cellStyle name="Comma 8 2 3 2 2 2 6" xfId="2806"/>
    <cellStyle name="Comma 8 2 3 2 2 2 7" xfId="10767"/>
    <cellStyle name="Comma 8 2 3 2 2 3" xfId="4263"/>
    <cellStyle name="Comma 8 2 3 2 2 3 2" xfId="11625"/>
    <cellStyle name="Comma 8 2 3 2 2 4" xfId="6535"/>
    <cellStyle name="Comma 8 2 3 2 2 4 2" xfId="12196"/>
    <cellStyle name="Comma 8 2 3 2 2 5" xfId="8807"/>
    <cellStyle name="Comma 8 2 3 2 2 5 2" xfId="12767"/>
    <cellStyle name="Comma 8 2 3 2 2 6" xfId="3097"/>
    <cellStyle name="Comma 8 2 3 2 2 6 2" xfId="11054"/>
    <cellStyle name="Comma 8 2 3 2 2 7" xfId="2526"/>
    <cellStyle name="Comma 8 2 3 2 2 8" xfId="10487"/>
    <cellStyle name="Comma 8 2 3 2 3" xfId="1524"/>
    <cellStyle name="Comma 8 2 3 2 3 2" xfId="4944"/>
    <cellStyle name="Comma 8 2 3 2 3 2 2" xfId="11796"/>
    <cellStyle name="Comma 8 2 3 2 3 3" xfId="7216"/>
    <cellStyle name="Comma 8 2 3 2 3 3 2" xfId="12367"/>
    <cellStyle name="Comma 8 2 3 2 3 4" xfId="9488"/>
    <cellStyle name="Comma 8 2 3 2 3 4 2" xfId="12938"/>
    <cellStyle name="Comma 8 2 3 2 3 5" xfId="3268"/>
    <cellStyle name="Comma 8 2 3 2 3 5 2" xfId="11225"/>
    <cellStyle name="Comma 8 2 3 2 3 6" xfId="2694"/>
    <cellStyle name="Comma 8 2 3 2 3 7" xfId="10655"/>
    <cellStyle name="Comma 8 2 3 2 4" xfId="3809"/>
    <cellStyle name="Comma 8 2 3 2 4 2" xfId="11511"/>
    <cellStyle name="Comma 8 2 3 2 5" xfId="6081"/>
    <cellStyle name="Comma 8 2 3 2 5 2" xfId="12082"/>
    <cellStyle name="Comma 8 2 3 2 6" xfId="8353"/>
    <cellStyle name="Comma 8 2 3 2 6 2" xfId="12653"/>
    <cellStyle name="Comma 8 2 3 2 7" xfId="2983"/>
    <cellStyle name="Comma 8 2 3 2 7 2" xfId="10940"/>
    <cellStyle name="Comma 8 2 3 2 8" xfId="2414"/>
    <cellStyle name="Comma 8 2 3 2 9" xfId="10375"/>
    <cellStyle name="Comma 8 2 3 3" xfId="1070"/>
    <cellStyle name="Comma 8 2 3 3 2" xfId="2205"/>
    <cellStyle name="Comma 8 2 3 3 2 2" xfId="5625"/>
    <cellStyle name="Comma 8 2 3 3 2 2 2" xfId="11967"/>
    <cellStyle name="Comma 8 2 3 3 2 3" xfId="7897"/>
    <cellStyle name="Comma 8 2 3 3 2 3 2" xfId="12538"/>
    <cellStyle name="Comma 8 2 3 3 2 4" xfId="10169"/>
    <cellStyle name="Comma 8 2 3 3 2 4 2" xfId="13109"/>
    <cellStyle name="Comma 8 2 3 3 2 5" xfId="3439"/>
    <cellStyle name="Comma 8 2 3 3 2 5 2" xfId="11396"/>
    <cellStyle name="Comma 8 2 3 3 2 6" xfId="2862"/>
    <cellStyle name="Comma 8 2 3 3 2 7" xfId="10823"/>
    <cellStyle name="Comma 8 2 3 3 3" xfId="4490"/>
    <cellStyle name="Comma 8 2 3 3 3 2" xfId="11682"/>
    <cellStyle name="Comma 8 2 3 3 4" xfId="6762"/>
    <cellStyle name="Comma 8 2 3 3 4 2" xfId="12253"/>
    <cellStyle name="Comma 8 2 3 3 5" xfId="9034"/>
    <cellStyle name="Comma 8 2 3 3 5 2" xfId="12824"/>
    <cellStyle name="Comma 8 2 3 3 6" xfId="3154"/>
    <cellStyle name="Comma 8 2 3 3 6 2" xfId="11111"/>
    <cellStyle name="Comma 8 2 3 3 7" xfId="2582"/>
    <cellStyle name="Comma 8 2 3 3 8" xfId="10543"/>
    <cellStyle name="Comma 8 2 3 4" xfId="616"/>
    <cellStyle name="Comma 8 2 3 4 2" xfId="1751"/>
    <cellStyle name="Comma 8 2 3 4 2 2" xfId="5171"/>
    <cellStyle name="Comma 8 2 3 4 2 2 2" xfId="11853"/>
    <cellStyle name="Comma 8 2 3 4 2 3" xfId="7443"/>
    <cellStyle name="Comma 8 2 3 4 2 3 2" xfId="12424"/>
    <cellStyle name="Comma 8 2 3 4 2 4" xfId="9715"/>
    <cellStyle name="Comma 8 2 3 4 2 4 2" xfId="12995"/>
    <cellStyle name="Comma 8 2 3 4 2 5" xfId="3325"/>
    <cellStyle name="Comma 8 2 3 4 2 5 2" xfId="11282"/>
    <cellStyle name="Comma 8 2 3 4 2 6" xfId="2750"/>
    <cellStyle name="Comma 8 2 3 4 2 7" xfId="10711"/>
    <cellStyle name="Comma 8 2 3 4 3" xfId="4036"/>
    <cellStyle name="Comma 8 2 3 4 3 2" xfId="11568"/>
    <cellStyle name="Comma 8 2 3 4 4" xfId="6308"/>
    <cellStyle name="Comma 8 2 3 4 4 2" xfId="12139"/>
    <cellStyle name="Comma 8 2 3 4 5" xfId="8580"/>
    <cellStyle name="Comma 8 2 3 4 5 2" xfId="12710"/>
    <cellStyle name="Comma 8 2 3 4 6" xfId="3040"/>
    <cellStyle name="Comma 8 2 3 4 6 2" xfId="10997"/>
    <cellStyle name="Comma 8 2 3 4 7" xfId="2470"/>
    <cellStyle name="Comma 8 2 3 4 8" xfId="10431"/>
    <cellStyle name="Comma 8 2 3 5" xfId="1297"/>
    <cellStyle name="Comma 8 2 3 5 2" xfId="4717"/>
    <cellStyle name="Comma 8 2 3 5 2 2" xfId="11739"/>
    <cellStyle name="Comma 8 2 3 5 3" xfId="6989"/>
    <cellStyle name="Comma 8 2 3 5 3 2" xfId="12310"/>
    <cellStyle name="Comma 8 2 3 5 4" xfId="9261"/>
    <cellStyle name="Comma 8 2 3 5 4 2" xfId="12881"/>
    <cellStyle name="Comma 8 2 3 5 5" xfId="3211"/>
    <cellStyle name="Comma 8 2 3 5 5 2" xfId="11168"/>
    <cellStyle name="Comma 8 2 3 5 6" xfId="2638"/>
    <cellStyle name="Comma 8 2 3 5 7" xfId="10599"/>
    <cellStyle name="Comma 8 2 3 6" xfId="3582"/>
    <cellStyle name="Comma 8 2 3 6 2" xfId="11454"/>
    <cellStyle name="Comma 8 2 3 7" xfId="5854"/>
    <cellStyle name="Comma 8 2 3 7 2" xfId="12025"/>
    <cellStyle name="Comma 8 2 3 8" xfId="8126"/>
    <cellStyle name="Comma 8 2 3 8 2" xfId="12596"/>
    <cellStyle name="Comma 8 2 3 9" xfId="2923"/>
    <cellStyle name="Comma 8 2 3 9 2" xfId="10882"/>
    <cellStyle name="Comma 8 2 4" xfId="277"/>
    <cellStyle name="Comma 8 2 4 10" xfId="2386"/>
    <cellStyle name="Comma 8 2 4 11" xfId="10347"/>
    <cellStyle name="Comma 8 2 4 2" xfId="504"/>
    <cellStyle name="Comma 8 2 4 2 2" xfId="958"/>
    <cellStyle name="Comma 8 2 4 2 2 2" xfId="2093"/>
    <cellStyle name="Comma 8 2 4 2 2 2 2" xfId="5513"/>
    <cellStyle name="Comma 8 2 4 2 2 2 2 2" xfId="11939"/>
    <cellStyle name="Comma 8 2 4 2 2 2 3" xfId="7785"/>
    <cellStyle name="Comma 8 2 4 2 2 2 3 2" xfId="12510"/>
    <cellStyle name="Comma 8 2 4 2 2 2 4" xfId="10057"/>
    <cellStyle name="Comma 8 2 4 2 2 2 4 2" xfId="13081"/>
    <cellStyle name="Comma 8 2 4 2 2 2 5" xfId="3411"/>
    <cellStyle name="Comma 8 2 4 2 2 2 5 2" xfId="11368"/>
    <cellStyle name="Comma 8 2 4 2 2 2 6" xfId="2834"/>
    <cellStyle name="Comma 8 2 4 2 2 2 7" xfId="10795"/>
    <cellStyle name="Comma 8 2 4 2 2 3" xfId="4378"/>
    <cellStyle name="Comma 8 2 4 2 2 3 2" xfId="11654"/>
    <cellStyle name="Comma 8 2 4 2 2 4" xfId="6650"/>
    <cellStyle name="Comma 8 2 4 2 2 4 2" xfId="12225"/>
    <cellStyle name="Comma 8 2 4 2 2 5" xfId="8922"/>
    <cellStyle name="Comma 8 2 4 2 2 5 2" xfId="12796"/>
    <cellStyle name="Comma 8 2 4 2 2 6" xfId="3126"/>
    <cellStyle name="Comma 8 2 4 2 2 6 2" xfId="11083"/>
    <cellStyle name="Comma 8 2 4 2 2 7" xfId="2554"/>
    <cellStyle name="Comma 8 2 4 2 2 8" xfId="10515"/>
    <cellStyle name="Comma 8 2 4 2 3" xfId="1639"/>
    <cellStyle name="Comma 8 2 4 2 3 2" xfId="5059"/>
    <cellStyle name="Comma 8 2 4 2 3 2 2" xfId="11825"/>
    <cellStyle name="Comma 8 2 4 2 3 3" xfId="7331"/>
    <cellStyle name="Comma 8 2 4 2 3 3 2" xfId="12396"/>
    <cellStyle name="Comma 8 2 4 2 3 4" xfId="9603"/>
    <cellStyle name="Comma 8 2 4 2 3 4 2" xfId="12967"/>
    <cellStyle name="Comma 8 2 4 2 3 5" xfId="3297"/>
    <cellStyle name="Comma 8 2 4 2 3 5 2" xfId="11254"/>
    <cellStyle name="Comma 8 2 4 2 3 6" xfId="2722"/>
    <cellStyle name="Comma 8 2 4 2 3 7" xfId="10683"/>
    <cellStyle name="Comma 8 2 4 2 4" xfId="3924"/>
    <cellStyle name="Comma 8 2 4 2 4 2" xfId="11540"/>
    <cellStyle name="Comma 8 2 4 2 5" xfId="6196"/>
    <cellStyle name="Comma 8 2 4 2 5 2" xfId="12111"/>
    <cellStyle name="Comma 8 2 4 2 6" xfId="8468"/>
    <cellStyle name="Comma 8 2 4 2 6 2" xfId="12682"/>
    <cellStyle name="Comma 8 2 4 2 7" xfId="3012"/>
    <cellStyle name="Comma 8 2 4 2 7 2" xfId="10969"/>
    <cellStyle name="Comma 8 2 4 2 8" xfId="2442"/>
    <cellStyle name="Comma 8 2 4 2 9" xfId="10403"/>
    <cellStyle name="Comma 8 2 4 3" xfId="1185"/>
    <cellStyle name="Comma 8 2 4 3 2" xfId="2320"/>
    <cellStyle name="Comma 8 2 4 3 2 2" xfId="5740"/>
    <cellStyle name="Comma 8 2 4 3 2 2 2" xfId="11996"/>
    <cellStyle name="Comma 8 2 4 3 2 3" xfId="8012"/>
    <cellStyle name="Comma 8 2 4 3 2 3 2" xfId="12567"/>
    <cellStyle name="Comma 8 2 4 3 2 4" xfId="10284"/>
    <cellStyle name="Comma 8 2 4 3 2 4 2" xfId="13138"/>
    <cellStyle name="Comma 8 2 4 3 2 5" xfId="3468"/>
    <cellStyle name="Comma 8 2 4 3 2 5 2" xfId="11425"/>
    <cellStyle name="Comma 8 2 4 3 2 6" xfId="2890"/>
    <cellStyle name="Comma 8 2 4 3 2 7" xfId="10851"/>
    <cellStyle name="Comma 8 2 4 3 3" xfId="4605"/>
    <cellStyle name="Comma 8 2 4 3 3 2" xfId="11711"/>
    <cellStyle name="Comma 8 2 4 3 4" xfId="6877"/>
    <cellStyle name="Comma 8 2 4 3 4 2" xfId="12282"/>
    <cellStyle name="Comma 8 2 4 3 5" xfId="9149"/>
    <cellStyle name="Comma 8 2 4 3 5 2" xfId="12853"/>
    <cellStyle name="Comma 8 2 4 3 6" xfId="3183"/>
    <cellStyle name="Comma 8 2 4 3 6 2" xfId="11140"/>
    <cellStyle name="Comma 8 2 4 3 7" xfId="2610"/>
    <cellStyle name="Comma 8 2 4 3 8" xfId="10571"/>
    <cellStyle name="Comma 8 2 4 4" xfId="731"/>
    <cellStyle name="Comma 8 2 4 4 2" xfId="1866"/>
    <cellStyle name="Comma 8 2 4 4 2 2" xfId="5286"/>
    <cellStyle name="Comma 8 2 4 4 2 2 2" xfId="11882"/>
    <cellStyle name="Comma 8 2 4 4 2 3" xfId="7558"/>
    <cellStyle name="Comma 8 2 4 4 2 3 2" xfId="12453"/>
    <cellStyle name="Comma 8 2 4 4 2 4" xfId="9830"/>
    <cellStyle name="Comma 8 2 4 4 2 4 2" xfId="13024"/>
    <cellStyle name="Comma 8 2 4 4 2 5" xfId="3354"/>
    <cellStyle name="Comma 8 2 4 4 2 5 2" xfId="11311"/>
    <cellStyle name="Comma 8 2 4 4 2 6" xfId="2778"/>
    <cellStyle name="Comma 8 2 4 4 2 7" xfId="10739"/>
    <cellStyle name="Comma 8 2 4 4 3" xfId="4151"/>
    <cellStyle name="Comma 8 2 4 4 3 2" xfId="11597"/>
    <cellStyle name="Comma 8 2 4 4 4" xfId="6423"/>
    <cellStyle name="Comma 8 2 4 4 4 2" xfId="12168"/>
    <cellStyle name="Comma 8 2 4 4 5" xfId="8695"/>
    <cellStyle name="Comma 8 2 4 4 5 2" xfId="12739"/>
    <cellStyle name="Comma 8 2 4 4 6" xfId="3069"/>
    <cellStyle name="Comma 8 2 4 4 6 2" xfId="11026"/>
    <cellStyle name="Comma 8 2 4 4 7" xfId="2498"/>
    <cellStyle name="Comma 8 2 4 4 8" xfId="10459"/>
    <cellStyle name="Comma 8 2 4 5" xfId="1412"/>
    <cellStyle name="Comma 8 2 4 5 2" xfId="4832"/>
    <cellStyle name="Comma 8 2 4 5 2 2" xfId="11768"/>
    <cellStyle name="Comma 8 2 4 5 3" xfId="7104"/>
    <cellStyle name="Comma 8 2 4 5 3 2" xfId="12339"/>
    <cellStyle name="Comma 8 2 4 5 4" xfId="9376"/>
    <cellStyle name="Comma 8 2 4 5 4 2" xfId="12910"/>
    <cellStyle name="Comma 8 2 4 5 5" xfId="3240"/>
    <cellStyle name="Comma 8 2 4 5 5 2" xfId="11197"/>
    <cellStyle name="Comma 8 2 4 5 6" xfId="2666"/>
    <cellStyle name="Comma 8 2 4 5 7" xfId="10627"/>
    <cellStyle name="Comma 8 2 4 6" xfId="3697"/>
    <cellStyle name="Comma 8 2 4 6 2" xfId="11483"/>
    <cellStyle name="Comma 8 2 4 7" xfId="5969"/>
    <cellStyle name="Comma 8 2 4 7 2" xfId="12054"/>
    <cellStyle name="Comma 8 2 4 8" xfId="8241"/>
    <cellStyle name="Comma 8 2 4 8 2" xfId="12625"/>
    <cellStyle name="Comma 8 2 4 9" xfId="2955"/>
    <cellStyle name="Comma 8 2 4 9 2" xfId="10912"/>
    <cellStyle name="Comma 8 2 5" xfId="333"/>
    <cellStyle name="Comma 8 2 5 2" xfId="787"/>
    <cellStyle name="Comma 8 2 5 2 2" xfId="1922"/>
    <cellStyle name="Comma 8 2 5 2 2 2" xfId="5342"/>
    <cellStyle name="Comma 8 2 5 2 2 2 2" xfId="11896"/>
    <cellStyle name="Comma 8 2 5 2 2 3" xfId="7614"/>
    <cellStyle name="Comma 8 2 5 2 2 3 2" xfId="12467"/>
    <cellStyle name="Comma 8 2 5 2 2 4" xfId="9886"/>
    <cellStyle name="Comma 8 2 5 2 2 4 2" xfId="13038"/>
    <cellStyle name="Comma 8 2 5 2 2 5" xfId="3368"/>
    <cellStyle name="Comma 8 2 5 2 2 5 2" xfId="11325"/>
    <cellStyle name="Comma 8 2 5 2 2 6" xfId="2792"/>
    <cellStyle name="Comma 8 2 5 2 2 7" xfId="10753"/>
    <cellStyle name="Comma 8 2 5 2 3" xfId="4207"/>
    <cellStyle name="Comma 8 2 5 2 3 2" xfId="11611"/>
    <cellStyle name="Comma 8 2 5 2 4" xfId="6479"/>
    <cellStyle name="Comma 8 2 5 2 4 2" xfId="12182"/>
    <cellStyle name="Comma 8 2 5 2 5" xfId="8751"/>
    <cellStyle name="Comma 8 2 5 2 5 2" xfId="12753"/>
    <cellStyle name="Comma 8 2 5 2 6" xfId="3083"/>
    <cellStyle name="Comma 8 2 5 2 6 2" xfId="11040"/>
    <cellStyle name="Comma 8 2 5 2 7" xfId="2512"/>
    <cellStyle name="Comma 8 2 5 2 8" xfId="10473"/>
    <cellStyle name="Comma 8 2 5 3" xfId="1468"/>
    <cellStyle name="Comma 8 2 5 3 2" xfId="4888"/>
    <cellStyle name="Comma 8 2 5 3 2 2" xfId="11782"/>
    <cellStyle name="Comma 8 2 5 3 3" xfId="7160"/>
    <cellStyle name="Comma 8 2 5 3 3 2" xfId="12353"/>
    <cellStyle name="Comma 8 2 5 3 4" xfId="9432"/>
    <cellStyle name="Comma 8 2 5 3 4 2" xfId="12924"/>
    <cellStyle name="Comma 8 2 5 3 5" xfId="3254"/>
    <cellStyle name="Comma 8 2 5 3 5 2" xfId="11211"/>
    <cellStyle name="Comma 8 2 5 3 6" xfId="2680"/>
    <cellStyle name="Comma 8 2 5 3 7" xfId="10641"/>
    <cellStyle name="Comma 8 2 5 4" xfId="3753"/>
    <cellStyle name="Comma 8 2 5 4 2" xfId="11497"/>
    <cellStyle name="Comma 8 2 5 5" xfId="6025"/>
    <cellStyle name="Comma 8 2 5 5 2" xfId="12068"/>
    <cellStyle name="Comma 8 2 5 6" xfId="8297"/>
    <cellStyle name="Comma 8 2 5 6 2" xfId="12639"/>
    <cellStyle name="Comma 8 2 5 7" xfId="2969"/>
    <cellStyle name="Comma 8 2 5 7 2" xfId="10926"/>
    <cellStyle name="Comma 8 2 5 8" xfId="2400"/>
    <cellStyle name="Comma 8 2 5 9" xfId="10361"/>
    <cellStyle name="Comma 8 2 6" xfId="1014"/>
    <cellStyle name="Comma 8 2 6 2" xfId="2149"/>
    <cellStyle name="Comma 8 2 6 2 2" xfId="5569"/>
    <cellStyle name="Comma 8 2 6 2 2 2" xfId="11953"/>
    <cellStyle name="Comma 8 2 6 2 3" xfId="7841"/>
    <cellStyle name="Comma 8 2 6 2 3 2" xfId="12524"/>
    <cellStyle name="Comma 8 2 6 2 4" xfId="10113"/>
    <cellStyle name="Comma 8 2 6 2 4 2" xfId="13095"/>
    <cellStyle name="Comma 8 2 6 2 5" xfId="3425"/>
    <cellStyle name="Comma 8 2 6 2 5 2" xfId="11382"/>
    <cellStyle name="Comma 8 2 6 2 6" xfId="2848"/>
    <cellStyle name="Comma 8 2 6 2 7" xfId="10809"/>
    <cellStyle name="Comma 8 2 6 3" xfId="4434"/>
    <cellStyle name="Comma 8 2 6 3 2" xfId="11668"/>
    <cellStyle name="Comma 8 2 6 4" xfId="6706"/>
    <cellStyle name="Comma 8 2 6 4 2" xfId="12239"/>
    <cellStyle name="Comma 8 2 6 5" xfId="8978"/>
    <cellStyle name="Comma 8 2 6 5 2" xfId="12810"/>
    <cellStyle name="Comma 8 2 6 6" xfId="3140"/>
    <cellStyle name="Comma 8 2 6 6 2" xfId="11097"/>
    <cellStyle name="Comma 8 2 6 7" xfId="2568"/>
    <cellStyle name="Comma 8 2 6 8" xfId="10529"/>
    <cellStyle name="Comma 8 2 7" xfId="560"/>
    <cellStyle name="Comma 8 2 7 2" xfId="1695"/>
    <cellStyle name="Comma 8 2 7 2 2" xfId="5115"/>
    <cellStyle name="Comma 8 2 7 2 2 2" xfId="11839"/>
    <cellStyle name="Comma 8 2 7 2 3" xfId="7387"/>
    <cellStyle name="Comma 8 2 7 2 3 2" xfId="12410"/>
    <cellStyle name="Comma 8 2 7 2 4" xfId="9659"/>
    <cellStyle name="Comma 8 2 7 2 4 2" xfId="12981"/>
    <cellStyle name="Comma 8 2 7 2 5" xfId="3311"/>
    <cellStyle name="Comma 8 2 7 2 5 2" xfId="11268"/>
    <cellStyle name="Comma 8 2 7 2 6" xfId="2736"/>
    <cellStyle name="Comma 8 2 7 2 7" xfId="10697"/>
    <cellStyle name="Comma 8 2 7 3" xfId="3980"/>
    <cellStyle name="Comma 8 2 7 3 2" xfId="11554"/>
    <cellStyle name="Comma 8 2 7 4" xfId="6252"/>
    <cellStyle name="Comma 8 2 7 4 2" xfId="12125"/>
    <cellStyle name="Comma 8 2 7 5" xfId="8524"/>
    <cellStyle name="Comma 8 2 7 5 2" xfId="12696"/>
    <cellStyle name="Comma 8 2 7 6" xfId="3026"/>
    <cellStyle name="Comma 8 2 7 6 2" xfId="10983"/>
    <cellStyle name="Comma 8 2 7 7" xfId="2456"/>
    <cellStyle name="Comma 8 2 7 8" xfId="10417"/>
    <cellStyle name="Comma 8 2 8" xfId="1241"/>
    <cellStyle name="Comma 8 2 8 2" xfId="4661"/>
    <cellStyle name="Comma 8 2 8 2 2" xfId="11725"/>
    <cellStyle name="Comma 8 2 8 3" xfId="6933"/>
    <cellStyle name="Comma 8 2 8 3 2" xfId="12296"/>
    <cellStyle name="Comma 8 2 8 4" xfId="9205"/>
    <cellStyle name="Comma 8 2 8 4 2" xfId="12867"/>
    <cellStyle name="Comma 8 2 8 5" xfId="3197"/>
    <cellStyle name="Comma 8 2 8 5 2" xfId="11154"/>
    <cellStyle name="Comma 8 2 8 6" xfId="2624"/>
    <cellStyle name="Comma 8 2 8 7" xfId="10585"/>
    <cellStyle name="Comma 8 2 9" xfId="3526"/>
    <cellStyle name="Comma 8 2 9 2" xfId="11440"/>
    <cellStyle name="Comma 8 3" xfId="179"/>
    <cellStyle name="Comma 8 3 10" xfId="2364"/>
    <cellStyle name="Comma 8 3 11" xfId="10325"/>
    <cellStyle name="Comma 8 3 2" xfId="417"/>
    <cellStyle name="Comma 8 3 2 2" xfId="871"/>
    <cellStyle name="Comma 8 3 2 2 2" xfId="2006"/>
    <cellStyle name="Comma 8 3 2 2 2 2" xfId="5426"/>
    <cellStyle name="Comma 8 3 2 2 2 2 2" xfId="11917"/>
    <cellStyle name="Comma 8 3 2 2 2 3" xfId="7698"/>
    <cellStyle name="Comma 8 3 2 2 2 3 2" xfId="12488"/>
    <cellStyle name="Comma 8 3 2 2 2 4" xfId="9970"/>
    <cellStyle name="Comma 8 3 2 2 2 4 2" xfId="13059"/>
    <cellStyle name="Comma 8 3 2 2 2 5" xfId="3389"/>
    <cellStyle name="Comma 8 3 2 2 2 5 2" xfId="11346"/>
    <cellStyle name="Comma 8 3 2 2 2 6" xfId="2813"/>
    <cellStyle name="Comma 8 3 2 2 2 7" xfId="10774"/>
    <cellStyle name="Comma 8 3 2 2 3" xfId="4291"/>
    <cellStyle name="Comma 8 3 2 2 3 2" xfId="11632"/>
    <cellStyle name="Comma 8 3 2 2 4" xfId="6563"/>
    <cellStyle name="Comma 8 3 2 2 4 2" xfId="12203"/>
    <cellStyle name="Comma 8 3 2 2 5" xfId="8835"/>
    <cellStyle name="Comma 8 3 2 2 5 2" xfId="12774"/>
    <cellStyle name="Comma 8 3 2 2 6" xfId="3104"/>
    <cellStyle name="Comma 8 3 2 2 6 2" xfId="11061"/>
    <cellStyle name="Comma 8 3 2 2 7" xfId="2533"/>
    <cellStyle name="Comma 8 3 2 2 8" xfId="10494"/>
    <cellStyle name="Comma 8 3 2 3" xfId="1552"/>
    <cellStyle name="Comma 8 3 2 3 2" xfId="4972"/>
    <cellStyle name="Comma 8 3 2 3 2 2" xfId="11803"/>
    <cellStyle name="Comma 8 3 2 3 3" xfId="7244"/>
    <cellStyle name="Comma 8 3 2 3 3 2" xfId="12374"/>
    <cellStyle name="Comma 8 3 2 3 4" xfId="9516"/>
    <cellStyle name="Comma 8 3 2 3 4 2" xfId="12945"/>
    <cellStyle name="Comma 8 3 2 3 5" xfId="3275"/>
    <cellStyle name="Comma 8 3 2 3 5 2" xfId="11232"/>
    <cellStyle name="Comma 8 3 2 3 6" xfId="2701"/>
    <cellStyle name="Comma 8 3 2 3 7" xfId="10662"/>
    <cellStyle name="Comma 8 3 2 4" xfId="3837"/>
    <cellStyle name="Comma 8 3 2 4 2" xfId="11518"/>
    <cellStyle name="Comma 8 3 2 5" xfId="6109"/>
    <cellStyle name="Comma 8 3 2 5 2" xfId="12089"/>
    <cellStyle name="Comma 8 3 2 6" xfId="8381"/>
    <cellStyle name="Comma 8 3 2 6 2" xfId="12660"/>
    <cellStyle name="Comma 8 3 2 7" xfId="2990"/>
    <cellStyle name="Comma 8 3 2 7 2" xfId="10947"/>
    <cellStyle name="Comma 8 3 2 8" xfId="2421"/>
    <cellStyle name="Comma 8 3 2 9" xfId="10382"/>
    <cellStyle name="Comma 8 3 3" xfId="1098"/>
    <cellStyle name="Comma 8 3 3 2" xfId="2233"/>
    <cellStyle name="Comma 8 3 3 2 2" xfId="5653"/>
    <cellStyle name="Comma 8 3 3 2 2 2" xfId="11974"/>
    <cellStyle name="Comma 8 3 3 2 3" xfId="7925"/>
    <cellStyle name="Comma 8 3 3 2 3 2" xfId="12545"/>
    <cellStyle name="Comma 8 3 3 2 4" xfId="10197"/>
    <cellStyle name="Comma 8 3 3 2 4 2" xfId="13116"/>
    <cellStyle name="Comma 8 3 3 2 5" xfId="3446"/>
    <cellStyle name="Comma 8 3 3 2 5 2" xfId="11403"/>
    <cellStyle name="Comma 8 3 3 2 6" xfId="2869"/>
    <cellStyle name="Comma 8 3 3 2 7" xfId="10830"/>
    <cellStyle name="Comma 8 3 3 3" xfId="4518"/>
    <cellStyle name="Comma 8 3 3 3 2" xfId="11689"/>
    <cellStyle name="Comma 8 3 3 4" xfId="6790"/>
    <cellStyle name="Comma 8 3 3 4 2" xfId="12260"/>
    <cellStyle name="Comma 8 3 3 5" xfId="9062"/>
    <cellStyle name="Comma 8 3 3 5 2" xfId="12831"/>
    <cellStyle name="Comma 8 3 3 6" xfId="3161"/>
    <cellStyle name="Comma 8 3 3 6 2" xfId="11118"/>
    <cellStyle name="Comma 8 3 3 7" xfId="2589"/>
    <cellStyle name="Comma 8 3 3 8" xfId="10550"/>
    <cellStyle name="Comma 8 3 4" xfId="644"/>
    <cellStyle name="Comma 8 3 4 2" xfId="1779"/>
    <cellStyle name="Comma 8 3 4 2 2" xfId="5199"/>
    <cellStyle name="Comma 8 3 4 2 2 2" xfId="11860"/>
    <cellStyle name="Comma 8 3 4 2 3" xfId="7471"/>
    <cellStyle name="Comma 8 3 4 2 3 2" xfId="12431"/>
    <cellStyle name="Comma 8 3 4 2 4" xfId="9743"/>
    <cellStyle name="Comma 8 3 4 2 4 2" xfId="13002"/>
    <cellStyle name="Comma 8 3 4 2 5" xfId="3332"/>
    <cellStyle name="Comma 8 3 4 2 5 2" xfId="11289"/>
    <cellStyle name="Comma 8 3 4 2 6" xfId="2757"/>
    <cellStyle name="Comma 8 3 4 2 7" xfId="10718"/>
    <cellStyle name="Comma 8 3 4 3" xfId="4064"/>
    <cellStyle name="Comma 8 3 4 3 2" xfId="11575"/>
    <cellStyle name="Comma 8 3 4 4" xfId="6336"/>
    <cellStyle name="Comma 8 3 4 4 2" xfId="12146"/>
    <cellStyle name="Comma 8 3 4 5" xfId="8608"/>
    <cellStyle name="Comma 8 3 4 5 2" xfId="12717"/>
    <cellStyle name="Comma 8 3 4 6" xfId="3047"/>
    <cellStyle name="Comma 8 3 4 6 2" xfId="11004"/>
    <cellStyle name="Comma 8 3 4 7" xfId="2477"/>
    <cellStyle name="Comma 8 3 4 8" xfId="10438"/>
    <cellStyle name="Comma 8 3 5" xfId="1325"/>
    <cellStyle name="Comma 8 3 5 2" xfId="4745"/>
    <cellStyle name="Comma 8 3 5 2 2" xfId="11746"/>
    <cellStyle name="Comma 8 3 5 3" xfId="7017"/>
    <cellStyle name="Comma 8 3 5 3 2" xfId="12317"/>
    <cellStyle name="Comma 8 3 5 4" xfId="9289"/>
    <cellStyle name="Comma 8 3 5 4 2" xfId="12888"/>
    <cellStyle name="Comma 8 3 5 5" xfId="3218"/>
    <cellStyle name="Comma 8 3 5 5 2" xfId="11175"/>
    <cellStyle name="Comma 8 3 5 6" xfId="2645"/>
    <cellStyle name="Comma 8 3 5 7" xfId="10606"/>
    <cellStyle name="Comma 8 3 6" xfId="3610"/>
    <cellStyle name="Comma 8 3 6 2" xfId="11461"/>
    <cellStyle name="Comma 8 3 7" xfId="5882"/>
    <cellStyle name="Comma 8 3 7 2" xfId="12032"/>
    <cellStyle name="Comma 8 3 8" xfId="8154"/>
    <cellStyle name="Comma 8 3 8 2" xfId="12603"/>
    <cellStyle name="Comma 8 3 9" xfId="2930"/>
    <cellStyle name="Comma 8 3 9 2" xfId="10889"/>
    <cellStyle name="Comma 8 4" xfId="123"/>
    <cellStyle name="Comma 8 4 10" xfId="2350"/>
    <cellStyle name="Comma 8 4 11" xfId="10311"/>
    <cellStyle name="Comma 8 4 2" xfId="361"/>
    <cellStyle name="Comma 8 4 2 2" xfId="815"/>
    <cellStyle name="Comma 8 4 2 2 2" xfId="1950"/>
    <cellStyle name="Comma 8 4 2 2 2 2" xfId="5370"/>
    <cellStyle name="Comma 8 4 2 2 2 2 2" xfId="11903"/>
    <cellStyle name="Comma 8 4 2 2 2 3" xfId="7642"/>
    <cellStyle name="Comma 8 4 2 2 2 3 2" xfId="12474"/>
    <cellStyle name="Comma 8 4 2 2 2 4" xfId="9914"/>
    <cellStyle name="Comma 8 4 2 2 2 4 2" xfId="13045"/>
    <cellStyle name="Comma 8 4 2 2 2 5" xfId="3375"/>
    <cellStyle name="Comma 8 4 2 2 2 5 2" xfId="11332"/>
    <cellStyle name="Comma 8 4 2 2 2 6" xfId="2799"/>
    <cellStyle name="Comma 8 4 2 2 2 7" xfId="10760"/>
    <cellStyle name="Comma 8 4 2 2 3" xfId="4235"/>
    <cellStyle name="Comma 8 4 2 2 3 2" xfId="11618"/>
    <cellStyle name="Comma 8 4 2 2 4" xfId="6507"/>
    <cellStyle name="Comma 8 4 2 2 4 2" xfId="12189"/>
    <cellStyle name="Comma 8 4 2 2 5" xfId="8779"/>
    <cellStyle name="Comma 8 4 2 2 5 2" xfId="12760"/>
    <cellStyle name="Comma 8 4 2 2 6" xfId="3090"/>
    <cellStyle name="Comma 8 4 2 2 6 2" xfId="11047"/>
    <cellStyle name="Comma 8 4 2 2 7" xfId="2519"/>
    <cellStyle name="Comma 8 4 2 2 8" xfId="10480"/>
    <cellStyle name="Comma 8 4 2 3" xfId="1496"/>
    <cellStyle name="Comma 8 4 2 3 2" xfId="4916"/>
    <cellStyle name="Comma 8 4 2 3 2 2" xfId="11789"/>
    <cellStyle name="Comma 8 4 2 3 3" xfId="7188"/>
    <cellStyle name="Comma 8 4 2 3 3 2" xfId="12360"/>
    <cellStyle name="Comma 8 4 2 3 4" xfId="9460"/>
    <cellStyle name="Comma 8 4 2 3 4 2" xfId="12931"/>
    <cellStyle name="Comma 8 4 2 3 5" xfId="3261"/>
    <cellStyle name="Comma 8 4 2 3 5 2" xfId="11218"/>
    <cellStyle name="Comma 8 4 2 3 6" xfId="2687"/>
    <cellStyle name="Comma 8 4 2 3 7" xfId="10648"/>
    <cellStyle name="Comma 8 4 2 4" xfId="3781"/>
    <cellStyle name="Comma 8 4 2 4 2" xfId="11504"/>
    <cellStyle name="Comma 8 4 2 5" xfId="6053"/>
    <cellStyle name="Comma 8 4 2 5 2" xfId="12075"/>
    <cellStyle name="Comma 8 4 2 6" xfId="8325"/>
    <cellStyle name="Comma 8 4 2 6 2" xfId="12646"/>
    <cellStyle name="Comma 8 4 2 7" xfId="2976"/>
    <cellStyle name="Comma 8 4 2 7 2" xfId="10933"/>
    <cellStyle name="Comma 8 4 2 8" xfId="2407"/>
    <cellStyle name="Comma 8 4 2 9" xfId="10368"/>
    <cellStyle name="Comma 8 4 3" xfId="1042"/>
    <cellStyle name="Comma 8 4 3 2" xfId="2177"/>
    <cellStyle name="Comma 8 4 3 2 2" xfId="5597"/>
    <cellStyle name="Comma 8 4 3 2 2 2" xfId="11960"/>
    <cellStyle name="Comma 8 4 3 2 3" xfId="7869"/>
    <cellStyle name="Comma 8 4 3 2 3 2" xfId="12531"/>
    <cellStyle name="Comma 8 4 3 2 4" xfId="10141"/>
    <cellStyle name="Comma 8 4 3 2 4 2" xfId="13102"/>
    <cellStyle name="Comma 8 4 3 2 5" xfId="3432"/>
    <cellStyle name="Comma 8 4 3 2 5 2" xfId="11389"/>
    <cellStyle name="Comma 8 4 3 2 6" xfId="2855"/>
    <cellStyle name="Comma 8 4 3 2 7" xfId="10816"/>
    <cellStyle name="Comma 8 4 3 3" xfId="4462"/>
    <cellStyle name="Comma 8 4 3 3 2" xfId="11675"/>
    <cellStyle name="Comma 8 4 3 4" xfId="6734"/>
    <cellStyle name="Comma 8 4 3 4 2" xfId="12246"/>
    <cellStyle name="Comma 8 4 3 5" xfId="9006"/>
    <cellStyle name="Comma 8 4 3 5 2" xfId="12817"/>
    <cellStyle name="Comma 8 4 3 6" xfId="3147"/>
    <cellStyle name="Comma 8 4 3 6 2" xfId="11104"/>
    <cellStyle name="Comma 8 4 3 7" xfId="2575"/>
    <cellStyle name="Comma 8 4 3 8" xfId="10536"/>
    <cellStyle name="Comma 8 4 4" xfId="588"/>
    <cellStyle name="Comma 8 4 4 2" xfId="1723"/>
    <cellStyle name="Comma 8 4 4 2 2" xfId="5143"/>
    <cellStyle name="Comma 8 4 4 2 2 2" xfId="11846"/>
    <cellStyle name="Comma 8 4 4 2 3" xfId="7415"/>
    <cellStyle name="Comma 8 4 4 2 3 2" xfId="12417"/>
    <cellStyle name="Comma 8 4 4 2 4" xfId="9687"/>
    <cellStyle name="Comma 8 4 4 2 4 2" xfId="12988"/>
    <cellStyle name="Comma 8 4 4 2 5" xfId="3318"/>
    <cellStyle name="Comma 8 4 4 2 5 2" xfId="11275"/>
    <cellStyle name="Comma 8 4 4 2 6" xfId="2743"/>
    <cellStyle name="Comma 8 4 4 2 7" xfId="10704"/>
    <cellStyle name="Comma 8 4 4 3" xfId="4008"/>
    <cellStyle name="Comma 8 4 4 3 2" xfId="11561"/>
    <cellStyle name="Comma 8 4 4 4" xfId="6280"/>
    <cellStyle name="Comma 8 4 4 4 2" xfId="12132"/>
    <cellStyle name="Comma 8 4 4 5" xfId="8552"/>
    <cellStyle name="Comma 8 4 4 5 2" xfId="12703"/>
    <cellStyle name="Comma 8 4 4 6" xfId="3033"/>
    <cellStyle name="Comma 8 4 4 6 2" xfId="10990"/>
    <cellStyle name="Comma 8 4 4 7" xfId="2463"/>
    <cellStyle name="Comma 8 4 4 8" xfId="10424"/>
    <cellStyle name="Comma 8 4 5" xfId="1269"/>
    <cellStyle name="Comma 8 4 5 2" xfId="4689"/>
    <cellStyle name="Comma 8 4 5 2 2" xfId="11732"/>
    <cellStyle name="Comma 8 4 5 3" xfId="6961"/>
    <cellStyle name="Comma 8 4 5 3 2" xfId="12303"/>
    <cellStyle name="Comma 8 4 5 4" xfId="9233"/>
    <cellStyle name="Comma 8 4 5 4 2" xfId="12874"/>
    <cellStyle name="Comma 8 4 5 5" xfId="3204"/>
    <cellStyle name="Comma 8 4 5 5 2" xfId="11161"/>
    <cellStyle name="Comma 8 4 5 6" xfId="2631"/>
    <cellStyle name="Comma 8 4 5 7" xfId="10592"/>
    <cellStyle name="Comma 8 4 6" xfId="3554"/>
    <cellStyle name="Comma 8 4 6 2" xfId="11447"/>
    <cellStyle name="Comma 8 4 7" xfId="5826"/>
    <cellStyle name="Comma 8 4 7 2" xfId="12018"/>
    <cellStyle name="Comma 8 4 8" xfId="8098"/>
    <cellStyle name="Comma 8 4 8 2" xfId="12589"/>
    <cellStyle name="Comma 8 4 9" xfId="2916"/>
    <cellStyle name="Comma 8 4 9 2" xfId="10875"/>
    <cellStyle name="Comma 8 5" xfId="249"/>
    <cellStyle name="Comma 8 5 10" xfId="2379"/>
    <cellStyle name="Comma 8 5 11" xfId="10340"/>
    <cellStyle name="Comma 8 5 2" xfId="476"/>
    <cellStyle name="Comma 8 5 2 2" xfId="930"/>
    <cellStyle name="Comma 8 5 2 2 2" xfId="2065"/>
    <cellStyle name="Comma 8 5 2 2 2 2" xfId="5485"/>
    <cellStyle name="Comma 8 5 2 2 2 2 2" xfId="11932"/>
    <cellStyle name="Comma 8 5 2 2 2 3" xfId="7757"/>
    <cellStyle name="Comma 8 5 2 2 2 3 2" xfId="12503"/>
    <cellStyle name="Comma 8 5 2 2 2 4" xfId="10029"/>
    <cellStyle name="Comma 8 5 2 2 2 4 2" xfId="13074"/>
    <cellStyle name="Comma 8 5 2 2 2 5" xfId="3404"/>
    <cellStyle name="Comma 8 5 2 2 2 5 2" xfId="11361"/>
    <cellStyle name="Comma 8 5 2 2 2 6" xfId="2827"/>
    <cellStyle name="Comma 8 5 2 2 2 7" xfId="10788"/>
    <cellStyle name="Comma 8 5 2 2 3" xfId="4350"/>
    <cellStyle name="Comma 8 5 2 2 3 2" xfId="11647"/>
    <cellStyle name="Comma 8 5 2 2 4" xfId="6622"/>
    <cellStyle name="Comma 8 5 2 2 4 2" xfId="12218"/>
    <cellStyle name="Comma 8 5 2 2 5" xfId="8894"/>
    <cellStyle name="Comma 8 5 2 2 5 2" xfId="12789"/>
    <cellStyle name="Comma 8 5 2 2 6" xfId="3119"/>
    <cellStyle name="Comma 8 5 2 2 6 2" xfId="11076"/>
    <cellStyle name="Comma 8 5 2 2 7" xfId="2547"/>
    <cellStyle name="Comma 8 5 2 2 8" xfId="10508"/>
    <cellStyle name="Comma 8 5 2 3" xfId="1611"/>
    <cellStyle name="Comma 8 5 2 3 2" xfId="5031"/>
    <cellStyle name="Comma 8 5 2 3 2 2" xfId="11818"/>
    <cellStyle name="Comma 8 5 2 3 3" xfId="7303"/>
    <cellStyle name="Comma 8 5 2 3 3 2" xfId="12389"/>
    <cellStyle name="Comma 8 5 2 3 4" xfId="9575"/>
    <cellStyle name="Comma 8 5 2 3 4 2" xfId="12960"/>
    <cellStyle name="Comma 8 5 2 3 5" xfId="3290"/>
    <cellStyle name="Comma 8 5 2 3 5 2" xfId="11247"/>
    <cellStyle name="Comma 8 5 2 3 6" xfId="2715"/>
    <cellStyle name="Comma 8 5 2 3 7" xfId="10676"/>
    <cellStyle name="Comma 8 5 2 4" xfId="3896"/>
    <cellStyle name="Comma 8 5 2 4 2" xfId="11533"/>
    <cellStyle name="Comma 8 5 2 5" xfId="6168"/>
    <cellStyle name="Comma 8 5 2 5 2" xfId="12104"/>
    <cellStyle name="Comma 8 5 2 6" xfId="8440"/>
    <cellStyle name="Comma 8 5 2 6 2" xfId="12675"/>
    <cellStyle name="Comma 8 5 2 7" xfId="3005"/>
    <cellStyle name="Comma 8 5 2 7 2" xfId="10962"/>
    <cellStyle name="Comma 8 5 2 8" xfId="2435"/>
    <cellStyle name="Comma 8 5 2 9" xfId="10396"/>
    <cellStyle name="Comma 8 5 3" xfId="1157"/>
    <cellStyle name="Comma 8 5 3 2" xfId="2292"/>
    <cellStyle name="Comma 8 5 3 2 2" xfId="5712"/>
    <cellStyle name="Comma 8 5 3 2 2 2" xfId="11989"/>
    <cellStyle name="Comma 8 5 3 2 3" xfId="7984"/>
    <cellStyle name="Comma 8 5 3 2 3 2" xfId="12560"/>
    <cellStyle name="Comma 8 5 3 2 4" xfId="10256"/>
    <cellStyle name="Comma 8 5 3 2 4 2" xfId="13131"/>
    <cellStyle name="Comma 8 5 3 2 5" xfId="3461"/>
    <cellStyle name="Comma 8 5 3 2 5 2" xfId="11418"/>
    <cellStyle name="Comma 8 5 3 2 6" xfId="2883"/>
    <cellStyle name="Comma 8 5 3 2 7" xfId="10844"/>
    <cellStyle name="Comma 8 5 3 3" xfId="4577"/>
    <cellStyle name="Comma 8 5 3 3 2" xfId="11704"/>
    <cellStyle name="Comma 8 5 3 4" xfId="6849"/>
    <cellStyle name="Comma 8 5 3 4 2" xfId="12275"/>
    <cellStyle name="Comma 8 5 3 5" xfId="9121"/>
    <cellStyle name="Comma 8 5 3 5 2" xfId="12846"/>
    <cellStyle name="Comma 8 5 3 6" xfId="3176"/>
    <cellStyle name="Comma 8 5 3 6 2" xfId="11133"/>
    <cellStyle name="Comma 8 5 3 7" xfId="2603"/>
    <cellStyle name="Comma 8 5 3 8" xfId="10564"/>
    <cellStyle name="Comma 8 5 4" xfId="703"/>
    <cellStyle name="Comma 8 5 4 2" xfId="1838"/>
    <cellStyle name="Comma 8 5 4 2 2" xfId="5258"/>
    <cellStyle name="Comma 8 5 4 2 2 2" xfId="11875"/>
    <cellStyle name="Comma 8 5 4 2 3" xfId="7530"/>
    <cellStyle name="Comma 8 5 4 2 3 2" xfId="12446"/>
    <cellStyle name="Comma 8 5 4 2 4" xfId="9802"/>
    <cellStyle name="Comma 8 5 4 2 4 2" xfId="13017"/>
    <cellStyle name="Comma 8 5 4 2 5" xfId="3347"/>
    <cellStyle name="Comma 8 5 4 2 5 2" xfId="11304"/>
    <cellStyle name="Comma 8 5 4 2 6" xfId="2771"/>
    <cellStyle name="Comma 8 5 4 2 7" xfId="10732"/>
    <cellStyle name="Comma 8 5 4 3" xfId="4123"/>
    <cellStyle name="Comma 8 5 4 3 2" xfId="11590"/>
    <cellStyle name="Comma 8 5 4 4" xfId="6395"/>
    <cellStyle name="Comma 8 5 4 4 2" xfId="12161"/>
    <cellStyle name="Comma 8 5 4 5" xfId="8667"/>
    <cellStyle name="Comma 8 5 4 5 2" xfId="12732"/>
    <cellStyle name="Comma 8 5 4 6" xfId="3062"/>
    <cellStyle name="Comma 8 5 4 6 2" xfId="11019"/>
    <cellStyle name="Comma 8 5 4 7" xfId="2491"/>
    <cellStyle name="Comma 8 5 4 8" xfId="10452"/>
    <cellStyle name="Comma 8 5 5" xfId="1384"/>
    <cellStyle name="Comma 8 5 5 2" xfId="4804"/>
    <cellStyle name="Comma 8 5 5 2 2" xfId="11761"/>
    <cellStyle name="Comma 8 5 5 3" xfId="7076"/>
    <cellStyle name="Comma 8 5 5 3 2" xfId="12332"/>
    <cellStyle name="Comma 8 5 5 4" xfId="9348"/>
    <cellStyle name="Comma 8 5 5 4 2" xfId="12903"/>
    <cellStyle name="Comma 8 5 5 5" xfId="3233"/>
    <cellStyle name="Comma 8 5 5 5 2" xfId="11190"/>
    <cellStyle name="Comma 8 5 5 6" xfId="2659"/>
    <cellStyle name="Comma 8 5 5 7" xfId="10620"/>
    <cellStyle name="Comma 8 5 6" xfId="3669"/>
    <cellStyle name="Comma 8 5 6 2" xfId="11476"/>
    <cellStyle name="Comma 8 5 7" xfId="5941"/>
    <cellStyle name="Comma 8 5 7 2" xfId="12047"/>
    <cellStyle name="Comma 8 5 8" xfId="8213"/>
    <cellStyle name="Comma 8 5 8 2" xfId="12618"/>
    <cellStyle name="Comma 8 5 9" xfId="2948"/>
    <cellStyle name="Comma 8 5 9 2" xfId="10905"/>
    <cellStyle name="Comma 8 6" xfId="305"/>
    <cellStyle name="Comma 8 6 2" xfId="759"/>
    <cellStyle name="Comma 8 6 2 2" xfId="1894"/>
    <cellStyle name="Comma 8 6 2 2 2" xfId="5314"/>
    <cellStyle name="Comma 8 6 2 2 2 2" xfId="11889"/>
    <cellStyle name="Comma 8 6 2 2 3" xfId="7586"/>
    <cellStyle name="Comma 8 6 2 2 3 2" xfId="12460"/>
    <cellStyle name="Comma 8 6 2 2 4" xfId="9858"/>
    <cellStyle name="Comma 8 6 2 2 4 2" xfId="13031"/>
    <cellStyle name="Comma 8 6 2 2 5" xfId="3361"/>
    <cellStyle name="Comma 8 6 2 2 5 2" xfId="11318"/>
    <cellStyle name="Comma 8 6 2 2 6" xfId="2785"/>
    <cellStyle name="Comma 8 6 2 2 7" xfId="10746"/>
    <cellStyle name="Comma 8 6 2 3" xfId="4179"/>
    <cellStyle name="Comma 8 6 2 3 2" xfId="11604"/>
    <cellStyle name="Comma 8 6 2 4" xfId="6451"/>
    <cellStyle name="Comma 8 6 2 4 2" xfId="12175"/>
    <cellStyle name="Comma 8 6 2 5" xfId="8723"/>
    <cellStyle name="Comma 8 6 2 5 2" xfId="12746"/>
    <cellStyle name="Comma 8 6 2 6" xfId="3076"/>
    <cellStyle name="Comma 8 6 2 6 2" xfId="11033"/>
    <cellStyle name="Comma 8 6 2 7" xfId="2505"/>
    <cellStyle name="Comma 8 6 2 8" xfId="10466"/>
    <cellStyle name="Comma 8 6 3" xfId="1440"/>
    <cellStyle name="Comma 8 6 3 2" xfId="4860"/>
    <cellStyle name="Comma 8 6 3 2 2" xfId="11775"/>
    <cellStyle name="Comma 8 6 3 3" xfId="7132"/>
    <cellStyle name="Comma 8 6 3 3 2" xfId="12346"/>
    <cellStyle name="Comma 8 6 3 4" xfId="9404"/>
    <cellStyle name="Comma 8 6 3 4 2" xfId="12917"/>
    <cellStyle name="Comma 8 6 3 5" xfId="3247"/>
    <cellStyle name="Comma 8 6 3 5 2" xfId="11204"/>
    <cellStyle name="Comma 8 6 3 6" xfId="2673"/>
    <cellStyle name="Comma 8 6 3 7" xfId="10634"/>
    <cellStyle name="Comma 8 6 4" xfId="3725"/>
    <cellStyle name="Comma 8 6 4 2" xfId="11490"/>
    <cellStyle name="Comma 8 6 5" xfId="5997"/>
    <cellStyle name="Comma 8 6 5 2" xfId="12061"/>
    <cellStyle name="Comma 8 6 6" xfId="8269"/>
    <cellStyle name="Comma 8 6 6 2" xfId="12632"/>
    <cellStyle name="Comma 8 6 7" xfId="2962"/>
    <cellStyle name="Comma 8 6 7 2" xfId="10919"/>
    <cellStyle name="Comma 8 6 8" xfId="2393"/>
    <cellStyle name="Comma 8 6 9" xfId="10354"/>
    <cellStyle name="Comma 8 7" xfId="986"/>
    <cellStyle name="Comma 8 7 2" xfId="2121"/>
    <cellStyle name="Comma 8 7 2 2" xfId="5541"/>
    <cellStyle name="Comma 8 7 2 2 2" xfId="11946"/>
    <cellStyle name="Comma 8 7 2 3" xfId="7813"/>
    <cellStyle name="Comma 8 7 2 3 2" xfId="12517"/>
    <cellStyle name="Comma 8 7 2 4" xfId="10085"/>
    <cellStyle name="Comma 8 7 2 4 2" xfId="13088"/>
    <cellStyle name="Comma 8 7 2 5" xfId="3418"/>
    <cellStyle name="Comma 8 7 2 5 2" xfId="11375"/>
    <cellStyle name="Comma 8 7 2 6" xfId="2841"/>
    <cellStyle name="Comma 8 7 2 7" xfId="10802"/>
    <cellStyle name="Comma 8 7 3" xfId="4406"/>
    <cellStyle name="Comma 8 7 3 2" xfId="11661"/>
    <cellStyle name="Comma 8 7 4" xfId="6678"/>
    <cellStyle name="Comma 8 7 4 2" xfId="12232"/>
    <cellStyle name="Comma 8 7 5" xfId="8950"/>
    <cellStyle name="Comma 8 7 5 2" xfId="12803"/>
    <cellStyle name="Comma 8 7 6" xfId="3133"/>
    <cellStyle name="Comma 8 7 6 2" xfId="11090"/>
    <cellStyle name="Comma 8 7 7" xfId="2561"/>
    <cellStyle name="Comma 8 7 8" xfId="10522"/>
    <cellStyle name="Comma 8 8" xfId="532"/>
    <cellStyle name="Comma 8 8 2" xfId="1667"/>
    <cellStyle name="Comma 8 8 2 2" xfId="5087"/>
    <cellStyle name="Comma 8 8 2 2 2" xfId="11832"/>
    <cellStyle name="Comma 8 8 2 3" xfId="7359"/>
    <cellStyle name="Comma 8 8 2 3 2" xfId="12403"/>
    <cellStyle name="Comma 8 8 2 4" xfId="9631"/>
    <cellStyle name="Comma 8 8 2 4 2" xfId="12974"/>
    <cellStyle name="Comma 8 8 2 5" xfId="3304"/>
    <cellStyle name="Comma 8 8 2 5 2" xfId="11261"/>
    <cellStyle name="Comma 8 8 2 6" xfId="2729"/>
    <cellStyle name="Comma 8 8 2 7" xfId="10690"/>
    <cellStyle name="Comma 8 8 3" xfId="3952"/>
    <cellStyle name="Comma 8 8 3 2" xfId="11547"/>
    <cellStyle name="Comma 8 8 4" xfId="6224"/>
    <cellStyle name="Comma 8 8 4 2" xfId="12118"/>
    <cellStyle name="Comma 8 8 5" xfId="8496"/>
    <cellStyle name="Comma 8 8 5 2" xfId="12689"/>
    <cellStyle name="Comma 8 8 6" xfId="3019"/>
    <cellStyle name="Comma 8 8 6 2" xfId="10976"/>
    <cellStyle name="Comma 8 8 7" xfId="2449"/>
    <cellStyle name="Comma 8 8 8" xfId="10410"/>
    <cellStyle name="Comma 8 9" xfId="1213"/>
    <cellStyle name="Comma 8 9 2" xfId="4633"/>
    <cellStyle name="Comma 8 9 2 2" xfId="11718"/>
    <cellStyle name="Comma 8 9 3" xfId="6905"/>
    <cellStyle name="Comma 8 9 3 2" xfId="12289"/>
    <cellStyle name="Comma 8 9 4" xfId="9177"/>
    <cellStyle name="Comma 8 9 4 2" xfId="12860"/>
    <cellStyle name="Comma 8 9 5" xfId="3190"/>
    <cellStyle name="Comma 8 9 5 2" xfId="11147"/>
    <cellStyle name="Comma 8 9 6" xfId="2617"/>
    <cellStyle name="Comma 8 9 7" xfId="10578"/>
    <cellStyle name="Comma 9" xfId="67"/>
    <cellStyle name="Comma 9 10" xfId="3500"/>
    <cellStyle name="Comma 9 10 2" xfId="11434"/>
    <cellStyle name="Comma 9 11" xfId="5772"/>
    <cellStyle name="Comma 9 11 2" xfId="12005"/>
    <cellStyle name="Comma 9 12" xfId="8044"/>
    <cellStyle name="Comma 9 12 2" xfId="12576"/>
    <cellStyle name="Comma 9 13" xfId="2901"/>
    <cellStyle name="Comma 9 13 2" xfId="10861"/>
    <cellStyle name="Comma 9 14" xfId="2336"/>
    <cellStyle name="Comma 9 15" xfId="10297"/>
    <cellStyle name="Comma 9 2" xfId="97"/>
    <cellStyle name="Comma 9 2 10" xfId="5800"/>
    <cellStyle name="Comma 9 2 10 2" xfId="12012"/>
    <cellStyle name="Comma 9 2 11" xfId="8072"/>
    <cellStyle name="Comma 9 2 11 2" xfId="12583"/>
    <cellStyle name="Comma 9 2 12" xfId="2910"/>
    <cellStyle name="Comma 9 2 12 2" xfId="10869"/>
    <cellStyle name="Comma 9 2 13" xfId="2344"/>
    <cellStyle name="Comma 9 2 14" xfId="10305"/>
    <cellStyle name="Comma 9 2 2" xfId="209"/>
    <cellStyle name="Comma 9 2 2 10" xfId="2372"/>
    <cellStyle name="Comma 9 2 2 11" xfId="10333"/>
    <cellStyle name="Comma 9 2 2 2" xfId="447"/>
    <cellStyle name="Comma 9 2 2 2 2" xfId="901"/>
    <cellStyle name="Comma 9 2 2 2 2 2" xfId="2036"/>
    <cellStyle name="Comma 9 2 2 2 2 2 2" xfId="5456"/>
    <cellStyle name="Comma 9 2 2 2 2 2 2 2" xfId="11925"/>
    <cellStyle name="Comma 9 2 2 2 2 2 3" xfId="7728"/>
    <cellStyle name="Comma 9 2 2 2 2 2 3 2" xfId="12496"/>
    <cellStyle name="Comma 9 2 2 2 2 2 4" xfId="10000"/>
    <cellStyle name="Comma 9 2 2 2 2 2 4 2" xfId="13067"/>
    <cellStyle name="Comma 9 2 2 2 2 2 5" xfId="3397"/>
    <cellStyle name="Comma 9 2 2 2 2 2 5 2" xfId="11354"/>
    <cellStyle name="Comma 9 2 2 2 2 2 6" xfId="2821"/>
    <cellStyle name="Comma 9 2 2 2 2 2 7" xfId="10782"/>
    <cellStyle name="Comma 9 2 2 2 2 3" xfId="4321"/>
    <cellStyle name="Comma 9 2 2 2 2 3 2" xfId="11640"/>
    <cellStyle name="Comma 9 2 2 2 2 4" xfId="6593"/>
    <cellStyle name="Comma 9 2 2 2 2 4 2" xfId="12211"/>
    <cellStyle name="Comma 9 2 2 2 2 5" xfId="8865"/>
    <cellStyle name="Comma 9 2 2 2 2 5 2" xfId="12782"/>
    <cellStyle name="Comma 9 2 2 2 2 6" xfId="3112"/>
    <cellStyle name="Comma 9 2 2 2 2 6 2" xfId="11069"/>
    <cellStyle name="Comma 9 2 2 2 2 7" xfId="2541"/>
    <cellStyle name="Comma 9 2 2 2 2 8" xfId="10502"/>
    <cellStyle name="Comma 9 2 2 2 3" xfId="1582"/>
    <cellStyle name="Comma 9 2 2 2 3 2" xfId="5002"/>
    <cellStyle name="Comma 9 2 2 2 3 2 2" xfId="11811"/>
    <cellStyle name="Comma 9 2 2 2 3 3" xfId="7274"/>
    <cellStyle name="Comma 9 2 2 2 3 3 2" xfId="12382"/>
    <cellStyle name="Comma 9 2 2 2 3 4" xfId="9546"/>
    <cellStyle name="Comma 9 2 2 2 3 4 2" xfId="12953"/>
    <cellStyle name="Comma 9 2 2 2 3 5" xfId="3283"/>
    <cellStyle name="Comma 9 2 2 2 3 5 2" xfId="11240"/>
    <cellStyle name="Comma 9 2 2 2 3 6" xfId="2709"/>
    <cellStyle name="Comma 9 2 2 2 3 7" xfId="10670"/>
    <cellStyle name="Comma 9 2 2 2 4" xfId="3867"/>
    <cellStyle name="Comma 9 2 2 2 4 2" xfId="11526"/>
    <cellStyle name="Comma 9 2 2 2 5" xfId="6139"/>
    <cellStyle name="Comma 9 2 2 2 5 2" xfId="12097"/>
    <cellStyle name="Comma 9 2 2 2 6" xfId="8411"/>
    <cellStyle name="Comma 9 2 2 2 6 2" xfId="12668"/>
    <cellStyle name="Comma 9 2 2 2 7" xfId="2998"/>
    <cellStyle name="Comma 9 2 2 2 7 2" xfId="10955"/>
    <cellStyle name="Comma 9 2 2 2 8" xfId="2429"/>
    <cellStyle name="Comma 9 2 2 2 9" xfId="10390"/>
    <cellStyle name="Comma 9 2 2 3" xfId="1128"/>
    <cellStyle name="Comma 9 2 2 3 2" xfId="2263"/>
    <cellStyle name="Comma 9 2 2 3 2 2" xfId="5683"/>
    <cellStyle name="Comma 9 2 2 3 2 2 2" xfId="11982"/>
    <cellStyle name="Comma 9 2 2 3 2 3" xfId="7955"/>
    <cellStyle name="Comma 9 2 2 3 2 3 2" xfId="12553"/>
    <cellStyle name="Comma 9 2 2 3 2 4" xfId="10227"/>
    <cellStyle name="Comma 9 2 2 3 2 4 2" xfId="13124"/>
    <cellStyle name="Comma 9 2 2 3 2 5" xfId="3454"/>
    <cellStyle name="Comma 9 2 2 3 2 5 2" xfId="11411"/>
    <cellStyle name="Comma 9 2 2 3 2 6" xfId="2877"/>
    <cellStyle name="Comma 9 2 2 3 2 7" xfId="10838"/>
    <cellStyle name="Comma 9 2 2 3 3" xfId="4548"/>
    <cellStyle name="Comma 9 2 2 3 3 2" xfId="11697"/>
    <cellStyle name="Comma 9 2 2 3 4" xfId="6820"/>
    <cellStyle name="Comma 9 2 2 3 4 2" xfId="12268"/>
    <cellStyle name="Comma 9 2 2 3 5" xfId="9092"/>
    <cellStyle name="Comma 9 2 2 3 5 2" xfId="12839"/>
    <cellStyle name="Comma 9 2 2 3 6" xfId="3169"/>
    <cellStyle name="Comma 9 2 2 3 6 2" xfId="11126"/>
    <cellStyle name="Comma 9 2 2 3 7" xfId="2597"/>
    <cellStyle name="Comma 9 2 2 3 8" xfId="10558"/>
    <cellStyle name="Comma 9 2 2 4" xfId="674"/>
    <cellStyle name="Comma 9 2 2 4 2" xfId="1809"/>
    <cellStyle name="Comma 9 2 2 4 2 2" xfId="5229"/>
    <cellStyle name="Comma 9 2 2 4 2 2 2" xfId="11868"/>
    <cellStyle name="Comma 9 2 2 4 2 3" xfId="7501"/>
    <cellStyle name="Comma 9 2 2 4 2 3 2" xfId="12439"/>
    <cellStyle name="Comma 9 2 2 4 2 4" xfId="9773"/>
    <cellStyle name="Comma 9 2 2 4 2 4 2" xfId="13010"/>
    <cellStyle name="Comma 9 2 2 4 2 5" xfId="3340"/>
    <cellStyle name="Comma 9 2 2 4 2 5 2" xfId="11297"/>
    <cellStyle name="Comma 9 2 2 4 2 6" xfId="2765"/>
    <cellStyle name="Comma 9 2 2 4 2 7" xfId="10726"/>
    <cellStyle name="Comma 9 2 2 4 3" xfId="4094"/>
    <cellStyle name="Comma 9 2 2 4 3 2" xfId="11583"/>
    <cellStyle name="Comma 9 2 2 4 4" xfId="6366"/>
    <cellStyle name="Comma 9 2 2 4 4 2" xfId="12154"/>
    <cellStyle name="Comma 9 2 2 4 5" xfId="8638"/>
    <cellStyle name="Comma 9 2 2 4 5 2" xfId="12725"/>
    <cellStyle name="Comma 9 2 2 4 6" xfId="3055"/>
    <cellStyle name="Comma 9 2 2 4 6 2" xfId="11012"/>
    <cellStyle name="Comma 9 2 2 4 7" xfId="2485"/>
    <cellStyle name="Comma 9 2 2 4 8" xfId="10446"/>
    <cellStyle name="Comma 9 2 2 5" xfId="1355"/>
    <cellStyle name="Comma 9 2 2 5 2" xfId="4775"/>
    <cellStyle name="Comma 9 2 2 5 2 2" xfId="11754"/>
    <cellStyle name="Comma 9 2 2 5 3" xfId="7047"/>
    <cellStyle name="Comma 9 2 2 5 3 2" xfId="12325"/>
    <cellStyle name="Comma 9 2 2 5 4" xfId="9319"/>
    <cellStyle name="Comma 9 2 2 5 4 2" xfId="12896"/>
    <cellStyle name="Comma 9 2 2 5 5" xfId="3226"/>
    <cellStyle name="Comma 9 2 2 5 5 2" xfId="11183"/>
    <cellStyle name="Comma 9 2 2 5 6" xfId="2653"/>
    <cellStyle name="Comma 9 2 2 5 7" xfId="10614"/>
    <cellStyle name="Comma 9 2 2 6" xfId="3640"/>
    <cellStyle name="Comma 9 2 2 6 2" xfId="11469"/>
    <cellStyle name="Comma 9 2 2 7" xfId="5912"/>
    <cellStyle name="Comma 9 2 2 7 2" xfId="12040"/>
    <cellStyle name="Comma 9 2 2 8" xfId="8184"/>
    <cellStyle name="Comma 9 2 2 8 2" xfId="12611"/>
    <cellStyle name="Comma 9 2 2 9" xfId="2938"/>
    <cellStyle name="Comma 9 2 2 9 2" xfId="10897"/>
    <cellStyle name="Comma 9 2 3" xfId="153"/>
    <cellStyle name="Comma 9 2 3 10" xfId="2358"/>
    <cellStyle name="Comma 9 2 3 11" xfId="10319"/>
    <cellStyle name="Comma 9 2 3 2" xfId="391"/>
    <cellStyle name="Comma 9 2 3 2 2" xfId="845"/>
    <cellStyle name="Comma 9 2 3 2 2 2" xfId="1980"/>
    <cellStyle name="Comma 9 2 3 2 2 2 2" xfId="5400"/>
    <cellStyle name="Comma 9 2 3 2 2 2 2 2" xfId="11911"/>
    <cellStyle name="Comma 9 2 3 2 2 2 3" xfId="7672"/>
    <cellStyle name="Comma 9 2 3 2 2 2 3 2" xfId="12482"/>
    <cellStyle name="Comma 9 2 3 2 2 2 4" xfId="9944"/>
    <cellStyle name="Comma 9 2 3 2 2 2 4 2" xfId="13053"/>
    <cellStyle name="Comma 9 2 3 2 2 2 5" xfId="3383"/>
    <cellStyle name="Comma 9 2 3 2 2 2 5 2" xfId="11340"/>
    <cellStyle name="Comma 9 2 3 2 2 2 6" xfId="2807"/>
    <cellStyle name="Comma 9 2 3 2 2 2 7" xfId="10768"/>
    <cellStyle name="Comma 9 2 3 2 2 3" xfId="4265"/>
    <cellStyle name="Comma 9 2 3 2 2 3 2" xfId="11626"/>
    <cellStyle name="Comma 9 2 3 2 2 4" xfId="6537"/>
    <cellStyle name="Comma 9 2 3 2 2 4 2" xfId="12197"/>
    <cellStyle name="Comma 9 2 3 2 2 5" xfId="8809"/>
    <cellStyle name="Comma 9 2 3 2 2 5 2" xfId="12768"/>
    <cellStyle name="Comma 9 2 3 2 2 6" xfId="3098"/>
    <cellStyle name="Comma 9 2 3 2 2 6 2" xfId="11055"/>
    <cellStyle name="Comma 9 2 3 2 2 7" xfId="2527"/>
    <cellStyle name="Comma 9 2 3 2 2 8" xfId="10488"/>
    <cellStyle name="Comma 9 2 3 2 3" xfId="1526"/>
    <cellStyle name="Comma 9 2 3 2 3 2" xfId="4946"/>
    <cellStyle name="Comma 9 2 3 2 3 2 2" xfId="11797"/>
    <cellStyle name="Comma 9 2 3 2 3 3" xfId="7218"/>
    <cellStyle name="Comma 9 2 3 2 3 3 2" xfId="12368"/>
    <cellStyle name="Comma 9 2 3 2 3 4" xfId="9490"/>
    <cellStyle name="Comma 9 2 3 2 3 4 2" xfId="12939"/>
    <cellStyle name="Comma 9 2 3 2 3 5" xfId="3269"/>
    <cellStyle name="Comma 9 2 3 2 3 5 2" xfId="11226"/>
    <cellStyle name="Comma 9 2 3 2 3 6" xfId="2695"/>
    <cellStyle name="Comma 9 2 3 2 3 7" xfId="10656"/>
    <cellStyle name="Comma 9 2 3 2 4" xfId="3811"/>
    <cellStyle name="Comma 9 2 3 2 4 2" xfId="11512"/>
    <cellStyle name="Comma 9 2 3 2 5" xfId="6083"/>
    <cellStyle name="Comma 9 2 3 2 5 2" xfId="12083"/>
    <cellStyle name="Comma 9 2 3 2 6" xfId="8355"/>
    <cellStyle name="Comma 9 2 3 2 6 2" xfId="12654"/>
    <cellStyle name="Comma 9 2 3 2 7" xfId="2984"/>
    <cellStyle name="Comma 9 2 3 2 7 2" xfId="10941"/>
    <cellStyle name="Comma 9 2 3 2 8" xfId="2415"/>
    <cellStyle name="Comma 9 2 3 2 9" xfId="10376"/>
    <cellStyle name="Comma 9 2 3 3" xfId="1072"/>
    <cellStyle name="Comma 9 2 3 3 2" xfId="2207"/>
    <cellStyle name="Comma 9 2 3 3 2 2" xfId="5627"/>
    <cellStyle name="Comma 9 2 3 3 2 2 2" xfId="11968"/>
    <cellStyle name="Comma 9 2 3 3 2 3" xfId="7899"/>
    <cellStyle name="Comma 9 2 3 3 2 3 2" xfId="12539"/>
    <cellStyle name="Comma 9 2 3 3 2 4" xfId="10171"/>
    <cellStyle name="Comma 9 2 3 3 2 4 2" xfId="13110"/>
    <cellStyle name="Comma 9 2 3 3 2 5" xfId="3440"/>
    <cellStyle name="Comma 9 2 3 3 2 5 2" xfId="11397"/>
    <cellStyle name="Comma 9 2 3 3 2 6" xfId="2863"/>
    <cellStyle name="Comma 9 2 3 3 2 7" xfId="10824"/>
    <cellStyle name="Comma 9 2 3 3 3" xfId="4492"/>
    <cellStyle name="Comma 9 2 3 3 3 2" xfId="11683"/>
    <cellStyle name="Comma 9 2 3 3 4" xfId="6764"/>
    <cellStyle name="Comma 9 2 3 3 4 2" xfId="12254"/>
    <cellStyle name="Comma 9 2 3 3 5" xfId="9036"/>
    <cellStyle name="Comma 9 2 3 3 5 2" xfId="12825"/>
    <cellStyle name="Comma 9 2 3 3 6" xfId="3155"/>
    <cellStyle name="Comma 9 2 3 3 6 2" xfId="11112"/>
    <cellStyle name="Comma 9 2 3 3 7" xfId="2583"/>
    <cellStyle name="Comma 9 2 3 3 8" xfId="10544"/>
    <cellStyle name="Comma 9 2 3 4" xfId="618"/>
    <cellStyle name="Comma 9 2 3 4 2" xfId="1753"/>
    <cellStyle name="Comma 9 2 3 4 2 2" xfId="5173"/>
    <cellStyle name="Comma 9 2 3 4 2 2 2" xfId="11854"/>
    <cellStyle name="Comma 9 2 3 4 2 3" xfId="7445"/>
    <cellStyle name="Comma 9 2 3 4 2 3 2" xfId="12425"/>
    <cellStyle name="Comma 9 2 3 4 2 4" xfId="9717"/>
    <cellStyle name="Comma 9 2 3 4 2 4 2" xfId="12996"/>
    <cellStyle name="Comma 9 2 3 4 2 5" xfId="3326"/>
    <cellStyle name="Comma 9 2 3 4 2 5 2" xfId="11283"/>
    <cellStyle name="Comma 9 2 3 4 2 6" xfId="2751"/>
    <cellStyle name="Comma 9 2 3 4 2 7" xfId="10712"/>
    <cellStyle name="Comma 9 2 3 4 3" xfId="4038"/>
    <cellStyle name="Comma 9 2 3 4 3 2" xfId="11569"/>
    <cellStyle name="Comma 9 2 3 4 4" xfId="6310"/>
    <cellStyle name="Comma 9 2 3 4 4 2" xfId="12140"/>
    <cellStyle name="Comma 9 2 3 4 5" xfId="8582"/>
    <cellStyle name="Comma 9 2 3 4 5 2" xfId="12711"/>
    <cellStyle name="Comma 9 2 3 4 6" xfId="3041"/>
    <cellStyle name="Comma 9 2 3 4 6 2" xfId="10998"/>
    <cellStyle name="Comma 9 2 3 4 7" xfId="2471"/>
    <cellStyle name="Comma 9 2 3 4 8" xfId="10432"/>
    <cellStyle name="Comma 9 2 3 5" xfId="1299"/>
    <cellStyle name="Comma 9 2 3 5 2" xfId="4719"/>
    <cellStyle name="Comma 9 2 3 5 2 2" xfId="11740"/>
    <cellStyle name="Comma 9 2 3 5 3" xfId="6991"/>
    <cellStyle name="Comma 9 2 3 5 3 2" xfId="12311"/>
    <cellStyle name="Comma 9 2 3 5 4" xfId="9263"/>
    <cellStyle name="Comma 9 2 3 5 4 2" xfId="12882"/>
    <cellStyle name="Comma 9 2 3 5 5" xfId="3212"/>
    <cellStyle name="Comma 9 2 3 5 5 2" xfId="11169"/>
    <cellStyle name="Comma 9 2 3 5 6" xfId="2639"/>
    <cellStyle name="Comma 9 2 3 5 7" xfId="10600"/>
    <cellStyle name="Comma 9 2 3 6" xfId="3584"/>
    <cellStyle name="Comma 9 2 3 6 2" xfId="11455"/>
    <cellStyle name="Comma 9 2 3 7" xfId="5856"/>
    <cellStyle name="Comma 9 2 3 7 2" xfId="12026"/>
    <cellStyle name="Comma 9 2 3 8" xfId="8128"/>
    <cellStyle name="Comma 9 2 3 8 2" xfId="12597"/>
    <cellStyle name="Comma 9 2 3 9" xfId="2924"/>
    <cellStyle name="Comma 9 2 3 9 2" xfId="10883"/>
    <cellStyle name="Comma 9 2 4" xfId="279"/>
    <cellStyle name="Comma 9 2 4 10" xfId="2387"/>
    <cellStyle name="Comma 9 2 4 11" xfId="10348"/>
    <cellStyle name="Comma 9 2 4 2" xfId="506"/>
    <cellStyle name="Comma 9 2 4 2 2" xfId="960"/>
    <cellStyle name="Comma 9 2 4 2 2 2" xfId="2095"/>
    <cellStyle name="Comma 9 2 4 2 2 2 2" xfId="5515"/>
    <cellStyle name="Comma 9 2 4 2 2 2 2 2" xfId="11940"/>
    <cellStyle name="Comma 9 2 4 2 2 2 3" xfId="7787"/>
    <cellStyle name="Comma 9 2 4 2 2 2 3 2" xfId="12511"/>
    <cellStyle name="Comma 9 2 4 2 2 2 4" xfId="10059"/>
    <cellStyle name="Comma 9 2 4 2 2 2 4 2" xfId="13082"/>
    <cellStyle name="Comma 9 2 4 2 2 2 5" xfId="3412"/>
    <cellStyle name="Comma 9 2 4 2 2 2 5 2" xfId="11369"/>
    <cellStyle name="Comma 9 2 4 2 2 2 6" xfId="2835"/>
    <cellStyle name="Comma 9 2 4 2 2 2 7" xfId="10796"/>
    <cellStyle name="Comma 9 2 4 2 2 3" xfId="4380"/>
    <cellStyle name="Comma 9 2 4 2 2 3 2" xfId="11655"/>
    <cellStyle name="Comma 9 2 4 2 2 4" xfId="6652"/>
    <cellStyle name="Comma 9 2 4 2 2 4 2" xfId="12226"/>
    <cellStyle name="Comma 9 2 4 2 2 5" xfId="8924"/>
    <cellStyle name="Comma 9 2 4 2 2 5 2" xfId="12797"/>
    <cellStyle name="Comma 9 2 4 2 2 6" xfId="3127"/>
    <cellStyle name="Comma 9 2 4 2 2 6 2" xfId="11084"/>
    <cellStyle name="Comma 9 2 4 2 2 7" xfId="2555"/>
    <cellStyle name="Comma 9 2 4 2 2 8" xfId="10516"/>
    <cellStyle name="Comma 9 2 4 2 3" xfId="1641"/>
    <cellStyle name="Comma 9 2 4 2 3 2" xfId="5061"/>
    <cellStyle name="Comma 9 2 4 2 3 2 2" xfId="11826"/>
    <cellStyle name="Comma 9 2 4 2 3 3" xfId="7333"/>
    <cellStyle name="Comma 9 2 4 2 3 3 2" xfId="12397"/>
    <cellStyle name="Comma 9 2 4 2 3 4" xfId="9605"/>
    <cellStyle name="Comma 9 2 4 2 3 4 2" xfId="12968"/>
    <cellStyle name="Comma 9 2 4 2 3 5" xfId="3298"/>
    <cellStyle name="Comma 9 2 4 2 3 5 2" xfId="11255"/>
    <cellStyle name="Comma 9 2 4 2 3 6" xfId="2723"/>
    <cellStyle name="Comma 9 2 4 2 3 7" xfId="10684"/>
    <cellStyle name="Comma 9 2 4 2 4" xfId="3926"/>
    <cellStyle name="Comma 9 2 4 2 4 2" xfId="11541"/>
    <cellStyle name="Comma 9 2 4 2 5" xfId="6198"/>
    <cellStyle name="Comma 9 2 4 2 5 2" xfId="12112"/>
    <cellStyle name="Comma 9 2 4 2 6" xfId="8470"/>
    <cellStyle name="Comma 9 2 4 2 6 2" xfId="12683"/>
    <cellStyle name="Comma 9 2 4 2 7" xfId="3013"/>
    <cellStyle name="Comma 9 2 4 2 7 2" xfId="10970"/>
    <cellStyle name="Comma 9 2 4 2 8" xfId="2443"/>
    <cellStyle name="Comma 9 2 4 2 9" xfId="10404"/>
    <cellStyle name="Comma 9 2 4 3" xfId="1187"/>
    <cellStyle name="Comma 9 2 4 3 2" xfId="2322"/>
    <cellStyle name="Comma 9 2 4 3 2 2" xfId="5742"/>
    <cellStyle name="Comma 9 2 4 3 2 2 2" xfId="11997"/>
    <cellStyle name="Comma 9 2 4 3 2 3" xfId="8014"/>
    <cellStyle name="Comma 9 2 4 3 2 3 2" xfId="12568"/>
    <cellStyle name="Comma 9 2 4 3 2 4" xfId="10286"/>
    <cellStyle name="Comma 9 2 4 3 2 4 2" xfId="13139"/>
    <cellStyle name="Comma 9 2 4 3 2 5" xfId="3469"/>
    <cellStyle name="Comma 9 2 4 3 2 5 2" xfId="11426"/>
    <cellStyle name="Comma 9 2 4 3 2 6" xfId="2891"/>
    <cellStyle name="Comma 9 2 4 3 2 7" xfId="10852"/>
    <cellStyle name="Comma 9 2 4 3 3" xfId="4607"/>
    <cellStyle name="Comma 9 2 4 3 3 2" xfId="11712"/>
    <cellStyle name="Comma 9 2 4 3 4" xfId="6879"/>
    <cellStyle name="Comma 9 2 4 3 4 2" xfId="12283"/>
    <cellStyle name="Comma 9 2 4 3 5" xfId="9151"/>
    <cellStyle name="Comma 9 2 4 3 5 2" xfId="12854"/>
    <cellStyle name="Comma 9 2 4 3 6" xfId="3184"/>
    <cellStyle name="Comma 9 2 4 3 6 2" xfId="11141"/>
    <cellStyle name="Comma 9 2 4 3 7" xfId="2611"/>
    <cellStyle name="Comma 9 2 4 3 8" xfId="10572"/>
    <cellStyle name="Comma 9 2 4 4" xfId="733"/>
    <cellStyle name="Comma 9 2 4 4 2" xfId="1868"/>
    <cellStyle name="Comma 9 2 4 4 2 2" xfId="5288"/>
    <cellStyle name="Comma 9 2 4 4 2 2 2" xfId="11883"/>
    <cellStyle name="Comma 9 2 4 4 2 3" xfId="7560"/>
    <cellStyle name="Comma 9 2 4 4 2 3 2" xfId="12454"/>
    <cellStyle name="Comma 9 2 4 4 2 4" xfId="9832"/>
    <cellStyle name="Comma 9 2 4 4 2 4 2" xfId="13025"/>
    <cellStyle name="Comma 9 2 4 4 2 5" xfId="3355"/>
    <cellStyle name="Comma 9 2 4 4 2 5 2" xfId="11312"/>
    <cellStyle name="Comma 9 2 4 4 2 6" xfId="2779"/>
    <cellStyle name="Comma 9 2 4 4 2 7" xfId="10740"/>
    <cellStyle name="Comma 9 2 4 4 3" xfId="4153"/>
    <cellStyle name="Comma 9 2 4 4 3 2" xfId="11598"/>
    <cellStyle name="Comma 9 2 4 4 4" xfId="6425"/>
    <cellStyle name="Comma 9 2 4 4 4 2" xfId="12169"/>
    <cellStyle name="Comma 9 2 4 4 5" xfId="8697"/>
    <cellStyle name="Comma 9 2 4 4 5 2" xfId="12740"/>
    <cellStyle name="Comma 9 2 4 4 6" xfId="3070"/>
    <cellStyle name="Comma 9 2 4 4 6 2" xfId="11027"/>
    <cellStyle name="Comma 9 2 4 4 7" xfId="2499"/>
    <cellStyle name="Comma 9 2 4 4 8" xfId="10460"/>
    <cellStyle name="Comma 9 2 4 5" xfId="1414"/>
    <cellStyle name="Comma 9 2 4 5 2" xfId="4834"/>
    <cellStyle name="Comma 9 2 4 5 2 2" xfId="11769"/>
    <cellStyle name="Comma 9 2 4 5 3" xfId="7106"/>
    <cellStyle name="Comma 9 2 4 5 3 2" xfId="12340"/>
    <cellStyle name="Comma 9 2 4 5 4" xfId="9378"/>
    <cellStyle name="Comma 9 2 4 5 4 2" xfId="12911"/>
    <cellStyle name="Comma 9 2 4 5 5" xfId="3241"/>
    <cellStyle name="Comma 9 2 4 5 5 2" xfId="11198"/>
    <cellStyle name="Comma 9 2 4 5 6" xfId="2667"/>
    <cellStyle name="Comma 9 2 4 5 7" xfId="10628"/>
    <cellStyle name="Comma 9 2 4 6" xfId="3699"/>
    <cellStyle name="Comma 9 2 4 6 2" xfId="11484"/>
    <cellStyle name="Comma 9 2 4 7" xfId="5971"/>
    <cellStyle name="Comma 9 2 4 7 2" xfId="12055"/>
    <cellStyle name="Comma 9 2 4 8" xfId="8243"/>
    <cellStyle name="Comma 9 2 4 8 2" xfId="12626"/>
    <cellStyle name="Comma 9 2 4 9" xfId="2956"/>
    <cellStyle name="Comma 9 2 4 9 2" xfId="10913"/>
    <cellStyle name="Comma 9 2 5" xfId="335"/>
    <cellStyle name="Comma 9 2 5 2" xfId="789"/>
    <cellStyle name="Comma 9 2 5 2 2" xfId="1924"/>
    <cellStyle name="Comma 9 2 5 2 2 2" xfId="5344"/>
    <cellStyle name="Comma 9 2 5 2 2 2 2" xfId="11897"/>
    <cellStyle name="Comma 9 2 5 2 2 3" xfId="7616"/>
    <cellStyle name="Comma 9 2 5 2 2 3 2" xfId="12468"/>
    <cellStyle name="Comma 9 2 5 2 2 4" xfId="9888"/>
    <cellStyle name="Comma 9 2 5 2 2 4 2" xfId="13039"/>
    <cellStyle name="Comma 9 2 5 2 2 5" xfId="3369"/>
    <cellStyle name="Comma 9 2 5 2 2 5 2" xfId="11326"/>
    <cellStyle name="Comma 9 2 5 2 2 6" xfId="2793"/>
    <cellStyle name="Comma 9 2 5 2 2 7" xfId="10754"/>
    <cellStyle name="Comma 9 2 5 2 3" xfId="4209"/>
    <cellStyle name="Comma 9 2 5 2 3 2" xfId="11612"/>
    <cellStyle name="Comma 9 2 5 2 4" xfId="6481"/>
    <cellStyle name="Comma 9 2 5 2 4 2" xfId="12183"/>
    <cellStyle name="Comma 9 2 5 2 5" xfId="8753"/>
    <cellStyle name="Comma 9 2 5 2 5 2" xfId="12754"/>
    <cellStyle name="Comma 9 2 5 2 6" xfId="3084"/>
    <cellStyle name="Comma 9 2 5 2 6 2" xfId="11041"/>
    <cellStyle name="Comma 9 2 5 2 7" xfId="2513"/>
    <cellStyle name="Comma 9 2 5 2 8" xfId="10474"/>
    <cellStyle name="Comma 9 2 5 3" xfId="1470"/>
    <cellStyle name="Comma 9 2 5 3 2" xfId="4890"/>
    <cellStyle name="Comma 9 2 5 3 2 2" xfId="11783"/>
    <cellStyle name="Comma 9 2 5 3 3" xfId="7162"/>
    <cellStyle name="Comma 9 2 5 3 3 2" xfId="12354"/>
    <cellStyle name="Comma 9 2 5 3 4" xfId="9434"/>
    <cellStyle name="Comma 9 2 5 3 4 2" xfId="12925"/>
    <cellStyle name="Comma 9 2 5 3 5" xfId="3255"/>
    <cellStyle name="Comma 9 2 5 3 5 2" xfId="11212"/>
    <cellStyle name="Comma 9 2 5 3 6" xfId="2681"/>
    <cellStyle name="Comma 9 2 5 3 7" xfId="10642"/>
    <cellStyle name="Comma 9 2 5 4" xfId="3755"/>
    <cellStyle name="Comma 9 2 5 4 2" xfId="11498"/>
    <cellStyle name="Comma 9 2 5 5" xfId="6027"/>
    <cellStyle name="Comma 9 2 5 5 2" xfId="12069"/>
    <cellStyle name="Comma 9 2 5 6" xfId="8299"/>
    <cellStyle name="Comma 9 2 5 6 2" xfId="12640"/>
    <cellStyle name="Comma 9 2 5 7" xfId="2970"/>
    <cellStyle name="Comma 9 2 5 7 2" xfId="10927"/>
    <cellStyle name="Comma 9 2 5 8" xfId="2401"/>
    <cellStyle name="Comma 9 2 5 9" xfId="10362"/>
    <cellStyle name="Comma 9 2 6" xfId="1016"/>
    <cellStyle name="Comma 9 2 6 2" xfId="2151"/>
    <cellStyle name="Comma 9 2 6 2 2" xfId="5571"/>
    <cellStyle name="Comma 9 2 6 2 2 2" xfId="11954"/>
    <cellStyle name="Comma 9 2 6 2 3" xfId="7843"/>
    <cellStyle name="Comma 9 2 6 2 3 2" xfId="12525"/>
    <cellStyle name="Comma 9 2 6 2 4" xfId="10115"/>
    <cellStyle name="Comma 9 2 6 2 4 2" xfId="13096"/>
    <cellStyle name="Comma 9 2 6 2 5" xfId="3426"/>
    <cellStyle name="Comma 9 2 6 2 5 2" xfId="11383"/>
    <cellStyle name="Comma 9 2 6 2 6" xfId="2849"/>
    <cellStyle name="Comma 9 2 6 2 7" xfId="10810"/>
    <cellStyle name="Comma 9 2 6 3" xfId="4436"/>
    <cellStyle name="Comma 9 2 6 3 2" xfId="11669"/>
    <cellStyle name="Comma 9 2 6 4" xfId="6708"/>
    <cellStyle name="Comma 9 2 6 4 2" xfId="12240"/>
    <cellStyle name="Comma 9 2 6 5" xfId="8980"/>
    <cellStyle name="Comma 9 2 6 5 2" xfId="12811"/>
    <cellStyle name="Comma 9 2 6 6" xfId="3141"/>
    <cellStyle name="Comma 9 2 6 6 2" xfId="11098"/>
    <cellStyle name="Comma 9 2 6 7" xfId="2569"/>
    <cellStyle name="Comma 9 2 6 8" xfId="10530"/>
    <cellStyle name="Comma 9 2 7" xfId="562"/>
    <cellStyle name="Comma 9 2 7 2" xfId="1697"/>
    <cellStyle name="Comma 9 2 7 2 2" xfId="5117"/>
    <cellStyle name="Comma 9 2 7 2 2 2" xfId="11840"/>
    <cellStyle name="Comma 9 2 7 2 3" xfId="7389"/>
    <cellStyle name="Comma 9 2 7 2 3 2" xfId="12411"/>
    <cellStyle name="Comma 9 2 7 2 4" xfId="9661"/>
    <cellStyle name="Comma 9 2 7 2 4 2" xfId="12982"/>
    <cellStyle name="Comma 9 2 7 2 5" xfId="3312"/>
    <cellStyle name="Comma 9 2 7 2 5 2" xfId="11269"/>
    <cellStyle name="Comma 9 2 7 2 6" xfId="2737"/>
    <cellStyle name="Comma 9 2 7 2 7" xfId="10698"/>
    <cellStyle name="Comma 9 2 7 3" xfId="3982"/>
    <cellStyle name="Comma 9 2 7 3 2" xfId="11555"/>
    <cellStyle name="Comma 9 2 7 4" xfId="6254"/>
    <cellStyle name="Comma 9 2 7 4 2" xfId="12126"/>
    <cellStyle name="Comma 9 2 7 5" xfId="8526"/>
    <cellStyle name="Comma 9 2 7 5 2" xfId="12697"/>
    <cellStyle name="Comma 9 2 7 6" xfId="3027"/>
    <cellStyle name="Comma 9 2 7 6 2" xfId="10984"/>
    <cellStyle name="Comma 9 2 7 7" xfId="2457"/>
    <cellStyle name="Comma 9 2 7 8" xfId="10418"/>
    <cellStyle name="Comma 9 2 8" xfId="1243"/>
    <cellStyle name="Comma 9 2 8 2" xfId="4663"/>
    <cellStyle name="Comma 9 2 8 2 2" xfId="11726"/>
    <cellStyle name="Comma 9 2 8 3" xfId="6935"/>
    <cellStyle name="Comma 9 2 8 3 2" xfId="12297"/>
    <cellStyle name="Comma 9 2 8 4" xfId="9207"/>
    <cellStyle name="Comma 9 2 8 4 2" xfId="12868"/>
    <cellStyle name="Comma 9 2 8 5" xfId="3198"/>
    <cellStyle name="Comma 9 2 8 5 2" xfId="11155"/>
    <cellStyle name="Comma 9 2 8 6" xfId="2625"/>
    <cellStyle name="Comma 9 2 8 7" xfId="10586"/>
    <cellStyle name="Comma 9 2 9" xfId="3528"/>
    <cellStyle name="Comma 9 2 9 2" xfId="11441"/>
    <cellStyle name="Comma 9 3" xfId="181"/>
    <cellStyle name="Comma 9 3 10" xfId="2365"/>
    <cellStyle name="Comma 9 3 11" xfId="10326"/>
    <cellStyle name="Comma 9 3 2" xfId="419"/>
    <cellStyle name="Comma 9 3 2 2" xfId="873"/>
    <cellStyle name="Comma 9 3 2 2 2" xfId="2008"/>
    <cellStyle name="Comma 9 3 2 2 2 2" xfId="5428"/>
    <cellStyle name="Comma 9 3 2 2 2 2 2" xfId="11918"/>
    <cellStyle name="Comma 9 3 2 2 2 3" xfId="7700"/>
    <cellStyle name="Comma 9 3 2 2 2 3 2" xfId="12489"/>
    <cellStyle name="Comma 9 3 2 2 2 4" xfId="9972"/>
    <cellStyle name="Comma 9 3 2 2 2 4 2" xfId="13060"/>
    <cellStyle name="Comma 9 3 2 2 2 5" xfId="3390"/>
    <cellStyle name="Comma 9 3 2 2 2 5 2" xfId="11347"/>
    <cellStyle name="Comma 9 3 2 2 2 6" xfId="2814"/>
    <cellStyle name="Comma 9 3 2 2 2 7" xfId="10775"/>
    <cellStyle name="Comma 9 3 2 2 3" xfId="4293"/>
    <cellStyle name="Comma 9 3 2 2 3 2" xfId="11633"/>
    <cellStyle name="Comma 9 3 2 2 4" xfId="6565"/>
    <cellStyle name="Comma 9 3 2 2 4 2" xfId="12204"/>
    <cellStyle name="Comma 9 3 2 2 5" xfId="8837"/>
    <cellStyle name="Comma 9 3 2 2 5 2" xfId="12775"/>
    <cellStyle name="Comma 9 3 2 2 6" xfId="3105"/>
    <cellStyle name="Comma 9 3 2 2 6 2" xfId="11062"/>
    <cellStyle name="Comma 9 3 2 2 7" xfId="2534"/>
    <cellStyle name="Comma 9 3 2 2 8" xfId="10495"/>
    <cellStyle name="Comma 9 3 2 3" xfId="1554"/>
    <cellStyle name="Comma 9 3 2 3 2" xfId="4974"/>
    <cellStyle name="Comma 9 3 2 3 2 2" xfId="11804"/>
    <cellStyle name="Comma 9 3 2 3 3" xfId="7246"/>
    <cellStyle name="Comma 9 3 2 3 3 2" xfId="12375"/>
    <cellStyle name="Comma 9 3 2 3 4" xfId="9518"/>
    <cellStyle name="Comma 9 3 2 3 4 2" xfId="12946"/>
    <cellStyle name="Comma 9 3 2 3 5" xfId="3276"/>
    <cellStyle name="Comma 9 3 2 3 5 2" xfId="11233"/>
    <cellStyle name="Comma 9 3 2 3 6" xfId="2702"/>
    <cellStyle name="Comma 9 3 2 3 7" xfId="10663"/>
    <cellStyle name="Comma 9 3 2 4" xfId="3839"/>
    <cellStyle name="Comma 9 3 2 4 2" xfId="11519"/>
    <cellStyle name="Comma 9 3 2 5" xfId="6111"/>
    <cellStyle name="Comma 9 3 2 5 2" xfId="12090"/>
    <cellStyle name="Comma 9 3 2 6" xfId="8383"/>
    <cellStyle name="Comma 9 3 2 6 2" xfId="12661"/>
    <cellStyle name="Comma 9 3 2 7" xfId="2991"/>
    <cellStyle name="Comma 9 3 2 7 2" xfId="10948"/>
    <cellStyle name="Comma 9 3 2 8" xfId="2422"/>
    <cellStyle name="Comma 9 3 2 9" xfId="10383"/>
    <cellStyle name="Comma 9 3 3" xfId="1100"/>
    <cellStyle name="Comma 9 3 3 2" xfId="2235"/>
    <cellStyle name="Comma 9 3 3 2 2" xfId="5655"/>
    <cellStyle name="Comma 9 3 3 2 2 2" xfId="11975"/>
    <cellStyle name="Comma 9 3 3 2 3" xfId="7927"/>
    <cellStyle name="Comma 9 3 3 2 3 2" xfId="12546"/>
    <cellStyle name="Comma 9 3 3 2 4" xfId="10199"/>
    <cellStyle name="Comma 9 3 3 2 4 2" xfId="13117"/>
    <cellStyle name="Comma 9 3 3 2 5" xfId="3447"/>
    <cellStyle name="Comma 9 3 3 2 5 2" xfId="11404"/>
    <cellStyle name="Comma 9 3 3 2 6" xfId="2870"/>
    <cellStyle name="Comma 9 3 3 2 7" xfId="10831"/>
    <cellStyle name="Comma 9 3 3 3" xfId="4520"/>
    <cellStyle name="Comma 9 3 3 3 2" xfId="11690"/>
    <cellStyle name="Comma 9 3 3 4" xfId="6792"/>
    <cellStyle name="Comma 9 3 3 4 2" xfId="12261"/>
    <cellStyle name="Comma 9 3 3 5" xfId="9064"/>
    <cellStyle name="Comma 9 3 3 5 2" xfId="12832"/>
    <cellStyle name="Comma 9 3 3 6" xfId="3162"/>
    <cellStyle name="Comma 9 3 3 6 2" xfId="11119"/>
    <cellStyle name="Comma 9 3 3 7" xfId="2590"/>
    <cellStyle name="Comma 9 3 3 8" xfId="10551"/>
    <cellStyle name="Comma 9 3 4" xfId="646"/>
    <cellStyle name="Comma 9 3 4 2" xfId="1781"/>
    <cellStyle name="Comma 9 3 4 2 2" xfId="5201"/>
    <cellStyle name="Comma 9 3 4 2 2 2" xfId="11861"/>
    <cellStyle name="Comma 9 3 4 2 3" xfId="7473"/>
    <cellStyle name="Comma 9 3 4 2 3 2" xfId="12432"/>
    <cellStyle name="Comma 9 3 4 2 4" xfId="9745"/>
    <cellStyle name="Comma 9 3 4 2 4 2" xfId="13003"/>
    <cellStyle name="Comma 9 3 4 2 5" xfId="3333"/>
    <cellStyle name="Comma 9 3 4 2 5 2" xfId="11290"/>
    <cellStyle name="Comma 9 3 4 2 6" xfId="2758"/>
    <cellStyle name="Comma 9 3 4 2 7" xfId="10719"/>
    <cellStyle name="Comma 9 3 4 3" xfId="4066"/>
    <cellStyle name="Comma 9 3 4 3 2" xfId="11576"/>
    <cellStyle name="Comma 9 3 4 4" xfId="6338"/>
    <cellStyle name="Comma 9 3 4 4 2" xfId="12147"/>
    <cellStyle name="Comma 9 3 4 5" xfId="8610"/>
    <cellStyle name="Comma 9 3 4 5 2" xfId="12718"/>
    <cellStyle name="Comma 9 3 4 6" xfId="3048"/>
    <cellStyle name="Comma 9 3 4 6 2" xfId="11005"/>
    <cellStyle name="Comma 9 3 4 7" xfId="2478"/>
    <cellStyle name="Comma 9 3 4 8" xfId="10439"/>
    <cellStyle name="Comma 9 3 5" xfId="1327"/>
    <cellStyle name="Comma 9 3 5 2" xfId="4747"/>
    <cellStyle name="Comma 9 3 5 2 2" xfId="11747"/>
    <cellStyle name="Comma 9 3 5 3" xfId="7019"/>
    <cellStyle name="Comma 9 3 5 3 2" xfId="12318"/>
    <cellStyle name="Comma 9 3 5 4" xfId="9291"/>
    <cellStyle name="Comma 9 3 5 4 2" xfId="12889"/>
    <cellStyle name="Comma 9 3 5 5" xfId="3219"/>
    <cellStyle name="Comma 9 3 5 5 2" xfId="11176"/>
    <cellStyle name="Comma 9 3 5 6" xfId="2646"/>
    <cellStyle name="Comma 9 3 5 7" xfId="10607"/>
    <cellStyle name="Comma 9 3 6" xfId="3612"/>
    <cellStyle name="Comma 9 3 6 2" xfId="11462"/>
    <cellStyle name="Comma 9 3 7" xfId="5884"/>
    <cellStyle name="Comma 9 3 7 2" xfId="12033"/>
    <cellStyle name="Comma 9 3 8" xfId="8156"/>
    <cellStyle name="Comma 9 3 8 2" xfId="12604"/>
    <cellStyle name="Comma 9 3 9" xfId="2931"/>
    <cellStyle name="Comma 9 3 9 2" xfId="10890"/>
    <cellStyle name="Comma 9 4" xfId="125"/>
    <cellStyle name="Comma 9 4 10" xfId="2351"/>
    <cellStyle name="Comma 9 4 11" xfId="10312"/>
    <cellStyle name="Comma 9 4 2" xfId="363"/>
    <cellStyle name="Comma 9 4 2 2" xfId="817"/>
    <cellStyle name="Comma 9 4 2 2 2" xfId="1952"/>
    <cellStyle name="Comma 9 4 2 2 2 2" xfId="5372"/>
    <cellStyle name="Comma 9 4 2 2 2 2 2" xfId="11904"/>
    <cellStyle name="Comma 9 4 2 2 2 3" xfId="7644"/>
    <cellStyle name="Comma 9 4 2 2 2 3 2" xfId="12475"/>
    <cellStyle name="Comma 9 4 2 2 2 4" xfId="9916"/>
    <cellStyle name="Comma 9 4 2 2 2 4 2" xfId="13046"/>
    <cellStyle name="Comma 9 4 2 2 2 5" xfId="3376"/>
    <cellStyle name="Comma 9 4 2 2 2 5 2" xfId="11333"/>
    <cellStyle name="Comma 9 4 2 2 2 6" xfId="2800"/>
    <cellStyle name="Comma 9 4 2 2 2 7" xfId="10761"/>
    <cellStyle name="Comma 9 4 2 2 3" xfId="4237"/>
    <cellStyle name="Comma 9 4 2 2 3 2" xfId="11619"/>
    <cellStyle name="Comma 9 4 2 2 4" xfId="6509"/>
    <cellStyle name="Comma 9 4 2 2 4 2" xfId="12190"/>
    <cellStyle name="Comma 9 4 2 2 5" xfId="8781"/>
    <cellStyle name="Comma 9 4 2 2 5 2" xfId="12761"/>
    <cellStyle name="Comma 9 4 2 2 6" xfId="3091"/>
    <cellStyle name="Comma 9 4 2 2 6 2" xfId="11048"/>
    <cellStyle name="Comma 9 4 2 2 7" xfId="2520"/>
    <cellStyle name="Comma 9 4 2 2 8" xfId="10481"/>
    <cellStyle name="Comma 9 4 2 3" xfId="1498"/>
    <cellStyle name="Comma 9 4 2 3 2" xfId="4918"/>
    <cellStyle name="Comma 9 4 2 3 2 2" xfId="11790"/>
    <cellStyle name="Comma 9 4 2 3 3" xfId="7190"/>
    <cellStyle name="Comma 9 4 2 3 3 2" xfId="12361"/>
    <cellStyle name="Comma 9 4 2 3 4" xfId="9462"/>
    <cellStyle name="Comma 9 4 2 3 4 2" xfId="12932"/>
    <cellStyle name="Comma 9 4 2 3 5" xfId="3262"/>
    <cellStyle name="Comma 9 4 2 3 5 2" xfId="11219"/>
    <cellStyle name="Comma 9 4 2 3 6" xfId="2688"/>
    <cellStyle name="Comma 9 4 2 3 7" xfId="10649"/>
    <cellStyle name="Comma 9 4 2 4" xfId="3783"/>
    <cellStyle name="Comma 9 4 2 4 2" xfId="11505"/>
    <cellStyle name="Comma 9 4 2 5" xfId="6055"/>
    <cellStyle name="Comma 9 4 2 5 2" xfId="12076"/>
    <cellStyle name="Comma 9 4 2 6" xfId="8327"/>
    <cellStyle name="Comma 9 4 2 6 2" xfId="12647"/>
    <cellStyle name="Comma 9 4 2 7" xfId="2977"/>
    <cellStyle name="Comma 9 4 2 7 2" xfId="10934"/>
    <cellStyle name="Comma 9 4 2 8" xfId="2408"/>
    <cellStyle name="Comma 9 4 2 9" xfId="10369"/>
    <cellStyle name="Comma 9 4 3" xfId="1044"/>
    <cellStyle name="Comma 9 4 3 2" xfId="2179"/>
    <cellStyle name="Comma 9 4 3 2 2" xfId="5599"/>
    <cellStyle name="Comma 9 4 3 2 2 2" xfId="11961"/>
    <cellStyle name="Comma 9 4 3 2 3" xfId="7871"/>
    <cellStyle name="Comma 9 4 3 2 3 2" xfId="12532"/>
    <cellStyle name="Comma 9 4 3 2 4" xfId="10143"/>
    <cellStyle name="Comma 9 4 3 2 4 2" xfId="13103"/>
    <cellStyle name="Comma 9 4 3 2 5" xfId="3433"/>
    <cellStyle name="Comma 9 4 3 2 5 2" xfId="11390"/>
    <cellStyle name="Comma 9 4 3 2 6" xfId="2856"/>
    <cellStyle name="Comma 9 4 3 2 7" xfId="10817"/>
    <cellStyle name="Comma 9 4 3 3" xfId="4464"/>
    <cellStyle name="Comma 9 4 3 3 2" xfId="11676"/>
    <cellStyle name="Comma 9 4 3 4" xfId="6736"/>
    <cellStyle name="Comma 9 4 3 4 2" xfId="12247"/>
    <cellStyle name="Comma 9 4 3 5" xfId="9008"/>
    <cellStyle name="Comma 9 4 3 5 2" xfId="12818"/>
    <cellStyle name="Comma 9 4 3 6" xfId="3148"/>
    <cellStyle name="Comma 9 4 3 6 2" xfId="11105"/>
    <cellStyle name="Comma 9 4 3 7" xfId="2576"/>
    <cellStyle name="Comma 9 4 3 8" xfId="10537"/>
    <cellStyle name="Comma 9 4 4" xfId="590"/>
    <cellStyle name="Comma 9 4 4 2" xfId="1725"/>
    <cellStyle name="Comma 9 4 4 2 2" xfId="5145"/>
    <cellStyle name="Comma 9 4 4 2 2 2" xfId="11847"/>
    <cellStyle name="Comma 9 4 4 2 3" xfId="7417"/>
    <cellStyle name="Comma 9 4 4 2 3 2" xfId="12418"/>
    <cellStyle name="Comma 9 4 4 2 4" xfId="9689"/>
    <cellStyle name="Comma 9 4 4 2 4 2" xfId="12989"/>
    <cellStyle name="Comma 9 4 4 2 5" xfId="3319"/>
    <cellStyle name="Comma 9 4 4 2 5 2" xfId="11276"/>
    <cellStyle name="Comma 9 4 4 2 6" xfId="2744"/>
    <cellStyle name="Comma 9 4 4 2 7" xfId="10705"/>
    <cellStyle name="Comma 9 4 4 3" xfId="4010"/>
    <cellStyle name="Comma 9 4 4 3 2" xfId="11562"/>
    <cellStyle name="Comma 9 4 4 4" xfId="6282"/>
    <cellStyle name="Comma 9 4 4 4 2" xfId="12133"/>
    <cellStyle name="Comma 9 4 4 5" xfId="8554"/>
    <cellStyle name="Comma 9 4 4 5 2" xfId="12704"/>
    <cellStyle name="Comma 9 4 4 6" xfId="3034"/>
    <cellStyle name="Comma 9 4 4 6 2" xfId="10991"/>
    <cellStyle name="Comma 9 4 4 7" xfId="2464"/>
    <cellStyle name="Comma 9 4 4 8" xfId="10425"/>
    <cellStyle name="Comma 9 4 5" xfId="1271"/>
    <cellStyle name="Comma 9 4 5 2" xfId="4691"/>
    <cellStyle name="Comma 9 4 5 2 2" xfId="11733"/>
    <cellStyle name="Comma 9 4 5 3" xfId="6963"/>
    <cellStyle name="Comma 9 4 5 3 2" xfId="12304"/>
    <cellStyle name="Comma 9 4 5 4" xfId="9235"/>
    <cellStyle name="Comma 9 4 5 4 2" xfId="12875"/>
    <cellStyle name="Comma 9 4 5 5" xfId="3205"/>
    <cellStyle name="Comma 9 4 5 5 2" xfId="11162"/>
    <cellStyle name="Comma 9 4 5 6" xfId="2632"/>
    <cellStyle name="Comma 9 4 5 7" xfId="10593"/>
    <cellStyle name="Comma 9 4 6" xfId="3556"/>
    <cellStyle name="Comma 9 4 6 2" xfId="11448"/>
    <cellStyle name="Comma 9 4 7" xfId="5828"/>
    <cellStyle name="Comma 9 4 7 2" xfId="12019"/>
    <cellStyle name="Comma 9 4 8" xfId="8100"/>
    <cellStyle name="Comma 9 4 8 2" xfId="12590"/>
    <cellStyle name="Comma 9 4 9" xfId="2917"/>
    <cellStyle name="Comma 9 4 9 2" xfId="10876"/>
    <cellStyle name="Comma 9 5" xfId="251"/>
    <cellStyle name="Comma 9 5 10" xfId="2380"/>
    <cellStyle name="Comma 9 5 11" xfId="10341"/>
    <cellStyle name="Comma 9 5 2" xfId="478"/>
    <cellStyle name="Comma 9 5 2 2" xfId="932"/>
    <cellStyle name="Comma 9 5 2 2 2" xfId="2067"/>
    <cellStyle name="Comma 9 5 2 2 2 2" xfId="5487"/>
    <cellStyle name="Comma 9 5 2 2 2 2 2" xfId="11933"/>
    <cellStyle name="Comma 9 5 2 2 2 3" xfId="7759"/>
    <cellStyle name="Comma 9 5 2 2 2 3 2" xfId="12504"/>
    <cellStyle name="Comma 9 5 2 2 2 4" xfId="10031"/>
    <cellStyle name="Comma 9 5 2 2 2 4 2" xfId="13075"/>
    <cellStyle name="Comma 9 5 2 2 2 5" xfId="3405"/>
    <cellStyle name="Comma 9 5 2 2 2 5 2" xfId="11362"/>
    <cellStyle name="Comma 9 5 2 2 2 6" xfId="2828"/>
    <cellStyle name="Comma 9 5 2 2 2 7" xfId="10789"/>
    <cellStyle name="Comma 9 5 2 2 3" xfId="4352"/>
    <cellStyle name="Comma 9 5 2 2 3 2" xfId="11648"/>
    <cellStyle name="Comma 9 5 2 2 4" xfId="6624"/>
    <cellStyle name="Comma 9 5 2 2 4 2" xfId="12219"/>
    <cellStyle name="Comma 9 5 2 2 5" xfId="8896"/>
    <cellStyle name="Comma 9 5 2 2 5 2" xfId="12790"/>
    <cellStyle name="Comma 9 5 2 2 6" xfId="3120"/>
    <cellStyle name="Comma 9 5 2 2 6 2" xfId="11077"/>
    <cellStyle name="Comma 9 5 2 2 7" xfId="2548"/>
    <cellStyle name="Comma 9 5 2 2 8" xfId="10509"/>
    <cellStyle name="Comma 9 5 2 3" xfId="1613"/>
    <cellStyle name="Comma 9 5 2 3 2" xfId="5033"/>
    <cellStyle name="Comma 9 5 2 3 2 2" xfId="11819"/>
    <cellStyle name="Comma 9 5 2 3 3" xfId="7305"/>
    <cellStyle name="Comma 9 5 2 3 3 2" xfId="12390"/>
    <cellStyle name="Comma 9 5 2 3 4" xfId="9577"/>
    <cellStyle name="Comma 9 5 2 3 4 2" xfId="12961"/>
    <cellStyle name="Comma 9 5 2 3 5" xfId="3291"/>
    <cellStyle name="Comma 9 5 2 3 5 2" xfId="11248"/>
    <cellStyle name="Comma 9 5 2 3 6" xfId="2716"/>
    <cellStyle name="Comma 9 5 2 3 7" xfId="10677"/>
    <cellStyle name="Comma 9 5 2 4" xfId="3898"/>
    <cellStyle name="Comma 9 5 2 4 2" xfId="11534"/>
    <cellStyle name="Comma 9 5 2 5" xfId="6170"/>
    <cellStyle name="Comma 9 5 2 5 2" xfId="12105"/>
    <cellStyle name="Comma 9 5 2 6" xfId="8442"/>
    <cellStyle name="Comma 9 5 2 6 2" xfId="12676"/>
    <cellStyle name="Comma 9 5 2 7" xfId="3006"/>
    <cellStyle name="Comma 9 5 2 7 2" xfId="10963"/>
    <cellStyle name="Comma 9 5 2 8" xfId="2436"/>
    <cellStyle name="Comma 9 5 2 9" xfId="10397"/>
    <cellStyle name="Comma 9 5 3" xfId="1159"/>
    <cellStyle name="Comma 9 5 3 2" xfId="2294"/>
    <cellStyle name="Comma 9 5 3 2 2" xfId="5714"/>
    <cellStyle name="Comma 9 5 3 2 2 2" xfId="11990"/>
    <cellStyle name="Comma 9 5 3 2 3" xfId="7986"/>
    <cellStyle name="Comma 9 5 3 2 3 2" xfId="12561"/>
    <cellStyle name="Comma 9 5 3 2 4" xfId="10258"/>
    <cellStyle name="Comma 9 5 3 2 4 2" xfId="13132"/>
    <cellStyle name="Comma 9 5 3 2 5" xfId="3462"/>
    <cellStyle name="Comma 9 5 3 2 5 2" xfId="11419"/>
    <cellStyle name="Comma 9 5 3 2 6" xfId="2884"/>
    <cellStyle name="Comma 9 5 3 2 7" xfId="10845"/>
    <cellStyle name="Comma 9 5 3 3" xfId="4579"/>
    <cellStyle name="Comma 9 5 3 3 2" xfId="11705"/>
    <cellStyle name="Comma 9 5 3 4" xfId="6851"/>
    <cellStyle name="Comma 9 5 3 4 2" xfId="12276"/>
    <cellStyle name="Comma 9 5 3 5" xfId="9123"/>
    <cellStyle name="Comma 9 5 3 5 2" xfId="12847"/>
    <cellStyle name="Comma 9 5 3 6" xfId="3177"/>
    <cellStyle name="Comma 9 5 3 6 2" xfId="11134"/>
    <cellStyle name="Comma 9 5 3 7" xfId="2604"/>
    <cellStyle name="Comma 9 5 3 8" xfId="10565"/>
    <cellStyle name="Comma 9 5 4" xfId="705"/>
    <cellStyle name="Comma 9 5 4 2" xfId="1840"/>
    <cellStyle name="Comma 9 5 4 2 2" xfId="5260"/>
    <cellStyle name="Comma 9 5 4 2 2 2" xfId="11876"/>
    <cellStyle name="Comma 9 5 4 2 3" xfId="7532"/>
    <cellStyle name="Comma 9 5 4 2 3 2" xfId="12447"/>
    <cellStyle name="Comma 9 5 4 2 4" xfId="9804"/>
    <cellStyle name="Comma 9 5 4 2 4 2" xfId="13018"/>
    <cellStyle name="Comma 9 5 4 2 5" xfId="3348"/>
    <cellStyle name="Comma 9 5 4 2 5 2" xfId="11305"/>
    <cellStyle name="Comma 9 5 4 2 6" xfId="2772"/>
    <cellStyle name="Comma 9 5 4 2 7" xfId="10733"/>
    <cellStyle name="Comma 9 5 4 3" xfId="4125"/>
    <cellStyle name="Comma 9 5 4 3 2" xfId="11591"/>
    <cellStyle name="Comma 9 5 4 4" xfId="6397"/>
    <cellStyle name="Comma 9 5 4 4 2" xfId="12162"/>
    <cellStyle name="Comma 9 5 4 5" xfId="8669"/>
    <cellStyle name="Comma 9 5 4 5 2" xfId="12733"/>
    <cellStyle name="Comma 9 5 4 6" xfId="3063"/>
    <cellStyle name="Comma 9 5 4 6 2" xfId="11020"/>
    <cellStyle name="Comma 9 5 4 7" xfId="2492"/>
    <cellStyle name="Comma 9 5 4 8" xfId="10453"/>
    <cellStyle name="Comma 9 5 5" xfId="1386"/>
    <cellStyle name="Comma 9 5 5 2" xfId="4806"/>
    <cellStyle name="Comma 9 5 5 2 2" xfId="11762"/>
    <cellStyle name="Comma 9 5 5 3" xfId="7078"/>
    <cellStyle name="Comma 9 5 5 3 2" xfId="12333"/>
    <cellStyle name="Comma 9 5 5 4" xfId="9350"/>
    <cellStyle name="Comma 9 5 5 4 2" xfId="12904"/>
    <cellStyle name="Comma 9 5 5 5" xfId="3234"/>
    <cellStyle name="Comma 9 5 5 5 2" xfId="11191"/>
    <cellStyle name="Comma 9 5 5 6" xfId="2660"/>
    <cellStyle name="Comma 9 5 5 7" xfId="10621"/>
    <cellStyle name="Comma 9 5 6" xfId="3671"/>
    <cellStyle name="Comma 9 5 6 2" xfId="11477"/>
    <cellStyle name="Comma 9 5 7" xfId="5943"/>
    <cellStyle name="Comma 9 5 7 2" xfId="12048"/>
    <cellStyle name="Comma 9 5 8" xfId="8215"/>
    <cellStyle name="Comma 9 5 8 2" xfId="12619"/>
    <cellStyle name="Comma 9 5 9" xfId="2949"/>
    <cellStyle name="Comma 9 5 9 2" xfId="10906"/>
    <cellStyle name="Comma 9 6" xfId="307"/>
    <cellStyle name="Comma 9 6 2" xfId="761"/>
    <cellStyle name="Comma 9 6 2 2" xfId="1896"/>
    <cellStyle name="Comma 9 6 2 2 2" xfId="5316"/>
    <cellStyle name="Comma 9 6 2 2 2 2" xfId="11890"/>
    <cellStyle name="Comma 9 6 2 2 3" xfId="7588"/>
    <cellStyle name="Comma 9 6 2 2 3 2" xfId="12461"/>
    <cellStyle name="Comma 9 6 2 2 4" xfId="9860"/>
    <cellStyle name="Comma 9 6 2 2 4 2" xfId="13032"/>
    <cellStyle name="Comma 9 6 2 2 5" xfId="3362"/>
    <cellStyle name="Comma 9 6 2 2 5 2" xfId="11319"/>
    <cellStyle name="Comma 9 6 2 2 6" xfId="2786"/>
    <cellStyle name="Comma 9 6 2 2 7" xfId="10747"/>
    <cellStyle name="Comma 9 6 2 3" xfId="4181"/>
    <cellStyle name="Comma 9 6 2 3 2" xfId="11605"/>
    <cellStyle name="Comma 9 6 2 4" xfId="6453"/>
    <cellStyle name="Comma 9 6 2 4 2" xfId="12176"/>
    <cellStyle name="Comma 9 6 2 5" xfId="8725"/>
    <cellStyle name="Comma 9 6 2 5 2" xfId="12747"/>
    <cellStyle name="Comma 9 6 2 6" xfId="3077"/>
    <cellStyle name="Comma 9 6 2 6 2" xfId="11034"/>
    <cellStyle name="Comma 9 6 2 7" xfId="2506"/>
    <cellStyle name="Comma 9 6 2 8" xfId="10467"/>
    <cellStyle name="Comma 9 6 3" xfId="1442"/>
    <cellStyle name="Comma 9 6 3 2" xfId="4862"/>
    <cellStyle name="Comma 9 6 3 2 2" xfId="11776"/>
    <cellStyle name="Comma 9 6 3 3" xfId="7134"/>
    <cellStyle name="Comma 9 6 3 3 2" xfId="12347"/>
    <cellStyle name="Comma 9 6 3 4" xfId="9406"/>
    <cellStyle name="Comma 9 6 3 4 2" xfId="12918"/>
    <cellStyle name="Comma 9 6 3 5" xfId="3248"/>
    <cellStyle name="Comma 9 6 3 5 2" xfId="11205"/>
    <cellStyle name="Comma 9 6 3 6" xfId="2674"/>
    <cellStyle name="Comma 9 6 3 7" xfId="10635"/>
    <cellStyle name="Comma 9 6 4" xfId="3727"/>
    <cellStyle name="Comma 9 6 4 2" xfId="11491"/>
    <cellStyle name="Comma 9 6 5" xfId="5999"/>
    <cellStyle name="Comma 9 6 5 2" xfId="12062"/>
    <cellStyle name="Comma 9 6 6" xfId="8271"/>
    <cellStyle name="Comma 9 6 6 2" xfId="12633"/>
    <cellStyle name="Comma 9 6 7" xfId="2963"/>
    <cellStyle name="Comma 9 6 7 2" xfId="10920"/>
    <cellStyle name="Comma 9 6 8" xfId="2394"/>
    <cellStyle name="Comma 9 6 9" xfId="10355"/>
    <cellStyle name="Comma 9 7" xfId="988"/>
    <cellStyle name="Comma 9 7 2" xfId="2123"/>
    <cellStyle name="Comma 9 7 2 2" xfId="5543"/>
    <cellStyle name="Comma 9 7 2 2 2" xfId="11947"/>
    <cellStyle name="Comma 9 7 2 3" xfId="7815"/>
    <cellStyle name="Comma 9 7 2 3 2" xfId="12518"/>
    <cellStyle name="Comma 9 7 2 4" xfId="10087"/>
    <cellStyle name="Comma 9 7 2 4 2" xfId="13089"/>
    <cellStyle name="Comma 9 7 2 5" xfId="3419"/>
    <cellStyle name="Comma 9 7 2 5 2" xfId="11376"/>
    <cellStyle name="Comma 9 7 2 6" xfId="2842"/>
    <cellStyle name="Comma 9 7 2 7" xfId="10803"/>
    <cellStyle name="Comma 9 7 3" xfId="4408"/>
    <cellStyle name="Comma 9 7 3 2" xfId="11662"/>
    <cellStyle name="Comma 9 7 4" xfId="6680"/>
    <cellStyle name="Comma 9 7 4 2" xfId="12233"/>
    <cellStyle name="Comma 9 7 5" xfId="8952"/>
    <cellStyle name="Comma 9 7 5 2" xfId="12804"/>
    <cellStyle name="Comma 9 7 6" xfId="3134"/>
    <cellStyle name="Comma 9 7 6 2" xfId="11091"/>
    <cellStyle name="Comma 9 7 7" xfId="2562"/>
    <cellStyle name="Comma 9 7 8" xfId="10523"/>
    <cellStyle name="Comma 9 8" xfId="534"/>
    <cellStyle name="Comma 9 8 2" xfId="1669"/>
    <cellStyle name="Comma 9 8 2 2" xfId="5089"/>
    <cellStyle name="Comma 9 8 2 2 2" xfId="11833"/>
    <cellStyle name="Comma 9 8 2 3" xfId="7361"/>
    <cellStyle name="Comma 9 8 2 3 2" xfId="12404"/>
    <cellStyle name="Comma 9 8 2 4" xfId="9633"/>
    <cellStyle name="Comma 9 8 2 4 2" xfId="12975"/>
    <cellStyle name="Comma 9 8 2 5" xfId="3305"/>
    <cellStyle name="Comma 9 8 2 5 2" xfId="11262"/>
    <cellStyle name="Comma 9 8 2 6" xfId="2730"/>
    <cellStyle name="Comma 9 8 2 7" xfId="10691"/>
    <cellStyle name="Comma 9 8 3" xfId="3954"/>
    <cellStyle name="Comma 9 8 3 2" xfId="11548"/>
    <cellStyle name="Comma 9 8 4" xfId="6226"/>
    <cellStyle name="Comma 9 8 4 2" xfId="12119"/>
    <cellStyle name="Comma 9 8 5" xfId="8498"/>
    <cellStyle name="Comma 9 8 5 2" xfId="12690"/>
    <cellStyle name="Comma 9 8 6" xfId="3020"/>
    <cellStyle name="Comma 9 8 6 2" xfId="10977"/>
    <cellStyle name="Comma 9 8 7" xfId="2450"/>
    <cellStyle name="Comma 9 8 8" xfId="10411"/>
    <cellStyle name="Comma 9 9" xfId="1215"/>
    <cellStyle name="Comma 9 9 2" xfId="4635"/>
    <cellStyle name="Comma 9 9 2 2" xfId="11719"/>
    <cellStyle name="Comma 9 9 3" xfId="6907"/>
    <cellStyle name="Comma 9 9 3 2" xfId="12290"/>
    <cellStyle name="Comma 9 9 4" xfId="9179"/>
    <cellStyle name="Comma 9 9 4 2" xfId="12861"/>
    <cellStyle name="Comma 9 9 5" xfId="3191"/>
    <cellStyle name="Comma 9 9 5 2" xfId="11148"/>
    <cellStyle name="Comma 9 9 6" xfId="2618"/>
    <cellStyle name="Comma 9 9 7" xfId="10579"/>
    <cellStyle name="Currency 2" xfId="13172"/>
    <cellStyle name="Euro" xfId="13156"/>
    <cellStyle name="Euro 2" xfId="13157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Input 2" xfId="13174"/>
    <cellStyle name="Linked Cell" xfId="15" builtinId="24" customBuiltin="1"/>
    <cellStyle name="Neutral" xfId="13145" builtinId="28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13" xfId="13158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15 2" xfId="13159"/>
    <cellStyle name="Normal 2" xfId="42"/>
    <cellStyle name="Normal 2 2" xfId="55"/>
    <cellStyle name="Normal 2 2 2" xfId="2325"/>
    <cellStyle name="Normal 2 2 3" xfId="13160"/>
    <cellStyle name="Normal 2 3" xfId="3472"/>
    <cellStyle name="Normal 27 2" xfId="13143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13" xfId="13161"/>
    <cellStyle name="Normal 4 14" xfId="1317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13" xfId="13162"/>
    <cellStyle name="Normal 5 2" xfId="86"/>
    <cellStyle name="Normal 5 2 10" xfId="5789"/>
    <cellStyle name="Normal 5 2 11" xfId="8061"/>
    <cellStyle name="Normal 5 2 12" xfId="13163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13" xfId="13164"/>
    <cellStyle name="Normal 6 2" xfId="88"/>
    <cellStyle name="Normal 6 2 10" xfId="5791"/>
    <cellStyle name="Normal 6 2 11" xfId="8063"/>
    <cellStyle name="Normal 6 2 12" xfId="13165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13" xfId="13166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13" xfId="13167"/>
    <cellStyle name="Normal 8 2" xfId="92"/>
    <cellStyle name="Normal 8 2 10" xfId="5795"/>
    <cellStyle name="Normal 8 2 11" xfId="8067"/>
    <cellStyle name="Normal 8 2 12" xfId="13168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" xfId="13146" builtinId="10" customBuiltin="1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" xfId="13144" builtinId="15" customBuiltin="1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14TH APRIL,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3F5C-40DD-BB8C-21E9C72367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Share'!$E$7:$E$14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TRUSTS</c:v>
                </c:pt>
                <c:pt idx="5">
                  <c:v>MIXED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'Market Share'!$F$7:$F$14</c:f>
              <c:numCache>
                <c:formatCode>#,##0.00</c:formatCode>
                <c:ptCount val="8"/>
                <c:pt idx="0">
                  <c:v>15823233457.569998</c:v>
                </c:pt>
                <c:pt idx="1">
                  <c:v>622913275884.20752</c:v>
                </c:pt>
                <c:pt idx="2">
                  <c:v>413868142741.87</c:v>
                </c:pt>
                <c:pt idx="3">
                  <c:v>266521069013.38223</c:v>
                </c:pt>
                <c:pt idx="4">
                  <c:v>45478625907.349998</c:v>
                </c:pt>
                <c:pt idx="5">
                  <c:v>30263933632.202248</c:v>
                </c:pt>
                <c:pt idx="6">
                  <c:v>2767923623.1599998</c:v>
                </c:pt>
                <c:pt idx="7">
                  <c:v>18372893373.57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14, 2022)</a:t>
            </a:r>
          </a:p>
        </c:rich>
      </c:tx>
      <c:layout>
        <c:manualLayout>
          <c:xMode val="edge"/>
          <c:yMode val="edge"/>
          <c:x val="0.19136774309075258"/>
          <c:y val="2.186230052994277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Trend'!$C$10:$J$10</c:f>
              <c:numCache>
                <c:formatCode>_(* #,##0.00_);_(* \(#,##0.00\);_(* "-"??_);_(@_)</c:formatCode>
                <c:ptCount val="8"/>
                <c:pt idx="0">
                  <c:v>1374335272281.9834</c:v>
                </c:pt>
                <c:pt idx="1">
                  <c:v>1386992411228.5371</c:v>
                </c:pt>
                <c:pt idx="2">
                  <c:v>1402147126362.9736</c:v>
                </c:pt>
                <c:pt idx="3">
                  <c:v>1420046022961.3538</c:v>
                </c:pt>
                <c:pt idx="4">
                  <c:v>1415746745958.9297</c:v>
                </c:pt>
                <c:pt idx="5">
                  <c:v>1414145259277.8921</c:v>
                </c:pt>
                <c:pt idx="6">
                  <c:v>1412552536253.6406</c:v>
                </c:pt>
                <c:pt idx="7">
                  <c:v>1416009097633.312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April 14, 2022)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816520868696786"/>
          <c:y val="1.4782756137024726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tx>
            <c:strRef>
              <c:f>'NAV Trend'!$B$9</c:f>
              <c:strCache>
                <c:ptCount val="1"/>
                <c:pt idx="0">
                  <c:v>SHARI'AH COMPLAINT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Trend'!$C$9:$J$9</c:f>
              <c:numCache>
                <c:formatCode>#,##0.00</c:formatCode>
                <c:ptCount val="8"/>
                <c:pt idx="0">
                  <c:v>18193227118.279999</c:v>
                </c:pt>
                <c:pt idx="1">
                  <c:v>18159935796.550465</c:v>
                </c:pt>
                <c:pt idx="2">
                  <c:v>18065510874.770004</c:v>
                </c:pt>
                <c:pt idx="3">
                  <c:v>18037122973.889999</c:v>
                </c:pt>
                <c:pt idx="4">
                  <c:v>18057949258.940002</c:v>
                </c:pt>
                <c:pt idx="5" formatCode="_(* #,##0.00_);_(* \(#,##0.00\);_(* &quot;-&quot;??_);_(@_)">
                  <c:v>18131263619.82</c:v>
                </c:pt>
                <c:pt idx="6" formatCode="_(* #,##0.00_);_(* \(#,##0.00\);_(* &quot;-&quot;??_);_(@_)">
                  <c:v>18108011918.550003</c:v>
                </c:pt>
                <c:pt idx="7" formatCode="_(* #,##0.00_);_(* \(#,##0.00\);_(* &quot;-&quot;??_);_(@_)">
                  <c:v>18372893373.57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Trend'!$B$8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Trend'!$C$8:$J$8</c:f>
              <c:numCache>
                <c:formatCode>#,##0.00</c:formatCode>
                <c:ptCount val="8"/>
                <c:pt idx="0">
                  <c:v>2656447532.9099998</c:v>
                </c:pt>
                <c:pt idx="1">
                  <c:v>2651660899.1099997</c:v>
                </c:pt>
                <c:pt idx="2">
                  <c:v>2706121776.4899998</c:v>
                </c:pt>
                <c:pt idx="3">
                  <c:v>2706374081.4699998</c:v>
                </c:pt>
                <c:pt idx="4">
                  <c:v>2725121827.4500003</c:v>
                </c:pt>
                <c:pt idx="5">
                  <c:v>2690257824.9499998</c:v>
                </c:pt>
                <c:pt idx="6">
                  <c:v>2719722819.02</c:v>
                </c:pt>
                <c:pt idx="7">
                  <c:v>2767923623.1599998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Trend'!$B$7</c:f>
              <c:strCache>
                <c:ptCount val="1"/>
                <c:pt idx="0">
                  <c:v>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Trend'!$C$7:$J$7</c:f>
              <c:numCache>
                <c:formatCode>_(* #,##0.00_);_(* \(#,##0.00\);_(* "-"??_);_(@_)</c:formatCode>
                <c:ptCount val="8"/>
                <c:pt idx="0">
                  <c:v>29840185450.168259</c:v>
                </c:pt>
                <c:pt idx="1">
                  <c:v>29795135699.640293</c:v>
                </c:pt>
                <c:pt idx="2">
                  <c:v>29969826835.535515</c:v>
                </c:pt>
                <c:pt idx="3">
                  <c:v>30011167158.200005</c:v>
                </c:pt>
                <c:pt idx="4">
                  <c:v>29936543532.98</c:v>
                </c:pt>
                <c:pt idx="5">
                  <c:v>29743326960.750423</c:v>
                </c:pt>
                <c:pt idx="6">
                  <c:v>29831295472.480007</c:v>
                </c:pt>
                <c:pt idx="7">
                  <c:v>30263933632.202248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Trend'!$B$2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15625860722.169996</c:v>
                </c:pt>
                <c:pt idx="1">
                  <c:v>15515964913.440001</c:v>
                </c:pt>
                <c:pt idx="2">
                  <c:v>15742938652.880005</c:v>
                </c:pt>
                <c:pt idx="3">
                  <c:v>15750311315.689997</c:v>
                </c:pt>
                <c:pt idx="4">
                  <c:v>15663840381.52</c:v>
                </c:pt>
                <c:pt idx="5">
                  <c:v>15481213029.603739</c:v>
                </c:pt>
                <c:pt idx="6">
                  <c:v>15540377895.869999</c:v>
                </c:pt>
                <c:pt idx="7">
                  <c:v>15823233457.569998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INVESTMENT TRUST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49865481093.529999</c:v>
                </c:pt>
                <c:pt idx="1">
                  <c:v>50141442905.93</c:v>
                </c:pt>
                <c:pt idx="2">
                  <c:v>50114329840.059998</c:v>
                </c:pt>
                <c:pt idx="3">
                  <c:v>50537732107.809998</c:v>
                </c:pt>
                <c:pt idx="4">
                  <c:v>50587187904.150002</c:v>
                </c:pt>
                <c:pt idx="5">
                  <c:v>50624731167.880005</c:v>
                </c:pt>
                <c:pt idx="6">
                  <c:v>45590827247.830002</c:v>
                </c:pt>
                <c:pt idx="7">
                  <c:v>45478625907.349998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Trend'!$B$3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44617</c:v>
                </c:pt>
                <c:pt idx="1">
                  <c:v>44624</c:v>
                </c:pt>
                <c:pt idx="2">
                  <c:v>44631</c:v>
                </c:pt>
                <c:pt idx="3">
                  <c:v>44638</c:v>
                </c:pt>
                <c:pt idx="4">
                  <c:v>44645</c:v>
                </c:pt>
                <c:pt idx="5">
                  <c:v>44652</c:v>
                </c:pt>
                <c:pt idx="6">
                  <c:v>44659</c:v>
                </c:pt>
                <c:pt idx="7">
                  <c:v>44665</c:v>
                </c:pt>
              </c:numCache>
            </c:numRef>
          </c:cat>
          <c:val>
            <c:numRef>
              <c:f>'NAV Trend'!$C$3:$J$3</c:f>
              <c:numCache>
                <c:formatCode>#,##0.00</c:formatCode>
                <c:ptCount val="8"/>
                <c:pt idx="0">
                  <c:v>588741407379.93774</c:v>
                </c:pt>
                <c:pt idx="1">
                  <c:v>602088322317.36926</c:v>
                </c:pt>
                <c:pt idx="2">
                  <c:v>610707740903.56982</c:v>
                </c:pt>
                <c:pt idx="3">
                  <c:v>616880768001.80847</c:v>
                </c:pt>
                <c:pt idx="4">
                  <c:v>618846705047.34998</c:v>
                </c:pt>
                <c:pt idx="5">
                  <c:v>623114112790.91663</c:v>
                </c:pt>
                <c:pt idx="6">
                  <c:v>622984208577.57007</c:v>
                </c:pt>
                <c:pt idx="7">
                  <c:v>622913275884.20752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BONDS/FIXED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44617</c:v>
                </c:pt>
                <c:pt idx="1">
                  <c:v>44624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405081754283.06</c:v>
                </c:pt>
                <c:pt idx="1">
                  <c:v>402769523344.92004</c:v>
                </c:pt>
                <c:pt idx="2">
                  <c:v>409918332066.03015</c:v>
                </c:pt>
                <c:pt idx="3">
                  <c:v>420561975893.18994</c:v>
                </c:pt>
                <c:pt idx="4">
                  <c:v>418300153052.87012</c:v>
                </c:pt>
                <c:pt idx="5">
                  <c:v>411551434238.40009</c:v>
                </c:pt>
                <c:pt idx="6">
                  <c:v>412217464970.89996</c:v>
                </c:pt>
                <c:pt idx="7">
                  <c:v>413868142741.87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Trend'!$B$5</c:f>
              <c:strCache>
                <c:ptCount val="1"/>
                <c:pt idx="0">
                  <c:v>DOLLAR FUNDS</c:v>
                </c:pt>
              </c:strCache>
            </c:strRef>
          </c:tx>
          <c:marker>
            <c:symbol val="none"/>
          </c:marker>
          <c:val>
            <c:numRef>
              <c:f>'NAV Trend'!$C$5:$J$5</c:f>
              <c:numCache>
                <c:formatCode>#,##0.00</c:formatCode>
                <c:ptCount val="8"/>
                <c:pt idx="0">
                  <c:v>264330908701.9274</c:v>
                </c:pt>
                <c:pt idx="1">
                  <c:v>265870425351.5769</c:v>
                </c:pt>
                <c:pt idx="2">
                  <c:v>264922325413.63831</c:v>
                </c:pt>
                <c:pt idx="3">
                  <c:v>265560571429.29544</c:v>
                </c:pt>
                <c:pt idx="4">
                  <c:v>261629244953.66977</c:v>
                </c:pt>
                <c:pt idx="5">
                  <c:v>262808919645.57141</c:v>
                </c:pt>
                <c:pt idx="6">
                  <c:v>265560627351.42041</c:v>
                </c:pt>
                <c:pt idx="7">
                  <c:v>266521069013.38223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84024815430181321"/>
          <c:h val="8.9697660066576979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69</xdr:row>
      <xdr:rowOff>0</xdr:rowOff>
    </xdr:from>
    <xdr:to>
      <xdr:col>19</xdr:col>
      <xdr:colOff>990600</xdr:colOff>
      <xdr:row>73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93</xdr:row>
      <xdr:rowOff>0</xdr:rowOff>
    </xdr:from>
    <xdr:to>
      <xdr:col>18</xdr:col>
      <xdr:colOff>304800</xdr:colOff>
      <xdr:row>94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10</xdr:col>
      <xdr:colOff>517071</xdr:colOff>
      <xdr:row>23</xdr:row>
      <xdr:rowOff>217713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W228"/>
  <sheetViews>
    <sheetView tabSelected="1" view="pageBreakPreview" zoomScale="120" zoomScaleNormal="160" zoomScaleSheetLayoutView="120" workbookViewId="0">
      <pane ySplit="3" topLeftCell="A4" activePane="bottomLeft" state="frozen"/>
      <selection activeCell="D1" sqref="D1"/>
      <selection pane="bottomLeft" activeCell="A4" sqref="A4:P4"/>
    </sheetView>
  </sheetViews>
  <sheetFormatPr defaultColWidth="8.85546875" defaultRowHeight="12" customHeight="1"/>
  <cols>
    <col min="1" max="1" width="3.85546875" style="3" customWidth="1"/>
    <col min="2" max="2" width="29.42578125" style="4" customWidth="1"/>
    <col min="3" max="3" width="33.42578125" style="4" customWidth="1"/>
    <col min="4" max="4" width="16.85546875" style="4" customWidth="1"/>
    <col min="5" max="5" width="8.7109375" style="4" customWidth="1"/>
    <col min="6" max="7" width="9.42578125" style="4" customWidth="1"/>
    <col min="8" max="8" width="7.140625" style="257" customWidth="1"/>
    <col min="9" max="9" width="17.140625" style="253" customWidth="1"/>
    <col min="10" max="10" width="8.7109375" style="4" customWidth="1"/>
    <col min="11" max="11" width="9.7109375" style="4" customWidth="1"/>
    <col min="12" max="12" width="9.42578125" style="4" customWidth="1"/>
    <col min="13" max="13" width="7.85546875" style="3" customWidth="1"/>
    <col min="14" max="14" width="11.7109375" style="4" customWidth="1"/>
    <col min="15" max="15" width="10.42578125" style="4" customWidth="1"/>
    <col min="16" max="16" width="8.42578125" style="131" customWidth="1"/>
    <col min="17" max="17" width="6.7109375" style="131" customWidth="1"/>
    <col min="18" max="18" width="21.42578125" style="132" customWidth="1"/>
    <col min="19" max="19" width="18.42578125" style="131" customWidth="1"/>
    <col min="20" max="20" width="18.140625" style="131" customWidth="1"/>
    <col min="21" max="21" width="9.42578125" style="131" customWidth="1"/>
    <col min="22" max="22" width="18.42578125" style="131" customWidth="1"/>
    <col min="23" max="23" width="8.85546875" style="131" customWidth="1"/>
    <col min="24" max="24" width="25.140625" style="131" customWidth="1"/>
    <col min="25" max="30" width="8.85546875" style="131"/>
    <col min="31" max="31" width="9" style="131" bestFit="1" customWidth="1"/>
    <col min="32" max="40" width="8.85546875" style="131"/>
    <col min="41" max="41" width="9.28515625" style="131" bestFit="1" customWidth="1"/>
    <col min="42" max="49" width="8.85546875" style="131"/>
    <col min="50" max="50" width="8.85546875" style="131" customWidth="1"/>
    <col min="51" max="101" width="8.85546875" style="131"/>
    <col min="102" max="16384" width="8.85546875" style="4"/>
  </cols>
  <sheetData>
    <row r="1" spans="1:24" ht="21.75" customHeight="1">
      <c r="A1" s="397" t="s">
        <v>267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9"/>
    </row>
    <row r="2" spans="1:24" ht="12" customHeight="1">
      <c r="A2" s="299"/>
      <c r="B2" s="300"/>
      <c r="C2" s="300"/>
      <c r="D2" s="381" t="s">
        <v>264</v>
      </c>
      <c r="E2" s="381"/>
      <c r="F2" s="381"/>
      <c r="G2" s="381"/>
      <c r="H2" s="381"/>
      <c r="I2" s="381" t="s">
        <v>268</v>
      </c>
      <c r="J2" s="381"/>
      <c r="K2" s="381"/>
      <c r="L2" s="381"/>
      <c r="M2" s="381"/>
      <c r="N2" s="406" t="s">
        <v>70</v>
      </c>
      <c r="O2" s="407"/>
      <c r="P2" s="301" t="s">
        <v>244</v>
      </c>
    </row>
    <row r="3" spans="1:24" s="138" customFormat="1" ht="14.25" customHeight="1">
      <c r="A3" s="290" t="s">
        <v>2</v>
      </c>
      <c r="B3" s="291" t="s">
        <v>216</v>
      </c>
      <c r="C3" s="291" t="s">
        <v>3</v>
      </c>
      <c r="D3" s="292" t="s">
        <v>226</v>
      </c>
      <c r="E3" s="293" t="s">
        <v>69</v>
      </c>
      <c r="F3" s="293" t="s">
        <v>241</v>
      </c>
      <c r="G3" s="293" t="s">
        <v>242</v>
      </c>
      <c r="H3" s="294" t="s">
        <v>243</v>
      </c>
      <c r="I3" s="295" t="s">
        <v>226</v>
      </c>
      <c r="J3" s="293" t="s">
        <v>69</v>
      </c>
      <c r="K3" s="293" t="s">
        <v>241</v>
      </c>
      <c r="L3" s="293" t="s">
        <v>242</v>
      </c>
      <c r="M3" s="293" t="s">
        <v>243</v>
      </c>
      <c r="N3" s="296" t="s">
        <v>227</v>
      </c>
      <c r="O3" s="297" t="s">
        <v>131</v>
      </c>
      <c r="P3" s="298" t="s">
        <v>243</v>
      </c>
      <c r="Q3" s="216"/>
    </row>
    <row r="4" spans="1:24" s="138" customFormat="1" ht="5.25" customHeight="1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5"/>
      <c r="Q4" s="216"/>
    </row>
    <row r="5" spans="1:24" s="138" customFormat="1" ht="12.95" customHeight="1">
      <c r="A5" s="400" t="s">
        <v>0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402"/>
      <c r="Q5" s="217"/>
      <c r="R5" s="137"/>
    </row>
    <row r="6" spans="1:24" s="138" customFormat="1" ht="13.5" customHeight="1">
      <c r="A6" s="352">
        <v>1</v>
      </c>
      <c r="B6" s="262" t="s">
        <v>6</v>
      </c>
      <c r="C6" s="357" t="s">
        <v>7</v>
      </c>
      <c r="D6" s="80">
        <v>6977327633.04</v>
      </c>
      <c r="E6" s="223">
        <f>(D6/$D$21)</f>
        <v>0.44898056403726772</v>
      </c>
      <c r="F6" s="71">
        <v>11472.34</v>
      </c>
      <c r="G6" s="71">
        <v>11633.27</v>
      </c>
      <c r="H6" s="258">
        <v>3.9899999999999998E-2</v>
      </c>
      <c r="I6" s="80">
        <v>7107994867.6999998</v>
      </c>
      <c r="J6" s="223">
        <f>(I6/$I$21)</f>
        <v>0.44921253843344272</v>
      </c>
      <c r="K6" s="71">
        <v>11695.08</v>
      </c>
      <c r="L6" s="71">
        <v>11860.84</v>
      </c>
      <c r="M6" s="258">
        <v>6.0199999999999997E-2</v>
      </c>
      <c r="N6" s="86">
        <f t="shared" ref="N6:N14" si="0">((I6-D6)/D6)</f>
        <v>1.8727404177101618E-2</v>
      </c>
      <c r="O6" s="86">
        <f t="shared" ref="O6:O14" si="1">((L6-G6)/G6)</f>
        <v>1.9561997615459771E-2</v>
      </c>
      <c r="P6" s="265">
        <f>M6-H6</f>
        <v>2.0299999999999999E-2</v>
      </c>
      <c r="Q6" s="136"/>
      <c r="R6" s="170"/>
      <c r="S6" s="171"/>
    </row>
    <row r="7" spans="1:24" s="138" customFormat="1" ht="12.75" customHeight="1">
      <c r="A7" s="352">
        <v>2</v>
      </c>
      <c r="B7" s="262" t="s">
        <v>146</v>
      </c>
      <c r="C7" s="357" t="s">
        <v>50</v>
      </c>
      <c r="D7" s="80">
        <v>881553824.23000002</v>
      </c>
      <c r="E7" s="223">
        <f t="shared" ref="E7:E20" si="2">(D7/$D$21)</f>
        <v>5.6726665859540081E-2</v>
      </c>
      <c r="F7" s="71">
        <v>1.76</v>
      </c>
      <c r="G7" s="71">
        <v>1.8</v>
      </c>
      <c r="H7" s="258">
        <v>2.2499999999999999E-2</v>
      </c>
      <c r="I7" s="80">
        <v>898617285.83000004</v>
      </c>
      <c r="J7" s="223">
        <f t="shared" ref="J7:J20" si="3">(I7/$I$21)</f>
        <v>5.6791002182938297E-2</v>
      </c>
      <c r="K7" s="71">
        <v>1.79</v>
      </c>
      <c r="L7" s="71">
        <v>1.83</v>
      </c>
      <c r="M7" s="258">
        <v>4.2299999999999997E-2</v>
      </c>
      <c r="N7" s="86">
        <f t="shared" si="0"/>
        <v>1.935611999063612E-2</v>
      </c>
      <c r="O7" s="86">
        <f t="shared" si="1"/>
        <v>1.666666666666668E-2</v>
      </c>
      <c r="P7" s="265">
        <f t="shared" ref="P7:P21" si="4">M7-H7</f>
        <v>1.9799999999999998E-2</v>
      </c>
      <c r="Q7" s="136"/>
      <c r="R7" s="170"/>
      <c r="S7" s="171"/>
    </row>
    <row r="8" spans="1:24" s="138" customFormat="1" ht="12.95" customHeight="1">
      <c r="A8" s="352">
        <v>3</v>
      </c>
      <c r="B8" s="262" t="s">
        <v>63</v>
      </c>
      <c r="C8" s="357" t="s">
        <v>12</v>
      </c>
      <c r="D8" s="80">
        <v>253947384.81</v>
      </c>
      <c r="E8" s="223">
        <f t="shared" si="2"/>
        <v>1.6341133176529053E-2</v>
      </c>
      <c r="F8" s="71">
        <v>127.05</v>
      </c>
      <c r="G8" s="71">
        <v>129.5</v>
      </c>
      <c r="H8" s="258">
        <v>2.3999999999999998E-3</v>
      </c>
      <c r="I8" s="80">
        <v>257305346.06</v>
      </c>
      <c r="J8" s="223">
        <f t="shared" si="3"/>
        <v>1.6261236791453804E-2</v>
      </c>
      <c r="K8" s="71">
        <v>128.72999999999999</v>
      </c>
      <c r="L8" s="71">
        <v>131.55000000000001</v>
      </c>
      <c r="M8" s="258">
        <v>1.32E-2</v>
      </c>
      <c r="N8" s="86">
        <f t="shared" si="0"/>
        <v>1.3223058991185836E-2</v>
      </c>
      <c r="O8" s="86">
        <f t="shared" si="1"/>
        <v>1.5830115830115919E-2</v>
      </c>
      <c r="P8" s="265">
        <f t="shared" si="4"/>
        <v>1.0800000000000001E-2</v>
      </c>
      <c r="Q8" s="136"/>
      <c r="R8" s="172"/>
      <c r="S8" s="139"/>
    </row>
    <row r="9" spans="1:24" s="138" customFormat="1" ht="12.95" customHeight="1">
      <c r="A9" s="352">
        <v>4</v>
      </c>
      <c r="B9" s="262" t="s">
        <v>13</v>
      </c>
      <c r="C9" s="357" t="s">
        <v>14</v>
      </c>
      <c r="D9" s="80">
        <v>637808214.50999999</v>
      </c>
      <c r="E9" s="223">
        <f t="shared" si="2"/>
        <v>4.1042001602773347E-2</v>
      </c>
      <c r="F9" s="71">
        <v>18.440000000000001</v>
      </c>
      <c r="G9" s="71">
        <v>18.09</v>
      </c>
      <c r="H9" s="258">
        <v>3.8800000000000001E-2</v>
      </c>
      <c r="I9" s="80">
        <v>660921701.80999994</v>
      </c>
      <c r="J9" s="223">
        <f t="shared" si="3"/>
        <v>4.1769067212606169E-2</v>
      </c>
      <c r="K9" s="71">
        <v>19.100000000000001</v>
      </c>
      <c r="L9" s="71">
        <v>18.75</v>
      </c>
      <c r="M9" s="258">
        <v>7.6100000000000001E-2</v>
      </c>
      <c r="N9" s="86">
        <f t="shared" si="0"/>
        <v>3.6238930095557058E-2</v>
      </c>
      <c r="O9" s="86">
        <f t="shared" si="1"/>
        <v>3.6484245439469327E-2</v>
      </c>
      <c r="P9" s="265">
        <f t="shared" si="4"/>
        <v>3.73E-2</v>
      </c>
      <c r="Q9" s="136"/>
      <c r="R9" s="170"/>
      <c r="S9" s="139"/>
      <c r="T9" s="173"/>
      <c r="U9" s="140"/>
      <c r="V9" s="140"/>
      <c r="W9" s="141"/>
    </row>
    <row r="10" spans="1:24" s="138" customFormat="1" ht="12.95" customHeight="1">
      <c r="A10" s="352">
        <v>5</v>
      </c>
      <c r="B10" s="262" t="s">
        <v>64</v>
      </c>
      <c r="C10" s="357" t="s">
        <v>18</v>
      </c>
      <c r="D10" s="80">
        <v>370797650.86000001</v>
      </c>
      <c r="E10" s="223">
        <f t="shared" si="2"/>
        <v>2.3860272468569955E-2</v>
      </c>
      <c r="F10" s="71">
        <v>175.46700000000001</v>
      </c>
      <c r="G10" s="71">
        <v>179.18600000000001</v>
      </c>
      <c r="H10" s="258">
        <v>4.7300000000000002E-2</v>
      </c>
      <c r="I10" s="80">
        <v>374967258.58999997</v>
      </c>
      <c r="J10" s="223">
        <f t="shared" si="3"/>
        <v>2.3697258818526232E-2</v>
      </c>
      <c r="K10" s="71">
        <v>178.28380000000001</v>
      </c>
      <c r="L10" s="71">
        <v>182.94399999999999</v>
      </c>
      <c r="M10" s="258">
        <v>6.4100000000000004E-2</v>
      </c>
      <c r="N10" s="135">
        <f>((I10-D10)/D10)</f>
        <v>1.1244968031294931E-2</v>
      </c>
      <c r="O10" s="135">
        <f>((L10-G10)/G10)</f>
        <v>2.0972620628843665E-2</v>
      </c>
      <c r="P10" s="265">
        <f t="shared" si="4"/>
        <v>1.6800000000000002E-2</v>
      </c>
      <c r="Q10" s="136"/>
      <c r="R10" s="174"/>
      <c r="S10" s="139"/>
      <c r="T10" s="173"/>
      <c r="U10" s="140"/>
      <c r="V10" s="140"/>
      <c r="W10" s="141"/>
    </row>
    <row r="11" spans="1:24" s="138" customFormat="1" ht="12.95" customHeight="1">
      <c r="A11" s="352">
        <v>6</v>
      </c>
      <c r="B11" s="262" t="s">
        <v>46</v>
      </c>
      <c r="C11" s="358" t="s">
        <v>84</v>
      </c>
      <c r="D11" s="71">
        <v>1818877746.8</v>
      </c>
      <c r="E11" s="223">
        <f t="shared" si="2"/>
        <v>0.11704205386687436</v>
      </c>
      <c r="F11" s="71">
        <v>0.95930000000000004</v>
      </c>
      <c r="G11" s="71">
        <v>0.98089999999999999</v>
      </c>
      <c r="H11" s="258">
        <v>3.3099999999999997E-2</v>
      </c>
      <c r="I11" s="71">
        <v>1820364449.52</v>
      </c>
      <c r="J11" s="223">
        <f t="shared" si="3"/>
        <v>0.11504377119893398</v>
      </c>
      <c r="K11" s="71">
        <v>0.95960000000000001</v>
      </c>
      <c r="L11" s="71">
        <v>0.98170000000000002</v>
      </c>
      <c r="M11" s="258">
        <v>3.3399999999999999E-2</v>
      </c>
      <c r="N11" s="86">
        <f t="shared" si="0"/>
        <v>8.1737363746168439E-4</v>
      </c>
      <c r="O11" s="86">
        <f>((L11-G11)/G11)</f>
        <v>8.1557753083904877E-4</v>
      </c>
      <c r="P11" s="265">
        <f t="shared" si="4"/>
        <v>3.0000000000000165E-4</v>
      </c>
      <c r="Q11" s="136"/>
      <c r="R11" s="170"/>
      <c r="S11" s="139"/>
      <c r="T11" s="175"/>
      <c r="U11" s="141"/>
      <c r="V11" s="141"/>
      <c r="W11" s="142"/>
      <c r="X11" s="143"/>
    </row>
    <row r="12" spans="1:24" s="138" customFormat="1" ht="12.95" customHeight="1">
      <c r="A12" s="352">
        <v>7</v>
      </c>
      <c r="B12" s="262" t="s">
        <v>8</v>
      </c>
      <c r="C12" s="357" t="s">
        <v>15</v>
      </c>
      <c r="D12" s="71">
        <v>2287125831.5999999</v>
      </c>
      <c r="E12" s="223">
        <f t="shared" si="2"/>
        <v>0.14717311553973375</v>
      </c>
      <c r="F12" s="71">
        <v>20.743200000000002</v>
      </c>
      <c r="G12" s="71">
        <v>21.368600000000001</v>
      </c>
      <c r="H12" s="258">
        <v>1.2500000000000001E-2</v>
      </c>
      <c r="I12" s="71">
        <v>2344643691.3099999</v>
      </c>
      <c r="J12" s="223">
        <f t="shared" si="3"/>
        <v>0.14817727979538203</v>
      </c>
      <c r="K12" s="71">
        <v>21.265999999999998</v>
      </c>
      <c r="L12" s="71">
        <v>21.9072</v>
      </c>
      <c r="M12" s="258">
        <v>3.7999999999999999E-2</v>
      </c>
      <c r="N12" s="86">
        <f t="shared" si="0"/>
        <v>2.5148533113179168E-2</v>
      </c>
      <c r="O12" s="86">
        <f>((L12-G12)/G12)</f>
        <v>2.5205207641118221E-2</v>
      </c>
      <c r="P12" s="265">
        <f t="shared" si="4"/>
        <v>2.5499999999999998E-2</v>
      </c>
      <c r="Q12" s="136"/>
      <c r="R12" s="170"/>
      <c r="S12" s="139"/>
    </row>
    <row r="13" spans="1:24" s="138" customFormat="1" ht="12.95" customHeight="1">
      <c r="A13" s="352">
        <v>8</v>
      </c>
      <c r="B13" s="262" t="s">
        <v>205</v>
      </c>
      <c r="C13" s="357" t="s">
        <v>59</v>
      </c>
      <c r="D13" s="71">
        <v>385729630.83999997</v>
      </c>
      <c r="E13" s="223">
        <f t="shared" si="2"/>
        <v>2.4821122975555904E-2</v>
      </c>
      <c r="F13" s="71">
        <v>157.27000000000001</v>
      </c>
      <c r="G13" s="71">
        <v>159.38</v>
      </c>
      <c r="H13" s="258">
        <v>1.03E-2</v>
      </c>
      <c r="I13" s="71">
        <v>394706548.20999998</v>
      </c>
      <c r="J13" s="223">
        <f t="shared" si="3"/>
        <v>2.494474655059635E-2</v>
      </c>
      <c r="K13" s="71">
        <v>160.46</v>
      </c>
      <c r="L13" s="71">
        <v>162.62</v>
      </c>
      <c r="M13" s="258">
        <v>2.0299999999999999E-2</v>
      </c>
      <c r="N13" s="86">
        <f t="shared" si="0"/>
        <v>2.3272563610037041E-2</v>
      </c>
      <c r="O13" s="86">
        <f>((L13-G13)/G13)</f>
        <v>2.0328773999247141E-2</v>
      </c>
      <c r="P13" s="265">
        <f t="shared" si="4"/>
        <v>9.9999999999999985E-3</v>
      </c>
      <c r="Q13" s="136"/>
      <c r="R13" s="170"/>
      <c r="S13" s="139"/>
    </row>
    <row r="14" spans="1:24" s="138" customFormat="1" ht="12.95" customHeight="1">
      <c r="A14" s="352">
        <v>9</v>
      </c>
      <c r="B14" s="262" t="s">
        <v>61</v>
      </c>
      <c r="C14" s="357" t="s">
        <v>60</v>
      </c>
      <c r="D14" s="71">
        <v>254248145.19</v>
      </c>
      <c r="E14" s="223">
        <f t="shared" si="2"/>
        <v>1.6360486655705383E-2</v>
      </c>
      <c r="F14" s="71">
        <v>12.3377</v>
      </c>
      <c r="G14" s="71">
        <v>12.4451</v>
      </c>
      <c r="H14" s="258">
        <v>4.7300000000000002E-2</v>
      </c>
      <c r="I14" s="71">
        <v>263243067.71000001</v>
      </c>
      <c r="J14" s="223">
        <f t="shared" si="3"/>
        <v>1.6636490159605263E-2</v>
      </c>
      <c r="K14" s="71">
        <v>12.773899999999999</v>
      </c>
      <c r="L14" s="71">
        <v>12.86</v>
      </c>
      <c r="M14" s="258">
        <v>8.3299999999999999E-2</v>
      </c>
      <c r="N14" s="86">
        <f t="shared" si="0"/>
        <v>3.5378517759797591E-2</v>
      </c>
      <c r="O14" s="86">
        <f t="shared" si="1"/>
        <v>3.3338422350965388E-2</v>
      </c>
      <c r="P14" s="265">
        <f t="shared" si="4"/>
        <v>3.5999999999999997E-2</v>
      </c>
      <c r="Q14" s="136"/>
      <c r="R14" s="170"/>
      <c r="S14" s="176"/>
      <c r="T14" s="176"/>
    </row>
    <row r="15" spans="1:24" s="138" customFormat="1" ht="12.95" customHeight="1">
      <c r="A15" s="352">
        <v>10</v>
      </c>
      <c r="B15" s="262" t="s">
        <v>6</v>
      </c>
      <c r="C15" s="357" t="s">
        <v>75</v>
      </c>
      <c r="D15" s="80">
        <v>345745078.56</v>
      </c>
      <c r="E15" s="223">
        <f t="shared" si="2"/>
        <v>2.2248177031260287E-2</v>
      </c>
      <c r="F15" s="71">
        <v>2430.2800000000002</v>
      </c>
      <c r="G15" s="71">
        <v>2462.81</v>
      </c>
      <c r="H15" s="258">
        <v>0.13500000000000001</v>
      </c>
      <c r="I15" s="80">
        <v>351066527.52999997</v>
      </c>
      <c r="J15" s="223">
        <f t="shared" si="3"/>
        <v>2.2186775444562889E-2</v>
      </c>
      <c r="K15" s="71">
        <v>3074.12</v>
      </c>
      <c r="L15" s="71">
        <v>3120.24</v>
      </c>
      <c r="M15" s="258">
        <v>9.5899999999999999E-2</v>
      </c>
      <c r="N15" s="86">
        <f t="shared" ref="N15:N21" si="5">((I15-D15)/D15)</f>
        <v>1.5391250085650876E-2</v>
      </c>
      <c r="O15" s="86">
        <f t="shared" ref="O15:O20" si="6">((L15-G15)/G15)</f>
        <v>0.26694304473345482</v>
      </c>
      <c r="P15" s="265">
        <f t="shared" si="4"/>
        <v>-3.910000000000001E-2</v>
      </c>
      <c r="Q15" s="136"/>
      <c r="R15" s="170"/>
      <c r="S15" s="177"/>
      <c r="T15" s="177"/>
    </row>
    <row r="16" spans="1:24" s="138" customFormat="1" ht="12.95" customHeight="1">
      <c r="A16" s="352">
        <v>11</v>
      </c>
      <c r="B16" s="262" t="s">
        <v>89</v>
      </c>
      <c r="C16" s="357" t="s">
        <v>90</v>
      </c>
      <c r="D16" s="80">
        <v>251222472.49000001</v>
      </c>
      <c r="E16" s="223">
        <f t="shared" si="2"/>
        <v>1.6165789157338621E-2</v>
      </c>
      <c r="F16" s="71">
        <v>143.46</v>
      </c>
      <c r="G16" s="71">
        <v>144.47</v>
      </c>
      <c r="H16" s="258">
        <v>7.8100000000000003E-2</v>
      </c>
      <c r="I16" s="80">
        <v>259588985.58000001</v>
      </c>
      <c r="J16" s="223">
        <f t="shared" si="3"/>
        <v>1.6405558716939106E-2</v>
      </c>
      <c r="K16" s="71">
        <v>146.9149344450461</v>
      </c>
      <c r="L16" s="71">
        <v>147.94695104425867</v>
      </c>
      <c r="M16" s="258">
        <v>0.104</v>
      </c>
      <c r="N16" s="86">
        <f t="shared" si="5"/>
        <v>3.3303203360252873E-2</v>
      </c>
      <c r="O16" s="86">
        <f t="shared" si="6"/>
        <v>2.406694153982605E-2</v>
      </c>
      <c r="P16" s="265">
        <f t="shared" si="4"/>
        <v>2.5899999999999992E-2</v>
      </c>
      <c r="Q16" s="136"/>
      <c r="R16" s="170"/>
      <c r="S16" s="178"/>
      <c r="T16" s="178"/>
    </row>
    <row r="17" spans="1:23" s="138" customFormat="1" ht="12.95" customHeight="1">
      <c r="A17" s="352">
        <v>12</v>
      </c>
      <c r="B17" s="262" t="s">
        <v>53</v>
      </c>
      <c r="C17" s="357" t="s">
        <v>136</v>
      </c>
      <c r="D17" s="80">
        <v>332547590.54000002</v>
      </c>
      <c r="E17" s="223">
        <f t="shared" si="2"/>
        <v>2.1398938479377495E-2</v>
      </c>
      <c r="F17" s="71">
        <v>1.2906</v>
      </c>
      <c r="G17" s="71">
        <v>1.3335999999999999</v>
      </c>
      <c r="H17" s="258">
        <v>3.3399999999999999E-2</v>
      </c>
      <c r="I17" s="80">
        <v>322558659.74000001</v>
      </c>
      <c r="J17" s="223">
        <f t="shared" si="3"/>
        <v>2.0385129285044115E-2</v>
      </c>
      <c r="K17" s="71">
        <v>1.25</v>
      </c>
      <c r="L17" s="71">
        <v>1.29</v>
      </c>
      <c r="M17" s="258">
        <v>-2.9499999999999998E-2</v>
      </c>
      <c r="N17" s="86">
        <f t="shared" si="5"/>
        <v>-3.003759787818552E-2</v>
      </c>
      <c r="O17" s="86">
        <f t="shared" si="6"/>
        <v>-3.2693461307738349E-2</v>
      </c>
      <c r="P17" s="265">
        <f t="shared" si="4"/>
        <v>-6.2899999999999998E-2</v>
      </c>
      <c r="Q17" s="136"/>
      <c r="R17" s="170"/>
      <c r="S17" s="177"/>
      <c r="T17" s="177"/>
    </row>
    <row r="18" spans="1:23" s="138" customFormat="1" ht="12.95" customHeight="1">
      <c r="A18" s="352">
        <v>13</v>
      </c>
      <c r="B18" s="262" t="s">
        <v>99</v>
      </c>
      <c r="C18" s="357" t="s">
        <v>139</v>
      </c>
      <c r="D18" s="71">
        <v>283163689.63</v>
      </c>
      <c r="E18" s="223">
        <f t="shared" si="2"/>
        <v>1.822115855401775E-2</v>
      </c>
      <c r="F18" s="71">
        <v>1.44</v>
      </c>
      <c r="G18" s="71">
        <v>1.4513</v>
      </c>
      <c r="H18" s="258">
        <v>1.7100000000000001E-2</v>
      </c>
      <c r="I18" s="71">
        <v>292908223.49000001</v>
      </c>
      <c r="J18" s="223">
        <f t="shared" si="3"/>
        <v>1.8511274846284322E-2</v>
      </c>
      <c r="K18" s="71">
        <v>1.4895</v>
      </c>
      <c r="L18" s="71">
        <v>1.5012000000000001</v>
      </c>
      <c r="M18" s="258">
        <v>5.1999999999999998E-2</v>
      </c>
      <c r="N18" s="86">
        <f t="shared" si="5"/>
        <v>3.4413077018218163E-2</v>
      </c>
      <c r="O18" s="86">
        <f t="shared" si="6"/>
        <v>3.4382966995107872E-2</v>
      </c>
      <c r="P18" s="265">
        <f t="shared" si="4"/>
        <v>3.49E-2</v>
      </c>
      <c r="Q18" s="136"/>
      <c r="R18" s="170"/>
      <c r="S18" s="179"/>
      <c r="T18" s="179"/>
    </row>
    <row r="19" spans="1:23" s="138" customFormat="1" ht="12.95" customHeight="1">
      <c r="A19" s="352">
        <v>14</v>
      </c>
      <c r="B19" s="262" t="s">
        <v>149</v>
      </c>
      <c r="C19" s="357" t="s">
        <v>150</v>
      </c>
      <c r="D19" s="71">
        <v>436639545.97000003</v>
      </c>
      <c r="E19" s="223">
        <f>(D19/$D$21)</f>
        <v>2.8097099626260766E-2</v>
      </c>
      <c r="F19" s="71">
        <v>141.47819999999999</v>
      </c>
      <c r="G19" s="71">
        <v>143.12549999999999</v>
      </c>
      <c r="H19" s="258">
        <v>1.9699999999999999E-2</v>
      </c>
      <c r="I19" s="71">
        <v>449768844.92000002</v>
      </c>
      <c r="J19" s="223">
        <f>(I19/$I$21)</f>
        <v>2.8424585033523977E-2</v>
      </c>
      <c r="K19" s="71">
        <v>145.61359999999999</v>
      </c>
      <c r="L19" s="71">
        <v>147.33420000000001</v>
      </c>
      <c r="M19" s="258">
        <v>1.6000000000000001E-3</v>
      </c>
      <c r="N19" s="86">
        <f>((I19-D19)/D19)</f>
        <v>3.0068964369301666E-2</v>
      </c>
      <c r="O19" s="86">
        <f t="shared" si="6"/>
        <v>2.9405661464938268E-2</v>
      </c>
      <c r="P19" s="265">
        <f>M19-H19</f>
        <v>-1.8099999999999998E-2</v>
      </c>
      <c r="Q19" s="136"/>
      <c r="R19" s="170"/>
      <c r="S19" s="179"/>
      <c r="T19" s="179"/>
    </row>
    <row r="20" spans="1:23" s="138" customFormat="1" ht="12.95" customHeight="1">
      <c r="A20" s="352">
        <v>15</v>
      </c>
      <c r="B20" s="262" t="s">
        <v>246</v>
      </c>
      <c r="C20" s="357" t="s">
        <v>245</v>
      </c>
      <c r="D20" s="80">
        <v>23643456.800000001</v>
      </c>
      <c r="E20" s="223">
        <f t="shared" si="2"/>
        <v>1.5214209691955735E-3</v>
      </c>
      <c r="F20" s="71">
        <v>91.94</v>
      </c>
      <c r="G20" s="71">
        <v>94.74</v>
      </c>
      <c r="H20" s="258">
        <v>5.1000000000000004E-3</v>
      </c>
      <c r="I20" s="80">
        <v>24577999.57</v>
      </c>
      <c r="J20" s="223">
        <f t="shared" si="3"/>
        <v>1.5532855301608175E-3</v>
      </c>
      <c r="K20" s="71">
        <v>95.56</v>
      </c>
      <c r="L20" s="71">
        <v>98.5</v>
      </c>
      <c r="M20" s="258">
        <v>5.1000000000000004E-3</v>
      </c>
      <c r="N20" s="86">
        <f t="shared" si="5"/>
        <v>3.9526486245446121E-2</v>
      </c>
      <c r="O20" s="86">
        <f t="shared" si="6"/>
        <v>3.9687565970023278E-2</v>
      </c>
      <c r="P20" s="265">
        <f t="shared" si="4"/>
        <v>0</v>
      </c>
      <c r="Q20" s="136"/>
      <c r="R20" s="172"/>
      <c r="S20" s="145"/>
      <c r="T20" s="145"/>
    </row>
    <row r="21" spans="1:23" s="138" customFormat="1" ht="12.95" customHeight="1">
      <c r="A21" s="247"/>
      <c r="B21" s="344"/>
      <c r="C21" s="303" t="s">
        <v>47</v>
      </c>
      <c r="D21" s="75">
        <f>SUM(D6:D20)</f>
        <v>15540377895.869999</v>
      </c>
      <c r="E21" s="323">
        <f>(D21/$D$156)</f>
        <v>1.100162825595574E-2</v>
      </c>
      <c r="F21" s="325"/>
      <c r="G21" s="76"/>
      <c r="H21" s="345"/>
      <c r="I21" s="75">
        <f>SUM(I6:I20)</f>
        <v>15823233457.569998</v>
      </c>
      <c r="J21" s="323">
        <f>(I21/$I$156)</f>
        <v>1.1174528104386208E-2</v>
      </c>
      <c r="K21" s="325"/>
      <c r="L21" s="76"/>
      <c r="M21" s="345"/>
      <c r="N21" s="327">
        <f t="shared" si="5"/>
        <v>1.8201330984053507E-2</v>
      </c>
      <c r="O21" s="327"/>
      <c r="P21" s="328">
        <f t="shared" si="4"/>
        <v>0</v>
      </c>
      <c r="Q21" s="136"/>
      <c r="R21" s="170"/>
      <c r="S21" s="180"/>
      <c r="V21" s="145"/>
      <c r="W21" s="145"/>
    </row>
    <row r="22" spans="1:23" s="138" customFormat="1" ht="5.25" customHeight="1">
      <c r="A22" s="386"/>
      <c r="B22" s="387"/>
      <c r="C22" s="387"/>
      <c r="D22" s="387"/>
      <c r="E22" s="387"/>
      <c r="F22" s="387"/>
      <c r="G22" s="387"/>
      <c r="H22" s="387"/>
      <c r="I22" s="387"/>
      <c r="J22" s="387"/>
      <c r="K22" s="387"/>
      <c r="L22" s="387"/>
      <c r="M22" s="387"/>
      <c r="N22" s="387"/>
      <c r="O22" s="387"/>
      <c r="P22" s="388"/>
      <c r="Q22" s="136"/>
      <c r="R22" s="170"/>
      <c r="S22" s="180"/>
      <c r="V22" s="145"/>
      <c r="W22" s="145"/>
    </row>
    <row r="23" spans="1:23" s="138" customFormat="1" ht="12.95" customHeight="1">
      <c r="A23" s="368" t="s">
        <v>49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70"/>
      <c r="Q23" s="136"/>
      <c r="R23" s="181"/>
      <c r="T23" s="182"/>
    </row>
    <row r="24" spans="1:23" s="138" customFormat="1" ht="12.95" customHeight="1">
      <c r="A24" s="352">
        <v>16</v>
      </c>
      <c r="B24" s="262" t="s">
        <v>6</v>
      </c>
      <c r="C24" s="357" t="s">
        <v>39</v>
      </c>
      <c r="D24" s="72">
        <v>240629821305.89999</v>
      </c>
      <c r="E24" s="323">
        <v>3.6200000000000003E-2</v>
      </c>
      <c r="F24" s="78">
        <v>100</v>
      </c>
      <c r="G24" s="78">
        <v>100</v>
      </c>
      <c r="H24" s="258">
        <v>3.6400000000000002E-2</v>
      </c>
      <c r="I24" s="72">
        <v>240046448736.98999</v>
      </c>
      <c r="J24" s="223">
        <f>(I24/$I$53)</f>
        <v>0.38536094514320784</v>
      </c>
      <c r="K24" s="78">
        <v>100</v>
      </c>
      <c r="L24" s="78">
        <v>100</v>
      </c>
      <c r="M24" s="258">
        <v>3.4599999999999999E-2</v>
      </c>
      <c r="N24" s="86">
        <f>((I24-D24)/D24)</f>
        <v>-2.4243569053246849E-3</v>
      </c>
      <c r="O24" s="86">
        <f t="shared" ref="O24:O33" si="7">((L24-G24)/G24)</f>
        <v>0</v>
      </c>
      <c r="P24" s="265">
        <f t="shared" ref="P24:P53" si="8">M24-H24</f>
        <v>-1.800000000000003E-3</v>
      </c>
      <c r="Q24" s="136"/>
      <c r="R24" s="183"/>
      <c r="S24" s="137"/>
      <c r="T24" s="137"/>
    </row>
    <row r="25" spans="1:23" s="138" customFormat="1" ht="12.95" customHeight="1">
      <c r="A25" s="352">
        <v>17</v>
      </c>
      <c r="B25" s="262" t="s">
        <v>205</v>
      </c>
      <c r="C25" s="357" t="s">
        <v>19</v>
      </c>
      <c r="D25" s="72">
        <v>176225129706.54999</v>
      </c>
      <c r="E25" s="323">
        <v>6.2600000000000003E-2</v>
      </c>
      <c r="F25" s="78">
        <v>100</v>
      </c>
      <c r="G25" s="78">
        <v>100</v>
      </c>
      <c r="H25" s="258">
        <v>6.9400000000000003E-2</v>
      </c>
      <c r="I25" s="72">
        <v>176570909435.19</v>
      </c>
      <c r="J25" s="223">
        <f t="shared" ref="J25:J52" si="9">(I25/$I$53)</f>
        <v>0.28345985913456839</v>
      </c>
      <c r="K25" s="78">
        <v>100</v>
      </c>
      <c r="L25" s="78">
        <v>100</v>
      </c>
      <c r="M25" s="258">
        <v>6.6100000000000006E-2</v>
      </c>
      <c r="N25" s="86">
        <f t="shared" ref="N25:N53" si="10">((I25-D25)/D25)</f>
        <v>1.9621476756226932E-3</v>
      </c>
      <c r="O25" s="86">
        <f t="shared" si="7"/>
        <v>0</v>
      </c>
      <c r="P25" s="265">
        <f t="shared" si="8"/>
        <v>-3.2999999999999974E-3</v>
      </c>
      <c r="Q25" s="136"/>
      <c r="R25" s="184"/>
      <c r="S25" s="146"/>
      <c r="T25" s="182"/>
      <c r="U25" s="185"/>
    </row>
    <row r="26" spans="1:23" s="138" customFormat="1" ht="12.95" customHeight="1">
      <c r="A26" s="352">
        <v>18</v>
      </c>
      <c r="B26" s="262" t="s">
        <v>46</v>
      </c>
      <c r="C26" s="357" t="s">
        <v>85</v>
      </c>
      <c r="D26" s="72">
        <v>21195825942.439999</v>
      </c>
      <c r="E26" s="323">
        <v>5.2600000000000001E-2</v>
      </c>
      <c r="F26" s="78">
        <v>1</v>
      </c>
      <c r="G26" s="78">
        <v>1</v>
      </c>
      <c r="H26" s="258">
        <v>5.3900000000000003E-2</v>
      </c>
      <c r="I26" s="72">
        <v>19163874490.310001</v>
      </c>
      <c r="J26" s="223">
        <f t="shared" si="9"/>
        <v>3.076491581128598E-2</v>
      </c>
      <c r="K26" s="78">
        <v>1</v>
      </c>
      <c r="L26" s="78">
        <v>1</v>
      </c>
      <c r="M26" s="258">
        <v>5.67E-2</v>
      </c>
      <c r="N26" s="86">
        <f t="shared" si="10"/>
        <v>-9.5865641548860792E-2</v>
      </c>
      <c r="O26" s="86">
        <f t="shared" si="7"/>
        <v>0</v>
      </c>
      <c r="P26" s="265">
        <f t="shared" si="8"/>
        <v>2.7999999999999969E-3</v>
      </c>
      <c r="Q26" s="136"/>
      <c r="R26" s="170"/>
      <c r="S26" s="139"/>
    </row>
    <row r="27" spans="1:23" s="138" customFormat="1" ht="12.95" customHeight="1">
      <c r="A27" s="352">
        <v>19</v>
      </c>
      <c r="B27" s="262" t="s">
        <v>41</v>
      </c>
      <c r="C27" s="357" t="s">
        <v>42</v>
      </c>
      <c r="D27" s="72">
        <v>934391170.37</v>
      </c>
      <c r="E27" s="323">
        <v>8.6400000000000005E-2</v>
      </c>
      <c r="F27" s="78">
        <v>100</v>
      </c>
      <c r="G27" s="78">
        <v>100</v>
      </c>
      <c r="H27" s="258">
        <v>8.6300000000000002E-2</v>
      </c>
      <c r="I27" s="72">
        <v>942093544.04999995</v>
      </c>
      <c r="J27" s="223">
        <f t="shared" si="9"/>
        <v>1.5123992063144347E-3</v>
      </c>
      <c r="K27" s="78">
        <v>100</v>
      </c>
      <c r="L27" s="78">
        <v>100</v>
      </c>
      <c r="M27" s="258">
        <v>8.5300000000000001E-2</v>
      </c>
      <c r="N27" s="86">
        <f t="shared" si="10"/>
        <v>8.2432004113972557E-3</v>
      </c>
      <c r="O27" s="86">
        <f t="shared" si="7"/>
        <v>0</v>
      </c>
      <c r="P27" s="265">
        <f t="shared" si="8"/>
        <v>-1.0000000000000009E-3</v>
      </c>
      <c r="Q27" s="136"/>
      <c r="R27" s="170"/>
      <c r="S27" s="146"/>
    </row>
    <row r="28" spans="1:23" s="138" customFormat="1" ht="12.95" customHeight="1">
      <c r="A28" s="352">
        <v>20</v>
      </c>
      <c r="B28" s="262" t="s">
        <v>8</v>
      </c>
      <c r="C28" s="357" t="s">
        <v>20</v>
      </c>
      <c r="D28" s="72">
        <v>71003146850.350006</v>
      </c>
      <c r="E28" s="323">
        <v>6.54E-2</v>
      </c>
      <c r="F28" s="78">
        <v>1</v>
      </c>
      <c r="G28" s="78">
        <v>1</v>
      </c>
      <c r="H28" s="258">
        <v>5.9400000000000001E-2</v>
      </c>
      <c r="I28" s="72">
        <v>70853581945.919998</v>
      </c>
      <c r="J28" s="223">
        <f t="shared" si="9"/>
        <v>0.11374549987772435</v>
      </c>
      <c r="K28" s="78">
        <v>1</v>
      </c>
      <c r="L28" s="78">
        <v>1</v>
      </c>
      <c r="M28" s="258">
        <v>5.5500000000000001E-2</v>
      </c>
      <c r="N28" s="86">
        <f t="shared" si="10"/>
        <v>-2.1064545877838184E-3</v>
      </c>
      <c r="O28" s="86">
        <f t="shared" si="7"/>
        <v>0</v>
      </c>
      <c r="P28" s="265">
        <f t="shared" si="8"/>
        <v>-3.9000000000000007E-3</v>
      </c>
      <c r="Q28" s="136"/>
      <c r="R28" s="181"/>
      <c r="S28" s="139"/>
    </row>
    <row r="29" spans="1:23" s="138" customFormat="1" ht="12.95" customHeight="1">
      <c r="A29" s="352">
        <v>21</v>
      </c>
      <c r="B29" s="262" t="s">
        <v>61</v>
      </c>
      <c r="C29" s="357" t="s">
        <v>62</v>
      </c>
      <c r="D29" s="72">
        <v>2077875107.8299999</v>
      </c>
      <c r="E29" s="323">
        <v>6.4500000000000002E-2</v>
      </c>
      <c r="F29" s="78">
        <v>10</v>
      </c>
      <c r="G29" s="78">
        <v>10</v>
      </c>
      <c r="H29" s="258">
        <v>6.2E-2</v>
      </c>
      <c r="I29" s="72">
        <v>2094526575.6199999</v>
      </c>
      <c r="J29" s="223">
        <f t="shared" si="9"/>
        <v>3.3624689932107796E-3</v>
      </c>
      <c r="K29" s="78">
        <v>10</v>
      </c>
      <c r="L29" s="78">
        <v>10</v>
      </c>
      <c r="M29" s="258">
        <v>6.6400000000000001E-2</v>
      </c>
      <c r="N29" s="86">
        <f t="shared" si="10"/>
        <v>8.013700018472087E-3</v>
      </c>
      <c r="O29" s="86">
        <f t="shared" si="7"/>
        <v>0</v>
      </c>
      <c r="P29" s="265">
        <f t="shared" si="8"/>
        <v>4.4000000000000011E-3</v>
      </c>
      <c r="Q29" s="136"/>
      <c r="R29" s="170"/>
      <c r="S29" s="176"/>
      <c r="T29" s="395"/>
      <c r="U29" s="395"/>
    </row>
    <row r="30" spans="1:23" s="138" customFormat="1" ht="12.95" customHeight="1">
      <c r="A30" s="352">
        <v>22</v>
      </c>
      <c r="B30" s="262" t="s">
        <v>89</v>
      </c>
      <c r="C30" s="357" t="s">
        <v>91</v>
      </c>
      <c r="D30" s="72">
        <v>34516286741.529999</v>
      </c>
      <c r="E30" s="323">
        <v>6.9800000000000001E-2</v>
      </c>
      <c r="F30" s="78">
        <v>1</v>
      </c>
      <c r="G30" s="78">
        <v>1</v>
      </c>
      <c r="H30" s="258">
        <v>6.3100000000000003E-2</v>
      </c>
      <c r="I30" s="72">
        <v>34311610964.470001</v>
      </c>
      <c r="J30" s="223">
        <f t="shared" si="9"/>
        <v>5.5082484661714191E-2</v>
      </c>
      <c r="K30" s="78">
        <v>1</v>
      </c>
      <c r="L30" s="78">
        <v>1</v>
      </c>
      <c r="M30" s="258">
        <v>6.4199999999999993E-2</v>
      </c>
      <c r="N30" s="86">
        <f t="shared" si="10"/>
        <v>-5.9298318672770687E-3</v>
      </c>
      <c r="O30" s="86">
        <f t="shared" si="7"/>
        <v>0</v>
      </c>
      <c r="P30" s="265">
        <f t="shared" si="8"/>
        <v>1.0999999999999899E-3</v>
      </c>
      <c r="Q30" s="136"/>
      <c r="R30" s="170"/>
      <c r="S30" s="139"/>
      <c r="T30" s="393"/>
      <c r="U30" s="393"/>
    </row>
    <row r="31" spans="1:23" s="138" customFormat="1" ht="12.95" customHeight="1">
      <c r="A31" s="352">
        <v>23</v>
      </c>
      <c r="B31" s="262" t="s">
        <v>96</v>
      </c>
      <c r="C31" s="357" t="s">
        <v>95</v>
      </c>
      <c r="D31" s="72">
        <v>2296974377.3699999</v>
      </c>
      <c r="E31" s="323">
        <v>4.2599999999999999E-2</v>
      </c>
      <c r="F31" s="78">
        <v>100</v>
      </c>
      <c r="G31" s="78">
        <v>100</v>
      </c>
      <c r="H31" s="258">
        <v>5.16E-2</v>
      </c>
      <c r="I31" s="72">
        <v>2298554137.087523</v>
      </c>
      <c r="J31" s="223">
        <f t="shared" si="9"/>
        <v>3.6900066607583396E-3</v>
      </c>
      <c r="K31" s="78">
        <v>100</v>
      </c>
      <c r="L31" s="78">
        <v>100</v>
      </c>
      <c r="M31" s="258">
        <v>5.3100000000000001E-2</v>
      </c>
      <c r="N31" s="86">
        <f t="shared" si="10"/>
        <v>6.8775678696594714E-4</v>
      </c>
      <c r="O31" s="86">
        <f t="shared" si="7"/>
        <v>0</v>
      </c>
      <c r="P31" s="265">
        <f t="shared" si="8"/>
        <v>1.5000000000000013E-3</v>
      </c>
      <c r="Q31" s="136"/>
      <c r="R31" s="170"/>
      <c r="S31" s="139"/>
      <c r="T31" s="394"/>
      <c r="U31" s="394"/>
    </row>
    <row r="32" spans="1:23" s="138" customFormat="1" ht="12.95" customHeight="1">
      <c r="A32" s="352">
        <v>24</v>
      </c>
      <c r="B32" s="262" t="s">
        <v>97</v>
      </c>
      <c r="C32" s="357" t="s">
        <v>98</v>
      </c>
      <c r="D32" s="72">
        <v>5191983326.7200003</v>
      </c>
      <c r="E32" s="323">
        <v>7.0599999999999996E-2</v>
      </c>
      <c r="F32" s="78">
        <v>100</v>
      </c>
      <c r="G32" s="78">
        <v>100</v>
      </c>
      <c r="H32" s="258">
        <v>6.0900000000000003E-2</v>
      </c>
      <c r="I32" s="72">
        <v>5177443422.8500004</v>
      </c>
      <c r="J32" s="223">
        <f t="shared" si="9"/>
        <v>8.3116601030870114E-3</v>
      </c>
      <c r="K32" s="78">
        <v>100</v>
      </c>
      <c r="L32" s="78">
        <v>100</v>
      </c>
      <c r="M32" s="258">
        <v>6.2399999999999997E-2</v>
      </c>
      <c r="N32" s="86">
        <f t="shared" si="10"/>
        <v>-2.8004527277989875E-3</v>
      </c>
      <c r="O32" s="86">
        <f t="shared" si="7"/>
        <v>0</v>
      </c>
      <c r="P32" s="265">
        <f t="shared" si="8"/>
        <v>1.4999999999999944E-3</v>
      </c>
      <c r="Q32" s="136"/>
      <c r="R32" s="170"/>
      <c r="S32" s="139"/>
    </row>
    <row r="33" spans="1:21" s="138" customFormat="1" ht="12.95" customHeight="1">
      <c r="A33" s="352">
        <v>25</v>
      </c>
      <c r="B33" s="262" t="s">
        <v>99</v>
      </c>
      <c r="C33" s="357" t="s">
        <v>104</v>
      </c>
      <c r="D33" s="72">
        <v>763058720.27999997</v>
      </c>
      <c r="E33" s="323">
        <v>6.6600000000000006E-2</v>
      </c>
      <c r="F33" s="78">
        <v>10</v>
      </c>
      <c r="G33" s="78">
        <v>10</v>
      </c>
      <c r="H33" s="258">
        <v>6.5600000000000006E-2</v>
      </c>
      <c r="I33" s="72">
        <v>697529479.42999995</v>
      </c>
      <c r="J33" s="223">
        <f t="shared" si="9"/>
        <v>1.1197858617475714E-3</v>
      </c>
      <c r="K33" s="78">
        <v>10</v>
      </c>
      <c r="L33" s="78">
        <v>10</v>
      </c>
      <c r="M33" s="258">
        <v>7.0900000000000005E-2</v>
      </c>
      <c r="N33" s="86">
        <f t="shared" si="10"/>
        <v>-8.5877061762631379E-2</v>
      </c>
      <c r="O33" s="86">
        <f t="shared" si="7"/>
        <v>0</v>
      </c>
      <c r="P33" s="265">
        <f t="shared" si="8"/>
        <v>5.2999999999999992E-3</v>
      </c>
      <c r="Q33" s="136"/>
      <c r="R33" s="174"/>
      <c r="S33" s="186"/>
    </row>
    <row r="34" spans="1:21" s="138" customFormat="1" ht="12.95" customHeight="1">
      <c r="A34" s="352">
        <v>26</v>
      </c>
      <c r="B34" s="262" t="s">
        <v>13</v>
      </c>
      <c r="C34" s="357" t="s">
        <v>106</v>
      </c>
      <c r="D34" s="72">
        <v>2199442802.2399998</v>
      </c>
      <c r="E34" s="323">
        <v>5.3699999999999998E-2</v>
      </c>
      <c r="F34" s="78">
        <v>100</v>
      </c>
      <c r="G34" s="78">
        <v>100</v>
      </c>
      <c r="H34" s="258">
        <v>5.0799999999999998E-2</v>
      </c>
      <c r="I34" s="72">
        <v>2195198622.5100002</v>
      </c>
      <c r="J34" s="223">
        <f t="shared" si="9"/>
        <v>3.5240838612629966E-3</v>
      </c>
      <c r="K34" s="78">
        <v>100</v>
      </c>
      <c r="L34" s="78">
        <v>100</v>
      </c>
      <c r="M34" s="258">
        <v>5.3199999999999997E-2</v>
      </c>
      <c r="N34" s="86">
        <f t="shared" si="10"/>
        <v>-1.9296613331690651E-3</v>
      </c>
      <c r="O34" s="86">
        <f t="shared" ref="O34:O39" si="11">((L34-G34)/G34)</f>
        <v>0</v>
      </c>
      <c r="P34" s="265">
        <f t="shared" si="8"/>
        <v>2.3999999999999994E-3</v>
      </c>
      <c r="Q34" s="136"/>
      <c r="R34" s="187"/>
      <c r="S34" s="139"/>
      <c r="T34" s="395"/>
      <c r="U34" s="395"/>
    </row>
    <row r="35" spans="1:21" s="138" customFormat="1" ht="12.95" customHeight="1">
      <c r="A35" s="352">
        <v>27</v>
      </c>
      <c r="B35" s="262" t="s">
        <v>53</v>
      </c>
      <c r="C35" s="357" t="s">
        <v>107</v>
      </c>
      <c r="D35" s="72">
        <v>17236374450.889999</v>
      </c>
      <c r="E35" s="323">
        <v>4.7199999999999999E-2</v>
      </c>
      <c r="F35" s="78">
        <v>100</v>
      </c>
      <c r="G35" s="78">
        <v>100</v>
      </c>
      <c r="H35" s="258">
        <v>4.4699999999999997E-2</v>
      </c>
      <c r="I35" s="72">
        <v>18124633977.650002</v>
      </c>
      <c r="J35" s="223">
        <f t="shared" si="9"/>
        <v>2.9096560756266758E-2</v>
      </c>
      <c r="K35" s="78">
        <v>100</v>
      </c>
      <c r="L35" s="78">
        <v>100</v>
      </c>
      <c r="M35" s="258">
        <v>4.6699999999999998E-2</v>
      </c>
      <c r="N35" s="86">
        <f t="shared" si="10"/>
        <v>5.1534011940320597E-2</v>
      </c>
      <c r="O35" s="86">
        <f t="shared" si="11"/>
        <v>0</v>
      </c>
      <c r="P35" s="265">
        <f t="shared" si="8"/>
        <v>2.0000000000000018E-3</v>
      </c>
      <c r="Q35" s="136"/>
      <c r="R35" s="170"/>
      <c r="S35" s="148"/>
    </row>
    <row r="36" spans="1:21" s="138" customFormat="1" ht="12.95" customHeight="1">
      <c r="A36" s="352">
        <v>28</v>
      </c>
      <c r="B36" s="262" t="s">
        <v>108</v>
      </c>
      <c r="C36" s="357" t="s">
        <v>110</v>
      </c>
      <c r="D36" s="72">
        <v>11288147388.98</v>
      </c>
      <c r="E36" s="323">
        <v>4.5100000000000001E-2</v>
      </c>
      <c r="F36" s="74">
        <v>100</v>
      </c>
      <c r="G36" s="74">
        <v>100</v>
      </c>
      <c r="H36" s="258">
        <v>5.7599999999999998E-2</v>
      </c>
      <c r="I36" s="72">
        <v>11756506039.26</v>
      </c>
      <c r="J36" s="223">
        <f t="shared" si="9"/>
        <v>1.8873423467451352E-2</v>
      </c>
      <c r="K36" s="74">
        <v>100</v>
      </c>
      <c r="L36" s="74">
        <v>100</v>
      </c>
      <c r="M36" s="258">
        <v>4.9099999999999998E-2</v>
      </c>
      <c r="N36" s="86">
        <f t="shared" si="10"/>
        <v>4.1491188424526919E-2</v>
      </c>
      <c r="O36" s="86">
        <f t="shared" si="11"/>
        <v>0</v>
      </c>
      <c r="P36" s="265">
        <f t="shared" si="8"/>
        <v>-8.5000000000000006E-3</v>
      </c>
      <c r="Q36" s="136"/>
      <c r="R36" s="170"/>
      <c r="S36" s="149"/>
    </row>
    <row r="37" spans="1:21" s="138" customFormat="1" ht="12.95" customHeight="1">
      <c r="A37" s="352">
        <v>29</v>
      </c>
      <c r="B37" s="262" t="s">
        <v>108</v>
      </c>
      <c r="C37" s="357" t="s">
        <v>109</v>
      </c>
      <c r="D37" s="72">
        <v>412702939.98000002</v>
      </c>
      <c r="E37" s="323">
        <v>5.2900000000000003E-2</v>
      </c>
      <c r="F37" s="74">
        <v>1000000</v>
      </c>
      <c r="G37" s="74">
        <v>1000000</v>
      </c>
      <c r="H37" s="258">
        <v>7.0099999999999996E-2</v>
      </c>
      <c r="I37" s="72">
        <v>409557116</v>
      </c>
      <c r="J37" s="223">
        <f t="shared" si="9"/>
        <v>6.5748657454546208E-4</v>
      </c>
      <c r="K37" s="74">
        <v>1000000</v>
      </c>
      <c r="L37" s="74">
        <v>1000000</v>
      </c>
      <c r="M37" s="258">
        <v>6.0199999999999997E-2</v>
      </c>
      <c r="N37" s="86">
        <f t="shared" si="10"/>
        <v>-7.6224898716555512E-3</v>
      </c>
      <c r="O37" s="86">
        <f t="shared" si="11"/>
        <v>0</v>
      </c>
      <c r="P37" s="265">
        <f t="shared" si="8"/>
        <v>-9.8999999999999991E-3</v>
      </c>
      <c r="Q37" s="136"/>
      <c r="R37" s="170"/>
      <c r="S37" s="148"/>
    </row>
    <row r="38" spans="1:21" s="138" customFormat="1" ht="12.95" customHeight="1">
      <c r="A38" s="352">
        <v>30</v>
      </c>
      <c r="B38" s="262" t="s">
        <v>118</v>
      </c>
      <c r="C38" s="357" t="s">
        <v>119</v>
      </c>
      <c r="D38" s="72">
        <v>5193565483.1300001</v>
      </c>
      <c r="E38" s="323">
        <v>6.3E-2</v>
      </c>
      <c r="F38" s="78">
        <v>1</v>
      </c>
      <c r="G38" s="78">
        <v>1</v>
      </c>
      <c r="H38" s="258">
        <v>6.08E-2</v>
      </c>
      <c r="I38" s="72">
        <v>5419467363.4099998</v>
      </c>
      <c r="J38" s="223">
        <f t="shared" si="9"/>
        <v>8.7001956343236084E-3</v>
      </c>
      <c r="K38" s="78">
        <v>1</v>
      </c>
      <c r="L38" s="78">
        <v>1</v>
      </c>
      <c r="M38" s="258">
        <v>5.8500000000000003E-2</v>
      </c>
      <c r="N38" s="86">
        <f t="shared" si="10"/>
        <v>4.3496492152411588E-2</v>
      </c>
      <c r="O38" s="86">
        <f t="shared" si="11"/>
        <v>0</v>
      </c>
      <c r="P38" s="265">
        <f t="shared" si="8"/>
        <v>-2.2999999999999965E-3</v>
      </c>
      <c r="Q38" s="136"/>
      <c r="R38" s="170"/>
      <c r="S38" s="148"/>
      <c r="T38" s="150"/>
    </row>
    <row r="39" spans="1:21" s="138" customFormat="1" ht="12.95" customHeight="1">
      <c r="A39" s="352">
        <v>31</v>
      </c>
      <c r="B39" s="262" t="s">
        <v>16</v>
      </c>
      <c r="C39" s="357" t="s">
        <v>124</v>
      </c>
      <c r="D39" s="72">
        <v>15433838229.42</v>
      </c>
      <c r="E39" s="323">
        <v>5.9200000000000003E-2</v>
      </c>
      <c r="F39" s="78">
        <v>1</v>
      </c>
      <c r="G39" s="78">
        <v>1</v>
      </c>
      <c r="H39" s="258">
        <v>5.6300000000000003E-2</v>
      </c>
      <c r="I39" s="72">
        <v>16361222549.23</v>
      </c>
      <c r="J39" s="223">
        <f t="shared" si="9"/>
        <v>2.6265650745692832E-2</v>
      </c>
      <c r="K39" s="78">
        <v>1</v>
      </c>
      <c r="L39" s="78">
        <v>1</v>
      </c>
      <c r="M39" s="258">
        <v>6.13E-2</v>
      </c>
      <c r="N39" s="86">
        <f t="shared" si="10"/>
        <v>6.0087730998904632E-2</v>
      </c>
      <c r="O39" s="86">
        <f t="shared" si="11"/>
        <v>0</v>
      </c>
      <c r="P39" s="265">
        <f t="shared" si="8"/>
        <v>4.9999999999999975E-3</v>
      </c>
      <c r="Q39" s="136"/>
      <c r="R39" s="181"/>
      <c r="S39" s="396"/>
      <c r="T39" s="214"/>
    </row>
    <row r="40" spans="1:21" s="138" customFormat="1" ht="12.95" customHeight="1">
      <c r="A40" s="352">
        <v>32</v>
      </c>
      <c r="B40" s="262" t="s">
        <v>65</v>
      </c>
      <c r="C40" s="357" t="s">
        <v>127</v>
      </c>
      <c r="D40" s="72">
        <v>583676611.71000004</v>
      </c>
      <c r="E40" s="323">
        <v>7.9600000000000004E-2</v>
      </c>
      <c r="F40" s="78">
        <v>100</v>
      </c>
      <c r="G40" s="78">
        <v>100</v>
      </c>
      <c r="H40" s="258">
        <v>8.0600000000000005E-2</v>
      </c>
      <c r="I40" s="72">
        <v>584141470.40999997</v>
      </c>
      <c r="J40" s="223">
        <f t="shared" si="9"/>
        <v>9.3775729788521194E-4</v>
      </c>
      <c r="K40" s="78">
        <v>100</v>
      </c>
      <c r="L40" s="78">
        <v>100</v>
      </c>
      <c r="M40" s="258">
        <v>7.8899999999999998E-2</v>
      </c>
      <c r="N40" s="135">
        <f t="shared" ref="N40:N51" si="12">((I40-D40)/D40)</f>
        <v>7.9643194651577668E-4</v>
      </c>
      <c r="O40" s="135">
        <f t="shared" ref="O40:O51" si="13">((L40-G40)/G40)</f>
        <v>0</v>
      </c>
      <c r="P40" s="265">
        <f t="shared" si="8"/>
        <v>-1.7000000000000071E-3</v>
      </c>
      <c r="Q40" s="136"/>
      <c r="R40" s="183"/>
      <c r="S40" s="396"/>
      <c r="T40" s="214"/>
    </row>
    <row r="41" spans="1:21" s="138" customFormat="1" ht="12.95" customHeight="1">
      <c r="A41" s="352">
        <v>33</v>
      </c>
      <c r="B41" s="262" t="s">
        <v>146</v>
      </c>
      <c r="C41" s="357" t="s">
        <v>134</v>
      </c>
      <c r="D41" s="72">
        <v>4547632718.9300003</v>
      </c>
      <c r="E41" s="323">
        <v>4.8399999999999999E-2</v>
      </c>
      <c r="F41" s="78">
        <v>1</v>
      </c>
      <c r="G41" s="78">
        <v>1</v>
      </c>
      <c r="H41" s="258">
        <v>4.82E-2</v>
      </c>
      <c r="I41" s="72">
        <v>4635182890.9899998</v>
      </c>
      <c r="J41" s="223">
        <f t="shared" si="9"/>
        <v>7.4411367849087674E-3</v>
      </c>
      <c r="K41" s="78">
        <v>1</v>
      </c>
      <c r="L41" s="78">
        <v>1</v>
      </c>
      <c r="M41" s="258">
        <v>4.7699999999999999E-2</v>
      </c>
      <c r="N41" s="135">
        <f t="shared" si="12"/>
        <v>1.9251812420022982E-2</v>
      </c>
      <c r="O41" s="135">
        <f t="shared" si="13"/>
        <v>0</v>
      </c>
      <c r="P41" s="265">
        <f t="shared" si="8"/>
        <v>-5.0000000000000044E-4</v>
      </c>
      <c r="Q41" s="136"/>
      <c r="R41" s="174"/>
      <c r="S41" s="148"/>
    </row>
    <row r="42" spans="1:21" s="138" customFormat="1" ht="12.95" customHeight="1">
      <c r="A42" s="352">
        <v>34</v>
      </c>
      <c r="B42" s="262" t="s">
        <v>195</v>
      </c>
      <c r="C42" s="357" t="s">
        <v>135</v>
      </c>
      <c r="D42" s="72">
        <v>644099894.69000006</v>
      </c>
      <c r="E42" s="323">
        <v>4.9799999999999997E-2</v>
      </c>
      <c r="F42" s="78">
        <v>10</v>
      </c>
      <c r="G42" s="78">
        <v>10</v>
      </c>
      <c r="H42" s="258">
        <v>4.9399999999999999E-2</v>
      </c>
      <c r="I42" s="72">
        <v>644099894.69000006</v>
      </c>
      <c r="J42" s="223">
        <f t="shared" si="9"/>
        <v>1.0340121484418818E-3</v>
      </c>
      <c r="K42" s="78">
        <v>10</v>
      </c>
      <c r="L42" s="78">
        <v>10</v>
      </c>
      <c r="M42" s="258">
        <v>4.9399999999999999E-2</v>
      </c>
      <c r="N42" s="135">
        <f t="shared" si="12"/>
        <v>0</v>
      </c>
      <c r="O42" s="86">
        <f t="shared" si="13"/>
        <v>0</v>
      </c>
      <c r="P42" s="265">
        <f t="shared" si="8"/>
        <v>0</v>
      </c>
      <c r="Q42" s="136"/>
      <c r="R42" s="170"/>
      <c r="S42" s="188"/>
      <c r="T42" s="214"/>
    </row>
    <row r="43" spans="1:21" s="138" customFormat="1" ht="12.95" customHeight="1">
      <c r="A43" s="352">
        <v>35</v>
      </c>
      <c r="B43" s="262" t="s">
        <v>43</v>
      </c>
      <c r="C43" s="357" t="s">
        <v>145</v>
      </c>
      <c r="D43" s="72">
        <v>620456897.16999996</v>
      </c>
      <c r="E43" s="323">
        <v>2.2200000000000001E-2</v>
      </c>
      <c r="F43" s="78">
        <v>1</v>
      </c>
      <c r="G43" s="78">
        <v>1</v>
      </c>
      <c r="H43" s="258">
        <v>5.7000000000000002E-2</v>
      </c>
      <c r="I43" s="72">
        <v>621959543.11000001</v>
      </c>
      <c r="J43" s="223">
        <f t="shared" si="9"/>
        <v>9.9846891564021704E-4</v>
      </c>
      <c r="K43" s="78">
        <v>1</v>
      </c>
      <c r="L43" s="78">
        <v>1</v>
      </c>
      <c r="M43" s="258">
        <v>5.62E-2</v>
      </c>
      <c r="N43" s="86">
        <f t="shared" si="12"/>
        <v>2.4218377567464529E-3</v>
      </c>
      <c r="O43" s="86">
        <f t="shared" si="13"/>
        <v>0</v>
      </c>
      <c r="P43" s="265">
        <f t="shared" si="8"/>
        <v>-8.000000000000021E-4</v>
      </c>
      <c r="Q43" s="136"/>
      <c r="R43" s="170"/>
      <c r="S43" s="188"/>
      <c r="T43" s="214"/>
    </row>
    <row r="44" spans="1:21" s="138" customFormat="1" ht="12.95" customHeight="1">
      <c r="A44" s="352">
        <v>36</v>
      </c>
      <c r="B44" s="262" t="s">
        <v>10</v>
      </c>
      <c r="C44" s="357" t="s">
        <v>183</v>
      </c>
      <c r="D44" s="72">
        <v>5712799435.7600002</v>
      </c>
      <c r="E44" s="323">
        <v>6.1269999999999998E-2</v>
      </c>
      <c r="F44" s="78">
        <v>100</v>
      </c>
      <c r="G44" s="78">
        <v>100</v>
      </c>
      <c r="H44" s="258">
        <v>6.1589999999999999E-2</v>
      </c>
      <c r="I44" s="72">
        <v>5691601563.29</v>
      </c>
      <c r="J44" s="223">
        <f t="shared" si="9"/>
        <v>9.1370689687275252E-3</v>
      </c>
      <c r="K44" s="78">
        <v>100</v>
      </c>
      <c r="L44" s="78">
        <v>100</v>
      </c>
      <c r="M44" s="258">
        <v>6.0734999999999997E-2</v>
      </c>
      <c r="N44" s="86">
        <f t="shared" si="12"/>
        <v>-3.7105928027701212E-3</v>
      </c>
      <c r="O44" s="86">
        <f t="shared" si="13"/>
        <v>0</v>
      </c>
      <c r="P44" s="265">
        <f t="shared" si="8"/>
        <v>-8.5500000000000159E-4</v>
      </c>
      <c r="Q44" s="136"/>
      <c r="R44" s="170"/>
      <c r="S44" s="148"/>
    </row>
    <row r="45" spans="1:21" s="138" customFormat="1" ht="12.95" customHeight="1">
      <c r="A45" s="352">
        <v>37</v>
      </c>
      <c r="B45" s="262" t="s">
        <v>147</v>
      </c>
      <c r="C45" s="357" t="s">
        <v>148</v>
      </c>
      <c r="D45" s="72">
        <v>299198924.02999997</v>
      </c>
      <c r="E45" s="323">
        <v>7.0000000000000007E-2</v>
      </c>
      <c r="F45" s="78">
        <v>1</v>
      </c>
      <c r="G45" s="78">
        <v>1</v>
      </c>
      <c r="H45" s="258">
        <v>6.13E-2</v>
      </c>
      <c r="I45" s="72">
        <v>296838660.75</v>
      </c>
      <c r="J45" s="223">
        <f t="shared" si="9"/>
        <v>4.7653288546250047E-4</v>
      </c>
      <c r="K45" s="78">
        <v>1</v>
      </c>
      <c r="L45" s="78">
        <v>1</v>
      </c>
      <c r="M45" s="258">
        <v>5.3699999999999998E-2</v>
      </c>
      <c r="N45" s="86">
        <f t="shared" si="12"/>
        <v>-7.8886088499546658E-3</v>
      </c>
      <c r="O45" s="86">
        <f t="shared" si="13"/>
        <v>0</v>
      </c>
      <c r="P45" s="265">
        <f t="shared" si="8"/>
        <v>-7.6000000000000026E-3</v>
      </c>
      <c r="Q45" s="136"/>
      <c r="R45" s="170"/>
      <c r="S45" s="148"/>
    </row>
    <row r="46" spans="1:21" s="138" customFormat="1" ht="12.95" customHeight="1">
      <c r="A46" s="352">
        <v>38</v>
      </c>
      <c r="B46" s="262" t="s">
        <v>149</v>
      </c>
      <c r="C46" s="357" t="s">
        <v>151</v>
      </c>
      <c r="D46" s="72">
        <v>344475470.80000001</v>
      </c>
      <c r="E46" s="323">
        <v>2.0000000000000001E-4</v>
      </c>
      <c r="F46" s="78">
        <v>100</v>
      </c>
      <c r="G46" s="78">
        <v>100</v>
      </c>
      <c r="H46" s="258">
        <v>2.0000000000000001E-4</v>
      </c>
      <c r="I46" s="72">
        <v>346214057.22000003</v>
      </c>
      <c r="J46" s="223">
        <f t="shared" si="9"/>
        <v>5.5579816745526757E-4</v>
      </c>
      <c r="K46" s="78">
        <v>100</v>
      </c>
      <c r="L46" s="78">
        <v>100</v>
      </c>
      <c r="M46" s="258">
        <v>2.0000000000000001E-4</v>
      </c>
      <c r="N46" s="86">
        <f t="shared" si="12"/>
        <v>5.0470543402186896E-3</v>
      </c>
      <c r="O46" s="86">
        <f t="shared" si="13"/>
        <v>0</v>
      </c>
      <c r="P46" s="265">
        <f t="shared" si="8"/>
        <v>0</v>
      </c>
      <c r="Q46" s="136"/>
      <c r="R46" s="181"/>
      <c r="S46" s="148"/>
    </row>
    <row r="47" spans="1:21" s="138" customFormat="1" ht="12.95" customHeight="1">
      <c r="A47" s="352">
        <v>39</v>
      </c>
      <c r="B47" s="262" t="s">
        <v>163</v>
      </c>
      <c r="C47" s="357" t="s">
        <v>164</v>
      </c>
      <c r="D47" s="72">
        <v>110777990.33</v>
      </c>
      <c r="E47" s="323">
        <v>5.3145060299999998E-2</v>
      </c>
      <c r="F47" s="78">
        <v>1</v>
      </c>
      <c r="G47" s="78">
        <v>1</v>
      </c>
      <c r="H47" s="258">
        <v>8.0635040000000005E-2</v>
      </c>
      <c r="I47" s="72">
        <v>111186799.91</v>
      </c>
      <c r="J47" s="223">
        <f t="shared" si="9"/>
        <v>1.7849483100544538E-4</v>
      </c>
      <c r="K47" s="78">
        <v>1</v>
      </c>
      <c r="L47" s="78">
        <v>1</v>
      </c>
      <c r="M47" s="258">
        <v>8.1502080000000005E-2</v>
      </c>
      <c r="N47" s="86">
        <f t="shared" si="12"/>
        <v>3.6903502111040529E-3</v>
      </c>
      <c r="O47" s="86">
        <f t="shared" si="13"/>
        <v>0</v>
      </c>
      <c r="P47" s="265">
        <f t="shared" si="8"/>
        <v>8.6703999999999948E-4</v>
      </c>
      <c r="Q47" s="136"/>
      <c r="R47" s="181"/>
      <c r="S47" s="148"/>
    </row>
    <row r="48" spans="1:21" s="138" customFormat="1" ht="12.95" customHeight="1">
      <c r="A48" s="352">
        <v>40</v>
      </c>
      <c r="B48" s="262" t="s">
        <v>117</v>
      </c>
      <c r="C48" s="357" t="s">
        <v>173</v>
      </c>
      <c r="D48" s="72">
        <v>1432911486.04</v>
      </c>
      <c r="E48" s="323">
        <v>6.4199999999999993E-2</v>
      </c>
      <c r="F48" s="78">
        <v>1</v>
      </c>
      <c r="G48" s="78">
        <v>1</v>
      </c>
      <c r="H48" s="258">
        <v>6.6699999999999995E-2</v>
      </c>
      <c r="I48" s="72">
        <v>1391325974.6500001</v>
      </c>
      <c r="J48" s="223">
        <f t="shared" si="9"/>
        <v>2.23357894030281E-3</v>
      </c>
      <c r="K48" s="78">
        <v>1</v>
      </c>
      <c r="L48" s="78">
        <v>1</v>
      </c>
      <c r="M48" s="258">
        <v>6.88E-2</v>
      </c>
      <c r="N48" s="86">
        <f t="shared" si="12"/>
        <v>-2.9021688914592874E-2</v>
      </c>
      <c r="O48" s="86">
        <f t="shared" si="13"/>
        <v>0</v>
      </c>
      <c r="P48" s="265">
        <f t="shared" si="8"/>
        <v>2.1000000000000046E-3</v>
      </c>
      <c r="Q48" s="136"/>
      <c r="R48" s="170"/>
      <c r="S48" s="148"/>
    </row>
    <row r="49" spans="1:21" s="138" customFormat="1" ht="12.95" customHeight="1">
      <c r="A49" s="352">
        <v>41</v>
      </c>
      <c r="B49" s="262" t="s">
        <v>175</v>
      </c>
      <c r="C49" s="357" t="s">
        <v>178</v>
      </c>
      <c r="D49" s="72">
        <v>150149949.00999999</v>
      </c>
      <c r="E49" s="323">
        <v>2.9985000000000001E-2</v>
      </c>
      <c r="F49" s="78">
        <v>1</v>
      </c>
      <c r="G49" s="78">
        <v>1</v>
      </c>
      <c r="H49" s="258">
        <v>3.0470000000000001E-2</v>
      </c>
      <c r="I49" s="72">
        <v>150149949</v>
      </c>
      <c r="J49" s="223">
        <f t="shared" si="9"/>
        <v>2.4104470848990408E-4</v>
      </c>
      <c r="K49" s="78">
        <v>1</v>
      </c>
      <c r="L49" s="78">
        <v>1</v>
      </c>
      <c r="M49" s="258">
        <v>3.0478000000000002E-2</v>
      </c>
      <c r="N49" s="86">
        <f t="shared" si="12"/>
        <v>-6.6600025702245401E-11</v>
      </c>
      <c r="O49" s="86">
        <f t="shared" si="13"/>
        <v>0</v>
      </c>
      <c r="P49" s="265">
        <f t="shared" si="8"/>
        <v>8.0000000000010618E-6</v>
      </c>
      <c r="Q49" s="136"/>
      <c r="R49" s="170"/>
      <c r="S49" s="148"/>
    </row>
    <row r="50" spans="1:21" s="138" customFormat="1" ht="12.95" customHeight="1">
      <c r="A50" s="352">
        <v>42</v>
      </c>
      <c r="B50" s="262" t="s">
        <v>188</v>
      </c>
      <c r="C50" s="357" t="s">
        <v>189</v>
      </c>
      <c r="D50" s="72">
        <v>853536900.14999998</v>
      </c>
      <c r="E50" s="323">
        <v>9.0300000000000005E-2</v>
      </c>
      <c r="F50" s="78">
        <v>1</v>
      </c>
      <c r="G50" s="78">
        <v>1</v>
      </c>
      <c r="H50" s="258">
        <v>8.5300000000000001E-2</v>
      </c>
      <c r="I50" s="72">
        <v>889202554.53999996</v>
      </c>
      <c r="J50" s="223">
        <f t="shared" si="9"/>
        <v>1.4274901321982621E-3</v>
      </c>
      <c r="K50" s="78">
        <v>1</v>
      </c>
      <c r="L50" s="78">
        <v>1</v>
      </c>
      <c r="M50" s="258">
        <v>7.9000000000000001E-2</v>
      </c>
      <c r="N50" s="86">
        <f t="shared" si="12"/>
        <v>4.1785720551427978E-2</v>
      </c>
      <c r="O50" s="86">
        <f t="shared" si="13"/>
        <v>0</v>
      </c>
      <c r="P50" s="265">
        <f t="shared" si="8"/>
        <v>-6.3E-3</v>
      </c>
      <c r="Q50" s="136"/>
      <c r="R50" s="111"/>
      <c r="S50" s="148"/>
    </row>
    <row r="51" spans="1:21" s="138" customFormat="1" ht="12.95" customHeight="1">
      <c r="A51" s="352">
        <v>43</v>
      </c>
      <c r="B51" s="262" t="s">
        <v>198</v>
      </c>
      <c r="C51" s="357" t="s">
        <v>199</v>
      </c>
      <c r="D51" s="72">
        <v>6771772.0800000001</v>
      </c>
      <c r="E51" s="323">
        <v>3.7000000000000002E-3</v>
      </c>
      <c r="F51" s="78">
        <v>100</v>
      </c>
      <c r="G51" s="78">
        <v>100</v>
      </c>
      <c r="H51" s="258">
        <v>3.7000000000000002E-3</v>
      </c>
      <c r="I51" s="72">
        <v>6772243.21</v>
      </c>
      <c r="J51" s="223">
        <f t="shared" si="9"/>
        <v>1.087188774454517E-5</v>
      </c>
      <c r="K51" s="78">
        <v>100</v>
      </c>
      <c r="L51" s="78">
        <v>100</v>
      </c>
      <c r="M51" s="258">
        <v>3.7000000000000002E-3</v>
      </c>
      <c r="N51" s="86">
        <f t="shared" si="12"/>
        <v>6.9572630979613276E-5</v>
      </c>
      <c r="O51" s="86">
        <f t="shared" si="13"/>
        <v>0</v>
      </c>
      <c r="P51" s="265">
        <f t="shared" si="8"/>
        <v>0</v>
      </c>
      <c r="Q51" s="136"/>
      <c r="S51" s="148"/>
    </row>
    <row r="52" spans="1:21" s="138" customFormat="1" ht="12.95" customHeight="1">
      <c r="A52" s="352">
        <v>44</v>
      </c>
      <c r="B52" s="262" t="s">
        <v>192</v>
      </c>
      <c r="C52" s="357" t="s">
        <v>208</v>
      </c>
      <c r="D52" s="72">
        <v>1079155982.8900001</v>
      </c>
      <c r="E52" s="323">
        <v>7.8700000000000006E-2</v>
      </c>
      <c r="F52" s="78">
        <v>100</v>
      </c>
      <c r="G52" s="78">
        <v>100</v>
      </c>
      <c r="H52" s="258">
        <v>8.4199999999999997E-2</v>
      </c>
      <c r="I52" s="72">
        <v>1121441882.46</v>
      </c>
      <c r="J52" s="223">
        <f t="shared" si="9"/>
        <v>1.800317838575756E-3</v>
      </c>
      <c r="K52" s="78">
        <v>100</v>
      </c>
      <c r="L52" s="78">
        <v>100</v>
      </c>
      <c r="M52" s="258">
        <v>8.2299999999999998E-2</v>
      </c>
      <c r="N52" s="86">
        <f>((I52-D52)/D52)</f>
        <v>3.9184233086265709E-2</v>
      </c>
      <c r="O52" s="86">
        <f>((L52-G52)/G52)</f>
        <v>0</v>
      </c>
      <c r="P52" s="265">
        <f t="shared" si="8"/>
        <v>-1.8999999999999989E-3</v>
      </c>
      <c r="Q52" s="136"/>
      <c r="R52" s="189"/>
      <c r="S52" s="148"/>
    </row>
    <row r="53" spans="1:21" s="138" customFormat="1" ht="12.95" customHeight="1">
      <c r="A53" s="247"/>
      <c r="B53" s="133"/>
      <c r="C53" s="303" t="s">
        <v>47</v>
      </c>
      <c r="D53" s="84">
        <f>SUM(D24:D52)</f>
        <v>622984208577.57007</v>
      </c>
      <c r="E53" s="323">
        <f>(D53/$D$156)</f>
        <v>0.44103436338717944</v>
      </c>
      <c r="F53" s="325"/>
      <c r="G53" s="79"/>
      <c r="H53" s="339"/>
      <c r="I53" s="84">
        <f>SUM(I24:I52)</f>
        <v>622913275884.20752</v>
      </c>
      <c r="J53" s="323">
        <f>(I53/$I$156)</f>
        <v>0.43990767921288904</v>
      </c>
      <c r="K53" s="325"/>
      <c r="L53" s="79"/>
      <c r="M53" s="343"/>
      <c r="N53" s="327">
        <f t="shared" si="10"/>
        <v>-1.1385953670399775E-4</v>
      </c>
      <c r="O53" s="327"/>
      <c r="P53" s="328">
        <f t="shared" si="8"/>
        <v>0</v>
      </c>
      <c r="Q53" s="136"/>
    </row>
    <row r="54" spans="1:21" s="138" customFormat="1" ht="4.5" customHeight="1">
      <c r="A54" s="386"/>
      <c r="B54" s="387"/>
      <c r="C54" s="387"/>
      <c r="D54" s="387"/>
      <c r="E54" s="387"/>
      <c r="F54" s="387"/>
      <c r="G54" s="387"/>
      <c r="H54" s="387"/>
      <c r="I54" s="387"/>
      <c r="J54" s="387"/>
      <c r="K54" s="387"/>
      <c r="L54" s="387"/>
      <c r="M54" s="387"/>
      <c r="N54" s="387"/>
      <c r="O54" s="387"/>
      <c r="P54" s="388"/>
      <c r="Q54" s="136"/>
    </row>
    <row r="55" spans="1:21" s="138" customFormat="1" ht="12.95" customHeight="1">
      <c r="A55" s="368" t="s">
        <v>215</v>
      </c>
      <c r="B55" s="369"/>
      <c r="C55" s="369"/>
      <c r="D55" s="369"/>
      <c r="E55" s="369"/>
      <c r="F55" s="369"/>
      <c r="G55" s="369"/>
      <c r="H55" s="369"/>
      <c r="I55" s="369"/>
      <c r="J55" s="369"/>
      <c r="K55" s="369"/>
      <c r="L55" s="369"/>
      <c r="M55" s="369"/>
      <c r="N55" s="369"/>
      <c r="O55" s="369"/>
      <c r="P55" s="370"/>
      <c r="Q55" s="136"/>
      <c r="T55" s="150"/>
      <c r="U55" s="151"/>
    </row>
    <row r="56" spans="1:21" s="138" customFormat="1" ht="12.95" customHeight="1">
      <c r="A56" s="352">
        <v>45</v>
      </c>
      <c r="B56" s="262" t="s">
        <v>6</v>
      </c>
      <c r="C56" s="357" t="s">
        <v>21</v>
      </c>
      <c r="D56" s="80">
        <v>69266243217.389999</v>
      </c>
      <c r="E56" s="223">
        <f>(D56/$D$84)</f>
        <v>0.1680332569661496</v>
      </c>
      <c r="F56" s="81">
        <v>237.75</v>
      </c>
      <c r="G56" s="81">
        <v>237.75</v>
      </c>
      <c r="H56" s="258">
        <v>9.1000000000000004E-3</v>
      </c>
      <c r="I56" s="80">
        <v>68892674672.720001</v>
      </c>
      <c r="J56" s="223">
        <f>(I56/$I$84)</f>
        <v>0.16646044369664964</v>
      </c>
      <c r="K56" s="81">
        <v>237.94</v>
      </c>
      <c r="L56" s="81">
        <v>237.94</v>
      </c>
      <c r="M56" s="258">
        <v>9.9000000000000008E-3</v>
      </c>
      <c r="N56" s="86">
        <f>((I56-D56)/D56)</f>
        <v>-5.3932265894306502E-3</v>
      </c>
      <c r="O56" s="86">
        <f>((L56-G56)/G56)</f>
        <v>7.9915878023132584E-4</v>
      </c>
      <c r="P56" s="265">
        <f t="shared" ref="P56:P84" si="14">M56-H56</f>
        <v>8.0000000000000036E-4</v>
      </c>
      <c r="Q56" s="136"/>
      <c r="R56" s="170"/>
    </row>
    <row r="57" spans="1:21" s="138" customFormat="1" ht="12.95" customHeight="1">
      <c r="A57" s="352">
        <v>46</v>
      </c>
      <c r="B57" s="262" t="s">
        <v>65</v>
      </c>
      <c r="C57" s="357" t="s">
        <v>22</v>
      </c>
      <c r="D57" s="80">
        <v>1391839061.48</v>
      </c>
      <c r="E57" s="223">
        <f t="shared" ref="E57:E83" si="15">(D57/$D$84)</f>
        <v>3.3764679562479365E-3</v>
      </c>
      <c r="F57" s="81">
        <v>320.22280000000001</v>
      </c>
      <c r="G57" s="81">
        <v>320.22280000000001</v>
      </c>
      <c r="H57" s="258">
        <v>0.10100000000000001</v>
      </c>
      <c r="I57" s="80">
        <v>1386953984.1800001</v>
      </c>
      <c r="J57" s="223">
        <f t="shared" ref="J57:J62" si="16">(I57/$I$84)</f>
        <v>3.3511977389500229E-3</v>
      </c>
      <c r="K57" s="81">
        <v>319.07600000000002</v>
      </c>
      <c r="L57" s="81">
        <v>319.07600000000002</v>
      </c>
      <c r="M57" s="258">
        <v>0.1</v>
      </c>
      <c r="N57" s="135">
        <f>((I57-D57)/D57)</f>
        <v>-3.5098004037948521E-3</v>
      </c>
      <c r="O57" s="135">
        <f>((L57-G57)/G57)</f>
        <v>-3.5812565501269263E-3</v>
      </c>
      <c r="P57" s="265">
        <f t="shared" si="14"/>
        <v>-1.0000000000000009E-3</v>
      </c>
      <c r="Q57" s="136"/>
      <c r="R57" s="170"/>
      <c r="S57" s="152"/>
    </row>
    <row r="58" spans="1:21" s="138" customFormat="1" ht="12.95" customHeight="1">
      <c r="A58" s="352">
        <v>47</v>
      </c>
      <c r="B58" s="262" t="s">
        <v>205</v>
      </c>
      <c r="C58" s="357" t="s">
        <v>213</v>
      </c>
      <c r="D58" s="80">
        <v>52441471022.360001</v>
      </c>
      <c r="E58" s="223">
        <f t="shared" si="15"/>
        <v>0.12721797468251872</v>
      </c>
      <c r="F58" s="355">
        <v>1435.7</v>
      </c>
      <c r="G58" s="80">
        <v>1435.7</v>
      </c>
      <c r="H58" s="258">
        <v>0.1017</v>
      </c>
      <c r="I58" s="80">
        <v>53677160047.760002</v>
      </c>
      <c r="J58" s="223">
        <f t="shared" si="16"/>
        <v>0.12969628368143934</v>
      </c>
      <c r="K58" s="355">
        <v>1438.05</v>
      </c>
      <c r="L58" s="80">
        <v>1438.05</v>
      </c>
      <c r="M58" s="258">
        <v>0.1011</v>
      </c>
      <c r="N58" s="86">
        <f>((I58-D58)/D58)</f>
        <v>2.356320296341665E-2</v>
      </c>
      <c r="O58" s="86">
        <f>((L58-G58)/G58)</f>
        <v>1.6368322072855812E-3</v>
      </c>
      <c r="P58" s="265">
        <f t="shared" si="14"/>
        <v>-6.0000000000000331E-4</v>
      </c>
      <c r="Q58" s="136"/>
      <c r="R58" s="170"/>
      <c r="S58" s="153"/>
      <c r="T58" s="146"/>
    </row>
    <row r="59" spans="1:21" s="154" customFormat="1" ht="12.95" customHeight="1">
      <c r="A59" s="352">
        <v>48</v>
      </c>
      <c r="B59" s="262" t="s">
        <v>188</v>
      </c>
      <c r="C59" s="357" t="s">
        <v>190</v>
      </c>
      <c r="D59" s="80">
        <v>633822954.55999994</v>
      </c>
      <c r="E59" s="223">
        <f t="shared" si="15"/>
        <v>1.5375936451521867E-3</v>
      </c>
      <c r="F59" s="80">
        <v>1.0286999999999999</v>
      </c>
      <c r="G59" s="80">
        <v>1.0286999999999999</v>
      </c>
      <c r="H59" s="258">
        <v>0.1729</v>
      </c>
      <c r="I59" s="80">
        <v>635119671.44000006</v>
      </c>
      <c r="J59" s="223">
        <f t="shared" si="16"/>
        <v>1.5345942483814825E-3</v>
      </c>
      <c r="K59" s="80">
        <v>1.0306999999999999</v>
      </c>
      <c r="L59" s="80">
        <v>1.0306999999999999</v>
      </c>
      <c r="M59" s="258">
        <v>0.10137621686177871</v>
      </c>
      <c r="N59" s="86">
        <f>(I59/D59)/D59</f>
        <v>1.5809554685032861E-9</v>
      </c>
      <c r="O59" s="86">
        <f>(L59-G59)/G59</f>
        <v>1.944201419267038E-3</v>
      </c>
      <c r="P59" s="265">
        <f t="shared" si="14"/>
        <v>-7.1523783138221289E-2</v>
      </c>
      <c r="Q59" s="136"/>
      <c r="R59" s="181"/>
      <c r="S59" s="190"/>
    </row>
    <row r="60" spans="1:21" s="138" customFormat="1" ht="12.95" customHeight="1">
      <c r="A60" s="352">
        <v>49</v>
      </c>
      <c r="B60" s="262" t="s">
        <v>10</v>
      </c>
      <c r="C60" s="357" t="s">
        <v>23</v>
      </c>
      <c r="D60" s="80">
        <v>2905212806.6300001</v>
      </c>
      <c r="E60" s="223">
        <f t="shared" si="15"/>
        <v>7.0477673885920638E-3</v>
      </c>
      <c r="F60" s="80">
        <v>3525.45</v>
      </c>
      <c r="G60" s="80">
        <v>3525.45</v>
      </c>
      <c r="H60" s="258">
        <v>6.1289999999999997E-2</v>
      </c>
      <c r="I60" s="80">
        <v>2881475155.3699999</v>
      </c>
      <c r="J60" s="223">
        <f t="shared" si="16"/>
        <v>6.9623023803675049E-3</v>
      </c>
      <c r="K60" s="80">
        <v>3528.85</v>
      </c>
      <c r="L60" s="80">
        <v>3528.85</v>
      </c>
      <c r="M60" s="258">
        <v>6.1197000000000001E-2</v>
      </c>
      <c r="N60" s="86">
        <f t="shared" ref="N60:N68" si="17">((I60-D60)/D60)</f>
        <v>-8.1707099754718213E-3</v>
      </c>
      <c r="O60" s="86">
        <f t="shared" ref="O60:O75" si="18">((L60-G60)/G60)</f>
        <v>9.6441589017007506E-4</v>
      </c>
      <c r="P60" s="265">
        <f t="shared" si="14"/>
        <v>-9.2999999999995864E-5</v>
      </c>
      <c r="Q60" s="136"/>
      <c r="R60" s="170"/>
      <c r="S60" s="157"/>
      <c r="T60" s="157"/>
    </row>
    <row r="61" spans="1:21" s="138" customFormat="1" ht="12.95" customHeight="1">
      <c r="A61" s="352">
        <v>50</v>
      </c>
      <c r="B61" s="262" t="s">
        <v>46</v>
      </c>
      <c r="C61" s="357" t="s">
        <v>171</v>
      </c>
      <c r="D61" s="80">
        <v>126701950084.69</v>
      </c>
      <c r="E61" s="223">
        <f t="shared" si="15"/>
        <v>0.30736676839646854</v>
      </c>
      <c r="F61" s="80">
        <v>1.9945999999999999</v>
      </c>
      <c r="G61" s="80">
        <v>1.9945999999999999</v>
      </c>
      <c r="H61" s="258">
        <v>1.9300000000000001E-2</v>
      </c>
      <c r="I61" s="80">
        <v>127214537873.72</v>
      </c>
      <c r="J61" s="223">
        <f t="shared" si="16"/>
        <v>0.30737939149151627</v>
      </c>
      <c r="K61" s="80">
        <v>1.9964999999999999</v>
      </c>
      <c r="L61" s="80">
        <v>1.9964999999999999</v>
      </c>
      <c r="M61" s="258">
        <v>2.0199999999999999E-2</v>
      </c>
      <c r="N61" s="135">
        <f t="shared" si="17"/>
        <v>4.0456187824052855E-3</v>
      </c>
      <c r="O61" s="135">
        <f t="shared" si="18"/>
        <v>9.5257194424948008E-4</v>
      </c>
      <c r="P61" s="265">
        <f t="shared" si="14"/>
        <v>8.9999999999999802E-4</v>
      </c>
      <c r="Q61" s="136"/>
      <c r="R61" s="170"/>
      <c r="S61" s="157"/>
      <c r="T61" s="157"/>
    </row>
    <row r="62" spans="1:21" s="138" customFormat="1" ht="12.95" customHeight="1">
      <c r="A62" s="352">
        <v>51</v>
      </c>
      <c r="B62" s="262" t="s">
        <v>53</v>
      </c>
      <c r="C62" s="357" t="s">
        <v>55</v>
      </c>
      <c r="D62" s="80">
        <v>10119532320.4</v>
      </c>
      <c r="E62" s="223">
        <f t="shared" si="15"/>
        <v>2.4549014004329916E-2</v>
      </c>
      <c r="F62" s="81">
        <v>1</v>
      </c>
      <c r="G62" s="81">
        <v>1</v>
      </c>
      <c r="H62" s="258">
        <v>4.4999999999999998E-2</v>
      </c>
      <c r="I62" s="80">
        <v>10121661947.790001</v>
      </c>
      <c r="J62" s="223">
        <f t="shared" si="16"/>
        <v>2.4456248023184746E-2</v>
      </c>
      <c r="K62" s="81">
        <v>1</v>
      </c>
      <c r="L62" s="81">
        <v>1</v>
      </c>
      <c r="M62" s="258">
        <v>4.4999999999999998E-2</v>
      </c>
      <c r="N62" s="86">
        <f t="shared" si="17"/>
        <v>2.1044721461170433E-4</v>
      </c>
      <c r="O62" s="86">
        <f t="shared" si="18"/>
        <v>0</v>
      </c>
      <c r="P62" s="265">
        <f t="shared" si="14"/>
        <v>0</v>
      </c>
      <c r="Q62" s="136"/>
      <c r="R62" s="170"/>
      <c r="S62" s="192"/>
      <c r="T62" s="157"/>
    </row>
    <row r="63" spans="1:21" s="138" customFormat="1" ht="12" customHeight="1">
      <c r="A63" s="352">
        <v>52</v>
      </c>
      <c r="B63" s="262" t="s">
        <v>16</v>
      </c>
      <c r="C63" s="357" t="s">
        <v>24</v>
      </c>
      <c r="D63" s="80">
        <v>4065115178.2399998</v>
      </c>
      <c r="E63" s="223">
        <f t="shared" si="15"/>
        <v>9.861579199529966E-3</v>
      </c>
      <c r="F63" s="81">
        <v>22.4178</v>
      </c>
      <c r="G63" s="81">
        <v>22.4178</v>
      </c>
      <c r="H63" s="258">
        <v>1.8700000000000001E-2</v>
      </c>
      <c r="I63" s="80">
        <v>4078107712.6700001</v>
      </c>
      <c r="J63" s="223">
        <f>(I63/$I$84)</f>
        <v>9.8536400643272522E-3</v>
      </c>
      <c r="K63" s="81">
        <v>22.438199999999998</v>
      </c>
      <c r="L63" s="81">
        <v>22.438199999999998</v>
      </c>
      <c r="M63" s="258">
        <v>1.95E-2</v>
      </c>
      <c r="N63" s="86">
        <f t="shared" si="17"/>
        <v>3.1961048728822122E-3</v>
      </c>
      <c r="O63" s="86">
        <f t="shared" si="18"/>
        <v>9.0999116773272319E-4</v>
      </c>
      <c r="P63" s="265">
        <f t="shared" si="14"/>
        <v>7.9999999999999863E-4</v>
      </c>
      <c r="Q63" s="136"/>
      <c r="R63" s="174"/>
      <c r="S63" s="212"/>
      <c r="T63" s="193"/>
    </row>
    <row r="64" spans="1:21" s="138" customFormat="1" ht="12.95" customHeight="1">
      <c r="A64" s="352">
        <v>53</v>
      </c>
      <c r="B64" s="262" t="s">
        <v>113</v>
      </c>
      <c r="C64" s="357" t="s">
        <v>116</v>
      </c>
      <c r="D64" s="80">
        <v>463046516.06999999</v>
      </c>
      <c r="E64" s="223">
        <f t="shared" si="15"/>
        <v>1.1233063987298264E-3</v>
      </c>
      <c r="F64" s="81">
        <v>2.1103000000000001</v>
      </c>
      <c r="G64" s="81">
        <v>2.1103000000000001</v>
      </c>
      <c r="H64" s="258">
        <v>9.9000000000000005E-2</v>
      </c>
      <c r="I64" s="80">
        <v>463032962.79000002</v>
      </c>
      <c r="J64" s="223">
        <f t="shared" ref="J64:J83" si="19">(I64/$I$84)</f>
        <v>1.1187934391915595E-3</v>
      </c>
      <c r="K64" s="81">
        <v>2.1101999999999999</v>
      </c>
      <c r="L64" s="81">
        <v>2.1101999999999999</v>
      </c>
      <c r="M64" s="258">
        <v>-2.8826865058741275E-3</v>
      </c>
      <c r="N64" s="135">
        <f t="shared" si="17"/>
        <v>-2.9269802340813862E-5</v>
      </c>
      <c r="O64" s="135">
        <f t="shared" si="18"/>
        <v>-4.7386627493821271E-5</v>
      </c>
      <c r="P64" s="265">
        <f t="shared" si="14"/>
        <v>-0.10188268650587413</v>
      </c>
      <c r="Q64" s="136"/>
      <c r="R64" s="181"/>
      <c r="S64" s="214"/>
      <c r="T64" s="194"/>
      <c r="U64" s="212"/>
    </row>
    <row r="65" spans="1:21" s="138" customFormat="1" ht="12.95" customHeight="1">
      <c r="A65" s="352">
        <v>54</v>
      </c>
      <c r="B65" s="262" t="s">
        <v>6</v>
      </c>
      <c r="C65" s="357" t="s">
        <v>71</v>
      </c>
      <c r="D65" s="80">
        <v>23111674135.990002</v>
      </c>
      <c r="E65" s="223">
        <f t="shared" si="15"/>
        <v>5.6066702893390372E-2</v>
      </c>
      <c r="F65" s="81">
        <v>318.01</v>
      </c>
      <c r="G65" s="81">
        <v>318.01</v>
      </c>
      <c r="H65" s="258">
        <v>1.54E-2</v>
      </c>
      <c r="I65" s="80">
        <v>22906994408.209999</v>
      </c>
      <c r="J65" s="223">
        <f t="shared" si="19"/>
        <v>5.5348532642429345E-2</v>
      </c>
      <c r="K65" s="81">
        <v>318.29000000000002</v>
      </c>
      <c r="L65" s="81">
        <v>318.29000000000002</v>
      </c>
      <c r="M65" s="258">
        <v>1.6299999999999999E-2</v>
      </c>
      <c r="N65" s="86">
        <f t="shared" si="17"/>
        <v>-8.856118625403725E-3</v>
      </c>
      <c r="O65" s="86">
        <f t="shared" si="18"/>
        <v>8.8047545674673617E-4</v>
      </c>
      <c r="P65" s="265">
        <f t="shared" si="14"/>
        <v>8.9999999999999802E-4</v>
      </c>
      <c r="Q65" s="136"/>
      <c r="R65" s="170"/>
      <c r="S65" s="157"/>
      <c r="T65" s="194"/>
      <c r="U65" s="212"/>
    </row>
    <row r="66" spans="1:21" s="138" customFormat="1" ht="12.95" customHeight="1">
      <c r="A66" s="352">
        <v>55</v>
      </c>
      <c r="B66" s="262" t="s">
        <v>25</v>
      </c>
      <c r="C66" s="357" t="s">
        <v>40</v>
      </c>
      <c r="D66" s="80">
        <v>6641956745.1700001</v>
      </c>
      <c r="E66" s="223">
        <f t="shared" si="15"/>
        <v>1.6112749481972777E-2</v>
      </c>
      <c r="F66" s="81">
        <v>1.03</v>
      </c>
      <c r="G66" s="81">
        <v>1.03</v>
      </c>
      <c r="H66" s="258">
        <v>9.1899999999999996E-2</v>
      </c>
      <c r="I66" s="80">
        <v>6633252579.04</v>
      </c>
      <c r="J66" s="223">
        <f t="shared" si="19"/>
        <v>1.6027453901367728E-2</v>
      </c>
      <c r="K66" s="81">
        <v>1.03</v>
      </c>
      <c r="L66" s="81">
        <v>1.03</v>
      </c>
      <c r="M66" s="258">
        <v>9.0399999999999994E-2</v>
      </c>
      <c r="N66" s="86">
        <f t="shared" si="17"/>
        <v>-1.3104822063663307E-3</v>
      </c>
      <c r="O66" s="86">
        <f t="shared" si="18"/>
        <v>0</v>
      </c>
      <c r="P66" s="265">
        <f t="shared" si="14"/>
        <v>-1.5000000000000013E-3</v>
      </c>
      <c r="Q66" s="136"/>
      <c r="R66" s="170"/>
      <c r="S66" s="195"/>
      <c r="T66" s="191"/>
    </row>
    <row r="67" spans="1:21" s="138" customFormat="1" ht="12.95" customHeight="1">
      <c r="A67" s="352">
        <v>56</v>
      </c>
      <c r="B67" s="262" t="s">
        <v>146</v>
      </c>
      <c r="C67" s="357" t="s">
        <v>123</v>
      </c>
      <c r="D67" s="80">
        <v>5297936444.2700005</v>
      </c>
      <c r="E67" s="223">
        <f t="shared" si="15"/>
        <v>1.2852285248622357E-2</v>
      </c>
      <c r="F67" s="81">
        <v>3.99</v>
      </c>
      <c r="G67" s="81">
        <v>3.99</v>
      </c>
      <c r="H67" s="258">
        <v>-1.04E-2</v>
      </c>
      <c r="I67" s="80">
        <v>5048113516.8699999</v>
      </c>
      <c r="J67" s="223">
        <f t="shared" si="19"/>
        <v>1.2197395729534355E-2</v>
      </c>
      <c r="K67" s="81">
        <v>3.97</v>
      </c>
      <c r="L67" s="81">
        <v>3.97</v>
      </c>
      <c r="M67" s="258">
        <v>-2.7300000000000001E-2</v>
      </c>
      <c r="N67" s="86">
        <f t="shared" si="17"/>
        <v>-4.7154761108959192E-2</v>
      </c>
      <c r="O67" s="86">
        <f t="shared" si="18"/>
        <v>-5.0125313283208061E-3</v>
      </c>
      <c r="P67" s="265">
        <f t="shared" si="14"/>
        <v>-1.6900000000000002E-2</v>
      </c>
      <c r="Q67" s="136"/>
      <c r="R67" s="111"/>
      <c r="S67" s="194"/>
      <c r="T67" s="214"/>
    </row>
    <row r="68" spans="1:21" s="138" customFormat="1" ht="12" customHeight="1">
      <c r="A68" s="352">
        <v>57</v>
      </c>
      <c r="B68" s="262" t="s">
        <v>6</v>
      </c>
      <c r="C68" s="357" t="s">
        <v>76</v>
      </c>
      <c r="D68" s="80">
        <v>58696861347.849998</v>
      </c>
      <c r="E68" s="223">
        <f t="shared" si="15"/>
        <v>0.14239295113804468</v>
      </c>
      <c r="F68" s="80">
        <v>4346.38</v>
      </c>
      <c r="G68" s="80">
        <v>4346.38</v>
      </c>
      <c r="H68" s="258">
        <v>2.1399999999999999E-2</v>
      </c>
      <c r="I68" s="80">
        <v>59117203747.900002</v>
      </c>
      <c r="J68" s="223">
        <f t="shared" si="19"/>
        <v>0.14284067228815789</v>
      </c>
      <c r="K68" s="80">
        <v>4351.6899999999996</v>
      </c>
      <c r="L68" s="80">
        <v>4351.6899999999996</v>
      </c>
      <c r="M68" s="258">
        <v>2.2700000000000001E-2</v>
      </c>
      <c r="N68" s="86">
        <f t="shared" si="17"/>
        <v>7.1612415110062734E-3</v>
      </c>
      <c r="O68" s="86">
        <f t="shared" si="18"/>
        <v>1.2217063395284101E-3</v>
      </c>
      <c r="P68" s="265">
        <f t="shared" si="14"/>
        <v>1.3000000000000025E-3</v>
      </c>
      <c r="Q68" s="136"/>
      <c r="S68" s="194"/>
      <c r="T68" s="214"/>
    </row>
    <row r="69" spans="1:21" s="138" customFormat="1" ht="12.95" customHeight="1">
      <c r="A69" s="352">
        <v>58</v>
      </c>
      <c r="B69" s="262" t="s">
        <v>6</v>
      </c>
      <c r="C69" s="357" t="s">
        <v>77</v>
      </c>
      <c r="D69" s="80">
        <v>245749433.53999999</v>
      </c>
      <c r="E69" s="223">
        <f t="shared" si="15"/>
        <v>5.961645355258017E-4</v>
      </c>
      <c r="F69" s="80">
        <v>3967.32</v>
      </c>
      <c r="G69" s="80">
        <v>3967.32</v>
      </c>
      <c r="H69" s="258">
        <v>3.32E-2</v>
      </c>
      <c r="I69" s="80">
        <v>248005855.12</v>
      </c>
      <c r="J69" s="223">
        <f t="shared" si="19"/>
        <v>5.9923881426815094E-4</v>
      </c>
      <c r="K69" s="80">
        <v>3980.42</v>
      </c>
      <c r="L69" s="80">
        <v>4003.92</v>
      </c>
      <c r="M69" s="258">
        <v>4.2799999999999998E-2</v>
      </c>
      <c r="N69" s="86">
        <f t="shared" ref="N69:N75" si="20">((I69-D69)/D69)</f>
        <v>9.1817976851317588E-3</v>
      </c>
      <c r="O69" s="86">
        <f t="shared" si="18"/>
        <v>9.225371283385235E-3</v>
      </c>
      <c r="P69" s="265">
        <f t="shared" si="14"/>
        <v>9.5999999999999974E-3</v>
      </c>
      <c r="Q69" s="136"/>
      <c r="S69" s="392"/>
      <c r="T69" s="392"/>
    </row>
    <row r="70" spans="1:21" s="154" customFormat="1" ht="12.95" customHeight="1">
      <c r="A70" s="352">
        <v>59</v>
      </c>
      <c r="B70" s="262" t="s">
        <v>99</v>
      </c>
      <c r="C70" s="357" t="s">
        <v>100</v>
      </c>
      <c r="D70" s="80">
        <v>54815330.759999998</v>
      </c>
      <c r="E70" s="223">
        <f t="shared" si="15"/>
        <v>1.3297673053195265E-4</v>
      </c>
      <c r="F70" s="80">
        <v>11.679500000000001</v>
      </c>
      <c r="G70" s="80">
        <v>11.6852</v>
      </c>
      <c r="H70" s="258">
        <v>4.3999999999999997E-2</v>
      </c>
      <c r="I70" s="80">
        <v>54379582.520000003</v>
      </c>
      <c r="J70" s="223">
        <f t="shared" si="19"/>
        <v>1.3139349687496147E-4</v>
      </c>
      <c r="K70" s="80">
        <v>11.5867</v>
      </c>
      <c r="L70" s="80">
        <v>11.480136999999999</v>
      </c>
      <c r="M70" s="258">
        <v>3.0700000000000002E-2</v>
      </c>
      <c r="N70" s="86">
        <f t="shared" si="20"/>
        <v>-7.9493863114289565E-3</v>
      </c>
      <c r="O70" s="86">
        <f t="shared" si="18"/>
        <v>-1.7548950809571157E-2</v>
      </c>
      <c r="P70" s="265">
        <f t="shared" si="14"/>
        <v>-1.3299999999999996E-2</v>
      </c>
      <c r="Q70" s="136"/>
      <c r="R70" s="196"/>
      <c r="S70" s="197"/>
      <c r="T70" s="379"/>
      <c r="U70" s="155"/>
    </row>
    <row r="71" spans="1:21" s="138" customFormat="1" ht="12.95" customHeight="1">
      <c r="A71" s="352">
        <v>60</v>
      </c>
      <c r="B71" s="262" t="s">
        <v>28</v>
      </c>
      <c r="C71" s="357" t="s">
        <v>94</v>
      </c>
      <c r="D71" s="80">
        <v>14601296856.219999</v>
      </c>
      <c r="E71" s="223">
        <f t="shared" si="15"/>
        <v>3.5421344549898585E-2</v>
      </c>
      <c r="F71" s="80">
        <v>1167.92</v>
      </c>
      <c r="G71" s="80">
        <v>1167.92</v>
      </c>
      <c r="H71" s="258">
        <v>2.7099999999999999E-2</v>
      </c>
      <c r="I71" s="80">
        <v>14518001270.66</v>
      </c>
      <c r="J71" s="223">
        <f t="shared" si="19"/>
        <v>3.5078808372344068E-2</v>
      </c>
      <c r="K71" s="80">
        <v>1144.93</v>
      </c>
      <c r="L71" s="80">
        <v>1144.93</v>
      </c>
      <c r="M71" s="258">
        <v>2.8799999999999999E-2</v>
      </c>
      <c r="N71" s="86">
        <f t="shared" si="20"/>
        <v>-5.7046703714209073E-3</v>
      </c>
      <c r="O71" s="86">
        <f t="shared" si="18"/>
        <v>-1.9684567436125767E-2</v>
      </c>
      <c r="P71" s="265">
        <f t="shared" si="14"/>
        <v>1.7000000000000001E-3</v>
      </c>
      <c r="Q71" s="136"/>
      <c r="S71" s="198"/>
      <c r="T71" s="379"/>
    </row>
    <row r="72" spans="1:21" s="138" customFormat="1" ht="12.95" customHeight="1">
      <c r="A72" s="352">
        <v>61</v>
      </c>
      <c r="B72" s="262" t="s">
        <v>195</v>
      </c>
      <c r="C72" s="357" t="s">
        <v>194</v>
      </c>
      <c r="D72" s="80">
        <v>24188507.66</v>
      </c>
      <c r="E72" s="223">
        <f t="shared" si="15"/>
        <v>5.867899765408426E-5</v>
      </c>
      <c r="F72" s="80">
        <v>0.89659999999999995</v>
      </c>
      <c r="G72" s="81">
        <v>0.91659999999999997</v>
      </c>
      <c r="H72" s="258">
        <v>-9.3400000000000004E-4</v>
      </c>
      <c r="I72" s="80">
        <v>24188507.66</v>
      </c>
      <c r="J72" s="223">
        <f t="shared" si="19"/>
        <v>5.8444961479159796E-5</v>
      </c>
      <c r="K72" s="80">
        <v>0.89659999999999995</v>
      </c>
      <c r="L72" s="81">
        <v>0.91659999999999997</v>
      </c>
      <c r="M72" s="258">
        <v>-9.3400000000000004E-4</v>
      </c>
      <c r="N72" s="135">
        <f>((I72-D72)/D72)</f>
        <v>0</v>
      </c>
      <c r="O72" s="135">
        <f>((L72-G72)/G72)</f>
        <v>0</v>
      </c>
      <c r="P72" s="265" t="e">
        <f>#REF!-H72</f>
        <v>#REF!</v>
      </c>
      <c r="Q72" s="136"/>
      <c r="R72" s="199"/>
      <c r="S72" s="156"/>
      <c r="T72" s="379"/>
    </row>
    <row r="73" spans="1:21" s="138" customFormat="1" ht="12.95" customHeight="1">
      <c r="A73" s="352">
        <v>62</v>
      </c>
      <c r="B73" s="262" t="s">
        <v>108</v>
      </c>
      <c r="C73" s="357" t="s">
        <v>111</v>
      </c>
      <c r="D73" s="80">
        <v>435281763.38999999</v>
      </c>
      <c r="E73" s="223">
        <f t="shared" si="15"/>
        <v>1.0559517739519558E-3</v>
      </c>
      <c r="F73" s="80">
        <v>1160.42</v>
      </c>
      <c r="G73" s="80">
        <v>1168.08</v>
      </c>
      <c r="H73" s="258">
        <v>-5.8999999999999999E-3</v>
      </c>
      <c r="I73" s="80">
        <v>432360126.07999998</v>
      </c>
      <c r="J73" s="223">
        <f t="shared" si="19"/>
        <v>1.0446808570855946E-3</v>
      </c>
      <c r="K73" s="80">
        <v>1152.9000000000001</v>
      </c>
      <c r="L73" s="80">
        <v>1161.22</v>
      </c>
      <c r="M73" s="258">
        <v>-1.2E-2</v>
      </c>
      <c r="N73" s="86">
        <f t="shared" si="20"/>
        <v>-6.7120599936145251E-3</v>
      </c>
      <c r="O73" s="86">
        <f t="shared" si="18"/>
        <v>-5.8728854188068455E-3</v>
      </c>
      <c r="P73" s="265">
        <f t="shared" si="14"/>
        <v>-6.1000000000000004E-3</v>
      </c>
      <c r="Q73" s="136"/>
      <c r="R73" s="149"/>
      <c r="S73" s="156"/>
      <c r="T73" s="379"/>
    </row>
    <row r="74" spans="1:21" s="138" customFormat="1" ht="12.95" customHeight="1">
      <c r="A74" s="352">
        <v>63</v>
      </c>
      <c r="B74" s="262" t="s">
        <v>53</v>
      </c>
      <c r="C74" s="357" t="s">
        <v>112</v>
      </c>
      <c r="D74" s="80">
        <v>161470993.34</v>
      </c>
      <c r="E74" s="223">
        <f t="shared" si="15"/>
        <v>3.917131297466954E-4</v>
      </c>
      <c r="F74" s="80">
        <v>139.37</v>
      </c>
      <c r="G74" s="80">
        <v>139.37</v>
      </c>
      <c r="H74" s="258">
        <v>0</v>
      </c>
      <c r="I74" s="80">
        <v>161672403.91999999</v>
      </c>
      <c r="J74" s="223">
        <f t="shared" si="19"/>
        <v>3.9063746933726967E-4</v>
      </c>
      <c r="K74" s="80">
        <v>139.54</v>
      </c>
      <c r="L74" s="80">
        <v>139.54</v>
      </c>
      <c r="M74" s="258">
        <v>1.1999999999999999E-3</v>
      </c>
      <c r="N74" s="86">
        <f t="shared" si="20"/>
        <v>1.2473483678637244E-3</v>
      </c>
      <c r="O74" s="86">
        <f t="shared" si="18"/>
        <v>1.2197747004375941E-3</v>
      </c>
      <c r="P74" s="265">
        <f t="shared" si="14"/>
        <v>1.1999999999999999E-3</v>
      </c>
      <c r="Q74" s="136"/>
      <c r="R74" s="170"/>
      <c r="S74" s="157"/>
      <c r="T74" s="379"/>
    </row>
    <row r="75" spans="1:21" s="138" customFormat="1" ht="12.95" customHeight="1">
      <c r="A75" s="352">
        <v>64</v>
      </c>
      <c r="B75" s="262" t="s">
        <v>114</v>
      </c>
      <c r="C75" s="357" t="s">
        <v>115</v>
      </c>
      <c r="D75" s="80">
        <v>762753420.84000003</v>
      </c>
      <c r="E75" s="223">
        <f>(D75/$D$84)</f>
        <v>1.8503665799163695E-3</v>
      </c>
      <c r="F75" s="81">
        <v>186.72</v>
      </c>
      <c r="G75" s="81">
        <v>188.21</v>
      </c>
      <c r="H75" s="258">
        <v>8.5400000000000004E-2</v>
      </c>
      <c r="I75" s="80">
        <v>767455584.67999995</v>
      </c>
      <c r="J75" s="223">
        <f t="shared" si="19"/>
        <v>1.8543480529707329E-3</v>
      </c>
      <c r="K75" s="81">
        <v>187.02945</v>
      </c>
      <c r="L75" s="81">
        <v>188.46427299999999</v>
      </c>
      <c r="M75" s="258">
        <v>8.48E-2</v>
      </c>
      <c r="N75" s="86">
        <f t="shared" si="20"/>
        <v>6.1647233713111984E-3</v>
      </c>
      <c r="O75" s="86">
        <f t="shared" si="18"/>
        <v>1.351006854045925E-3</v>
      </c>
      <c r="P75" s="265">
        <f t="shared" si="14"/>
        <v>-6.0000000000000331E-4</v>
      </c>
      <c r="Q75" s="136"/>
      <c r="R75" s="170"/>
      <c r="S75" s="200"/>
      <c r="T75" s="379"/>
    </row>
    <row r="76" spans="1:21" s="138" customFormat="1" ht="12.95" customHeight="1">
      <c r="A76" s="352">
        <v>65</v>
      </c>
      <c r="B76" s="262" t="s">
        <v>118</v>
      </c>
      <c r="C76" s="357" t="s">
        <v>121</v>
      </c>
      <c r="D76" s="80">
        <v>426378035.05000001</v>
      </c>
      <c r="E76" s="223">
        <f t="shared" si="15"/>
        <v>1.0343521836953214E-3</v>
      </c>
      <c r="F76" s="81">
        <v>1.4762999999999999</v>
      </c>
      <c r="G76" s="81">
        <v>1.4762999999999999</v>
      </c>
      <c r="H76" s="258">
        <v>4.99E-2</v>
      </c>
      <c r="I76" s="80">
        <v>426142959.13</v>
      </c>
      <c r="J76" s="223">
        <f t="shared" si="19"/>
        <v>1.0296587611378096E-3</v>
      </c>
      <c r="K76" s="81">
        <v>1.4755</v>
      </c>
      <c r="L76" s="81">
        <v>1.4755</v>
      </c>
      <c r="M76" s="258">
        <v>4.9299999999999997E-2</v>
      </c>
      <c r="N76" s="86">
        <f t="shared" ref="N76:N84" si="21">((I76-D76)/D76)</f>
        <v>-5.5133215286863938E-4</v>
      </c>
      <c r="O76" s="86">
        <f t="shared" ref="O76:O83" si="22">((L76-G76)/G76)</f>
        <v>-5.4189527873732437E-4</v>
      </c>
      <c r="P76" s="265">
        <f t="shared" si="14"/>
        <v>-6.0000000000000331E-4</v>
      </c>
      <c r="Q76" s="136"/>
      <c r="R76" s="181"/>
      <c r="S76" s="200"/>
      <c r="T76" s="379"/>
    </row>
    <row r="77" spans="1:21" s="138" customFormat="1" ht="12.95" customHeight="1">
      <c r="A77" s="352">
        <v>66</v>
      </c>
      <c r="B77" s="262" t="s">
        <v>149</v>
      </c>
      <c r="C77" s="357" t="s">
        <v>152</v>
      </c>
      <c r="D77" s="80">
        <v>451653181.87</v>
      </c>
      <c r="E77" s="223">
        <f t="shared" si="15"/>
        <v>1.095667263641738E-3</v>
      </c>
      <c r="F77" s="81">
        <v>1.1989000000000001</v>
      </c>
      <c r="G77" s="81">
        <v>1.1989000000000001</v>
      </c>
      <c r="H77" s="258">
        <v>-3.7000000000000002E-3</v>
      </c>
      <c r="I77" s="80">
        <v>447694004.82999998</v>
      </c>
      <c r="J77" s="223">
        <f t="shared" si="19"/>
        <v>1.081731011872608E-3</v>
      </c>
      <c r="K77" s="81">
        <v>1.1886000000000001</v>
      </c>
      <c r="L77" s="81">
        <v>1.1886000000000001</v>
      </c>
      <c r="M77" s="258">
        <v>2.0999999999999999E-3</v>
      </c>
      <c r="N77" s="86">
        <f t="shared" si="21"/>
        <v>-8.7659673371671219E-3</v>
      </c>
      <c r="O77" s="86">
        <f t="shared" si="22"/>
        <v>-8.5912086078905464E-3</v>
      </c>
      <c r="P77" s="265">
        <f t="shared" si="14"/>
        <v>5.7999999999999996E-3</v>
      </c>
      <c r="Q77" s="136"/>
      <c r="R77" s="170"/>
      <c r="S77" s="200"/>
      <c r="T77" s="379"/>
    </row>
    <row r="78" spans="1:21" s="138" customFormat="1" ht="12.95" customHeight="1">
      <c r="A78" s="352">
        <v>67</v>
      </c>
      <c r="B78" s="262" t="s">
        <v>8</v>
      </c>
      <c r="C78" s="357" t="s">
        <v>158</v>
      </c>
      <c r="D78" s="80">
        <v>1265073613.73</v>
      </c>
      <c r="E78" s="223">
        <f t="shared" si="15"/>
        <v>3.068947148610762E-3</v>
      </c>
      <c r="F78" s="81">
        <v>1.0307999999999999</v>
      </c>
      <c r="G78" s="81">
        <v>1.036</v>
      </c>
      <c r="H78" s="258">
        <v>2.1000000000000001E-2</v>
      </c>
      <c r="I78" s="80">
        <v>1265714138.6800001</v>
      </c>
      <c r="J78" s="223">
        <f t="shared" si="19"/>
        <v>3.0582545694255751E-3</v>
      </c>
      <c r="K78" s="81">
        <v>1.0317000000000001</v>
      </c>
      <c r="L78" s="81">
        <v>1.0368999999999999</v>
      </c>
      <c r="M78" s="258">
        <v>2.1899999999999999E-2</v>
      </c>
      <c r="N78" s="86">
        <f t="shared" si="21"/>
        <v>5.0631437020609029E-4</v>
      </c>
      <c r="O78" s="86">
        <f t="shared" si="22"/>
        <v>8.6872586872577305E-4</v>
      </c>
      <c r="P78" s="265">
        <f t="shared" si="14"/>
        <v>8.9999999999999802E-4</v>
      </c>
      <c r="Q78" s="136"/>
      <c r="R78" s="170"/>
      <c r="S78" s="200"/>
      <c r="T78" s="379"/>
    </row>
    <row r="79" spans="1:21" s="138" customFormat="1" ht="12.95" customHeight="1">
      <c r="A79" s="352">
        <v>68</v>
      </c>
      <c r="B79" s="262" t="s">
        <v>6</v>
      </c>
      <c r="C79" s="357" t="s">
        <v>182</v>
      </c>
      <c r="D79" s="80">
        <v>29542989685.400002</v>
      </c>
      <c r="E79" s="223">
        <f t="shared" si="15"/>
        <v>7.1668457054544152E-2</v>
      </c>
      <c r="F79" s="81">
        <v>108.54</v>
      </c>
      <c r="G79" s="81">
        <v>108.54</v>
      </c>
      <c r="H79" s="258">
        <v>2.01E-2</v>
      </c>
      <c r="I79" s="80">
        <v>29412273102.57</v>
      </c>
      <c r="J79" s="223">
        <f t="shared" si="19"/>
        <v>7.106677239691403E-2</v>
      </c>
      <c r="K79" s="81">
        <v>108.65</v>
      </c>
      <c r="L79" s="81">
        <v>108.65</v>
      </c>
      <c r="M79" s="258">
        <v>2.1100000000000001E-2</v>
      </c>
      <c r="N79" s="86">
        <f t="shared" si="21"/>
        <v>-4.4246227014255544E-3</v>
      </c>
      <c r="O79" s="86">
        <f t="shared" si="22"/>
        <v>1.0134512622074758E-3</v>
      </c>
      <c r="P79" s="265">
        <f t="shared" si="14"/>
        <v>1.0000000000000009E-3</v>
      </c>
      <c r="Q79" s="136"/>
      <c r="R79" s="170"/>
      <c r="S79" s="200"/>
      <c r="T79" s="379"/>
    </row>
    <row r="80" spans="1:21" s="138" customFormat="1" ht="12.95" customHeight="1">
      <c r="A80" s="352">
        <v>69</v>
      </c>
      <c r="B80" s="262" t="s">
        <v>161</v>
      </c>
      <c r="C80" s="357" t="s">
        <v>187</v>
      </c>
      <c r="D80" s="80">
        <v>262580434.06999999</v>
      </c>
      <c r="E80" s="223">
        <f t="shared" si="15"/>
        <v>6.369949271521928E-4</v>
      </c>
      <c r="F80" s="80">
        <v>1093.54</v>
      </c>
      <c r="G80" s="80">
        <v>1093.54</v>
      </c>
      <c r="H80" s="258">
        <v>9.35E-2</v>
      </c>
      <c r="I80" s="80">
        <v>262939125.09</v>
      </c>
      <c r="J80" s="223">
        <f t="shared" si="19"/>
        <v>6.3532100670525733E-4</v>
      </c>
      <c r="K80" s="80">
        <v>1094.76</v>
      </c>
      <c r="L80" s="80">
        <v>1094.76</v>
      </c>
      <c r="M80" s="258">
        <v>9.4799999999999995E-2</v>
      </c>
      <c r="N80" s="86">
        <f t="shared" si="21"/>
        <v>1.366023410199669E-3</v>
      </c>
      <c r="O80" s="86">
        <f t="shared" si="22"/>
        <v>1.115642774841366E-3</v>
      </c>
      <c r="P80" s="265">
        <f t="shared" si="14"/>
        <v>1.2999999999999956E-3</v>
      </c>
      <c r="Q80" s="136"/>
      <c r="R80" s="170"/>
      <c r="S80" s="200"/>
      <c r="T80" s="379"/>
    </row>
    <row r="81" spans="1:20" s="138" customFormat="1" ht="12.95" customHeight="1">
      <c r="A81" s="352">
        <v>70</v>
      </c>
      <c r="B81" s="262" t="s">
        <v>197</v>
      </c>
      <c r="C81" s="357" t="s">
        <v>196</v>
      </c>
      <c r="D81" s="80">
        <v>1613549158.6700001</v>
      </c>
      <c r="E81" s="223">
        <f>(D81/$D$84)</f>
        <v>3.9143153693983026E-3</v>
      </c>
      <c r="F81" s="81">
        <v>1.0288999999999999</v>
      </c>
      <c r="G81" s="81">
        <v>1.0288999999999999</v>
      </c>
      <c r="H81" s="258">
        <v>8.6900000000000005E-2</v>
      </c>
      <c r="I81" s="80">
        <v>1638199074.8199999</v>
      </c>
      <c r="J81" s="223">
        <f t="shared" si="19"/>
        <v>3.9582632863862308E-3</v>
      </c>
      <c r="K81" s="81">
        <v>1.0306</v>
      </c>
      <c r="L81" s="81">
        <v>1.0306</v>
      </c>
      <c r="M81" s="258">
        <v>8.5500000000000007E-2</v>
      </c>
      <c r="N81" s="86">
        <f>((I81-D81)/D81)</f>
        <v>1.5276829972951081E-2</v>
      </c>
      <c r="O81" s="86">
        <f>((L81-G81)/G81)</f>
        <v>1.6522499757022403E-3</v>
      </c>
      <c r="P81" s="265">
        <f>M81-H81</f>
        <v>-1.3999999999999985E-3</v>
      </c>
      <c r="Q81" s="136"/>
      <c r="R81" s="170"/>
      <c r="S81" s="200"/>
      <c r="T81" s="379"/>
    </row>
    <row r="82" spans="1:20" s="138" customFormat="1" ht="12.95" customHeight="1">
      <c r="A82" s="352">
        <v>71</v>
      </c>
      <c r="B82" s="361" t="s">
        <v>13</v>
      </c>
      <c r="C82" s="358" t="s">
        <v>250</v>
      </c>
      <c r="D82" s="80">
        <v>449261726.92000002</v>
      </c>
      <c r="E82" s="223">
        <f t="shared" ref="E82" si="23">(D82/$D$84)</f>
        <v>1.0898658234961374E-3</v>
      </c>
      <c r="F82" s="81">
        <v>103.24</v>
      </c>
      <c r="G82" s="81">
        <v>103.24</v>
      </c>
      <c r="H82" s="258">
        <v>7.9600000000000004E-2</v>
      </c>
      <c r="I82" s="80">
        <v>928038392.54999995</v>
      </c>
      <c r="J82" s="223">
        <f t="shared" ref="J82" si="24">(I82/$I$84)</f>
        <v>2.2423528092830728E-3</v>
      </c>
      <c r="K82" s="81">
        <v>103.33</v>
      </c>
      <c r="L82" s="81">
        <v>103.33</v>
      </c>
      <c r="M82" s="258">
        <v>7.8200000000000006E-2</v>
      </c>
      <c r="N82" s="86">
        <f t="shared" ref="N82" si="25">((I82-D82)/D82)</f>
        <v>1.0656965348736587</v>
      </c>
      <c r="O82" s="86">
        <f t="shared" ref="O82" si="26">((L82-G82)/G82)</f>
        <v>8.7175513366915354E-4</v>
      </c>
      <c r="P82" s="265">
        <f t="shared" ref="P82" si="27">M82-H82</f>
        <v>-1.3999999999999985E-3</v>
      </c>
      <c r="Q82" s="136"/>
      <c r="R82" s="170"/>
      <c r="S82" s="200"/>
      <c r="T82" s="379"/>
    </row>
    <row r="83" spans="1:20" s="138" customFormat="1" ht="12.95" customHeight="1">
      <c r="A83" s="352">
        <v>72</v>
      </c>
      <c r="B83" s="262" t="s">
        <v>97</v>
      </c>
      <c r="C83" s="357" t="s">
        <v>260</v>
      </c>
      <c r="D83" s="80">
        <v>183760994.34</v>
      </c>
      <c r="E83" s="223">
        <f t="shared" si="15"/>
        <v>4.4578653248709976E-4</v>
      </c>
      <c r="F83" s="81">
        <v>100.44</v>
      </c>
      <c r="G83" s="81">
        <v>100.44</v>
      </c>
      <c r="H83" s="258">
        <v>1.5900000000000001E-2</v>
      </c>
      <c r="I83" s="80">
        <v>224790333.09999999</v>
      </c>
      <c r="J83" s="223">
        <f t="shared" si="19"/>
        <v>5.4314480841837094E-4</v>
      </c>
      <c r="K83" s="81">
        <v>100.53</v>
      </c>
      <c r="L83" s="81">
        <v>100.53</v>
      </c>
      <c r="M83" s="258">
        <v>1.7749999999999998E-2</v>
      </c>
      <c r="N83" s="86">
        <f t="shared" si="21"/>
        <v>0.22327555914334191</v>
      </c>
      <c r="O83" s="86">
        <f t="shared" si="22"/>
        <v>8.9605734767028483E-4</v>
      </c>
      <c r="P83" s="265">
        <f t="shared" si="14"/>
        <v>1.8499999999999975E-3</v>
      </c>
      <c r="Q83" s="136"/>
      <c r="R83" s="170"/>
      <c r="S83" s="200"/>
      <c r="T83" s="379"/>
    </row>
    <row r="84" spans="1:20" s="138" customFormat="1" ht="12.95" customHeight="1">
      <c r="A84" s="247"/>
      <c r="B84" s="133"/>
      <c r="C84" s="303" t="s">
        <v>47</v>
      </c>
      <c r="D84" s="84">
        <f>SUM(D56:D83)</f>
        <v>412217464970.89996</v>
      </c>
      <c r="E84" s="323">
        <f>(D84/$D$156)</f>
        <v>0.2918245193656156</v>
      </c>
      <c r="F84" s="325"/>
      <c r="G84" s="79"/>
      <c r="H84" s="342"/>
      <c r="I84" s="84">
        <f>SUM(I56:I83)</f>
        <v>413868142741.87</v>
      </c>
      <c r="J84" s="323">
        <f>(I84/$I$156)</f>
        <v>0.29227788397235621</v>
      </c>
      <c r="K84" s="325"/>
      <c r="L84" s="79"/>
      <c r="M84" s="342"/>
      <c r="N84" s="327">
        <f t="shared" si="21"/>
        <v>4.0043858187487512E-3</v>
      </c>
      <c r="O84" s="327"/>
      <c r="P84" s="328">
        <f t="shared" si="14"/>
        <v>0</v>
      </c>
      <c r="Q84" s="136"/>
      <c r="R84" s="111"/>
      <c r="S84" s="201"/>
      <c r="T84" s="213"/>
    </row>
    <row r="85" spans="1:20" s="138" customFormat="1" ht="5.25" customHeight="1">
      <c r="A85" s="386"/>
      <c r="B85" s="387"/>
      <c r="C85" s="387"/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8"/>
      <c r="Q85" s="136"/>
      <c r="R85" s="111"/>
      <c r="S85" s="201"/>
      <c r="T85" s="213"/>
    </row>
    <row r="86" spans="1:20" s="138" customFormat="1" ht="12" customHeight="1">
      <c r="A86" s="368" t="s">
        <v>217</v>
      </c>
      <c r="B86" s="369"/>
      <c r="C86" s="369"/>
      <c r="D86" s="369"/>
      <c r="E86" s="369"/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70"/>
      <c r="Q86" s="136"/>
      <c r="R86" s="111"/>
      <c r="S86" s="201"/>
      <c r="T86" s="213"/>
    </row>
    <row r="87" spans="1:20" s="138" customFormat="1" ht="12.95" customHeight="1">
      <c r="A87" s="371" t="s">
        <v>218</v>
      </c>
      <c r="B87" s="372"/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3"/>
      <c r="Q87" s="136"/>
      <c r="R87" s="111"/>
      <c r="S87" s="201"/>
      <c r="T87" s="213"/>
    </row>
    <row r="88" spans="1:20" s="138" customFormat="1" ht="12.95" customHeight="1">
      <c r="A88" s="352" t="s">
        <v>261</v>
      </c>
      <c r="B88" s="262" t="s">
        <v>205</v>
      </c>
      <c r="C88" s="357" t="s">
        <v>251</v>
      </c>
      <c r="D88" s="80">
        <v>8603051223.9099998</v>
      </c>
      <c r="E88" s="223">
        <f t="shared" ref="E88:E95" si="28">(D88/$D$105)</f>
        <v>3.2395808481524076E-2</v>
      </c>
      <c r="F88" s="80">
        <v>51371.24</v>
      </c>
      <c r="G88" s="80">
        <v>51371.24</v>
      </c>
      <c r="H88" s="258">
        <v>4.1099999999999998E-2</v>
      </c>
      <c r="I88" s="80">
        <v>8484631719.1800003</v>
      </c>
      <c r="J88" s="223">
        <f t="shared" ref="J88:J95" si="29">(I88/$I$105)</f>
        <v>3.1834750440513877E-2</v>
      </c>
      <c r="K88" s="80">
        <v>51396.24</v>
      </c>
      <c r="L88" s="80">
        <v>51396.24</v>
      </c>
      <c r="M88" s="258">
        <v>4.2099999999999999E-2</v>
      </c>
      <c r="N88" s="86">
        <f t="shared" ref="N88:N95" si="30">((I88-D88)/D88)</f>
        <v>-1.3764826181771713E-2</v>
      </c>
      <c r="O88" s="86">
        <f>((L88-G88)/G88)</f>
        <v>4.8665362175411768E-4</v>
      </c>
      <c r="P88" s="265">
        <f t="shared" ref="P88:P95" si="31">M88-H88</f>
        <v>1.0000000000000009E-3</v>
      </c>
      <c r="Q88" s="136"/>
      <c r="R88" s="111"/>
      <c r="S88" s="201"/>
      <c r="T88" s="213"/>
    </row>
    <row r="89" spans="1:20" s="138" customFormat="1" ht="12.95" customHeight="1">
      <c r="A89" s="352" t="s">
        <v>262</v>
      </c>
      <c r="B89" s="262" t="s">
        <v>205</v>
      </c>
      <c r="C89" s="357" t="s">
        <v>252</v>
      </c>
      <c r="D89" s="80">
        <v>639644302.65999997</v>
      </c>
      <c r="E89" s="223">
        <f t="shared" si="28"/>
        <v>2.4086563924762419E-3</v>
      </c>
      <c r="F89" s="80">
        <v>51262.91</v>
      </c>
      <c r="G89" s="80">
        <v>51262.91</v>
      </c>
      <c r="H89" s="258">
        <v>4.1099999999999998E-2</v>
      </c>
      <c r="I89" s="80">
        <v>640063580.63999999</v>
      </c>
      <c r="J89" s="223">
        <f t="shared" si="29"/>
        <v>2.4015496523761199E-3</v>
      </c>
      <c r="K89" s="80">
        <v>51296.24</v>
      </c>
      <c r="L89" s="80">
        <v>51296.24</v>
      </c>
      <c r="M89" s="258">
        <v>4.2099999999999999E-2</v>
      </c>
      <c r="N89" s="86">
        <f t="shared" si="30"/>
        <v>6.5548614793632329E-4</v>
      </c>
      <c r="O89" s="86">
        <f t="shared" ref="O89:O94" si="32">((L89-G89)/G89)</f>
        <v>6.5017768207061336E-4</v>
      </c>
      <c r="P89" s="265">
        <f t="shared" si="31"/>
        <v>1.0000000000000009E-3</v>
      </c>
      <c r="Q89" s="136"/>
      <c r="S89" s="191"/>
      <c r="T89" s="191"/>
    </row>
    <row r="90" spans="1:20" s="138" customFormat="1" ht="12.95" customHeight="1">
      <c r="A90" s="352">
        <v>74</v>
      </c>
      <c r="B90" s="262" t="s">
        <v>46</v>
      </c>
      <c r="C90" s="357" t="s">
        <v>181</v>
      </c>
      <c r="D90" s="80">
        <v>53219539444.580002</v>
      </c>
      <c r="E90" s="223">
        <f t="shared" si="28"/>
        <v>0.20040448004422651</v>
      </c>
      <c r="F90" s="80">
        <v>51705.16</v>
      </c>
      <c r="G90" s="80">
        <v>51705.16</v>
      </c>
      <c r="H90" s="258">
        <v>1.43E-2</v>
      </c>
      <c r="I90" s="80">
        <v>53870670922.599998</v>
      </c>
      <c r="J90" s="223">
        <f t="shared" si="29"/>
        <v>0.20212537463556066</v>
      </c>
      <c r="K90" s="80">
        <v>51853.919999999998</v>
      </c>
      <c r="L90" s="80">
        <v>51853.919999999998</v>
      </c>
      <c r="M90" s="258">
        <v>1.52E-2</v>
      </c>
      <c r="N90" s="86">
        <f t="shared" si="30"/>
        <v>1.2234819857808998E-2</v>
      </c>
      <c r="O90" s="86">
        <f t="shared" si="32"/>
        <v>2.877082287338338E-3</v>
      </c>
      <c r="P90" s="265">
        <f t="shared" si="31"/>
        <v>8.9999999999999976E-4</v>
      </c>
      <c r="Q90" s="136"/>
      <c r="S90" s="192"/>
      <c r="T90" s="191"/>
    </row>
    <row r="91" spans="1:20" s="138" customFormat="1" ht="12.95" customHeight="1">
      <c r="A91" s="352">
        <v>75</v>
      </c>
      <c r="B91" s="262" t="s">
        <v>146</v>
      </c>
      <c r="C91" s="357" t="s">
        <v>133</v>
      </c>
      <c r="D91" s="80">
        <v>5709393164.4200001</v>
      </c>
      <c r="E91" s="223">
        <f t="shared" si="28"/>
        <v>2.1499396282358807E-2</v>
      </c>
      <c r="F91" s="80">
        <v>415.65</v>
      </c>
      <c r="G91" s="80">
        <v>415.65</v>
      </c>
      <c r="H91" s="258">
        <v>4.3499999999999997E-2</v>
      </c>
      <c r="I91" s="80">
        <v>5690606288.6499996</v>
      </c>
      <c r="J91" s="223">
        <f t="shared" si="29"/>
        <v>2.1351431276017695E-2</v>
      </c>
      <c r="K91" s="80">
        <v>415</v>
      </c>
      <c r="L91" s="80">
        <v>415</v>
      </c>
      <c r="M91" s="258">
        <v>3.6700000000000003E-2</v>
      </c>
      <c r="N91" s="86">
        <f t="shared" si="30"/>
        <v>-3.2905205910633692E-3</v>
      </c>
      <c r="O91" s="86">
        <f t="shared" si="32"/>
        <v>-1.5638157103331585E-3</v>
      </c>
      <c r="P91" s="265">
        <f t="shared" si="31"/>
        <v>-6.7999999999999935E-3</v>
      </c>
      <c r="Q91" s="136"/>
      <c r="S91" s="202"/>
      <c r="T91" s="191"/>
    </row>
    <row r="92" spans="1:20" s="138" customFormat="1" ht="12.95" customHeight="1">
      <c r="A92" s="352">
        <v>76</v>
      </c>
      <c r="B92" s="262" t="s">
        <v>99</v>
      </c>
      <c r="C92" s="357" t="s">
        <v>141</v>
      </c>
      <c r="D92" s="80">
        <v>651238866.70000005</v>
      </c>
      <c r="E92" s="223">
        <f t="shared" si="28"/>
        <v>2.4523170968345611E-3</v>
      </c>
      <c r="F92" s="80">
        <v>47537.616300000002</v>
      </c>
      <c r="G92" s="80">
        <v>48632.07</v>
      </c>
      <c r="H92" s="258">
        <v>4.7000000000000002E-3</v>
      </c>
      <c r="I92" s="80">
        <v>667209459.5</v>
      </c>
      <c r="J92" s="223">
        <f t="shared" si="29"/>
        <v>2.5034023087551808E-3</v>
      </c>
      <c r="K92" s="150">
        <v>47598.403200000001</v>
      </c>
      <c r="L92" s="80">
        <v>48703.417800000003</v>
      </c>
      <c r="M92" s="258">
        <v>6.1000000000000004E-3</v>
      </c>
      <c r="N92" s="86">
        <f t="shared" si="30"/>
        <v>2.4523402420569856E-2</v>
      </c>
      <c r="O92" s="86" t="e">
        <f>((#REF!-G92)/G92)</f>
        <v>#REF!</v>
      </c>
      <c r="P92" s="265">
        <f t="shared" si="31"/>
        <v>1.4000000000000002E-3</v>
      </c>
      <c r="Q92" s="136"/>
      <c r="S92" s="202"/>
      <c r="T92" s="191"/>
    </row>
    <row r="93" spans="1:20" s="138" customFormat="1" ht="12.95" customHeight="1">
      <c r="A93" s="352">
        <v>77</v>
      </c>
      <c r="B93" s="262" t="s">
        <v>65</v>
      </c>
      <c r="C93" s="357" t="s">
        <v>159</v>
      </c>
      <c r="D93" s="80">
        <v>707428376.30999994</v>
      </c>
      <c r="E93" s="223">
        <f t="shared" si="28"/>
        <v>2.6639053513525905E-3</v>
      </c>
      <c r="F93" s="80">
        <v>43617.365504000001</v>
      </c>
      <c r="G93" s="80">
        <v>43617.365504000001</v>
      </c>
      <c r="H93" s="258">
        <v>8.3599999999999994E-2</v>
      </c>
      <c r="I93" s="80">
        <v>705886713.60000002</v>
      </c>
      <c r="J93" s="223">
        <f>(I93/$I$105)</f>
        <v>2.648521245292457E-3</v>
      </c>
      <c r="K93" s="80">
        <v>43552.299500000001</v>
      </c>
      <c r="L93" s="80">
        <v>43552.299500000001</v>
      </c>
      <c r="M93" s="258">
        <v>8.3599999999999994E-2</v>
      </c>
      <c r="N93" s="86">
        <f t="shared" si="30"/>
        <v>-2.1792491814384778E-3</v>
      </c>
      <c r="O93" s="86">
        <f t="shared" si="32"/>
        <v>-1.4917453919593851E-3</v>
      </c>
      <c r="P93" s="265">
        <f t="shared" si="31"/>
        <v>0</v>
      </c>
      <c r="Q93" s="136"/>
      <c r="R93" s="150"/>
      <c r="S93" s="202"/>
      <c r="T93" s="157"/>
    </row>
    <row r="94" spans="1:20" s="138" customFormat="1" ht="12.95" customHeight="1">
      <c r="A94" s="352">
        <v>78</v>
      </c>
      <c r="B94" s="262" t="s">
        <v>8</v>
      </c>
      <c r="C94" s="357" t="s">
        <v>160</v>
      </c>
      <c r="D94" s="80">
        <v>6113441823.0003996</v>
      </c>
      <c r="E94" s="223">
        <f t="shared" si="28"/>
        <v>2.3020889368928887E-2</v>
      </c>
      <c r="F94" s="80">
        <v>439.63078000000002</v>
      </c>
      <c r="G94" s="80">
        <v>441.83621599999998</v>
      </c>
      <c r="H94" s="258">
        <v>-1.8599999999999998E-2</v>
      </c>
      <c r="I94" s="80">
        <v>6112460635.8400002</v>
      </c>
      <c r="J94" s="223">
        <f t="shared" si="29"/>
        <v>2.2934249282682746E-2</v>
      </c>
      <c r="K94" s="80">
        <v>439.67039999999997</v>
      </c>
      <c r="L94" s="80">
        <v>441.87520000000001</v>
      </c>
      <c r="M94" s="258">
        <v>-1.8200000000000001E-2</v>
      </c>
      <c r="N94" s="86">
        <f t="shared" si="30"/>
        <v>-1.6049668726836477E-4</v>
      </c>
      <c r="O94" s="86">
        <f t="shared" si="32"/>
        <v>8.8231789491940752E-5</v>
      </c>
      <c r="P94" s="265">
        <f t="shared" si="31"/>
        <v>3.9999999999999758E-4</v>
      </c>
      <c r="Q94" s="136"/>
      <c r="S94" s="202"/>
      <c r="T94" s="157"/>
    </row>
    <row r="95" spans="1:20" s="138" customFormat="1" ht="12.95" customHeight="1">
      <c r="A95" s="352">
        <v>79</v>
      </c>
      <c r="B95" s="262" t="s">
        <v>188</v>
      </c>
      <c r="C95" s="357" t="s">
        <v>191</v>
      </c>
      <c r="D95" s="80">
        <v>863139760.41999996</v>
      </c>
      <c r="E95" s="223">
        <f t="shared" si="28"/>
        <v>3.250255013435384E-3</v>
      </c>
      <c r="F95" s="80">
        <v>42381.74</v>
      </c>
      <c r="G95" s="80">
        <v>42381.74</v>
      </c>
      <c r="H95" s="258">
        <v>3.0499999999999999E-2</v>
      </c>
      <c r="I95" s="80">
        <v>872489592</v>
      </c>
      <c r="J95" s="223">
        <f t="shared" si="29"/>
        <v>3.2736233395349004E-3</v>
      </c>
      <c r="K95" s="80">
        <v>42393.686399999999</v>
      </c>
      <c r="L95" s="80">
        <v>42393.686399999999</v>
      </c>
      <c r="M95" s="258">
        <v>2.9700000000000001E-2</v>
      </c>
      <c r="N95" s="86">
        <f t="shared" si="30"/>
        <v>1.0832349532189848E-2</v>
      </c>
      <c r="O95" s="86">
        <f>((L95-G95)/G95)</f>
        <v>2.8187610985298676E-4</v>
      </c>
      <c r="P95" s="265">
        <f t="shared" si="31"/>
        <v>-7.9999999999999863E-4</v>
      </c>
      <c r="Q95" s="136"/>
      <c r="S95" s="191"/>
      <c r="T95" s="191"/>
    </row>
    <row r="96" spans="1:20" s="138" customFormat="1" ht="4.5" customHeight="1">
      <c r="A96" s="386"/>
      <c r="B96" s="387"/>
      <c r="C96" s="387"/>
      <c r="D96" s="387"/>
      <c r="E96" s="387"/>
      <c r="F96" s="387"/>
      <c r="G96" s="387"/>
      <c r="H96" s="387"/>
      <c r="I96" s="387"/>
      <c r="J96" s="387"/>
      <c r="K96" s="387"/>
      <c r="L96" s="387"/>
      <c r="M96" s="387"/>
      <c r="N96" s="387"/>
      <c r="O96" s="387"/>
      <c r="P96" s="388"/>
      <c r="Q96" s="136"/>
      <c r="S96" s="203"/>
      <c r="T96" s="157"/>
    </row>
    <row r="97" spans="1:41" s="138" customFormat="1" ht="12.95" customHeight="1">
      <c r="A97" s="371" t="s">
        <v>219</v>
      </c>
      <c r="B97" s="372"/>
      <c r="C97" s="372"/>
      <c r="D97" s="372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3"/>
      <c r="Q97" s="136"/>
      <c r="R97" s="204"/>
      <c r="S97" s="203"/>
      <c r="T97" s="157"/>
      <c r="AE97" s="138">
        <v>136.96</v>
      </c>
      <c r="AO97" s="147">
        <v>185280902</v>
      </c>
    </row>
    <row r="98" spans="1:41" s="138" customFormat="1" ht="12.95" customHeight="1">
      <c r="A98" s="352">
        <v>80</v>
      </c>
      <c r="B98" s="262" t="s">
        <v>6</v>
      </c>
      <c r="C98" s="357" t="s">
        <v>102</v>
      </c>
      <c r="D98" s="80">
        <v>177390391082.60999</v>
      </c>
      <c r="E98" s="223">
        <f t="shared" ref="E98:E104" si="33">(D98/$D$105)</f>
        <v>0.6679845308840402</v>
      </c>
      <c r="F98" s="71">
        <v>545.29999999999995</v>
      </c>
      <c r="G98" s="71">
        <v>545.29999999999995</v>
      </c>
      <c r="H98" s="258">
        <v>1.2800000000000001E-2</v>
      </c>
      <c r="I98" s="80">
        <v>177975276230.64999</v>
      </c>
      <c r="J98" s="223">
        <f t="shared" ref="J98:J104" si="34">(I98/$I$105)</f>
        <v>0.66777188343677896</v>
      </c>
      <c r="K98" s="71">
        <v>546.84</v>
      </c>
      <c r="L98" s="71">
        <v>546.84</v>
      </c>
      <c r="M98" s="258">
        <v>1.3599999999999999E-2</v>
      </c>
      <c r="N98" s="86">
        <f t="shared" ref="N98:N105" si="35">((I98-D98)/D98)</f>
        <v>3.2971636426892474E-3</v>
      </c>
      <c r="O98" s="86">
        <f t="shared" ref="O98:O103" si="36">((L98-G98)/G98)</f>
        <v>2.8241335044930818E-3</v>
      </c>
      <c r="P98" s="265">
        <f t="shared" ref="P98:P105" si="37">M98-H98</f>
        <v>7.9999999999999863E-4</v>
      </c>
      <c r="Q98" s="136"/>
      <c r="S98" s="377"/>
      <c r="T98" s="157"/>
    </row>
    <row r="99" spans="1:41" s="138" customFormat="1" ht="12.95" customHeight="1">
      <c r="A99" s="352">
        <v>81</v>
      </c>
      <c r="B99" s="262" t="s">
        <v>53</v>
      </c>
      <c r="C99" s="357" t="s">
        <v>137</v>
      </c>
      <c r="D99" s="80">
        <v>1991693433.4200001</v>
      </c>
      <c r="E99" s="223">
        <f t="shared" si="33"/>
        <v>7.4999575550194868E-3</v>
      </c>
      <c r="F99" s="71">
        <v>450</v>
      </c>
      <c r="G99" s="71">
        <v>450</v>
      </c>
      <c r="H99" s="258">
        <v>8.9999999999999998E-4</v>
      </c>
      <c r="I99" s="80">
        <v>1961500536.3800001</v>
      </c>
      <c r="J99" s="223">
        <f t="shared" si="34"/>
        <v>7.3596453129996702E-3</v>
      </c>
      <c r="K99" s="71">
        <v>450</v>
      </c>
      <c r="L99" s="71">
        <v>450</v>
      </c>
      <c r="M99" s="258">
        <v>2.8999999999999998E-3</v>
      </c>
      <c r="N99" s="86">
        <f t="shared" si="35"/>
        <v>-1.5159409843589622E-2</v>
      </c>
      <c r="O99" s="86">
        <f t="shared" si="36"/>
        <v>0</v>
      </c>
      <c r="P99" s="265">
        <f t="shared" si="37"/>
        <v>2E-3</v>
      </c>
      <c r="Q99" s="136"/>
      <c r="S99" s="377"/>
      <c r="T99" s="158"/>
    </row>
    <row r="100" spans="1:41" s="138" customFormat="1" ht="12.75" customHeight="1">
      <c r="A100" s="352">
        <v>82</v>
      </c>
      <c r="B100" s="262" t="s">
        <v>97</v>
      </c>
      <c r="C100" s="357" t="s">
        <v>156</v>
      </c>
      <c r="D100" s="71">
        <v>4938795749.8500004</v>
      </c>
      <c r="E100" s="223">
        <f t="shared" si="33"/>
        <v>1.8597620434577515E-2</v>
      </c>
      <c r="F100" s="71">
        <v>46519.07</v>
      </c>
      <c r="G100" s="71">
        <v>46519.07</v>
      </c>
      <c r="H100" s="258">
        <v>4.7699999999999999E-2</v>
      </c>
      <c r="I100" s="71">
        <v>4895897614.75</v>
      </c>
      <c r="J100" s="223">
        <f t="shared" si="34"/>
        <v>1.8369645720219489E-2</v>
      </c>
      <c r="K100" s="71">
        <v>45205.95</v>
      </c>
      <c r="L100" s="71">
        <v>45205.95</v>
      </c>
      <c r="M100" s="258">
        <v>5.083E-2</v>
      </c>
      <c r="N100" s="86">
        <f t="shared" si="35"/>
        <v>-8.6859504366632832E-3</v>
      </c>
      <c r="O100" s="86">
        <f t="shared" si="36"/>
        <v>-2.8227563448710444E-2</v>
      </c>
      <c r="P100" s="265">
        <f t="shared" si="37"/>
        <v>3.1300000000000008E-3</v>
      </c>
      <c r="Q100" s="136"/>
      <c r="R100" s="205"/>
      <c r="S100" s="206"/>
      <c r="T100" s="207"/>
      <c r="U100" s="214"/>
      <c r="V100" s="212"/>
      <c r="W100" s="168"/>
    </row>
    <row r="101" spans="1:41" s="138" customFormat="1" ht="12.95" customHeight="1" thickBot="1">
      <c r="A101" s="352">
        <v>83</v>
      </c>
      <c r="B101" s="262" t="s">
        <v>161</v>
      </c>
      <c r="C101" s="357" t="s">
        <v>162</v>
      </c>
      <c r="D101" s="71">
        <v>443504173.68000001</v>
      </c>
      <c r="E101" s="223">
        <f t="shared" si="33"/>
        <v>1.6700675024882519E-3</v>
      </c>
      <c r="F101" s="71">
        <v>45254.34</v>
      </c>
      <c r="G101" s="71">
        <v>45254.34</v>
      </c>
      <c r="H101" s="258">
        <v>7.4700000000000003E-2</v>
      </c>
      <c r="I101" s="71">
        <v>443538109.25999999</v>
      </c>
      <c r="J101" s="223">
        <f t="shared" si="34"/>
        <v>1.6641765354683069E-3</v>
      </c>
      <c r="K101" s="71">
        <v>45304.02</v>
      </c>
      <c r="L101" s="71">
        <v>45304.02</v>
      </c>
      <c r="M101" s="258">
        <v>7.5899999999999995E-2</v>
      </c>
      <c r="N101" s="86">
        <f t="shared" si="35"/>
        <v>7.6516934932992824E-5</v>
      </c>
      <c r="O101" s="86">
        <f t="shared" si="36"/>
        <v>1.0977952611837957E-3</v>
      </c>
      <c r="P101" s="265">
        <f t="shared" si="37"/>
        <v>1.1999999999999927E-3</v>
      </c>
      <c r="Q101" s="136"/>
      <c r="R101" s="194"/>
      <c r="S101" s="188"/>
      <c r="T101" s="207"/>
      <c r="U101" s="214"/>
      <c r="V101" s="212"/>
      <c r="W101" s="169"/>
    </row>
    <row r="102" spans="1:41" s="138" customFormat="1" ht="12.75" customHeight="1">
      <c r="A102" s="352">
        <v>84</v>
      </c>
      <c r="B102" s="262" t="s">
        <v>10</v>
      </c>
      <c r="C102" s="357" t="s">
        <v>167</v>
      </c>
      <c r="D102" s="71">
        <v>2036281972.0699999</v>
      </c>
      <c r="E102" s="223">
        <f t="shared" si="33"/>
        <v>7.667860979162988E-3</v>
      </c>
      <c r="F102" s="71">
        <v>455.11279000000002</v>
      </c>
      <c r="G102" s="71">
        <v>455.11279000000002</v>
      </c>
      <c r="H102" s="258">
        <v>3.5000000000000003E-2</v>
      </c>
      <c r="I102" s="71">
        <v>1968697992.0221999</v>
      </c>
      <c r="J102" s="223">
        <f t="shared" si="34"/>
        <v>7.3866505162612488E-3</v>
      </c>
      <c r="K102" s="71">
        <v>456.83867699999996</v>
      </c>
      <c r="L102" s="71">
        <v>456.83867699999996</v>
      </c>
      <c r="M102" s="258">
        <v>3.5000000000000003E-2</v>
      </c>
      <c r="N102" s="86">
        <f t="shared" si="35"/>
        <v>-3.3189892644925292E-2</v>
      </c>
      <c r="O102" s="86">
        <f t="shared" si="36"/>
        <v>3.7922181883746735E-3</v>
      </c>
      <c r="P102" s="265">
        <f t="shared" si="37"/>
        <v>0</v>
      </c>
      <c r="Q102" s="136"/>
      <c r="S102" s="212"/>
      <c r="T102" s="212"/>
      <c r="U102" s="212"/>
      <c r="V102" s="214"/>
    </row>
    <row r="103" spans="1:41" s="138" customFormat="1" ht="12.75" customHeight="1">
      <c r="A103" s="352">
        <v>85</v>
      </c>
      <c r="B103" s="262" t="s">
        <v>175</v>
      </c>
      <c r="C103" s="357" t="s">
        <v>177</v>
      </c>
      <c r="D103" s="71">
        <v>101049653.59999999</v>
      </c>
      <c r="E103" s="223">
        <f t="shared" si="33"/>
        <v>3.8051444074305282E-4</v>
      </c>
      <c r="F103" s="71">
        <v>395.53</v>
      </c>
      <c r="G103" s="71">
        <v>395.53</v>
      </c>
      <c r="H103" s="258">
        <v>-8.1880000000000008E-3</v>
      </c>
      <c r="I103" s="71">
        <v>99971522.140000001</v>
      </c>
      <c r="J103" s="223">
        <f t="shared" si="34"/>
        <v>3.7509800823656592E-4</v>
      </c>
      <c r="K103" s="71">
        <v>391.31</v>
      </c>
      <c r="L103" s="71">
        <v>391.31</v>
      </c>
      <c r="M103" s="258">
        <v>-1.3776999999999999E-2</v>
      </c>
      <c r="N103" s="86">
        <f t="shared" si="35"/>
        <v>-1.0669323660105982E-2</v>
      </c>
      <c r="O103" s="86">
        <f t="shared" si="36"/>
        <v>-1.0669228629939501E-2</v>
      </c>
      <c r="P103" s="265">
        <f t="shared" si="37"/>
        <v>-5.5889999999999985E-3</v>
      </c>
      <c r="Q103" s="136"/>
      <c r="S103" s="212"/>
      <c r="T103" s="212"/>
      <c r="U103" s="212"/>
      <c r="V103" s="214"/>
    </row>
    <row r="104" spans="1:41" s="138" customFormat="1" ht="12.95" customHeight="1">
      <c r="A104" s="352">
        <v>86</v>
      </c>
      <c r="B104" s="361" t="s">
        <v>13</v>
      </c>
      <c r="C104" s="358" t="s">
        <v>214</v>
      </c>
      <c r="D104" s="80">
        <v>2152034324.1900001</v>
      </c>
      <c r="E104" s="223">
        <f t="shared" si="33"/>
        <v>8.1037401728313446E-3</v>
      </c>
      <c r="F104" s="71">
        <v>427.52168799999998</v>
      </c>
      <c r="G104" s="71">
        <v>427.52168799999998</v>
      </c>
      <c r="H104" s="258">
        <v>5.8000000000000003E-2</v>
      </c>
      <c r="I104" s="80">
        <v>2132168096.1700001</v>
      </c>
      <c r="J104" s="223">
        <f t="shared" si="34"/>
        <v>7.9999982893020072E-3</v>
      </c>
      <c r="K104" s="71">
        <v>427.81439999999998</v>
      </c>
      <c r="L104" s="71">
        <v>427.81439999999998</v>
      </c>
      <c r="M104" s="258">
        <v>6.1600000000000002E-2</v>
      </c>
      <c r="N104" s="86">
        <f t="shared" si="35"/>
        <v>-9.2313713571819493E-3</v>
      </c>
      <c r="O104" s="86">
        <f>((L104-G104)/G104)</f>
        <v>6.8467169787183885E-4</v>
      </c>
      <c r="P104" s="265">
        <f t="shared" si="37"/>
        <v>3.599999999999999E-3</v>
      </c>
      <c r="Q104" s="136"/>
      <c r="S104" s="212"/>
      <c r="T104" s="212"/>
      <c r="U104" s="212"/>
      <c r="V104" s="214"/>
    </row>
    <row r="105" spans="1:41" s="138" customFormat="1" ht="13.5" customHeight="1">
      <c r="A105" s="247"/>
      <c r="B105" s="133"/>
      <c r="C105" s="303" t="s">
        <v>47</v>
      </c>
      <c r="D105" s="84">
        <f>SUM(D88:D104)</f>
        <v>265560627351.42041</v>
      </c>
      <c r="E105" s="323">
        <f>(D105/$D$156)</f>
        <v>0.18800053133297115</v>
      </c>
      <c r="F105" s="325"/>
      <c r="G105" s="79"/>
      <c r="H105" s="339"/>
      <c r="I105" s="84">
        <f>SUM(I88:I104)</f>
        <v>266521069013.38223</v>
      </c>
      <c r="J105" s="323">
        <f>(I105/$I$156)</f>
        <v>0.18821988464540232</v>
      </c>
      <c r="K105" s="325"/>
      <c r="L105" s="79"/>
      <c r="M105" s="341"/>
      <c r="N105" s="327">
        <f t="shared" si="35"/>
        <v>3.6166568498531807E-3</v>
      </c>
      <c r="O105" s="327"/>
      <c r="P105" s="328">
        <f t="shared" si="37"/>
        <v>0</v>
      </c>
      <c r="Q105" s="136"/>
      <c r="S105" s="212"/>
      <c r="T105" s="212"/>
      <c r="U105" s="212"/>
      <c r="V105" s="212"/>
    </row>
    <row r="106" spans="1:41" s="138" customFormat="1" ht="4.5" customHeight="1">
      <c r="A106" s="386"/>
      <c r="B106" s="387"/>
      <c r="C106" s="387"/>
      <c r="D106" s="387"/>
      <c r="E106" s="387"/>
      <c r="F106" s="387"/>
      <c r="G106" s="387"/>
      <c r="H106" s="387"/>
      <c r="I106" s="387"/>
      <c r="J106" s="387"/>
      <c r="K106" s="387"/>
      <c r="L106" s="387"/>
      <c r="M106" s="387"/>
      <c r="N106" s="387"/>
      <c r="O106" s="387"/>
      <c r="P106" s="388"/>
      <c r="Q106" s="136"/>
      <c r="R106" s="144"/>
      <c r="S106" s="159"/>
    </row>
    <row r="107" spans="1:41" s="138" customFormat="1" ht="12.95" customHeight="1">
      <c r="A107" s="374" t="s">
        <v>239</v>
      </c>
      <c r="B107" s="375"/>
      <c r="C107" s="375"/>
      <c r="D107" s="375"/>
      <c r="E107" s="375"/>
      <c r="F107" s="375"/>
      <c r="G107" s="375"/>
      <c r="H107" s="375"/>
      <c r="I107" s="375"/>
      <c r="J107" s="375"/>
      <c r="K107" s="375"/>
      <c r="L107" s="375"/>
      <c r="M107" s="375"/>
      <c r="N107" s="375"/>
      <c r="O107" s="375"/>
      <c r="P107" s="376"/>
      <c r="Q107" s="136"/>
    </row>
    <row r="108" spans="1:41" s="138" customFormat="1" ht="12.95" customHeight="1">
      <c r="A108" s="352">
        <v>87</v>
      </c>
      <c r="B108" s="262" t="s">
        <v>25</v>
      </c>
      <c r="C108" s="357" t="s">
        <v>154</v>
      </c>
      <c r="D108" s="80">
        <v>2454182447</v>
      </c>
      <c r="E108" s="223">
        <f>(D108/$D$112)</f>
        <v>5.3830618901893522E-2</v>
      </c>
      <c r="F108" s="81">
        <v>70</v>
      </c>
      <c r="G108" s="81">
        <v>70</v>
      </c>
      <c r="H108" s="258">
        <v>2.0799999999999999E-2</v>
      </c>
      <c r="I108" s="80">
        <v>2307632307.77</v>
      </c>
      <c r="J108" s="223">
        <f>(I108/$I$112)</f>
        <v>5.0741029697580493E-2</v>
      </c>
      <c r="K108" s="81">
        <v>77</v>
      </c>
      <c r="L108" s="81">
        <v>77</v>
      </c>
      <c r="M108" s="258">
        <v>9.1600000000000001E-2</v>
      </c>
      <c r="N108" s="86">
        <f>((I108-D108)/D108)</f>
        <v>-5.971444356516499E-2</v>
      </c>
      <c r="O108" s="86">
        <f>((L108-G108)/G108)</f>
        <v>0.1</v>
      </c>
      <c r="P108" s="265">
        <f>M108-H108</f>
        <v>7.0800000000000002E-2</v>
      </c>
      <c r="Q108" s="136"/>
    </row>
    <row r="109" spans="1:41" s="138" customFormat="1" ht="12.95" customHeight="1">
      <c r="A109" s="352">
        <v>88</v>
      </c>
      <c r="B109" s="262" t="s">
        <v>25</v>
      </c>
      <c r="C109" s="357" t="s">
        <v>26</v>
      </c>
      <c r="D109" s="80">
        <v>10049412054.969999</v>
      </c>
      <c r="E109" s="223">
        <f>(D109/$D$112)</f>
        <v>0.2204261835465669</v>
      </c>
      <c r="F109" s="81">
        <v>36.6</v>
      </c>
      <c r="G109" s="81">
        <v>36.6</v>
      </c>
      <c r="H109" s="258">
        <v>0.13</v>
      </c>
      <c r="I109" s="80">
        <v>10056853030.049999</v>
      </c>
      <c r="J109" s="223">
        <f>(I109/$I$112)</f>
        <v>0.22113361671344312</v>
      </c>
      <c r="K109" s="81">
        <v>36.6</v>
      </c>
      <c r="L109" s="81">
        <v>36.6</v>
      </c>
      <c r="M109" s="258">
        <v>0.1328</v>
      </c>
      <c r="N109" s="86">
        <f>((I109-D109)/D109)</f>
        <v>7.404388474965501E-4</v>
      </c>
      <c r="O109" s="86">
        <f>((L109-G109)/G109)</f>
        <v>0</v>
      </c>
      <c r="P109" s="265">
        <f>M109-H109</f>
        <v>2.7999999999999969E-3</v>
      </c>
      <c r="Q109" s="136"/>
      <c r="R109" s="160"/>
      <c r="S109" s="193"/>
    </row>
    <row r="110" spans="1:41" s="138" customFormat="1" ht="12.95" customHeight="1">
      <c r="A110" s="352">
        <v>89</v>
      </c>
      <c r="B110" s="262" t="s">
        <v>6</v>
      </c>
      <c r="C110" s="357" t="s">
        <v>202</v>
      </c>
      <c r="D110" s="80">
        <v>25623640030.860001</v>
      </c>
      <c r="E110" s="223">
        <f>(D110/$D$112)</f>
        <v>0.5620349876866868</v>
      </c>
      <c r="F110" s="81">
        <v>9.6</v>
      </c>
      <c r="G110" s="81">
        <v>9.6</v>
      </c>
      <c r="H110" s="258">
        <f>-25.84%</f>
        <v>-0.25840000000000002</v>
      </c>
      <c r="I110" s="80">
        <v>25650547854.529999</v>
      </c>
      <c r="J110" s="223">
        <f>(I110/$I$112)</f>
        <v>0.56401325551888548</v>
      </c>
      <c r="K110" s="81">
        <v>9.61</v>
      </c>
      <c r="L110" s="81">
        <v>9.61</v>
      </c>
      <c r="M110" s="258">
        <v>-0.20219999999999999</v>
      </c>
      <c r="N110" s="86">
        <f>((I110-D110)/D110)</f>
        <v>1.0501171432939097E-3</v>
      </c>
      <c r="O110" s="86">
        <f>((L110-G110)/G110)</f>
        <v>1.0416666666666445E-3</v>
      </c>
      <c r="P110" s="265">
        <f>M110-H110</f>
        <v>5.6200000000000028E-2</v>
      </c>
      <c r="Q110" s="136"/>
      <c r="R110" s="161"/>
      <c r="S110" s="139"/>
    </row>
    <row r="111" spans="1:41" s="162" customFormat="1" ht="12.95" customHeight="1">
      <c r="A111" s="352">
        <v>90</v>
      </c>
      <c r="B111" s="262" t="s">
        <v>13</v>
      </c>
      <c r="C111" s="357" t="s">
        <v>179</v>
      </c>
      <c r="D111" s="80">
        <v>7463592715</v>
      </c>
      <c r="E111" s="223">
        <f>(D111/$D$112)</f>
        <v>0.16370820986485274</v>
      </c>
      <c r="F111" s="81">
        <v>100</v>
      </c>
      <c r="G111" s="81">
        <v>100</v>
      </c>
      <c r="H111" s="258" t="s">
        <v>125</v>
      </c>
      <c r="I111" s="80">
        <v>7463592715</v>
      </c>
      <c r="J111" s="223">
        <f>(I111/$I$112)</f>
        <v>0.16411209807009092</v>
      </c>
      <c r="K111" s="81">
        <v>100</v>
      </c>
      <c r="L111" s="81">
        <v>100</v>
      </c>
      <c r="M111" s="258" t="s">
        <v>125</v>
      </c>
      <c r="N111" s="86">
        <f>((I111-D111)/D111)</f>
        <v>0</v>
      </c>
      <c r="O111" s="86">
        <f>((L111-G111)/G111)</f>
        <v>0</v>
      </c>
      <c r="P111" s="265" t="e">
        <f>M111-H111</f>
        <v>#VALUE!</v>
      </c>
      <c r="Q111" s="136"/>
      <c r="R111" s="161"/>
      <c r="S111" s="188"/>
    </row>
    <row r="112" spans="1:41" s="138" customFormat="1" ht="12.75" customHeight="1">
      <c r="A112" s="247"/>
      <c r="B112" s="133"/>
      <c r="C112" s="303" t="s">
        <v>47</v>
      </c>
      <c r="D112" s="75">
        <f>SUM(D108:D111)</f>
        <v>45590827247.830002</v>
      </c>
      <c r="E112" s="323">
        <f>(D112/$D$156)</f>
        <v>3.2275491408443886E-2</v>
      </c>
      <c r="F112" s="77"/>
      <c r="G112" s="77"/>
      <c r="H112" s="305"/>
      <c r="I112" s="75">
        <f>SUM(I108:I111)</f>
        <v>45478625907.349998</v>
      </c>
      <c r="J112" s="323">
        <f>(I112/$I$156)</f>
        <v>3.2117467312436074E-2</v>
      </c>
      <c r="K112" s="325"/>
      <c r="L112" s="77"/>
      <c r="M112" s="326"/>
      <c r="N112" s="327">
        <f>((I112-D112)/D112)</f>
        <v>-2.461050769491002E-3</v>
      </c>
      <c r="O112" s="327"/>
      <c r="P112" s="328">
        <f>M112-H112</f>
        <v>0</v>
      </c>
      <c r="Q112" s="136"/>
      <c r="R112" s="188"/>
      <c r="S112" s="188"/>
      <c r="T112" s="208"/>
      <c r="U112" s="378"/>
    </row>
    <row r="113" spans="1:21" s="138" customFormat="1" ht="5.25" customHeight="1">
      <c r="A113" s="386"/>
      <c r="B113" s="387"/>
      <c r="C113" s="387"/>
      <c r="D113" s="387"/>
      <c r="E113" s="387"/>
      <c r="F113" s="387"/>
      <c r="G113" s="387"/>
      <c r="H113" s="387"/>
      <c r="I113" s="387"/>
      <c r="J113" s="387"/>
      <c r="K113" s="387"/>
      <c r="L113" s="387"/>
      <c r="M113" s="387"/>
      <c r="N113" s="387"/>
      <c r="O113" s="387"/>
      <c r="P113" s="388"/>
      <c r="Q113" s="136"/>
      <c r="R113" s="188"/>
      <c r="S113" s="188"/>
      <c r="T113" s="208"/>
      <c r="U113" s="378"/>
    </row>
    <row r="114" spans="1:21" s="138" customFormat="1" ht="12" customHeight="1">
      <c r="A114" s="368" t="s">
        <v>256</v>
      </c>
      <c r="B114" s="369"/>
      <c r="C114" s="369"/>
      <c r="D114" s="369"/>
      <c r="E114" s="369"/>
      <c r="F114" s="369"/>
      <c r="G114" s="369"/>
      <c r="H114" s="369"/>
      <c r="I114" s="369"/>
      <c r="J114" s="369"/>
      <c r="K114" s="369"/>
      <c r="L114" s="369"/>
      <c r="M114" s="369"/>
      <c r="N114" s="369"/>
      <c r="O114" s="369"/>
      <c r="P114" s="370"/>
      <c r="Q114" s="136"/>
      <c r="R114" s="212"/>
      <c r="S114" s="214"/>
      <c r="T114" s="208"/>
      <c r="U114" s="378"/>
    </row>
    <row r="115" spans="1:21" s="138" customFormat="1" ht="12" customHeight="1">
      <c r="A115" s="352">
        <v>91</v>
      </c>
      <c r="B115" s="262" t="s">
        <v>6</v>
      </c>
      <c r="C115" s="357" t="s">
        <v>27</v>
      </c>
      <c r="D115" s="80">
        <v>1695784851.9300001</v>
      </c>
      <c r="E115" s="223">
        <f>(D115/$D$137)</f>
        <v>5.6845833379726901E-2</v>
      </c>
      <c r="F115" s="71">
        <v>3532.52</v>
      </c>
      <c r="G115" s="71">
        <v>3571.47</v>
      </c>
      <c r="H115" s="258">
        <v>3.1600000000000003E-2</v>
      </c>
      <c r="I115" s="80">
        <v>1722350760.0699999</v>
      </c>
      <c r="J115" s="223">
        <f t="shared" ref="J115:J136" si="38">(I115/$I$137)</f>
        <v>5.6911001094627628E-2</v>
      </c>
      <c r="K115" s="71">
        <v>3600.34</v>
      </c>
      <c r="L115" s="71">
        <v>3640.86</v>
      </c>
      <c r="M115" s="258">
        <v>5.1700000000000003E-2</v>
      </c>
      <c r="N115" s="86">
        <f>((I115-D115)/D115)</f>
        <v>1.5665848241163835E-2</v>
      </c>
      <c r="O115" s="86">
        <f t="shared" ref="O115:O125" si="39">((L115-G115)/G115)</f>
        <v>1.9428974623894455E-2</v>
      </c>
      <c r="P115" s="265">
        <f t="shared" ref="P115:P137" si="40">M115-H115</f>
        <v>2.01E-2</v>
      </c>
      <c r="Q115" s="136"/>
      <c r="R115" s="380"/>
      <c r="S115" s="194"/>
      <c r="T115" s="212"/>
    </row>
    <row r="116" spans="1:21" s="138" customFormat="1" ht="12" customHeight="1">
      <c r="A116" s="352">
        <v>92</v>
      </c>
      <c r="B116" s="262" t="s">
        <v>13</v>
      </c>
      <c r="C116" s="357" t="s">
        <v>249</v>
      </c>
      <c r="D116" s="80">
        <v>189298690.31999999</v>
      </c>
      <c r="E116" s="223">
        <f t="shared" ref="E116:E136" si="41">(D116/$D$137)</f>
        <v>6.3456409559763168E-3</v>
      </c>
      <c r="F116" s="71">
        <v>145.22</v>
      </c>
      <c r="G116" s="71">
        <v>143.54</v>
      </c>
      <c r="H116" s="258">
        <v>1.11E-2</v>
      </c>
      <c r="I116" s="80">
        <v>193892175.91</v>
      </c>
      <c r="J116" s="224">
        <f t="shared" si="38"/>
        <v>6.4067076760864162E-3</v>
      </c>
      <c r="K116" s="71">
        <v>148.76</v>
      </c>
      <c r="L116" s="71">
        <v>147.01</v>
      </c>
      <c r="M116" s="258">
        <v>3.56E-2</v>
      </c>
      <c r="N116" s="86">
        <f>((I116-D116)/D116)</f>
        <v>2.4265807556486236E-2</v>
      </c>
      <c r="O116" s="86">
        <f t="shared" si="39"/>
        <v>2.417444614741535E-2</v>
      </c>
      <c r="P116" s="265">
        <f t="shared" si="40"/>
        <v>2.4500000000000001E-2</v>
      </c>
      <c r="Q116" s="136"/>
      <c r="R116" s="380"/>
      <c r="U116" s="215"/>
    </row>
    <row r="117" spans="1:21" s="138" customFormat="1" ht="12" customHeight="1">
      <c r="A117" s="352">
        <v>93</v>
      </c>
      <c r="B117" s="262" t="s">
        <v>46</v>
      </c>
      <c r="C117" s="357" t="s">
        <v>83</v>
      </c>
      <c r="D117" s="71">
        <v>936570818.21000004</v>
      </c>
      <c r="E117" s="223">
        <f t="shared" si="41"/>
        <v>3.1395579822338128E-2</v>
      </c>
      <c r="F117" s="71">
        <v>1.4076</v>
      </c>
      <c r="G117" s="71">
        <v>1.4285000000000001</v>
      </c>
      <c r="H117" s="258">
        <v>3.4200000000000001E-2</v>
      </c>
      <c r="I117" s="71">
        <v>947913257.94000006</v>
      </c>
      <c r="J117" s="224">
        <f t="shared" si="38"/>
        <v>3.1321548264676861E-2</v>
      </c>
      <c r="K117" s="71">
        <v>1.4244000000000001</v>
      </c>
      <c r="L117" s="71">
        <v>1.4458</v>
      </c>
      <c r="M117" s="258">
        <v>4.6600000000000003E-2</v>
      </c>
      <c r="N117" s="86">
        <f t="shared" ref="N117:N122" si="42">((I117-D117)/D117)</f>
        <v>1.2110605529732393E-2</v>
      </c>
      <c r="O117" s="86">
        <f t="shared" si="39"/>
        <v>1.2110605530276423E-2</v>
      </c>
      <c r="P117" s="265">
        <f t="shared" si="40"/>
        <v>1.2400000000000001E-2</v>
      </c>
      <c r="Q117" s="136"/>
      <c r="R117" s="214"/>
      <c r="S117" s="139"/>
      <c r="U117" s="215"/>
    </row>
    <row r="118" spans="1:21" s="138" customFormat="1" ht="12" customHeight="1">
      <c r="A118" s="352">
        <v>94</v>
      </c>
      <c r="B118" s="262" t="s">
        <v>8</v>
      </c>
      <c r="C118" s="357" t="s">
        <v>169</v>
      </c>
      <c r="D118" s="71">
        <v>4715803134.6300001</v>
      </c>
      <c r="E118" s="223">
        <f t="shared" si="41"/>
        <v>0.15808241177391799</v>
      </c>
      <c r="F118" s="71">
        <v>475.71359999999999</v>
      </c>
      <c r="G118" s="71">
        <v>490.05669999999998</v>
      </c>
      <c r="H118" s="258">
        <v>4.3999999999999997E-2</v>
      </c>
      <c r="I118" s="71">
        <v>4776692775.7700005</v>
      </c>
      <c r="J118" s="224">
        <f t="shared" si="38"/>
        <v>0.15783449811320543</v>
      </c>
      <c r="K118" s="71">
        <v>482.01220000000001</v>
      </c>
      <c r="L118" s="71">
        <v>496.5453</v>
      </c>
      <c r="M118" s="258">
        <v>5.7799999999999997E-2</v>
      </c>
      <c r="N118" s="86">
        <f>((I118-D118)/D118)</f>
        <v>1.2911828463080598E-2</v>
      </c>
      <c r="O118" s="86">
        <f t="shared" si="39"/>
        <v>1.3240508700319819E-2</v>
      </c>
      <c r="P118" s="265">
        <f t="shared" si="40"/>
        <v>1.38E-2</v>
      </c>
      <c r="Q118" s="136"/>
      <c r="R118" s="214"/>
      <c r="S118" s="139"/>
      <c r="U118" s="215"/>
    </row>
    <row r="119" spans="1:21" s="138" customFormat="1" ht="12" customHeight="1">
      <c r="A119" s="352">
        <v>95</v>
      </c>
      <c r="B119" s="262" t="s">
        <v>16</v>
      </c>
      <c r="C119" s="357" t="s">
        <v>211</v>
      </c>
      <c r="D119" s="71">
        <v>2491819975.3099999</v>
      </c>
      <c r="E119" s="223">
        <f t="shared" si="41"/>
        <v>8.3530397719695268E-2</v>
      </c>
      <c r="F119" s="71">
        <v>13.4445</v>
      </c>
      <c r="G119" s="71">
        <v>13.568899999999999</v>
      </c>
      <c r="H119" s="258">
        <v>1.9400000000000001E-2</v>
      </c>
      <c r="I119" s="71">
        <v>2530792177.5999999</v>
      </c>
      <c r="J119" s="224">
        <f t="shared" si="38"/>
        <v>8.3624032763114378E-2</v>
      </c>
      <c r="K119" s="71">
        <v>13.694100000000001</v>
      </c>
      <c r="L119" s="71">
        <v>13.8239</v>
      </c>
      <c r="M119" s="258">
        <v>3.85E-2</v>
      </c>
      <c r="N119" s="86">
        <f>((I119-D119)/D119)</f>
        <v>1.5640055331505857E-2</v>
      </c>
      <c r="O119" s="86">
        <f t="shared" si="39"/>
        <v>1.8792975112205176E-2</v>
      </c>
      <c r="P119" s="265">
        <f t="shared" si="40"/>
        <v>1.9099999999999999E-2</v>
      </c>
      <c r="Q119" s="136"/>
      <c r="R119" s="214"/>
      <c r="S119" s="139"/>
      <c r="U119" s="215"/>
    </row>
    <row r="120" spans="1:21" s="138" customFormat="1" ht="12" customHeight="1">
      <c r="A120" s="352">
        <v>96</v>
      </c>
      <c r="B120" s="262" t="s">
        <v>205</v>
      </c>
      <c r="C120" s="357" t="s">
        <v>212</v>
      </c>
      <c r="D120" s="71">
        <v>4384145003.3000002</v>
      </c>
      <c r="E120" s="223">
        <f t="shared" si="41"/>
        <v>0.14696462000265678</v>
      </c>
      <c r="F120" s="71">
        <v>185.94</v>
      </c>
      <c r="G120" s="71">
        <v>187.33</v>
      </c>
      <c r="H120" s="258">
        <v>3.2000000000000002E-3</v>
      </c>
      <c r="I120" s="71">
        <v>4463585675.6800003</v>
      </c>
      <c r="J120" s="224">
        <f t="shared" si="38"/>
        <v>0.14748861565472557</v>
      </c>
      <c r="K120" s="71">
        <v>189.35</v>
      </c>
      <c r="L120" s="71">
        <v>190.79</v>
      </c>
      <c r="M120" s="258">
        <v>1.84E-2</v>
      </c>
      <c r="N120" s="86">
        <f t="shared" si="42"/>
        <v>1.8119991998486396E-2</v>
      </c>
      <c r="O120" s="86">
        <f t="shared" si="39"/>
        <v>1.8470079538781718E-2</v>
      </c>
      <c r="P120" s="265">
        <f t="shared" si="40"/>
        <v>1.52E-2</v>
      </c>
      <c r="Q120" s="136"/>
      <c r="S120" s="139"/>
      <c r="U120" s="215"/>
    </row>
    <row r="121" spans="1:21" s="138" customFormat="1" ht="12" customHeight="1">
      <c r="A121" s="352">
        <v>97</v>
      </c>
      <c r="B121" s="262" t="s">
        <v>117</v>
      </c>
      <c r="C121" s="357" t="s">
        <v>172</v>
      </c>
      <c r="D121" s="71">
        <v>5017235857.4399996</v>
      </c>
      <c r="E121" s="223">
        <f t="shared" si="41"/>
        <v>0.16818699214951977</v>
      </c>
      <c r="F121" s="71">
        <v>180.44309999999999</v>
      </c>
      <c r="G121" s="71">
        <v>184.3571</v>
      </c>
      <c r="H121" s="258">
        <v>0.14119999999999999</v>
      </c>
      <c r="I121" s="71">
        <v>5132734468.04</v>
      </c>
      <c r="J121" s="224">
        <f t="shared" si="38"/>
        <v>0.16959905247011675</v>
      </c>
      <c r="K121" s="71">
        <v>184.56979999999999</v>
      </c>
      <c r="L121" s="71">
        <v>188.61850000000001</v>
      </c>
      <c r="M121" s="258">
        <v>0.1661</v>
      </c>
      <c r="N121" s="86">
        <f>((I121-D121)/D121)</f>
        <v>2.3020366967346943E-2</v>
      </c>
      <c r="O121" s="86">
        <f t="shared" si="39"/>
        <v>2.3114922072434471E-2</v>
      </c>
      <c r="P121" s="265">
        <f t="shared" si="40"/>
        <v>2.4900000000000005E-2</v>
      </c>
      <c r="Q121" s="136"/>
      <c r="S121" s="139"/>
    </row>
    <row r="122" spans="1:21" s="138" customFormat="1" ht="12" customHeight="1">
      <c r="A122" s="352">
        <v>98</v>
      </c>
      <c r="B122" s="262" t="s">
        <v>10</v>
      </c>
      <c r="C122" s="357" t="s">
        <v>186</v>
      </c>
      <c r="D122" s="71">
        <v>2213561665.6100001</v>
      </c>
      <c r="E122" s="223">
        <f t="shared" si="41"/>
        <v>7.4202666379408727E-2</v>
      </c>
      <c r="F122" s="71">
        <v>3988.68</v>
      </c>
      <c r="G122" s="71">
        <v>4051.11</v>
      </c>
      <c r="H122" s="258">
        <v>9.5979999999999996E-2</v>
      </c>
      <c r="I122" s="71">
        <v>2249906761.7199998</v>
      </c>
      <c r="J122" s="224">
        <f t="shared" si="38"/>
        <v>7.4342839535108993E-2</v>
      </c>
      <c r="K122" s="71">
        <v>4054.13</v>
      </c>
      <c r="L122" s="71">
        <v>4118.5600000000004</v>
      </c>
      <c r="M122" s="258">
        <v>0.15038000000000001</v>
      </c>
      <c r="N122" s="86">
        <f t="shared" si="42"/>
        <v>1.6419283309183932E-2</v>
      </c>
      <c r="O122" s="86">
        <f t="shared" si="39"/>
        <v>1.6649757720723524E-2</v>
      </c>
      <c r="P122" s="265">
        <f t="shared" si="40"/>
        <v>5.4400000000000018E-2</v>
      </c>
      <c r="Q122" s="136"/>
      <c r="S122" s="137"/>
    </row>
    <row r="123" spans="1:21" s="138" customFormat="1" ht="11.25" customHeight="1">
      <c r="A123" s="352">
        <v>99</v>
      </c>
      <c r="B123" s="262" t="s">
        <v>195</v>
      </c>
      <c r="C123" s="357" t="s">
        <v>201</v>
      </c>
      <c r="D123" s="71">
        <v>1890315283.6500001</v>
      </c>
      <c r="E123" s="223">
        <f t="shared" si="41"/>
        <v>6.3366851948949227E-2</v>
      </c>
      <c r="F123" s="71">
        <v>1.2405999999999999</v>
      </c>
      <c r="G123" s="71">
        <v>1.2605999999999999</v>
      </c>
      <c r="H123" s="258">
        <v>2.506E-3</v>
      </c>
      <c r="I123" s="71">
        <v>1890315283.6500001</v>
      </c>
      <c r="J123" s="224">
        <f t="shared" si="38"/>
        <v>6.2460990914896E-2</v>
      </c>
      <c r="K123" s="71">
        <v>1.2405999999999999</v>
      </c>
      <c r="L123" s="71">
        <v>1.2605999999999999</v>
      </c>
      <c r="M123" s="258">
        <v>2.506E-3</v>
      </c>
      <c r="N123" s="86">
        <f>((I123-D123)/D123)</f>
        <v>0</v>
      </c>
      <c r="O123" s="86">
        <f t="shared" si="39"/>
        <v>0</v>
      </c>
      <c r="P123" s="265">
        <f t="shared" si="40"/>
        <v>0</v>
      </c>
      <c r="Q123" s="136"/>
    </row>
    <row r="124" spans="1:21" s="138" customFormat="1" ht="12" customHeight="1">
      <c r="A124" s="352">
        <v>100</v>
      </c>
      <c r="B124" s="262" t="s">
        <v>63</v>
      </c>
      <c r="C124" s="357" t="s">
        <v>32</v>
      </c>
      <c r="D124" s="80">
        <v>1180299341.76</v>
      </c>
      <c r="E124" s="223">
        <f t="shared" si="41"/>
        <v>3.9565809096318016E-2</v>
      </c>
      <c r="F124" s="71">
        <v>552.20000000000005</v>
      </c>
      <c r="G124" s="71">
        <v>552.20000000000005</v>
      </c>
      <c r="H124" s="258">
        <v>0</v>
      </c>
      <c r="I124" s="80">
        <v>1194497522.73</v>
      </c>
      <c r="J124" s="224">
        <f t="shared" si="38"/>
        <v>3.9469341204839234E-2</v>
      </c>
      <c r="K124" s="71">
        <v>552.20000000000005</v>
      </c>
      <c r="L124" s="71">
        <v>552.20000000000005</v>
      </c>
      <c r="M124" s="258">
        <v>0</v>
      </c>
      <c r="N124" s="86">
        <f>((I124-D124)/D124)</f>
        <v>1.2029305166627011E-2</v>
      </c>
      <c r="O124" s="86">
        <f t="shared" si="39"/>
        <v>0</v>
      </c>
      <c r="P124" s="265">
        <f t="shared" si="40"/>
        <v>0</v>
      </c>
      <c r="Q124" s="136"/>
    </row>
    <row r="125" spans="1:21" s="138" customFormat="1" ht="13.5" customHeight="1">
      <c r="A125" s="352">
        <v>101</v>
      </c>
      <c r="B125" s="262" t="s">
        <v>53</v>
      </c>
      <c r="C125" s="357" t="s">
        <v>58</v>
      </c>
      <c r="D125" s="80">
        <v>2126541228.9000001</v>
      </c>
      <c r="E125" s="223">
        <f t="shared" si="41"/>
        <v>7.1285580971895066E-2</v>
      </c>
      <c r="F125" s="71">
        <v>3.03</v>
      </c>
      <c r="G125" s="71">
        <v>3.1</v>
      </c>
      <c r="H125" s="258">
        <v>2.0199999999999999E-2</v>
      </c>
      <c r="I125" s="80">
        <v>2123298691.48</v>
      </c>
      <c r="J125" s="224">
        <f t="shared" si="38"/>
        <v>7.0159375753478082E-2</v>
      </c>
      <c r="K125" s="71">
        <v>3.03</v>
      </c>
      <c r="L125" s="71">
        <v>3.1</v>
      </c>
      <c r="M125" s="258">
        <v>-1.1999999999999999E-3</v>
      </c>
      <c r="N125" s="86">
        <f>((I125-D125)/D125)</f>
        <v>-1.5247940533357773E-3</v>
      </c>
      <c r="O125" s="86">
        <f t="shared" si="39"/>
        <v>0</v>
      </c>
      <c r="P125" s="265">
        <f t="shared" si="40"/>
        <v>-2.1399999999999999E-2</v>
      </c>
      <c r="Q125" s="136"/>
    </row>
    <row r="126" spans="1:21" s="138" customFormat="1" ht="12" customHeight="1">
      <c r="A126" s="352">
        <v>102</v>
      </c>
      <c r="B126" s="262" t="s">
        <v>99</v>
      </c>
      <c r="C126" s="357" t="s">
        <v>54</v>
      </c>
      <c r="D126" s="71">
        <v>157091871.63999999</v>
      </c>
      <c r="E126" s="223">
        <f t="shared" si="41"/>
        <v>5.2660090402349615E-3</v>
      </c>
      <c r="F126" s="71">
        <v>1.5919000000000001</v>
      </c>
      <c r="G126" s="71">
        <v>1.6129</v>
      </c>
      <c r="H126" s="258">
        <v>1.2500000000000001E-2</v>
      </c>
      <c r="I126" s="71">
        <v>162912297.94999999</v>
      </c>
      <c r="J126" s="224">
        <f t="shared" si="38"/>
        <v>5.3830509916481459E-3</v>
      </c>
      <c r="K126" s="71">
        <v>1.6507000000000001</v>
      </c>
      <c r="L126" s="71">
        <v>1.6721999999999999</v>
      </c>
      <c r="M126" s="258">
        <v>2.4E-2</v>
      </c>
      <c r="N126" s="86">
        <f>((I126-D126)/D126)</f>
        <v>3.7051097865447795E-2</v>
      </c>
      <c r="O126" s="86">
        <f t="shared" ref="O126:O136" si="43">((L126-G126)/G126)</f>
        <v>3.676607353214701E-2</v>
      </c>
      <c r="P126" s="265">
        <f t="shared" si="40"/>
        <v>1.15E-2</v>
      </c>
      <c r="Q126" s="136"/>
    </row>
    <row r="127" spans="1:21" s="138" customFormat="1" ht="12" customHeight="1">
      <c r="A127" s="352">
        <v>103</v>
      </c>
      <c r="B127" s="262" t="s">
        <v>46</v>
      </c>
      <c r="C127" s="357" t="s">
        <v>234</v>
      </c>
      <c r="D127" s="71">
        <v>607917440.80999994</v>
      </c>
      <c r="E127" s="223">
        <f t="shared" si="41"/>
        <v>2.0378512940238097E-2</v>
      </c>
      <c r="F127" s="71">
        <v>1.1417999999999999</v>
      </c>
      <c r="G127" s="71">
        <v>1.1553</v>
      </c>
      <c r="H127" s="258">
        <v>4.9200000000000001E-2</v>
      </c>
      <c r="I127" s="71">
        <v>614073966.42999995</v>
      </c>
      <c r="J127" s="224">
        <f t="shared" si="38"/>
        <v>2.0290619649542069E-2</v>
      </c>
      <c r="K127" s="71">
        <v>1.1532</v>
      </c>
      <c r="L127" s="71">
        <v>1.167</v>
      </c>
      <c r="M127" s="258">
        <v>5.96E-2</v>
      </c>
      <c r="N127" s="86">
        <f t="shared" ref="N127:N136" si="44">((I127-D127)/D127)</f>
        <v>1.0127239665631144E-2</v>
      </c>
      <c r="O127" s="86">
        <f t="shared" si="43"/>
        <v>1.012723967800575E-2</v>
      </c>
      <c r="P127" s="265">
        <f t="shared" si="40"/>
        <v>1.04E-2</v>
      </c>
      <c r="Q127" s="136"/>
    </row>
    <row r="128" spans="1:21" s="138" customFormat="1" ht="12" customHeight="1">
      <c r="A128" s="352">
        <v>104</v>
      </c>
      <c r="B128" s="262" t="s">
        <v>118</v>
      </c>
      <c r="C128" s="357" t="s">
        <v>120</v>
      </c>
      <c r="D128" s="71">
        <v>137693496.08000001</v>
      </c>
      <c r="E128" s="223">
        <f t="shared" si="41"/>
        <v>4.6157397424133034E-3</v>
      </c>
      <c r="F128" s="71">
        <v>1.1499999999999999</v>
      </c>
      <c r="G128" s="71">
        <v>1.1605000000000001</v>
      </c>
      <c r="H128" s="258">
        <v>5.7799999999999997E-2</v>
      </c>
      <c r="I128" s="71">
        <v>140013348.53999999</v>
      </c>
      <c r="J128" s="224">
        <f t="shared" si="38"/>
        <v>4.6264094496631858E-3</v>
      </c>
      <c r="K128" s="71">
        <v>1.169</v>
      </c>
      <c r="L128" s="71">
        <v>1.1798</v>
      </c>
      <c r="M128" s="258">
        <v>7.2999999999999995E-2</v>
      </c>
      <c r="N128" s="86">
        <f t="shared" si="44"/>
        <v>1.6847945081241475E-2</v>
      </c>
      <c r="O128" s="86">
        <f t="shared" si="43"/>
        <v>1.6630762602326474E-2</v>
      </c>
      <c r="P128" s="265">
        <f t="shared" si="40"/>
        <v>1.5199999999999998E-2</v>
      </c>
      <c r="Q128" s="136"/>
    </row>
    <row r="129" spans="1:23" s="138" customFormat="1" ht="12" customHeight="1">
      <c r="A129" s="352">
        <v>105</v>
      </c>
      <c r="B129" s="262" t="s">
        <v>96</v>
      </c>
      <c r="C129" s="357" t="s">
        <v>122</v>
      </c>
      <c r="D129" s="71">
        <v>224858466.75</v>
      </c>
      <c r="E129" s="223">
        <f t="shared" si="41"/>
        <v>7.5376701946261978E-3</v>
      </c>
      <c r="F129" s="71">
        <v>146.88999999999999</v>
      </c>
      <c r="G129" s="71">
        <v>148.6</v>
      </c>
      <c r="H129" s="258">
        <v>3.6499999999999998E-2</v>
      </c>
      <c r="I129" s="71">
        <v>225629890.34223858</v>
      </c>
      <c r="J129" s="224">
        <f t="shared" si="38"/>
        <v>7.4554052716451161E-3</v>
      </c>
      <c r="K129" s="71">
        <v>147.39051434104169</v>
      </c>
      <c r="L129" s="71">
        <v>149.14289472785637</v>
      </c>
      <c r="M129" s="258">
        <v>4.0300000000000002E-2</v>
      </c>
      <c r="N129" s="86">
        <f t="shared" si="44"/>
        <v>3.4307073395472899E-3</v>
      </c>
      <c r="O129" s="86">
        <f t="shared" si="43"/>
        <v>3.6533965535422495E-3</v>
      </c>
      <c r="P129" s="265">
        <f t="shared" si="40"/>
        <v>3.8000000000000048E-3</v>
      </c>
      <c r="Q129" s="136"/>
      <c r="R129" s="264"/>
      <c r="S129" s="264"/>
      <c r="T129" s="137"/>
    </row>
    <row r="130" spans="1:23" s="138" customFormat="1" ht="12" customHeight="1">
      <c r="A130" s="352">
        <v>106</v>
      </c>
      <c r="B130" s="262" t="s">
        <v>41</v>
      </c>
      <c r="C130" s="357" t="s">
        <v>128</v>
      </c>
      <c r="D130" s="71">
        <v>160429091.84</v>
      </c>
      <c r="E130" s="223">
        <f t="shared" si="41"/>
        <v>5.3778788114649326E-3</v>
      </c>
      <c r="F130" s="71">
        <v>3.6505000000000001</v>
      </c>
      <c r="G130" s="71">
        <v>3.8169</v>
      </c>
      <c r="H130" s="258">
        <v>4.5400000000000003E-2</v>
      </c>
      <c r="I130" s="71">
        <v>163855850.97</v>
      </c>
      <c r="J130" s="224">
        <f t="shared" si="38"/>
        <v>5.4142284661782922E-3</v>
      </c>
      <c r="K130" s="71">
        <v>3.7284999999999999</v>
      </c>
      <c r="L130" s="71">
        <v>3.8948</v>
      </c>
      <c r="M130" s="258">
        <v>6.7199999999999996E-2</v>
      </c>
      <c r="N130" s="86">
        <f t="shared" si="44"/>
        <v>2.1359960906701315E-2</v>
      </c>
      <c r="O130" s="86">
        <f t="shared" si="43"/>
        <v>2.0409232623333093E-2</v>
      </c>
      <c r="P130" s="265">
        <f t="shared" si="40"/>
        <v>2.1799999999999993E-2</v>
      </c>
      <c r="Q130" s="136"/>
      <c r="S130" s="254"/>
      <c r="T130" s="137"/>
    </row>
    <row r="131" spans="1:23" s="138" customFormat="1" ht="12" customHeight="1">
      <c r="A131" s="352">
        <v>107</v>
      </c>
      <c r="B131" s="262" t="s">
        <v>97</v>
      </c>
      <c r="C131" s="357" t="s">
        <v>170</v>
      </c>
      <c r="D131" s="71">
        <v>360326790.62</v>
      </c>
      <c r="E131" s="223">
        <f t="shared" si="41"/>
        <v>1.2078818063815196E-2</v>
      </c>
      <c r="F131" s="71">
        <v>139.84</v>
      </c>
      <c r="G131" s="71">
        <v>140.74</v>
      </c>
      <c r="H131" s="258">
        <v>5.7790000000000001E-2</v>
      </c>
      <c r="I131" s="71">
        <v>363556463.5</v>
      </c>
      <c r="J131" s="224">
        <f t="shared" si="38"/>
        <v>1.2012862171795105E-2</v>
      </c>
      <c r="K131" s="71">
        <v>141.91</v>
      </c>
      <c r="L131" s="71">
        <v>142.84</v>
      </c>
      <c r="M131" s="258">
        <v>7.3520000000000002E-2</v>
      </c>
      <c r="N131" s="86">
        <f>((I131-D131)/D131)</f>
        <v>8.9631772160011346E-3</v>
      </c>
      <c r="O131" s="86">
        <f t="shared" si="43"/>
        <v>1.4921131163848189E-2</v>
      </c>
      <c r="P131" s="265">
        <f t="shared" si="40"/>
        <v>1.5730000000000001E-2</v>
      </c>
      <c r="Q131" s="136"/>
    </row>
    <row r="132" spans="1:23" s="138" customFormat="1" ht="12" customHeight="1">
      <c r="A132" s="352">
        <v>108</v>
      </c>
      <c r="B132" s="262" t="s">
        <v>114</v>
      </c>
      <c r="C132" s="357" t="s">
        <v>143</v>
      </c>
      <c r="D132" s="80">
        <v>146959399.03999999</v>
      </c>
      <c r="E132" s="223">
        <f t="shared" si="41"/>
        <v>4.9263498856619587E-3</v>
      </c>
      <c r="F132" s="71">
        <v>186.72</v>
      </c>
      <c r="G132" s="71">
        <v>139.21</v>
      </c>
      <c r="H132" s="258">
        <v>-1.0500000000000001E-2</v>
      </c>
      <c r="I132" s="80">
        <v>149982010.40000001</v>
      </c>
      <c r="J132" s="224">
        <f t="shared" si="38"/>
        <v>4.9558002678281084E-3</v>
      </c>
      <c r="K132" s="71">
        <v>137.63688999999999</v>
      </c>
      <c r="L132" s="71">
        <v>141.980109</v>
      </c>
      <c r="M132" s="258">
        <v>1.95E-2</v>
      </c>
      <c r="N132" s="86">
        <f>((I132-D132)/D132)</f>
        <v>2.0567662767709795E-2</v>
      </c>
      <c r="O132" s="86">
        <f>((L132-G132)/G132)</f>
        <v>1.9898778823360323E-2</v>
      </c>
      <c r="P132" s="265">
        <f t="shared" si="40"/>
        <v>0.03</v>
      </c>
      <c r="Q132" s="136"/>
      <c r="R132" s="137"/>
      <c r="T132" s="165"/>
    </row>
    <row r="133" spans="1:23" s="138" customFormat="1" ht="12" customHeight="1">
      <c r="A133" s="352">
        <v>109</v>
      </c>
      <c r="B133" s="262" t="s">
        <v>113</v>
      </c>
      <c r="C133" s="357" t="s">
        <v>157</v>
      </c>
      <c r="D133" s="80">
        <v>965083996.88999999</v>
      </c>
      <c r="E133" s="223">
        <f>(D133/$D$137)</f>
        <v>3.2351394118311429E-2</v>
      </c>
      <c r="F133" s="71">
        <v>2.2103999999999999</v>
      </c>
      <c r="G133" s="71">
        <v>2.2583000000000002</v>
      </c>
      <c r="H133" s="258">
        <v>-0.77339999999999998</v>
      </c>
      <c r="I133" s="80">
        <v>987250460.40999997</v>
      </c>
      <c r="J133" s="224">
        <f>(I133/$I$137)</f>
        <v>3.2621352941361169E-2</v>
      </c>
      <c r="K133" s="71">
        <v>2.2610999999999999</v>
      </c>
      <c r="L133" s="71">
        <v>2.3102999999999998</v>
      </c>
      <c r="M133" s="258">
        <v>1.4008</v>
      </c>
      <c r="N133" s="86">
        <f>((I133-D133)/D133)</f>
        <v>2.296842926774436E-2</v>
      </c>
      <c r="O133" s="86">
        <f>((L133-G133)/G133)</f>
        <v>2.302617012797219E-2</v>
      </c>
      <c r="P133" s="265">
        <f t="shared" si="40"/>
        <v>2.1741999999999999</v>
      </c>
      <c r="Q133" s="136"/>
      <c r="R133" s="144"/>
      <c r="T133" s="165"/>
    </row>
    <row r="134" spans="1:23" s="138" customFormat="1" ht="12" customHeight="1">
      <c r="A134" s="352">
        <v>110</v>
      </c>
      <c r="B134" s="262" t="s">
        <v>175</v>
      </c>
      <c r="C134" s="357" t="s">
        <v>207</v>
      </c>
      <c r="D134" s="80">
        <v>17960048.84</v>
      </c>
      <c r="E134" s="223">
        <f>(D134/$D$137)</f>
        <v>6.0205393549095181E-4</v>
      </c>
      <c r="F134" s="71">
        <v>1.1617</v>
      </c>
      <c r="G134" s="71">
        <v>1.1617</v>
      </c>
      <c r="H134" s="258">
        <v>1.0987E-2</v>
      </c>
      <c r="I134" s="80">
        <v>18185739.109999999</v>
      </c>
      <c r="J134" s="224">
        <f>(I134/$I$137)</f>
        <v>6.0090467191117284E-4</v>
      </c>
      <c r="K134" s="71">
        <v>1.1762999999999999</v>
      </c>
      <c r="L134" s="71">
        <v>1.1762999999999999</v>
      </c>
      <c r="M134" s="258">
        <v>1.2566000000000001E-2</v>
      </c>
      <c r="N134" s="86">
        <f>((I134-D134)/D134)</f>
        <v>1.2566239212966391E-2</v>
      </c>
      <c r="O134" s="86">
        <f>((L134-G134)/G134)</f>
        <v>1.2567788585693334E-2</v>
      </c>
      <c r="P134" s="265">
        <f t="shared" si="40"/>
        <v>1.5790000000000005E-3</v>
      </c>
      <c r="Q134" s="136"/>
      <c r="R134" s="137"/>
      <c r="T134" s="165"/>
    </row>
    <row r="135" spans="1:23" s="138" customFormat="1" ht="12" customHeight="1">
      <c r="A135" s="352">
        <v>111</v>
      </c>
      <c r="B135" s="262" t="s">
        <v>188</v>
      </c>
      <c r="C135" s="357" t="s">
        <v>235</v>
      </c>
      <c r="D135" s="80">
        <v>204827246.83000001</v>
      </c>
      <c r="E135" s="223">
        <f>(D135/$D$137)</f>
        <v>6.8661867875955112E-3</v>
      </c>
      <c r="F135" s="71">
        <v>1.0179</v>
      </c>
      <c r="G135" s="71">
        <v>1.0179</v>
      </c>
      <c r="H135" s="258">
        <v>0.1181</v>
      </c>
      <c r="I135" s="80">
        <v>208163091.44</v>
      </c>
      <c r="J135" s="224">
        <f>(I135/$I$137)</f>
        <v>6.8782562759292032E-3</v>
      </c>
      <c r="K135" s="71">
        <v>1.0346</v>
      </c>
      <c r="L135" s="71">
        <v>1.0346</v>
      </c>
      <c r="M135" s="258">
        <v>0.85547275202447304</v>
      </c>
      <c r="N135" s="86">
        <f>((I135-D135)/D135)</f>
        <v>1.6286137033168384E-2</v>
      </c>
      <c r="O135" s="86">
        <f>((L135-G135)/G135)</f>
        <v>1.6406326751154277E-2</v>
      </c>
      <c r="P135" s="265">
        <f>M135-H135</f>
        <v>0.73737275202447305</v>
      </c>
      <c r="Q135" s="136"/>
      <c r="R135" s="137"/>
      <c r="S135" s="166"/>
      <c r="T135" s="165"/>
    </row>
    <row r="136" spans="1:23" s="138" customFormat="1" ht="12" customHeight="1">
      <c r="A136" s="352">
        <v>112</v>
      </c>
      <c r="B136" s="262" t="s">
        <v>198</v>
      </c>
      <c r="C136" s="357" t="s">
        <v>200</v>
      </c>
      <c r="D136" s="71">
        <v>6771772.0800000001</v>
      </c>
      <c r="E136" s="223">
        <f t="shared" si="41"/>
        <v>2.2700227974501144E-4</v>
      </c>
      <c r="F136" s="71">
        <v>100</v>
      </c>
      <c r="G136" s="71">
        <v>100</v>
      </c>
      <c r="H136" s="258">
        <v>3.7000000000000002E-3</v>
      </c>
      <c r="I136" s="71">
        <v>4330962.5199999996</v>
      </c>
      <c r="J136" s="224">
        <f t="shared" si="38"/>
        <v>1.4310639762280116E-4</v>
      </c>
      <c r="K136" s="71">
        <v>101.768</v>
      </c>
      <c r="L136" s="71">
        <v>101.563</v>
      </c>
      <c r="M136" s="258">
        <v>1.593E-2</v>
      </c>
      <c r="N136" s="86">
        <f t="shared" si="44"/>
        <v>-0.36043882327474913</v>
      </c>
      <c r="O136" s="86">
        <f t="shared" si="43"/>
        <v>1.5630000000000022E-2</v>
      </c>
      <c r="P136" s="265">
        <f t="shared" si="40"/>
        <v>1.223E-2</v>
      </c>
      <c r="Q136" s="136"/>
      <c r="R136" s="137"/>
      <c r="S136" s="166"/>
      <c r="T136" s="165"/>
    </row>
    <row r="137" spans="1:23" s="138" customFormat="1" ht="12" customHeight="1">
      <c r="A137" s="247"/>
      <c r="B137" s="13"/>
      <c r="C137" s="303" t="s">
        <v>47</v>
      </c>
      <c r="D137" s="250">
        <f>SUM(D115:D136)</f>
        <v>29831295472.480007</v>
      </c>
      <c r="E137" s="323">
        <f>(D137/$D$156)</f>
        <v>2.1118715733999038E-2</v>
      </c>
      <c r="F137" s="325"/>
      <c r="G137" s="211"/>
      <c r="H137" s="340"/>
      <c r="I137" s="250">
        <f>SUM(I115:I136)</f>
        <v>30263933632.202248</v>
      </c>
      <c r="J137" s="323">
        <f>(I137/$I$156)</f>
        <v>2.1372697168955165E-2</v>
      </c>
      <c r="K137" s="325"/>
      <c r="L137" s="211"/>
      <c r="M137" s="340"/>
      <c r="N137" s="327">
        <f>((I137-D137)/D137)</f>
        <v>1.4502828417939749E-2</v>
      </c>
      <c r="O137" s="327"/>
      <c r="P137" s="328">
        <f t="shared" si="40"/>
        <v>0</v>
      </c>
      <c r="Q137" s="136"/>
      <c r="R137" s="137"/>
      <c r="S137" s="166"/>
      <c r="T137" s="165"/>
    </row>
    <row r="138" spans="1:23" s="138" customFormat="1" ht="5.25" customHeight="1">
      <c r="A138" s="386"/>
      <c r="B138" s="387"/>
      <c r="C138" s="387"/>
      <c r="D138" s="387"/>
      <c r="E138" s="387"/>
      <c r="F138" s="387"/>
      <c r="G138" s="387"/>
      <c r="H138" s="387"/>
      <c r="I138" s="387"/>
      <c r="J138" s="387"/>
      <c r="K138" s="387"/>
      <c r="L138" s="387"/>
      <c r="M138" s="387"/>
      <c r="N138" s="387"/>
      <c r="O138" s="387"/>
      <c r="P138" s="388"/>
      <c r="R138" s="137"/>
      <c r="S138" s="166"/>
      <c r="T138" s="165"/>
    </row>
    <row r="139" spans="1:23" s="138" customFormat="1" ht="12" customHeight="1">
      <c r="A139" s="368" t="s">
        <v>74</v>
      </c>
      <c r="B139" s="369"/>
      <c r="C139" s="369"/>
      <c r="D139" s="369"/>
      <c r="E139" s="369"/>
      <c r="F139" s="369"/>
      <c r="G139" s="369"/>
      <c r="H139" s="369"/>
      <c r="I139" s="369"/>
      <c r="J139" s="369"/>
      <c r="K139" s="369"/>
      <c r="L139" s="369"/>
      <c r="M139" s="369"/>
      <c r="N139" s="369"/>
      <c r="O139" s="369"/>
      <c r="P139" s="370"/>
      <c r="S139" s="167"/>
      <c r="T139" s="165"/>
    </row>
    <row r="140" spans="1:23" s="138" customFormat="1" ht="12" customHeight="1">
      <c r="A140" s="352">
        <v>113</v>
      </c>
      <c r="B140" s="262" t="s">
        <v>210</v>
      </c>
      <c r="C140" s="357" t="s">
        <v>209</v>
      </c>
      <c r="D140" s="74">
        <v>583269324.77999997</v>
      </c>
      <c r="E140" s="223">
        <f>(D140/$D$143)</f>
        <v>0.21445910616368249</v>
      </c>
      <c r="F140" s="74">
        <v>15.479900000000001</v>
      </c>
      <c r="G140" s="74">
        <v>15.649699999999999</v>
      </c>
      <c r="H140" s="258">
        <v>5.9499999999999997E-2</v>
      </c>
      <c r="I140" s="74">
        <v>589801750.84000003</v>
      </c>
      <c r="J140" s="223">
        <f>(I140/$I$143)</f>
        <v>0.2130845468079256</v>
      </c>
      <c r="K140" s="74">
        <v>15.678000000000001</v>
      </c>
      <c r="L140" s="74">
        <v>15.851800000000001</v>
      </c>
      <c r="M140" s="258">
        <v>7.3099999999999998E-2</v>
      </c>
      <c r="N140" s="86">
        <f>((I140-D140)/D140)</f>
        <v>1.1199673602694587E-2</v>
      </c>
      <c r="O140" s="135">
        <f>((L140-G140)/G140)</f>
        <v>1.2913985571608498E-2</v>
      </c>
      <c r="P140" s="265">
        <f>M140-H140</f>
        <v>1.3600000000000001E-2</v>
      </c>
      <c r="Q140" s="136"/>
      <c r="S140" s="139"/>
      <c r="T140" s="165"/>
    </row>
    <row r="141" spans="1:23" s="138" customFormat="1" ht="11.25" customHeight="1">
      <c r="A141" s="352">
        <v>114</v>
      </c>
      <c r="B141" s="262" t="s">
        <v>6</v>
      </c>
      <c r="C141" s="357" t="s">
        <v>30</v>
      </c>
      <c r="D141" s="72">
        <v>1686534501.3900001</v>
      </c>
      <c r="E141" s="223">
        <f>(D141/$D$143)</f>
        <v>0.62011264147782186</v>
      </c>
      <c r="F141" s="74">
        <v>1.37</v>
      </c>
      <c r="G141" s="74">
        <v>1.39</v>
      </c>
      <c r="H141" s="258">
        <v>6.9199999999999998E-2</v>
      </c>
      <c r="I141" s="72">
        <v>1723854112.4100001</v>
      </c>
      <c r="J141" s="223">
        <f>(I141/$I$143)</f>
        <v>0.6227968495900772</v>
      </c>
      <c r="K141" s="74">
        <v>1.4</v>
      </c>
      <c r="L141" s="74">
        <v>1.42</v>
      </c>
      <c r="M141" s="258">
        <v>9.2299999999999993E-2</v>
      </c>
      <c r="N141" s="86">
        <f>((I141-D141)/D141)</f>
        <v>2.2127985516597542E-2</v>
      </c>
      <c r="O141" s="86">
        <f>((L141-G141)/G141)</f>
        <v>2.1582733812949662E-2</v>
      </c>
      <c r="P141" s="265">
        <f>M141-H141</f>
        <v>2.3099999999999996E-2</v>
      </c>
      <c r="Q141" s="136"/>
    </row>
    <row r="142" spans="1:23" s="138" customFormat="1" ht="12" customHeight="1">
      <c r="A142" s="352">
        <v>115</v>
      </c>
      <c r="B142" s="262" t="s">
        <v>8</v>
      </c>
      <c r="C142" s="357" t="s">
        <v>31</v>
      </c>
      <c r="D142" s="74">
        <v>449918992.85000002</v>
      </c>
      <c r="E142" s="223">
        <f>(D142/$D$143)</f>
        <v>0.16542825235849576</v>
      </c>
      <c r="F142" s="74">
        <v>40.798999999999999</v>
      </c>
      <c r="G142" s="74">
        <v>42.0291</v>
      </c>
      <c r="H142" s="258">
        <v>3.6900000000000002E-2</v>
      </c>
      <c r="I142" s="74">
        <v>454267759.91000003</v>
      </c>
      <c r="J142" s="223">
        <f>(I142/$I$143)</f>
        <v>0.16411860360199726</v>
      </c>
      <c r="K142" s="74">
        <v>41.268900000000002</v>
      </c>
      <c r="L142" s="74">
        <v>42.513199999999998</v>
      </c>
      <c r="M142" s="258">
        <v>4.8899999999999999E-2</v>
      </c>
      <c r="N142" s="86">
        <f>((I142-D142)/D142)</f>
        <v>9.665666773595958E-3</v>
      </c>
      <c r="O142" s="86">
        <f>((L142-G142)/G142)</f>
        <v>1.1518210002117533E-2</v>
      </c>
      <c r="P142" s="265">
        <f>M142-H142</f>
        <v>1.1999999999999997E-2</v>
      </c>
      <c r="Q142" s="136"/>
      <c r="U142" s="209"/>
      <c r="V142" s="210"/>
      <c r="W142" s="136"/>
    </row>
    <row r="143" spans="1:23" s="138" customFormat="1" ht="12.75" customHeight="1">
      <c r="A143" s="247"/>
      <c r="B143" s="13"/>
      <c r="C143" s="359" t="s">
        <v>47</v>
      </c>
      <c r="D143" s="250">
        <f>SUM(D140:D142)</f>
        <v>2719722819.02</v>
      </c>
      <c r="E143" s="323">
        <f>(D143/$D$156)</f>
        <v>1.9253958696879515E-3</v>
      </c>
      <c r="F143" s="13"/>
      <c r="G143" s="13"/>
      <c r="H143" s="339"/>
      <c r="I143" s="250">
        <f>SUM(I140:I142)</f>
        <v>2767923623.1599998</v>
      </c>
      <c r="J143" s="323">
        <f>(I143/$I$156)</f>
        <v>1.9547357624935106E-3</v>
      </c>
      <c r="K143" s="325"/>
      <c r="L143" s="211"/>
      <c r="M143" s="340"/>
      <c r="N143" s="327">
        <f>((I143-D143)/D143)</f>
        <v>1.7722689901674651E-2</v>
      </c>
      <c r="O143" s="327"/>
      <c r="P143" s="328">
        <f>M143-H143</f>
        <v>0</v>
      </c>
      <c r="Q143" s="136"/>
      <c r="T143" s="137"/>
    </row>
    <row r="144" spans="1:23" s="138" customFormat="1" ht="4.5" customHeight="1">
      <c r="A144" s="386"/>
      <c r="B144" s="387"/>
      <c r="C144" s="387"/>
      <c r="D144" s="387"/>
      <c r="E144" s="387"/>
      <c r="F144" s="387"/>
      <c r="G144" s="387"/>
      <c r="H144" s="387"/>
      <c r="I144" s="387"/>
      <c r="J144" s="387"/>
      <c r="K144" s="387"/>
      <c r="L144" s="387"/>
      <c r="M144" s="387"/>
      <c r="N144" s="387"/>
      <c r="O144" s="387"/>
      <c r="P144" s="388"/>
      <c r="T144" s="137"/>
    </row>
    <row r="145" spans="1:20" s="138" customFormat="1" ht="12.75" customHeight="1">
      <c r="A145" s="368" t="s">
        <v>220</v>
      </c>
      <c r="B145" s="369"/>
      <c r="C145" s="369"/>
      <c r="D145" s="369"/>
      <c r="E145" s="369"/>
      <c r="F145" s="369"/>
      <c r="G145" s="369"/>
      <c r="H145" s="369"/>
      <c r="I145" s="369"/>
      <c r="J145" s="369"/>
      <c r="K145" s="369"/>
      <c r="L145" s="369"/>
      <c r="M145" s="369"/>
      <c r="N145" s="369"/>
      <c r="O145" s="369"/>
      <c r="P145" s="370"/>
      <c r="T145" s="137"/>
    </row>
    <row r="146" spans="1:20" s="138" customFormat="1" ht="12.75" customHeight="1">
      <c r="A146" s="371" t="s">
        <v>221</v>
      </c>
      <c r="B146" s="372"/>
      <c r="C146" s="372"/>
      <c r="D146" s="372"/>
      <c r="E146" s="372"/>
      <c r="F146" s="372"/>
      <c r="G146" s="372"/>
      <c r="H146" s="372"/>
      <c r="I146" s="372"/>
      <c r="J146" s="372"/>
      <c r="K146" s="372"/>
      <c r="L146" s="372"/>
      <c r="M146" s="372"/>
      <c r="N146" s="372"/>
      <c r="O146" s="372"/>
      <c r="P146" s="373"/>
      <c r="T146" s="137"/>
    </row>
    <row r="147" spans="1:20" s="138" customFormat="1" ht="12" customHeight="1">
      <c r="A147" s="352">
        <v>116</v>
      </c>
      <c r="B147" s="262" t="s">
        <v>28</v>
      </c>
      <c r="C147" s="357" t="s">
        <v>142</v>
      </c>
      <c r="D147" s="251">
        <v>2977398885.5100002</v>
      </c>
      <c r="E147" s="223">
        <f>(D147/$D$155)</f>
        <v>0.16442439395900371</v>
      </c>
      <c r="F147" s="114">
        <v>1.5</v>
      </c>
      <c r="G147" s="114">
        <v>1.51</v>
      </c>
      <c r="H147" s="259">
        <v>3.3099999999999997E-2</v>
      </c>
      <c r="I147" s="251">
        <v>3039103151.6599998</v>
      </c>
      <c r="J147" s="223">
        <f>(I147/$I$155)</f>
        <v>0.1654123327157522</v>
      </c>
      <c r="K147" s="114">
        <v>1.53</v>
      </c>
      <c r="L147" s="114">
        <v>1.54</v>
      </c>
      <c r="M147" s="259">
        <v>0.05</v>
      </c>
      <c r="N147" s="135">
        <f>((I147-D147)/D147)</f>
        <v>2.0724218864423421E-2</v>
      </c>
      <c r="O147" s="135">
        <f>((L147-G147)/G147)</f>
        <v>1.986754966887419E-2</v>
      </c>
      <c r="P147" s="265">
        <f>M147-H147</f>
        <v>1.6900000000000005E-2</v>
      </c>
      <c r="Q147" s="136"/>
      <c r="T147" s="137"/>
    </row>
    <row r="148" spans="1:20" s="138" customFormat="1" ht="12.75" customHeight="1">
      <c r="A148" s="352">
        <v>117</v>
      </c>
      <c r="B148" s="262" t="s">
        <v>6</v>
      </c>
      <c r="C148" s="357" t="s">
        <v>73</v>
      </c>
      <c r="D148" s="251">
        <v>293580300.85000002</v>
      </c>
      <c r="E148" s="223">
        <f>(D148/$D$155)</f>
        <v>1.6212729601158139E-2</v>
      </c>
      <c r="F148" s="114">
        <v>251.07</v>
      </c>
      <c r="G148" s="114">
        <v>254.87</v>
      </c>
      <c r="H148" s="259">
        <v>4.4999999999999998E-2</v>
      </c>
      <c r="I148" s="251">
        <v>296796708.31999999</v>
      </c>
      <c r="J148" s="223">
        <f>(I148/$I$155)</f>
        <v>1.6154053816420207E-2</v>
      </c>
      <c r="K148" s="114">
        <v>253.95</v>
      </c>
      <c r="L148" s="114">
        <v>257.83999999999997</v>
      </c>
      <c r="M148" s="259">
        <v>5.7200000000000001E-2</v>
      </c>
      <c r="N148" s="86">
        <f>((I148-D148)/D148)</f>
        <v>1.0955801396372773E-2</v>
      </c>
      <c r="O148" s="86">
        <f>((L148-G148)/G148)</f>
        <v>1.1652999568407308E-2</v>
      </c>
      <c r="P148" s="265">
        <f>M148-H148</f>
        <v>1.2200000000000003E-2</v>
      </c>
      <c r="Q148" s="136"/>
      <c r="R148" s="218"/>
    </row>
    <row r="149" spans="1:20" s="138" customFormat="1" ht="6" customHeight="1">
      <c r="A149" s="386"/>
      <c r="B149" s="387"/>
      <c r="C149" s="387"/>
      <c r="D149" s="387"/>
      <c r="E149" s="387"/>
      <c r="F149" s="387"/>
      <c r="G149" s="387"/>
      <c r="H149" s="387"/>
      <c r="I149" s="387"/>
      <c r="J149" s="387"/>
      <c r="K149" s="387"/>
      <c r="L149" s="387"/>
      <c r="M149" s="387"/>
      <c r="N149" s="387"/>
      <c r="O149" s="387"/>
      <c r="P149" s="388"/>
      <c r="R149" s="218"/>
    </row>
    <row r="150" spans="1:20" s="138" customFormat="1" ht="12" customHeight="1">
      <c r="A150" s="371" t="s">
        <v>222</v>
      </c>
      <c r="B150" s="372"/>
      <c r="C150" s="372"/>
      <c r="D150" s="372"/>
      <c r="E150" s="372"/>
      <c r="F150" s="372"/>
      <c r="G150" s="372"/>
      <c r="H150" s="372"/>
      <c r="I150" s="372"/>
      <c r="J150" s="372"/>
      <c r="K150" s="372"/>
      <c r="L150" s="372"/>
      <c r="M150" s="372"/>
      <c r="N150" s="372"/>
      <c r="O150" s="372"/>
      <c r="P150" s="373"/>
      <c r="R150" s="218"/>
    </row>
    <row r="151" spans="1:20" s="138" customFormat="1" ht="12" customHeight="1">
      <c r="A151" s="352">
        <v>118</v>
      </c>
      <c r="B151" s="262" t="s">
        <v>6</v>
      </c>
      <c r="C151" s="357" t="s">
        <v>144</v>
      </c>
      <c r="D151" s="80">
        <v>7240138052.1700001</v>
      </c>
      <c r="E151" s="223">
        <f>(D151/$D$155)</f>
        <v>0.39983064318359213</v>
      </c>
      <c r="F151" s="81">
        <v>117.99</v>
      </c>
      <c r="G151" s="81">
        <v>117.99</v>
      </c>
      <c r="H151" s="258">
        <v>8.9999999999999993E-3</v>
      </c>
      <c r="I151" s="80">
        <v>7184891772.2600002</v>
      </c>
      <c r="J151" s="223">
        <f>(I151/$I$155)</f>
        <v>0.39105935174019457</v>
      </c>
      <c r="K151" s="81">
        <v>118.02</v>
      </c>
      <c r="L151" s="81">
        <v>118.02</v>
      </c>
      <c r="M151" s="258">
        <v>9.1999999999999998E-3</v>
      </c>
      <c r="N151" s="86">
        <f t="shared" ref="N151:N156" si="45">((I151-D151)/D151)</f>
        <v>-7.6305561457411077E-3</v>
      </c>
      <c r="O151" s="86">
        <f>((L151-G151)/G151)</f>
        <v>2.5425883549454306E-4</v>
      </c>
      <c r="P151" s="265">
        <f>M151-H151</f>
        <v>2.0000000000000052E-4</v>
      </c>
      <c r="Q151" s="136"/>
      <c r="R151" s="218"/>
    </row>
    <row r="152" spans="1:20" s="138" customFormat="1" ht="12" customHeight="1">
      <c r="A152" s="352">
        <v>119</v>
      </c>
      <c r="B152" s="262" t="s">
        <v>205</v>
      </c>
      <c r="C152" s="357" t="s">
        <v>206</v>
      </c>
      <c r="D152" s="80">
        <v>5457880532.4399996</v>
      </c>
      <c r="E152" s="223">
        <f>(D152/$D$155)</f>
        <v>0.30140694389807088</v>
      </c>
      <c r="F152" s="80">
        <v>118.27</v>
      </c>
      <c r="G152" s="80">
        <v>118.27</v>
      </c>
      <c r="H152" s="258">
        <v>9.35E-2</v>
      </c>
      <c r="I152" s="80">
        <v>5714045889.96</v>
      </c>
      <c r="J152" s="223">
        <f>(I152/$I$155)</f>
        <v>0.3110041392924992</v>
      </c>
      <c r="K152" s="80">
        <v>118.43</v>
      </c>
      <c r="L152" s="80">
        <v>118.43</v>
      </c>
      <c r="M152" s="258">
        <v>9.3100000000000002E-2</v>
      </c>
      <c r="N152" s="86">
        <f t="shared" si="45"/>
        <v>4.6934951396871122E-2</v>
      </c>
      <c r="O152" s="86">
        <f>((L152-G152)/G152)</f>
        <v>1.3528367295172978E-3</v>
      </c>
      <c r="P152" s="265">
        <f>M152-H152</f>
        <v>-3.9999999999999758E-4</v>
      </c>
      <c r="Q152" s="136"/>
      <c r="R152" s="218"/>
    </row>
    <row r="153" spans="1:20" s="138" customFormat="1" ht="12" customHeight="1">
      <c r="A153" s="352">
        <v>120</v>
      </c>
      <c r="B153" s="262" t="s">
        <v>46</v>
      </c>
      <c r="C153" s="357" t="s">
        <v>180</v>
      </c>
      <c r="D153" s="80">
        <v>1823970955.2</v>
      </c>
      <c r="E153" s="223">
        <f>(D153/$D$155)</f>
        <v>0.10072728930178738</v>
      </c>
      <c r="F153" s="81">
        <v>1.095</v>
      </c>
      <c r="G153" s="81">
        <v>1.095</v>
      </c>
      <c r="H153" s="258">
        <v>2.0299999999999999E-2</v>
      </c>
      <c r="I153" s="80">
        <v>1825797276.4400001</v>
      </c>
      <c r="J153" s="223">
        <f>(I153/$I$155)</f>
        <v>9.9374510008666816E-2</v>
      </c>
      <c r="K153" s="81">
        <v>1.0963000000000001</v>
      </c>
      <c r="L153" s="81">
        <v>1.0963000000000001</v>
      </c>
      <c r="M153" s="258">
        <v>2.1499999999999998E-2</v>
      </c>
      <c r="N153" s="86">
        <f t="shared" si="45"/>
        <v>1.0012885538518632E-3</v>
      </c>
      <c r="O153" s="86">
        <f>((L153-G153)/G153)</f>
        <v>1.1872146118722183E-3</v>
      </c>
      <c r="P153" s="265">
        <f>M153-H153</f>
        <v>1.1999999999999997E-3</v>
      </c>
      <c r="Q153" s="136"/>
      <c r="R153" s="218"/>
    </row>
    <row r="154" spans="1:20" s="138" customFormat="1" ht="12" customHeight="1">
      <c r="A154" s="352">
        <v>121</v>
      </c>
      <c r="B154" s="262" t="s">
        <v>192</v>
      </c>
      <c r="C154" s="357" t="s">
        <v>193</v>
      </c>
      <c r="D154" s="80">
        <v>315043192.38</v>
      </c>
      <c r="E154" s="223">
        <f>(D154/$D$155)</f>
        <v>1.7398000056387582E-2</v>
      </c>
      <c r="F154" s="81">
        <v>100.93</v>
      </c>
      <c r="G154" s="81">
        <v>100.93</v>
      </c>
      <c r="H154" s="258">
        <v>4.87E-2</v>
      </c>
      <c r="I154" s="80">
        <v>312258574.93000001</v>
      </c>
      <c r="J154" s="223">
        <f>(I154/$I$155)</f>
        <v>1.6995612426467029E-2</v>
      </c>
      <c r="K154" s="81">
        <v>101.05751280629715</v>
      </c>
      <c r="L154" s="81">
        <v>101.05751280629715</v>
      </c>
      <c r="M154" s="258">
        <v>7.7600000000000002E-2</v>
      </c>
      <c r="N154" s="86">
        <f t="shared" si="45"/>
        <v>-8.8388434263998554E-3</v>
      </c>
      <c r="O154" s="86">
        <f>((L154-G154)/G154)</f>
        <v>1.2633786416045532E-3</v>
      </c>
      <c r="P154" s="265">
        <f>M154-H154</f>
        <v>2.8900000000000002E-2</v>
      </c>
      <c r="Q154" s="136"/>
      <c r="R154" s="218"/>
    </row>
    <row r="155" spans="1:20" s="138" customFormat="1" ht="12" customHeight="1">
      <c r="A155" s="322"/>
      <c r="B155" s="13"/>
      <c r="C155" s="359" t="s">
        <v>47</v>
      </c>
      <c r="D155" s="84">
        <f>SUM(D147:D154)</f>
        <v>18108011918.550003</v>
      </c>
      <c r="E155" s="323">
        <f>(D155/$D$156)</f>
        <v>1.2819354646147118E-2</v>
      </c>
      <c r="F155" s="324"/>
      <c r="G155" s="77"/>
      <c r="H155" s="305"/>
      <c r="I155" s="84">
        <f>SUM(I147:I154)</f>
        <v>18372893373.57</v>
      </c>
      <c r="J155" s="323">
        <f>(I155/$I$156)</f>
        <v>1.2975123821081425E-2</v>
      </c>
      <c r="K155" s="325"/>
      <c r="L155" s="77"/>
      <c r="M155" s="326"/>
      <c r="N155" s="327">
        <f t="shared" si="45"/>
        <v>1.4627859547002495E-2</v>
      </c>
      <c r="O155" s="327"/>
      <c r="P155" s="328">
        <f>M155-H155</f>
        <v>0</v>
      </c>
      <c r="Q155" s="136"/>
      <c r="R155" s="163" t="s">
        <v>185</v>
      </c>
    </row>
    <row r="156" spans="1:20" s="138" customFormat="1" ht="12" customHeight="1">
      <c r="A156" s="329"/>
      <c r="B156" s="330"/>
      <c r="C156" s="331" t="s">
        <v>33</v>
      </c>
      <c r="D156" s="332">
        <f>SUM(D21,D53,D84,D105,D112,D137,D143,D155)</f>
        <v>1412552536253.6406</v>
      </c>
      <c r="E156" s="333"/>
      <c r="F156" s="333"/>
      <c r="G156" s="334"/>
      <c r="H156" s="335"/>
      <c r="I156" s="332">
        <f>SUM(I21,I53,I84,I105,I112,I137,I143,I155)</f>
        <v>1416009097633.312</v>
      </c>
      <c r="J156" s="333"/>
      <c r="K156" s="333"/>
      <c r="L156" s="334"/>
      <c r="M156" s="336"/>
      <c r="N156" s="337">
        <f t="shared" si="45"/>
        <v>2.447032086211001E-3</v>
      </c>
      <c r="O156" s="337"/>
      <c r="P156" s="338"/>
      <c r="R156" s="164">
        <f>((I156-D156)/D156)</f>
        <v>2.447032086211001E-3</v>
      </c>
    </row>
    <row r="157" spans="1:20" s="138" customFormat="1" ht="6.75" customHeight="1">
      <c r="A157" s="386"/>
      <c r="B157" s="387"/>
      <c r="C157" s="387"/>
      <c r="D157" s="387"/>
      <c r="E157" s="387"/>
      <c r="F157" s="387"/>
      <c r="G157" s="387"/>
      <c r="H157" s="387"/>
      <c r="I157" s="387"/>
      <c r="J157" s="387"/>
      <c r="K157" s="387"/>
      <c r="L157" s="387"/>
      <c r="M157" s="387"/>
      <c r="N157" s="387"/>
      <c r="O157" s="387"/>
      <c r="P157" s="388"/>
      <c r="R157" s="218"/>
    </row>
    <row r="158" spans="1:20" s="138" customFormat="1" ht="12" customHeight="1">
      <c r="A158" s="383" t="s">
        <v>223</v>
      </c>
      <c r="B158" s="384"/>
      <c r="C158" s="384"/>
      <c r="D158" s="384"/>
      <c r="E158" s="384"/>
      <c r="F158" s="384"/>
      <c r="G158" s="384"/>
      <c r="H158" s="384"/>
      <c r="I158" s="384"/>
      <c r="J158" s="384"/>
      <c r="K158" s="384"/>
      <c r="L158" s="384"/>
      <c r="M158" s="384"/>
      <c r="N158" s="384"/>
      <c r="O158" s="384"/>
      <c r="P158" s="385"/>
      <c r="R158" s="218"/>
    </row>
    <row r="159" spans="1:20" s="138" customFormat="1" ht="25.5" customHeight="1">
      <c r="A159" s="299"/>
      <c r="B159" s="300"/>
      <c r="C159" s="300"/>
      <c r="D159" s="317" t="s">
        <v>228</v>
      </c>
      <c r="E159" s="318"/>
      <c r="F159" s="318"/>
      <c r="G159" s="319" t="s">
        <v>229</v>
      </c>
      <c r="H159" s="320"/>
      <c r="I159" s="321" t="s">
        <v>228</v>
      </c>
      <c r="J159" s="318"/>
      <c r="K159" s="318"/>
      <c r="L159" s="319" t="s">
        <v>229</v>
      </c>
      <c r="M159" s="319"/>
      <c r="N159" s="381" t="s">
        <v>70</v>
      </c>
      <c r="O159" s="381"/>
      <c r="P159" s="382"/>
      <c r="R159" s="218"/>
    </row>
    <row r="160" spans="1:20" s="138" customFormat="1" ht="12" customHeight="1">
      <c r="A160" s="346" t="s">
        <v>2</v>
      </c>
      <c r="B160" s="347" t="s">
        <v>216</v>
      </c>
      <c r="C160" s="348" t="s">
        <v>3</v>
      </c>
      <c r="D160" s="231"/>
      <c r="E160" s="231"/>
      <c r="F160" s="231"/>
      <c r="G160" s="231"/>
      <c r="H160" s="231"/>
      <c r="I160" s="271"/>
      <c r="J160" s="272"/>
      <c r="K160" s="272"/>
      <c r="L160" s="273"/>
      <c r="M160" s="273"/>
      <c r="N160" s="267" t="s">
        <v>227</v>
      </c>
      <c r="O160" s="266" t="s">
        <v>230</v>
      </c>
      <c r="P160" s="269" t="s">
        <v>243</v>
      </c>
      <c r="R160" s="218"/>
    </row>
    <row r="161" spans="1:18" s="138" customFormat="1" ht="12" customHeight="1">
      <c r="A161" s="352">
        <v>1</v>
      </c>
      <c r="B161" s="262" t="s">
        <v>129</v>
      </c>
      <c r="C161" s="357" t="s">
        <v>247</v>
      </c>
      <c r="D161" s="80">
        <v>77994799498.5</v>
      </c>
      <c r="E161" s="223">
        <f>(D161/$D$163)</f>
        <v>0.91912923422659965</v>
      </c>
      <c r="F161" s="81">
        <v>107.53</v>
      </c>
      <c r="G161" s="81">
        <v>107.53</v>
      </c>
      <c r="H161" s="261" t="s">
        <v>125</v>
      </c>
      <c r="I161" s="80">
        <v>78055229066</v>
      </c>
      <c r="J161" s="223">
        <f>(I161/$I$163)</f>
        <v>0.91904348321319085</v>
      </c>
      <c r="K161" s="81">
        <v>107.55</v>
      </c>
      <c r="L161" s="81">
        <v>107.55</v>
      </c>
      <c r="M161" s="261" t="s">
        <v>125</v>
      </c>
      <c r="N161" s="86">
        <f>((I161-D161)/D161)</f>
        <v>7.7478970250012872E-4</v>
      </c>
      <c r="O161" s="86">
        <f>((L161-G161)/G161)</f>
        <v>1.8599460615638445E-4</v>
      </c>
      <c r="P161" s="265" t="e">
        <f>M161-H161</f>
        <v>#VALUE!</v>
      </c>
      <c r="R161" s="218"/>
    </row>
    <row r="162" spans="1:18" s="138" customFormat="1" ht="12" customHeight="1">
      <c r="A162" s="352">
        <v>2</v>
      </c>
      <c r="B162" s="262" t="s">
        <v>44</v>
      </c>
      <c r="C162" s="357" t="s">
        <v>224</v>
      </c>
      <c r="D162" s="80">
        <v>6862472573.9399996</v>
      </c>
      <c r="E162" s="223">
        <f>(D162/$D$163)</f>
        <v>8.0870765773400313E-2</v>
      </c>
      <c r="F162" s="82">
        <v>101.74</v>
      </c>
      <c r="G162" s="82">
        <v>101.74</v>
      </c>
      <c r="H162" s="261" t="s">
        <v>125</v>
      </c>
      <c r="I162" s="80">
        <v>6875713257.9700003</v>
      </c>
      <c r="J162" s="223">
        <f>(I162/$I$163)</f>
        <v>8.0956516786809193E-2</v>
      </c>
      <c r="K162" s="82">
        <v>101.94</v>
      </c>
      <c r="L162" s="82">
        <v>101.94</v>
      </c>
      <c r="M162" s="261" t="s">
        <v>125</v>
      </c>
      <c r="N162" s="86">
        <f>((I162-D162)/D162)</f>
        <v>1.9294334348645302E-3</v>
      </c>
      <c r="O162" s="86">
        <f>((L162-G162)/G162)</f>
        <v>1.9657951641439244E-3</v>
      </c>
      <c r="P162" s="265" t="e">
        <f>M162-H162</f>
        <v>#VALUE!</v>
      </c>
      <c r="R162" s="163" t="s">
        <v>232</v>
      </c>
    </row>
    <row r="163" spans="1:18" s="138" customFormat="1" ht="12" customHeight="1">
      <c r="A163" s="302"/>
      <c r="B163" s="303"/>
      <c r="C163" s="303" t="s">
        <v>225</v>
      </c>
      <c r="D163" s="85">
        <f>SUM(D161:D162)</f>
        <v>84857272072.440002</v>
      </c>
      <c r="E163" s="304"/>
      <c r="F163" s="77"/>
      <c r="G163" s="77"/>
      <c r="H163" s="305"/>
      <c r="I163" s="85">
        <f>SUM(I161:I162)</f>
        <v>84930942323.970001</v>
      </c>
      <c r="J163" s="275"/>
      <c r="K163" s="82"/>
      <c r="L163" s="82"/>
      <c r="M163" s="270"/>
      <c r="N163" s="86">
        <f>((I163-D163)/D163)</f>
        <v>8.6816662533187241E-4</v>
      </c>
      <c r="O163" s="248"/>
      <c r="P163" s="265">
        <f>M163-H163</f>
        <v>0</v>
      </c>
      <c r="R163" s="164">
        <f>((I163-D163)/D163)</f>
        <v>8.6816662533187241E-4</v>
      </c>
    </row>
    <row r="164" spans="1:18" s="138" customFormat="1" ht="7.5" customHeight="1">
      <c r="A164" s="389"/>
      <c r="B164" s="390"/>
      <c r="C164" s="390"/>
      <c r="D164" s="390"/>
      <c r="E164" s="390"/>
      <c r="F164" s="390"/>
      <c r="G164" s="390"/>
      <c r="H164" s="390"/>
      <c r="I164" s="390"/>
      <c r="J164" s="390"/>
      <c r="K164" s="390"/>
      <c r="L164" s="390"/>
      <c r="M164" s="390"/>
      <c r="N164" s="390"/>
      <c r="O164" s="390"/>
      <c r="P164" s="391"/>
      <c r="R164" s="218"/>
    </row>
    <row r="165" spans="1:18" s="138" customFormat="1" ht="12" customHeight="1">
      <c r="A165" s="383" t="s">
        <v>248</v>
      </c>
      <c r="B165" s="384"/>
      <c r="C165" s="384"/>
      <c r="D165" s="384"/>
      <c r="E165" s="384"/>
      <c r="F165" s="384"/>
      <c r="G165" s="384"/>
      <c r="H165" s="384"/>
      <c r="I165" s="384"/>
      <c r="J165" s="384"/>
      <c r="K165" s="384"/>
      <c r="L165" s="384"/>
      <c r="M165" s="384"/>
      <c r="N165" s="384"/>
      <c r="O165" s="384"/>
      <c r="P165" s="385"/>
      <c r="R165" s="218"/>
    </row>
    <row r="166" spans="1:18" s="138" customFormat="1" ht="25.5" customHeight="1">
      <c r="A166" s="311"/>
      <c r="B166" s="312" t="s">
        <v>216</v>
      </c>
      <c r="C166" s="313" t="s">
        <v>51</v>
      </c>
      <c r="D166" s="313" t="s">
        <v>81</v>
      </c>
      <c r="E166" s="314" t="s">
        <v>69</v>
      </c>
      <c r="F166" s="314"/>
      <c r="G166" s="314" t="s">
        <v>82</v>
      </c>
      <c r="H166" s="315"/>
      <c r="I166" s="316" t="s">
        <v>81</v>
      </c>
      <c r="J166" s="314" t="s">
        <v>69</v>
      </c>
      <c r="K166" s="314"/>
      <c r="L166" s="314" t="s">
        <v>82</v>
      </c>
      <c r="M166" s="314"/>
      <c r="N166" s="381" t="s">
        <v>70</v>
      </c>
      <c r="O166" s="381"/>
      <c r="P166" s="382"/>
      <c r="R166" s="218"/>
    </row>
    <row r="167" spans="1:18" s="138" customFormat="1" ht="12" customHeight="1">
      <c r="A167" s="219"/>
      <c r="B167" s="73"/>
      <c r="C167" s="73"/>
      <c r="D167" s="231"/>
      <c r="E167" s="231"/>
      <c r="F167" s="231"/>
      <c r="G167" s="231"/>
      <c r="H167" s="256"/>
      <c r="I167" s="252"/>
      <c r="J167" s="231"/>
      <c r="K167" s="231"/>
      <c r="L167" s="231"/>
      <c r="M167" s="255"/>
      <c r="N167" s="266" t="s">
        <v>132</v>
      </c>
      <c r="O167" s="268" t="s">
        <v>131</v>
      </c>
      <c r="P167" s="269" t="s">
        <v>243</v>
      </c>
      <c r="R167" s="218"/>
    </row>
    <row r="168" spans="1:18" s="138" customFormat="1" ht="12" customHeight="1">
      <c r="A168" s="352">
        <v>1</v>
      </c>
      <c r="B168" s="262" t="s">
        <v>34</v>
      </c>
      <c r="C168" s="357" t="s">
        <v>35</v>
      </c>
      <c r="D168" s="83">
        <v>2752725768.5700002</v>
      </c>
      <c r="E168" s="225">
        <f t="shared" ref="E168:E179" si="46">(D168/$D$180)</f>
        <v>0.38585631539683124</v>
      </c>
      <c r="F168" s="82">
        <v>17.809999999999999</v>
      </c>
      <c r="G168" s="82">
        <v>18.010000000000002</v>
      </c>
      <c r="H168" s="260" t="s">
        <v>125</v>
      </c>
      <c r="I168" s="83">
        <v>2802555000</v>
      </c>
      <c r="J168" s="225">
        <f t="shared" ref="J168:J179" si="47">(I168/$I$180)</f>
        <v>0.37755212367068947</v>
      </c>
      <c r="K168" s="82">
        <v>18.47</v>
      </c>
      <c r="L168" s="82">
        <v>18.670000000000002</v>
      </c>
      <c r="M168" s="260" t="s">
        <v>125</v>
      </c>
      <c r="N168" s="86">
        <f>((I168-D168)/D168)</f>
        <v>1.8101778244291065E-2</v>
      </c>
      <c r="O168" s="86">
        <f t="shared" ref="O168:O179" si="48">((L168-G168)/G168)</f>
        <v>3.6646307606885066E-2</v>
      </c>
      <c r="P168" s="265" t="e">
        <f t="shared" ref="P168:P179" si="49">M168-H168</f>
        <v>#VALUE!</v>
      </c>
      <c r="R168" s="218"/>
    </row>
    <row r="169" spans="1:18" s="138" customFormat="1" ht="12" customHeight="1">
      <c r="A169" s="352">
        <v>2</v>
      </c>
      <c r="B169" s="262" t="s">
        <v>34</v>
      </c>
      <c r="C169" s="357" t="s">
        <v>67</v>
      </c>
      <c r="D169" s="83">
        <v>335930706.36000001</v>
      </c>
      <c r="E169" s="225">
        <f t="shared" si="46"/>
        <v>4.7088230169785722E-2</v>
      </c>
      <c r="F169" s="82">
        <v>4.1100000000000003</v>
      </c>
      <c r="G169" s="82">
        <v>4.21</v>
      </c>
      <c r="H169" s="260" t="s">
        <v>125</v>
      </c>
      <c r="I169" s="83">
        <v>374046407.26999998</v>
      </c>
      <c r="J169" s="225">
        <f t="shared" si="47"/>
        <v>5.0390452789037185E-2</v>
      </c>
      <c r="K169" s="82">
        <v>4.34</v>
      </c>
      <c r="L169" s="82">
        <v>4.4400000000000004</v>
      </c>
      <c r="M169" s="260" t="s">
        <v>125</v>
      </c>
      <c r="N169" s="86">
        <f t="shared" ref="N169:N179" si="50">((I169-D169)/D169)</f>
        <v>0.11346298563476151</v>
      </c>
      <c r="O169" s="86">
        <f t="shared" si="48"/>
        <v>5.4631828978622426E-2</v>
      </c>
      <c r="P169" s="265" t="e">
        <f t="shared" si="49"/>
        <v>#VALUE!</v>
      </c>
      <c r="R169" s="218"/>
    </row>
    <row r="170" spans="1:18" s="138" customFormat="1" ht="12" customHeight="1">
      <c r="A170" s="352">
        <v>3</v>
      </c>
      <c r="B170" s="262" t="s">
        <v>34</v>
      </c>
      <c r="C170" s="357" t="s">
        <v>56</v>
      </c>
      <c r="D170" s="83">
        <v>122578819.19</v>
      </c>
      <c r="E170" s="225">
        <f t="shared" si="46"/>
        <v>1.7182173414578197E-2</v>
      </c>
      <c r="F170" s="82">
        <v>5.47</v>
      </c>
      <c r="G170" s="82">
        <v>5.57</v>
      </c>
      <c r="H170" s="260" t="s">
        <v>125</v>
      </c>
      <c r="I170" s="83">
        <v>144328433.91999999</v>
      </c>
      <c r="J170" s="225">
        <f t="shared" si="47"/>
        <v>1.9443510201427185E-2</v>
      </c>
      <c r="K170" s="82">
        <v>5.58</v>
      </c>
      <c r="L170" s="82">
        <v>5.68</v>
      </c>
      <c r="M170" s="260" t="s">
        <v>125</v>
      </c>
      <c r="N170" s="86">
        <f t="shared" si="50"/>
        <v>0.17743371060123841</v>
      </c>
      <c r="O170" s="86">
        <f t="shared" si="48"/>
        <v>1.9748653500897564E-2</v>
      </c>
      <c r="P170" s="265" t="e">
        <f t="shared" si="49"/>
        <v>#VALUE!</v>
      </c>
      <c r="R170" s="218"/>
    </row>
    <row r="171" spans="1:18" s="138" customFormat="1" ht="12" customHeight="1">
      <c r="A171" s="352">
        <v>4</v>
      </c>
      <c r="B171" s="262" t="s">
        <v>34</v>
      </c>
      <c r="C171" s="357" t="s">
        <v>57</v>
      </c>
      <c r="D171" s="83">
        <v>211213646.93000001</v>
      </c>
      <c r="E171" s="225">
        <f t="shared" si="46"/>
        <v>2.9606334381893078E-2</v>
      </c>
      <c r="F171" s="82">
        <v>20.96</v>
      </c>
      <c r="G171" s="82">
        <v>21.16</v>
      </c>
      <c r="H171" s="260" t="s">
        <v>125</v>
      </c>
      <c r="I171" s="83">
        <v>221688574.38</v>
      </c>
      <c r="J171" s="225">
        <f t="shared" si="47"/>
        <v>2.9865245124786704E-2</v>
      </c>
      <c r="K171" s="82">
        <v>21.29</v>
      </c>
      <c r="L171" s="82">
        <v>21.49</v>
      </c>
      <c r="M171" s="260" t="s">
        <v>125</v>
      </c>
      <c r="N171" s="86">
        <f t="shared" si="50"/>
        <v>4.9593989793053322E-2</v>
      </c>
      <c r="O171" s="86">
        <f t="shared" si="48"/>
        <v>1.5595463137996139E-2</v>
      </c>
      <c r="P171" s="265" t="e">
        <f t="shared" si="49"/>
        <v>#VALUE!</v>
      </c>
      <c r="R171" s="218"/>
    </row>
    <row r="172" spans="1:18" s="138" customFormat="1" ht="12" customHeight="1">
      <c r="A172" s="352">
        <v>5</v>
      </c>
      <c r="B172" s="262" t="s">
        <v>34</v>
      </c>
      <c r="C172" s="357" t="s">
        <v>101</v>
      </c>
      <c r="D172" s="83">
        <v>591836504.50999999</v>
      </c>
      <c r="E172" s="225">
        <f t="shared" si="46"/>
        <v>8.2959172887824673E-2</v>
      </c>
      <c r="F172" s="82">
        <v>167.12</v>
      </c>
      <c r="G172" s="82">
        <v>169.12</v>
      </c>
      <c r="H172" s="260" t="s">
        <v>125</v>
      </c>
      <c r="I172" s="83">
        <v>690095974.76999998</v>
      </c>
      <c r="J172" s="225">
        <f t="shared" si="47"/>
        <v>9.2967738656692916E-2</v>
      </c>
      <c r="K172" s="82">
        <v>167.15</v>
      </c>
      <c r="L172" s="82">
        <v>169.15</v>
      </c>
      <c r="M172" s="260" t="s">
        <v>125</v>
      </c>
      <c r="N172" s="86">
        <f t="shared" si="50"/>
        <v>0.16602468673565868</v>
      </c>
      <c r="O172" s="86">
        <f t="shared" si="48"/>
        <v>1.773888363292404E-4</v>
      </c>
      <c r="P172" s="265" t="e">
        <f t="shared" si="49"/>
        <v>#VALUE!</v>
      </c>
      <c r="R172" s="218"/>
    </row>
    <row r="173" spans="1:18" s="138" customFormat="1" ht="12" customHeight="1">
      <c r="A173" s="352">
        <v>6</v>
      </c>
      <c r="B173" s="262" t="s">
        <v>36</v>
      </c>
      <c r="C173" s="357" t="s">
        <v>37</v>
      </c>
      <c r="D173" s="83">
        <v>485939283</v>
      </c>
      <c r="E173" s="225">
        <f t="shared" si="46"/>
        <v>6.8115299891410144E-2</v>
      </c>
      <c r="F173" s="82">
        <v>8499.9</v>
      </c>
      <c r="G173" s="82">
        <v>8499.9</v>
      </c>
      <c r="H173" s="260" t="s">
        <v>125</v>
      </c>
      <c r="I173" s="83">
        <v>483080783</v>
      </c>
      <c r="J173" s="225">
        <f t="shared" si="47"/>
        <v>6.5079249301494349E-2</v>
      </c>
      <c r="K173" s="82">
        <v>8449.9</v>
      </c>
      <c r="L173" s="82">
        <v>8449.9</v>
      </c>
      <c r="M173" s="260" t="s">
        <v>125</v>
      </c>
      <c r="N173" s="86">
        <f t="shared" si="50"/>
        <v>-5.8824221461428955E-3</v>
      </c>
      <c r="O173" s="86">
        <f t="shared" si="48"/>
        <v>-5.8824221461428964E-3</v>
      </c>
      <c r="P173" s="265" t="e">
        <f t="shared" si="49"/>
        <v>#VALUE!</v>
      </c>
      <c r="R173" s="218"/>
    </row>
    <row r="174" spans="1:18" s="138" customFormat="1" ht="12" customHeight="1">
      <c r="A174" s="352">
        <v>7</v>
      </c>
      <c r="B174" s="262" t="s">
        <v>28</v>
      </c>
      <c r="C174" s="357" t="s">
        <v>105</v>
      </c>
      <c r="D174" s="83">
        <v>472584731.38</v>
      </c>
      <c r="E174" s="225">
        <f t="shared" si="46"/>
        <v>6.6243359671027471E-2</v>
      </c>
      <c r="F174" s="82">
        <v>14.15</v>
      </c>
      <c r="G174" s="82">
        <v>14.15</v>
      </c>
      <c r="H174" s="260">
        <v>9.4999999999999998E-3</v>
      </c>
      <c r="I174" s="83">
        <v>481211044.82999998</v>
      </c>
      <c r="J174" s="225">
        <f t="shared" si="47"/>
        <v>6.4827363569798929E-2</v>
      </c>
      <c r="K174" s="82">
        <v>14.41</v>
      </c>
      <c r="L174" s="82">
        <v>14.41</v>
      </c>
      <c r="M174" s="260">
        <v>2.7900000000000001E-2</v>
      </c>
      <c r="N174" s="86">
        <f t="shared" si="50"/>
        <v>1.8253474725707267E-2</v>
      </c>
      <c r="O174" s="86">
        <f t="shared" si="48"/>
        <v>1.8374558303886911E-2</v>
      </c>
      <c r="P174" s="265">
        <f t="shared" si="49"/>
        <v>1.84E-2</v>
      </c>
      <c r="R174" s="218"/>
    </row>
    <row r="175" spans="1:18" s="138" customFormat="1" ht="12" customHeight="1">
      <c r="A175" s="352">
        <v>8</v>
      </c>
      <c r="B175" s="262" t="s">
        <v>44</v>
      </c>
      <c r="C175" s="357" t="s">
        <v>45</v>
      </c>
      <c r="D175" s="83">
        <v>480606746.07999998</v>
      </c>
      <c r="E175" s="225">
        <f t="shared" si="46"/>
        <v>6.7367825126156772E-2</v>
      </c>
      <c r="F175" s="82">
        <v>60.8</v>
      </c>
      <c r="G175" s="82">
        <v>60.8</v>
      </c>
      <c r="H175" s="260">
        <v>4.0399999999999998E-2</v>
      </c>
      <c r="I175" s="83">
        <v>481068184.07999998</v>
      </c>
      <c r="J175" s="225">
        <f t="shared" si="47"/>
        <v>6.4808117781740643E-2</v>
      </c>
      <c r="K175" s="82">
        <v>55</v>
      </c>
      <c r="L175" s="82">
        <v>55</v>
      </c>
      <c r="M175" s="260">
        <v>6.3700000000000007E-2</v>
      </c>
      <c r="N175" s="86">
        <f t="shared" si="50"/>
        <v>9.6011552847240049E-4</v>
      </c>
      <c r="O175" s="86">
        <f t="shared" si="48"/>
        <v>-9.5394736842105227E-2</v>
      </c>
      <c r="P175" s="265">
        <f t="shared" si="49"/>
        <v>2.3300000000000008E-2</v>
      </c>
      <c r="R175" s="218"/>
    </row>
    <row r="176" spans="1:18" s="138" customFormat="1" ht="12" customHeight="1">
      <c r="A176" s="352">
        <v>9</v>
      </c>
      <c r="B176" s="262" t="s">
        <v>44</v>
      </c>
      <c r="C176" s="357" t="s">
        <v>103</v>
      </c>
      <c r="D176" s="83">
        <v>734124159.88999999</v>
      </c>
      <c r="E176" s="225">
        <f t="shared" si="46"/>
        <v>0.10290398215950959</v>
      </c>
      <c r="F176" s="82">
        <v>53.9</v>
      </c>
      <c r="G176" s="82">
        <v>53.9</v>
      </c>
      <c r="H176" s="260">
        <v>3.0499999999999999E-2</v>
      </c>
      <c r="I176" s="83">
        <v>752437219.47000003</v>
      </c>
      <c r="J176" s="225">
        <f t="shared" si="47"/>
        <v>0.10136617127577056</v>
      </c>
      <c r="K176" s="82">
        <v>53.9</v>
      </c>
      <c r="L176" s="82">
        <v>53.9</v>
      </c>
      <c r="M176" s="260">
        <v>5.6099999999999997E-2</v>
      </c>
      <c r="N176" s="86">
        <f>((I176-D176)/D176)</f>
        <v>2.4945452800169448E-2</v>
      </c>
      <c r="O176" s="86">
        <f t="shared" si="48"/>
        <v>0</v>
      </c>
      <c r="P176" s="265">
        <f t="shared" si="49"/>
        <v>2.5599999999999998E-2</v>
      </c>
      <c r="R176" s="218"/>
    </row>
    <row r="177" spans="1:18" s="138" customFormat="1" ht="12" customHeight="1">
      <c r="A177" s="352">
        <v>10</v>
      </c>
      <c r="B177" s="262" t="s">
        <v>96</v>
      </c>
      <c r="C177" s="357" t="s">
        <v>265</v>
      </c>
      <c r="D177" s="83">
        <v>556834492.85000002</v>
      </c>
      <c r="E177" s="225">
        <f t="shared" si="46"/>
        <v>7.8052855155484574E-2</v>
      </c>
      <c r="F177" s="82">
        <v>124.53</v>
      </c>
      <c r="G177" s="82">
        <v>125.31</v>
      </c>
      <c r="H177" s="260" t="s">
        <v>125</v>
      </c>
      <c r="I177" s="83">
        <v>573546114.15999985</v>
      </c>
      <c r="J177" s="225">
        <f t="shared" si="47"/>
        <v>7.7266477704872744E-2</v>
      </c>
      <c r="K177" s="82">
        <v>128.24169880968864</v>
      </c>
      <c r="L177" s="82">
        <v>129.07530418813994</v>
      </c>
      <c r="M177" s="260" t="s">
        <v>125</v>
      </c>
      <c r="N177" s="86">
        <f>((I177-D177)/D177)</f>
        <v>3.0011828513830226E-2</v>
      </c>
      <c r="O177" s="86">
        <f t="shared" si="48"/>
        <v>3.0047914676721219E-2</v>
      </c>
      <c r="P177" s="265" t="e">
        <f t="shared" si="49"/>
        <v>#VALUE!</v>
      </c>
      <c r="R177" s="218"/>
    </row>
    <row r="178" spans="1:18" s="138" customFormat="1" ht="12" customHeight="1">
      <c r="A178" s="352">
        <v>11</v>
      </c>
      <c r="B178" s="262" t="s">
        <v>61</v>
      </c>
      <c r="C178" s="357" t="s">
        <v>203</v>
      </c>
      <c r="D178" s="83">
        <v>218206620.74000001</v>
      </c>
      <c r="E178" s="225">
        <f t="shared" si="46"/>
        <v>3.0586556654231836E-2</v>
      </c>
      <c r="F178" s="82">
        <v>21.07</v>
      </c>
      <c r="G178" s="82">
        <v>21.17</v>
      </c>
      <c r="H178" s="260" t="s">
        <v>125</v>
      </c>
      <c r="I178" s="83">
        <v>238812820.49000001</v>
      </c>
      <c r="J178" s="225">
        <f t="shared" si="47"/>
        <v>3.2172174153865543E-2</v>
      </c>
      <c r="K178" s="82">
        <v>22.48</v>
      </c>
      <c r="L178" s="82">
        <v>22.58</v>
      </c>
      <c r="M178" s="260" t="s">
        <v>125</v>
      </c>
      <c r="N178" s="86">
        <f>((I178-D178)/D178)</f>
        <v>9.4434347042810077E-2</v>
      </c>
      <c r="O178" s="86">
        <f t="shared" si="48"/>
        <v>6.6603684459140125E-2</v>
      </c>
      <c r="P178" s="265" t="e">
        <f t="shared" si="49"/>
        <v>#VALUE!</v>
      </c>
      <c r="R178" s="218"/>
    </row>
    <row r="179" spans="1:18" s="138" customFormat="1" ht="12" customHeight="1">
      <c r="A179" s="352">
        <v>12</v>
      </c>
      <c r="B179" s="262" t="s">
        <v>61</v>
      </c>
      <c r="C179" s="357" t="s">
        <v>204</v>
      </c>
      <c r="D179" s="83">
        <v>171488014.06</v>
      </c>
      <c r="E179" s="225">
        <f t="shared" si="46"/>
        <v>2.4037895091266494E-2</v>
      </c>
      <c r="F179" s="82">
        <v>20.149999999999999</v>
      </c>
      <c r="G179" s="82">
        <v>20.25</v>
      </c>
      <c r="H179" s="260" t="s">
        <v>125</v>
      </c>
      <c r="I179" s="83">
        <v>180091266.09999999</v>
      </c>
      <c r="J179" s="225">
        <f t="shared" si="47"/>
        <v>2.4261375769823693E-2</v>
      </c>
      <c r="K179" s="82">
        <v>20.8</v>
      </c>
      <c r="L179" s="82">
        <v>20.9</v>
      </c>
      <c r="M179" s="260" t="s">
        <v>125</v>
      </c>
      <c r="N179" s="86">
        <f t="shared" si="50"/>
        <v>5.0168241128443515E-2</v>
      </c>
      <c r="O179" s="86">
        <f t="shared" si="48"/>
        <v>3.2098765432098698E-2</v>
      </c>
      <c r="P179" s="265" t="e">
        <f t="shared" si="49"/>
        <v>#VALUE!</v>
      </c>
      <c r="R179" s="220"/>
    </row>
    <row r="180" spans="1:18" s="138" customFormat="1" ht="12" customHeight="1">
      <c r="A180" s="302"/>
      <c r="B180" s="303"/>
      <c r="C180" s="303" t="s">
        <v>38</v>
      </c>
      <c r="D180" s="85">
        <f>SUM(D168:D179)</f>
        <v>7134069493.5600014</v>
      </c>
      <c r="E180" s="304"/>
      <c r="F180" s="85"/>
      <c r="G180" s="77"/>
      <c r="H180" s="305"/>
      <c r="I180" s="85">
        <f>SUM(I168:I179)</f>
        <v>7422961822.4700003</v>
      </c>
      <c r="J180" s="275"/>
      <c r="K180" s="274"/>
      <c r="L180" s="82"/>
      <c r="M180" s="270"/>
      <c r="N180" s="86">
        <f>((I180-D180)/D180)</f>
        <v>4.0494745554523266E-2</v>
      </c>
      <c r="O180" s="248"/>
      <c r="P180" s="265" t="e">
        <f>((M180-H180)/H180)</f>
        <v>#DIV/0!</v>
      </c>
      <c r="R180" s="163" t="s">
        <v>184</v>
      </c>
    </row>
    <row r="181" spans="1:18" s="138" customFormat="1" ht="12" customHeight="1" thickBot="1">
      <c r="A181" s="306"/>
      <c r="B181" s="307"/>
      <c r="C181" s="307" t="s">
        <v>48</v>
      </c>
      <c r="D181" s="308">
        <f>SUM(D156,D163,D180)</f>
        <v>1504543877819.6406</v>
      </c>
      <c r="E181" s="308"/>
      <c r="F181" s="308"/>
      <c r="G181" s="309"/>
      <c r="H181" s="310"/>
      <c r="I181" s="308">
        <f>SUM(I156,I163,I180)</f>
        <v>1508363001779.752</v>
      </c>
      <c r="J181" s="276"/>
      <c r="K181" s="276"/>
      <c r="L181" s="277"/>
      <c r="M181" s="278"/>
      <c r="N181" s="244"/>
      <c r="O181" s="249"/>
      <c r="P181" s="245"/>
      <c r="R181" s="164">
        <f>((I180-D180)/D180)</f>
        <v>4.0494745554523266E-2</v>
      </c>
    </row>
    <row r="182" spans="1:18" ht="12" customHeight="1">
      <c r="A182" s="279"/>
      <c r="B182" s="280"/>
      <c r="C182" s="116"/>
      <c r="D182" s="69"/>
      <c r="E182" s="69"/>
      <c r="F182" s="69"/>
      <c r="G182" s="281"/>
      <c r="H182" s="282"/>
      <c r="I182" s="8"/>
      <c r="J182" s="69"/>
      <c r="K182" s="69"/>
      <c r="L182" s="283"/>
      <c r="M182" s="284"/>
    </row>
    <row r="183" spans="1:18" ht="12" customHeight="1">
      <c r="A183" s="284"/>
      <c r="B183" s="286"/>
      <c r="C183" s="283"/>
      <c r="D183" s="283"/>
      <c r="E183" s="283"/>
      <c r="F183" s="283"/>
      <c r="G183" s="283"/>
      <c r="H183" s="285"/>
      <c r="I183" s="287"/>
      <c r="J183" s="283"/>
      <c r="K183" s="283"/>
      <c r="L183" s="283"/>
      <c r="M183" s="284"/>
    </row>
    <row r="184" spans="1:18" ht="12" customHeight="1">
      <c r="A184" s="284"/>
      <c r="B184" s="283"/>
      <c r="C184" s="286"/>
      <c r="D184" s="283"/>
      <c r="E184" s="283"/>
      <c r="F184" s="283"/>
      <c r="G184" s="283"/>
      <c r="H184" s="285"/>
      <c r="I184" s="287"/>
      <c r="J184" s="283"/>
      <c r="K184" s="283"/>
      <c r="L184" s="283"/>
      <c r="M184" s="284"/>
    </row>
    <row r="185" spans="1:18" ht="12" customHeight="1">
      <c r="A185" s="284"/>
      <c r="B185" s="288"/>
      <c r="C185" s="289"/>
      <c r="D185" s="283"/>
      <c r="E185" s="283"/>
      <c r="F185" s="283"/>
      <c r="G185" s="283"/>
      <c r="H185" s="285"/>
      <c r="I185" s="287"/>
      <c r="J185" s="283"/>
      <c r="K185" s="283"/>
      <c r="L185" s="283"/>
      <c r="M185" s="284"/>
    </row>
    <row r="186" spans="1:18" ht="12" customHeight="1">
      <c r="A186" s="284"/>
      <c r="B186" s="288"/>
      <c r="C186" s="288"/>
      <c r="D186" s="283"/>
      <c r="E186" s="283"/>
      <c r="F186" s="283"/>
      <c r="G186" s="283"/>
      <c r="H186" s="285"/>
      <c r="I186" s="287"/>
      <c r="J186" s="283"/>
      <c r="K186" s="283"/>
      <c r="L186" s="283"/>
      <c r="M186" s="284"/>
    </row>
    <row r="187" spans="1:18" ht="12" customHeight="1">
      <c r="A187" s="284"/>
      <c r="B187" s="288"/>
      <c r="C187" s="288"/>
      <c r="D187" s="283"/>
      <c r="E187" s="283"/>
      <c r="F187" s="283"/>
      <c r="G187" s="283"/>
      <c r="H187" s="285"/>
      <c r="I187" s="287"/>
      <c r="J187" s="283"/>
      <c r="K187" s="283"/>
      <c r="L187" s="283"/>
      <c r="M187" s="284"/>
    </row>
    <row r="188" spans="1:18" ht="12" customHeight="1">
      <c r="A188" s="284"/>
      <c r="B188" s="288"/>
      <c r="C188" s="288"/>
      <c r="D188" s="283"/>
      <c r="E188" s="283"/>
      <c r="F188" s="283"/>
      <c r="G188" s="283"/>
      <c r="H188" s="285"/>
      <c r="I188" s="287"/>
      <c r="J188" s="283"/>
      <c r="K188" s="283"/>
      <c r="L188" s="283"/>
      <c r="M188" s="284"/>
    </row>
    <row r="189" spans="1:18" ht="12" customHeight="1">
      <c r="A189" s="284"/>
      <c r="B189" s="288"/>
      <c r="C189" s="289"/>
      <c r="D189" s="283"/>
      <c r="E189" s="283"/>
      <c r="F189" s="283"/>
      <c r="G189" s="283"/>
      <c r="H189" s="285"/>
      <c r="I189" s="287"/>
      <c r="J189" s="283"/>
      <c r="K189" s="283"/>
      <c r="L189" s="283"/>
      <c r="M189" s="284"/>
    </row>
    <row r="190" spans="1:18" ht="12" customHeight="1">
      <c r="B190" s="288"/>
      <c r="C190" s="288"/>
      <c r="D190" s="283"/>
      <c r="E190" s="283"/>
      <c r="F190" s="283"/>
      <c r="G190" s="283"/>
      <c r="H190" s="285"/>
      <c r="I190" s="287"/>
      <c r="J190" s="283"/>
      <c r="K190" s="283"/>
      <c r="L190" s="283"/>
      <c r="M190" s="284"/>
    </row>
    <row r="191" spans="1:18" ht="12" customHeight="1">
      <c r="B191" s="5"/>
      <c r="C191" s="5"/>
    </row>
    <row r="192" spans="1:18" ht="12" customHeight="1">
      <c r="B192" s="5"/>
      <c r="C192" s="5"/>
    </row>
    <row r="193" spans="2:3" ht="12" customHeight="1">
      <c r="B193" s="5"/>
      <c r="C193" s="7"/>
    </row>
    <row r="194" spans="2:3" ht="12" customHeight="1">
      <c r="B194" s="5"/>
      <c r="C194" s="5"/>
    </row>
    <row r="195" spans="2:3" ht="12" customHeight="1">
      <c r="B195" s="5"/>
      <c r="C195" s="5"/>
    </row>
    <row r="196" spans="2:3" ht="12" customHeight="1">
      <c r="B196" s="5"/>
      <c r="C196" s="5"/>
    </row>
    <row r="197" spans="2:3" ht="12" customHeight="1">
      <c r="B197" s="5"/>
      <c r="C197" s="5"/>
    </row>
    <row r="198" spans="2:3" ht="12" customHeight="1">
      <c r="B198" s="5"/>
      <c r="C198" s="5"/>
    </row>
    <row r="199" spans="2:3" ht="12" customHeight="1">
      <c r="B199" s="5"/>
      <c r="C199" s="5"/>
    </row>
    <row r="200" spans="2:3" ht="12" customHeight="1">
      <c r="B200" s="5"/>
      <c r="C200" s="5"/>
    </row>
    <row r="201" spans="2:3" ht="12" customHeight="1">
      <c r="B201" s="5"/>
      <c r="C201" s="5"/>
    </row>
    <row r="202" spans="2:3" ht="12" customHeight="1">
      <c r="B202" s="5"/>
      <c r="C202" s="5"/>
    </row>
    <row r="203" spans="2:3" ht="12" customHeight="1">
      <c r="B203" s="5"/>
      <c r="C203" s="5"/>
    </row>
    <row r="204" spans="2:3" ht="12" customHeight="1">
      <c r="B204" s="5"/>
      <c r="C204" s="5"/>
    </row>
    <row r="205" spans="2:3" ht="12" customHeight="1">
      <c r="B205" s="5"/>
      <c r="C205" s="5"/>
    </row>
    <row r="206" spans="2:3" ht="12" customHeight="1">
      <c r="B206" s="5"/>
      <c r="C206" s="5"/>
    </row>
    <row r="207" spans="2:3" ht="12" customHeight="1">
      <c r="B207" s="5"/>
      <c r="C207" s="5"/>
    </row>
    <row r="208" spans="2:3" ht="12" customHeight="1">
      <c r="B208" s="5"/>
      <c r="C208" s="5"/>
    </row>
    <row r="209" spans="2:3" ht="12" customHeight="1">
      <c r="B209" s="5"/>
      <c r="C209" s="5"/>
    </row>
    <row r="210" spans="2:3" ht="12" customHeight="1">
      <c r="B210" s="5"/>
      <c r="C210" s="5"/>
    </row>
    <row r="211" spans="2:3" ht="12" customHeight="1">
      <c r="B211" s="5"/>
      <c r="C211" s="5"/>
    </row>
    <row r="212" spans="2:3" ht="12" customHeight="1">
      <c r="B212" s="5"/>
      <c r="C212" s="5"/>
    </row>
    <row r="213" spans="2:3" ht="12" customHeight="1">
      <c r="B213" s="5"/>
      <c r="C213" s="5"/>
    </row>
    <row r="214" spans="2:3" ht="12" customHeight="1">
      <c r="B214" s="5"/>
      <c r="C214" s="5"/>
    </row>
    <row r="215" spans="2:3" ht="12" customHeight="1">
      <c r="B215" s="5"/>
      <c r="C215" s="5"/>
    </row>
    <row r="216" spans="2:3" ht="12" customHeight="1">
      <c r="B216" s="5"/>
      <c r="C216" s="5"/>
    </row>
    <row r="217" spans="2:3" ht="12" customHeight="1">
      <c r="B217" s="5"/>
      <c r="C217" s="5"/>
    </row>
    <row r="218" spans="2:3" ht="12" customHeight="1">
      <c r="B218" s="5"/>
      <c r="C218" s="5"/>
    </row>
    <row r="219" spans="2:3" ht="12" customHeight="1">
      <c r="B219" s="5"/>
      <c r="C219" s="5"/>
    </row>
    <row r="220" spans="2:3" ht="12" customHeight="1">
      <c r="B220" s="5"/>
      <c r="C220" s="5"/>
    </row>
    <row r="221" spans="2:3" ht="12" customHeight="1">
      <c r="B221" s="5"/>
      <c r="C221" s="5"/>
    </row>
    <row r="222" spans="2:3" ht="12" customHeight="1">
      <c r="B222" s="5"/>
      <c r="C222" s="5"/>
    </row>
    <row r="223" spans="2:3" ht="12" customHeight="1">
      <c r="B223" s="5"/>
      <c r="C223" s="5"/>
    </row>
    <row r="224" spans="2:3" ht="12" customHeight="1">
      <c r="B224" s="5"/>
      <c r="C224" s="5"/>
    </row>
    <row r="225" spans="2:3" ht="12" customHeight="1">
      <c r="B225" s="5"/>
      <c r="C225" s="5"/>
    </row>
    <row r="226" spans="2:3" ht="12" customHeight="1">
      <c r="B226" s="6"/>
      <c r="C226" s="6"/>
    </row>
    <row r="227" spans="2:3" ht="12" customHeight="1">
      <c r="B227" s="6"/>
      <c r="C227" s="6"/>
    </row>
    <row r="228" spans="2:3" ht="12" customHeight="1">
      <c r="B228" s="6"/>
      <c r="C228" s="6"/>
    </row>
  </sheetData>
  <protectedRanges>
    <protectedRange password="CADF" sqref="M19 H19" name="Yield_1_1_2_1"/>
    <protectedRange password="CADF" sqref="M46 E46 H46" name="Yield_1_1_2_1_1"/>
    <protectedRange password="CADF" sqref="M77 H77" name="Yield_1_1_2_1_2"/>
    <protectedRange password="CADF" sqref="M51 E51 H51" name="Yield_1_1_1"/>
    <protectedRange password="CADF" sqref="M136 H136" name="Yield_1_1_2"/>
    <protectedRange password="CADF" sqref="K76 F76" name="BidOffer Prices_2_1_1_1_1_1_1_1_2"/>
    <protectedRange password="CADF" sqref="L76 G76" name="BidOffer Prices_2_1_1_1_1_1_1_1_3"/>
    <protectedRange password="CADF" sqref="I136 D136" name="Fund Name_1_1_1"/>
    <protectedRange password="CADF" sqref="K136:L136 F136:G136" name="Fund Name_1_1_1_1"/>
    <protectedRange password="CADF" sqref="I19 D19" name="Fund Name_1_1_1_3_1"/>
    <protectedRange password="CADF" sqref="K19:L19 F19:G19" name="Fund Name_1_1_1_1_1"/>
    <protectedRange password="CADF" sqref="I46 D46" name="Yield_2_1_2_3"/>
    <protectedRange password="CADF" sqref="K77:L77 F77:G77" name="Fund Name_2_2_1"/>
    <protectedRange password="CADF" sqref="I77 D77" name="Yield_2_1_2_1"/>
    <protectedRange password="CADF" sqref="I51 D51" name="Yield_2_1_2_4"/>
  </protectedRanges>
  <mergeCells count="42">
    <mergeCell ref="A1:P1"/>
    <mergeCell ref="D2:H2"/>
    <mergeCell ref="I2:M2"/>
    <mergeCell ref="A144:P144"/>
    <mergeCell ref="A55:P55"/>
    <mergeCell ref="A5:P5"/>
    <mergeCell ref="A4:P4"/>
    <mergeCell ref="A22:P22"/>
    <mergeCell ref="A54:P54"/>
    <mergeCell ref="A23:P23"/>
    <mergeCell ref="A138:P138"/>
    <mergeCell ref="A97:P97"/>
    <mergeCell ref="A87:P87"/>
    <mergeCell ref="A86:P86"/>
    <mergeCell ref="N2:O2"/>
    <mergeCell ref="S69:T69"/>
    <mergeCell ref="T30:U30"/>
    <mergeCell ref="T31:U31"/>
    <mergeCell ref="T29:U29"/>
    <mergeCell ref="T34:U34"/>
    <mergeCell ref="S39:S40"/>
    <mergeCell ref="S98:S99"/>
    <mergeCell ref="U112:U114"/>
    <mergeCell ref="T70:T83"/>
    <mergeCell ref="R115:R116"/>
    <mergeCell ref="N166:P166"/>
    <mergeCell ref="A165:P165"/>
    <mergeCell ref="N159:P159"/>
    <mergeCell ref="A158:P158"/>
    <mergeCell ref="A150:P150"/>
    <mergeCell ref="A149:P149"/>
    <mergeCell ref="A157:P157"/>
    <mergeCell ref="A164:P164"/>
    <mergeCell ref="A85:P85"/>
    <mergeCell ref="A96:P96"/>
    <mergeCell ref="A106:P106"/>
    <mergeCell ref="A113:P113"/>
    <mergeCell ref="A145:P145"/>
    <mergeCell ref="A146:P146"/>
    <mergeCell ref="A139:P139"/>
    <mergeCell ref="A114:P114"/>
    <mergeCell ref="A107:P107"/>
  </mergeCells>
  <pageMargins left="0.44" right="0.49" top="0.17" bottom="0.69" header="0.33" footer="0.55000000000000004"/>
  <pageSetup paperSize="9" scale="98" orientation="landscape" r:id="rId1"/>
  <rowBreaks count="2" manualBreakCount="2">
    <brk id="88" max="40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6"/>
  <sheetViews>
    <sheetView showGridLines="0" zoomScale="70" zoomScaleNormal="70" workbookViewId="0">
      <selection activeCell="N2" sqref="N2"/>
    </sheetView>
  </sheetViews>
  <sheetFormatPr defaultColWidth="8.85546875" defaultRowHeight="15"/>
  <cols>
    <col min="1" max="1" width="11.42578125" customWidth="1"/>
    <col min="2" max="2" width="17.28515625" customWidth="1"/>
    <col min="4" max="4" width="4.28515625" customWidth="1"/>
    <col min="5" max="5" width="30.7109375" customWidth="1"/>
    <col min="6" max="6" width="22.7109375" customWidth="1"/>
    <col min="12" max="12" width="3.28515625" customWidth="1"/>
  </cols>
  <sheetData>
    <row r="3" spans="1:7">
      <c r="E3" s="126"/>
      <c r="F3" s="126"/>
      <c r="G3" s="126"/>
    </row>
    <row r="4" spans="1:7">
      <c r="E4" s="126"/>
      <c r="F4" s="126"/>
      <c r="G4" s="126"/>
    </row>
    <row r="5" spans="1:7">
      <c r="E5" s="126"/>
      <c r="F5" s="126"/>
      <c r="G5" s="126"/>
    </row>
    <row r="6" spans="1:7">
      <c r="E6" s="123" t="s">
        <v>72</v>
      </c>
      <c r="F6" s="124" t="s">
        <v>166</v>
      </c>
      <c r="G6" s="126"/>
    </row>
    <row r="7" spans="1:7">
      <c r="E7" s="226" t="s">
        <v>0</v>
      </c>
      <c r="F7" s="125">
        <f>'NAV Trend'!J2</f>
        <v>15823233457.569998</v>
      </c>
      <c r="G7" s="126"/>
    </row>
    <row r="8" spans="1:7">
      <c r="E8" s="226" t="s">
        <v>49</v>
      </c>
      <c r="F8" s="125">
        <f>'NAV Trend'!J3</f>
        <v>622913275884.20752</v>
      </c>
      <c r="G8" s="126"/>
    </row>
    <row r="9" spans="1:7">
      <c r="A9" s="126"/>
      <c r="B9" s="126"/>
      <c r="E9" s="226" t="s">
        <v>215</v>
      </c>
      <c r="F9" s="125">
        <f>'NAV Trend'!J4</f>
        <v>413868142741.87</v>
      </c>
      <c r="G9" s="126"/>
    </row>
    <row r="10" spans="1:7">
      <c r="A10" s="408"/>
      <c r="B10" s="408"/>
      <c r="E10" s="226" t="s">
        <v>217</v>
      </c>
      <c r="F10" s="125">
        <f>'NAV Trend'!J5</f>
        <v>266521069013.38223</v>
      </c>
      <c r="G10" s="126"/>
    </row>
    <row r="11" spans="1:7">
      <c r="A11" s="119"/>
      <c r="B11" s="119"/>
      <c r="E11" s="226" t="s">
        <v>239</v>
      </c>
      <c r="F11" s="125">
        <f>'NAV Trend'!J6</f>
        <v>45478625907.349998</v>
      </c>
      <c r="G11" s="126"/>
    </row>
    <row r="12" spans="1:7">
      <c r="A12" s="120"/>
      <c r="B12" s="121"/>
      <c r="E12" s="226" t="s">
        <v>68</v>
      </c>
      <c r="F12" s="125">
        <f>'NAV Trend'!J7</f>
        <v>30263933632.202248</v>
      </c>
      <c r="G12" s="126"/>
    </row>
    <row r="13" spans="1:7">
      <c r="A13" s="120"/>
      <c r="B13" s="121"/>
      <c r="E13" s="226" t="s">
        <v>74</v>
      </c>
      <c r="F13" s="125">
        <f>'NAV Trend'!J8</f>
        <v>2767923623.1599998</v>
      </c>
      <c r="G13" s="126"/>
    </row>
    <row r="14" spans="1:7">
      <c r="A14" s="120"/>
      <c r="B14" s="121"/>
      <c r="E14" s="226" t="s">
        <v>231</v>
      </c>
      <c r="F14" s="227">
        <f>'NAV Trend'!J9</f>
        <v>18372893373.57</v>
      </c>
      <c r="G14" s="126"/>
    </row>
    <row r="15" spans="1:7">
      <c r="A15" s="120"/>
      <c r="B15" s="121"/>
      <c r="E15" s="126"/>
      <c r="F15" s="126"/>
      <c r="G15" s="126"/>
    </row>
    <row r="16" spans="1:7">
      <c r="A16" s="120"/>
      <c r="B16" s="121"/>
      <c r="E16" s="126"/>
      <c r="F16" s="126"/>
      <c r="G16" s="126"/>
    </row>
    <row r="17" spans="1:13">
      <c r="A17" s="120"/>
      <c r="B17" s="121"/>
      <c r="E17" s="126"/>
      <c r="F17" s="126"/>
      <c r="G17" s="126"/>
    </row>
    <row r="18" spans="1:13">
      <c r="A18" s="120"/>
      <c r="B18" s="121"/>
      <c r="E18" s="126"/>
      <c r="F18" s="126"/>
      <c r="G18" s="126"/>
    </row>
    <row r="19" spans="1:13">
      <c r="A19" s="120"/>
      <c r="B19" s="121"/>
      <c r="E19" s="126"/>
      <c r="F19" s="126"/>
      <c r="G19" s="126"/>
    </row>
    <row r="24" spans="1:13" s="117" customFormat="1" ht="21.75" customHeight="1"/>
    <row r="25" spans="1:13" ht="30.75" customHeight="1">
      <c r="B25" s="127" t="s">
        <v>168</v>
      </c>
      <c r="M25" s="118"/>
    </row>
    <row r="26" spans="1:13" ht="68.25" customHeight="1">
      <c r="B26" s="409" t="s">
        <v>270</v>
      </c>
      <c r="C26" s="409"/>
      <c r="D26" s="409"/>
      <c r="E26" s="409"/>
      <c r="F26" s="409"/>
      <c r="G26" s="409"/>
      <c r="H26" s="409"/>
      <c r="I26" s="409"/>
      <c r="J26" s="409"/>
      <c r="K26" s="409"/>
      <c r="L26" s="409"/>
      <c r="M26" s="122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9" sqref="J9"/>
    </sheetView>
  </sheetViews>
  <sheetFormatPr defaultColWidth="8.85546875" defaultRowHeight="15"/>
  <cols>
    <col min="1" max="1" width="0.28515625" hidden="1" customWidth="1"/>
    <col min="2" max="2" width="30.28515625" customWidth="1"/>
    <col min="3" max="3" width="22.140625" customWidth="1"/>
    <col min="4" max="4" width="22" customWidth="1"/>
    <col min="5" max="5" width="20.42578125" customWidth="1"/>
    <col min="6" max="6" width="21.140625" customWidth="1"/>
    <col min="7" max="7" width="20.85546875" customWidth="1"/>
    <col min="8" max="8" width="21.42578125" customWidth="1"/>
    <col min="9" max="10" width="21" customWidth="1"/>
    <col min="11" max="11" width="15.85546875" customWidth="1"/>
  </cols>
  <sheetData>
    <row r="1" spans="2:24">
      <c r="B1" s="103" t="s">
        <v>72</v>
      </c>
      <c r="C1" s="104">
        <v>44617</v>
      </c>
      <c r="D1" s="104">
        <v>44624</v>
      </c>
      <c r="E1" s="104">
        <v>44631</v>
      </c>
      <c r="F1" s="104">
        <v>44638</v>
      </c>
      <c r="G1" s="104">
        <v>44645</v>
      </c>
      <c r="H1" s="104">
        <v>44652</v>
      </c>
      <c r="I1" s="104">
        <v>44659</v>
      </c>
      <c r="J1" s="104">
        <v>44665</v>
      </c>
    </row>
    <row r="2" spans="2:24" s="134" customFormat="1">
      <c r="B2" s="105" t="s">
        <v>0</v>
      </c>
      <c r="C2" s="106">
        <v>15625860722.169996</v>
      </c>
      <c r="D2" s="106">
        <v>15515964913.440001</v>
      </c>
      <c r="E2" s="106">
        <v>15742938652.880005</v>
      </c>
      <c r="F2" s="106">
        <v>15750311315.689997</v>
      </c>
      <c r="G2" s="106">
        <v>15663840381.52</v>
      </c>
      <c r="H2" s="106">
        <v>15481213029.603739</v>
      </c>
      <c r="I2" s="106">
        <v>15540377895.869999</v>
      </c>
      <c r="J2" s="106">
        <v>15823233457.569998</v>
      </c>
    </row>
    <row r="3" spans="2:24" s="134" customFormat="1">
      <c r="B3" s="105" t="s">
        <v>49</v>
      </c>
      <c r="C3" s="108">
        <v>588741407379.93774</v>
      </c>
      <c r="D3" s="108">
        <v>602088322317.36926</v>
      </c>
      <c r="E3" s="108">
        <v>610707740903.56982</v>
      </c>
      <c r="F3" s="108">
        <v>616880768001.80847</v>
      </c>
      <c r="G3" s="108">
        <v>618846705047.34998</v>
      </c>
      <c r="H3" s="108">
        <v>623114112790.91663</v>
      </c>
      <c r="I3" s="108">
        <v>622984208577.57007</v>
      </c>
      <c r="J3" s="108">
        <v>622913275884.20752</v>
      </c>
    </row>
    <row r="4" spans="2:24" s="134" customFormat="1">
      <c r="B4" s="105" t="s">
        <v>215</v>
      </c>
      <c r="C4" s="106">
        <v>405081754283.06</v>
      </c>
      <c r="D4" s="106">
        <v>402769523344.92004</v>
      </c>
      <c r="E4" s="106">
        <v>409918332066.03015</v>
      </c>
      <c r="F4" s="106">
        <v>420561975893.18994</v>
      </c>
      <c r="G4" s="106">
        <v>418300153052.87012</v>
      </c>
      <c r="H4" s="106">
        <v>411551434238.40009</v>
      </c>
      <c r="I4" s="106">
        <v>412217464970.89996</v>
      </c>
      <c r="J4" s="106">
        <v>413868142741.87</v>
      </c>
    </row>
    <row r="5" spans="2:24" s="134" customFormat="1">
      <c r="B5" s="105" t="s">
        <v>217</v>
      </c>
      <c r="C5" s="108">
        <v>264330908701.9274</v>
      </c>
      <c r="D5" s="108">
        <v>265870425351.5769</v>
      </c>
      <c r="E5" s="108">
        <v>264922325413.63831</v>
      </c>
      <c r="F5" s="108">
        <v>265560571429.29544</v>
      </c>
      <c r="G5" s="108">
        <v>261629244953.66977</v>
      </c>
      <c r="H5" s="108">
        <v>262808919645.57141</v>
      </c>
      <c r="I5" s="108">
        <v>265560627351.42041</v>
      </c>
      <c r="J5" s="108">
        <v>266521069013.38223</v>
      </c>
    </row>
    <row r="6" spans="2:24" s="134" customFormat="1">
      <c r="B6" s="105" t="s">
        <v>240</v>
      </c>
      <c r="C6" s="106">
        <v>49865481093.529999</v>
      </c>
      <c r="D6" s="106">
        <v>50141442905.93</v>
      </c>
      <c r="E6" s="106">
        <v>50114329840.059998</v>
      </c>
      <c r="F6" s="106">
        <v>50537732107.809998</v>
      </c>
      <c r="G6" s="106">
        <v>50587187904.150002</v>
      </c>
      <c r="H6" s="106">
        <v>50624731167.880005</v>
      </c>
      <c r="I6" s="106">
        <v>45590827247.830002</v>
      </c>
      <c r="J6" s="106">
        <v>45478625907.349998</v>
      </c>
    </row>
    <row r="7" spans="2:24" s="134" customFormat="1">
      <c r="B7" s="105" t="s">
        <v>256</v>
      </c>
      <c r="C7" s="107">
        <v>29840185450.168259</v>
      </c>
      <c r="D7" s="107">
        <v>29795135699.640293</v>
      </c>
      <c r="E7" s="107">
        <v>29969826835.535515</v>
      </c>
      <c r="F7" s="107">
        <v>30011167158.200005</v>
      </c>
      <c r="G7" s="107">
        <v>29936543532.98</v>
      </c>
      <c r="H7" s="107">
        <v>29743326960.750423</v>
      </c>
      <c r="I7" s="107">
        <v>29831295472.480007</v>
      </c>
      <c r="J7" s="107">
        <v>30263933632.202248</v>
      </c>
    </row>
    <row r="8" spans="2:24" s="350" customFormat="1">
      <c r="B8" s="105" t="s">
        <v>74</v>
      </c>
      <c r="C8" s="106">
        <v>2656447532.9099998</v>
      </c>
      <c r="D8" s="106">
        <v>2651660899.1099997</v>
      </c>
      <c r="E8" s="106">
        <v>2706121776.4899998</v>
      </c>
      <c r="F8" s="106">
        <v>2706374081.4699998</v>
      </c>
      <c r="G8" s="106">
        <v>2725121827.4500003</v>
      </c>
      <c r="H8" s="106">
        <v>2690257824.9499998</v>
      </c>
      <c r="I8" s="106">
        <v>2719722819.02</v>
      </c>
      <c r="J8" s="106">
        <v>2767923623.1599998</v>
      </c>
    </row>
    <row r="9" spans="2:24">
      <c r="B9" s="105" t="s">
        <v>231</v>
      </c>
      <c r="C9" s="106">
        <v>18193227118.279999</v>
      </c>
      <c r="D9" s="106">
        <v>18159935796.550465</v>
      </c>
      <c r="E9" s="106">
        <v>18065510874.770004</v>
      </c>
      <c r="F9" s="106">
        <v>18037122973.889999</v>
      </c>
      <c r="G9" s="106">
        <v>18057949258.940002</v>
      </c>
      <c r="H9" s="364">
        <v>18131263619.82</v>
      </c>
      <c r="I9" s="364">
        <v>18108011918.550003</v>
      </c>
      <c r="J9" s="364">
        <v>18372893373.57</v>
      </c>
      <c r="K9" s="113"/>
    </row>
    <row r="10" spans="2:24" s="2" customFormat="1">
      <c r="B10" s="109" t="s">
        <v>1</v>
      </c>
      <c r="C10" s="110">
        <f t="shared" ref="C10:H10" si="0">SUM(C2:C9)</f>
        <v>1374335272281.9834</v>
      </c>
      <c r="D10" s="110">
        <f t="shared" si="0"/>
        <v>1386992411228.5371</v>
      </c>
      <c r="E10" s="110">
        <f t="shared" si="0"/>
        <v>1402147126362.9736</v>
      </c>
      <c r="F10" s="110">
        <f t="shared" si="0"/>
        <v>1420046022961.3538</v>
      </c>
      <c r="G10" s="110">
        <f t="shared" si="0"/>
        <v>1415746745958.9297</v>
      </c>
      <c r="H10" s="110">
        <f t="shared" si="0"/>
        <v>1414145259277.8921</v>
      </c>
      <c r="I10" s="110">
        <f t="shared" ref="I10:J10" si="1">SUM(I2:I9)</f>
        <v>1412552536253.6406</v>
      </c>
      <c r="J10" s="110">
        <f t="shared" si="1"/>
        <v>1416009097633.312</v>
      </c>
      <c r="K10" s="113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  <c r="X10" s="129"/>
    </row>
    <row r="11" spans="2:24">
      <c r="C11" s="8"/>
      <c r="D11" s="8"/>
      <c r="E11" s="8"/>
      <c r="F11" s="8"/>
      <c r="G11" s="8"/>
      <c r="H11" s="8"/>
      <c r="I11" s="8"/>
    </row>
    <row r="12" spans="2:24">
      <c r="B12" s="95" t="s">
        <v>126</v>
      </c>
      <c r="C12" s="96" t="s">
        <v>125</v>
      </c>
      <c r="D12" s="97">
        <f t="shared" ref="D12:J12" si="2">(C10+D10)/2</f>
        <v>1380663841755.2603</v>
      </c>
      <c r="E12" s="98">
        <f t="shared" si="2"/>
        <v>1394569768795.7554</v>
      </c>
      <c r="F12" s="98">
        <f t="shared" si="2"/>
        <v>1411096574662.1636</v>
      </c>
      <c r="G12" s="98">
        <f t="shared" si="2"/>
        <v>1417896384460.1416</v>
      </c>
      <c r="H12" s="98">
        <f>(G10+H10)/2</f>
        <v>1414946002618.4109</v>
      </c>
      <c r="I12" s="98">
        <f t="shared" si="2"/>
        <v>1413348897765.7664</v>
      </c>
      <c r="J12" s="98">
        <f t="shared" si="2"/>
        <v>1414280816943.4763</v>
      </c>
    </row>
    <row r="13" spans="2:24">
      <c r="B13" s="9"/>
      <c r="C13" s="12"/>
      <c r="D13" s="12"/>
      <c r="E13" s="12"/>
      <c r="F13" s="12"/>
      <c r="G13" s="12"/>
      <c r="H13" s="12"/>
      <c r="I13" s="12"/>
    </row>
    <row r="14" spans="2:24">
      <c r="B14" s="9"/>
      <c r="C14" s="12"/>
      <c r="D14" s="12"/>
      <c r="E14" s="12"/>
      <c r="F14" s="12"/>
      <c r="G14" s="12"/>
      <c r="H14" s="363"/>
      <c r="I14" s="113"/>
      <c r="J14" s="112"/>
    </row>
    <row r="15" spans="2:24">
      <c r="B15" s="9"/>
      <c r="C15" s="12"/>
      <c r="D15" s="12"/>
      <c r="E15" s="12"/>
      <c r="F15" s="12"/>
      <c r="G15" s="12"/>
      <c r="H15" s="12"/>
      <c r="I15" s="12"/>
    </row>
    <row r="16" spans="2:24">
      <c r="B16" s="9"/>
      <c r="C16" s="12"/>
      <c r="D16" s="12"/>
      <c r="E16" s="12"/>
      <c r="F16" s="12"/>
      <c r="G16" s="12"/>
      <c r="H16" s="12"/>
      <c r="I16" s="12"/>
      <c r="J16" s="113"/>
    </row>
    <row r="17" spans="2:10">
      <c r="B17" s="9"/>
      <c r="C17" s="12"/>
      <c r="D17" s="12"/>
      <c r="E17" s="12"/>
      <c r="F17" s="12"/>
      <c r="G17" s="12"/>
      <c r="H17" s="12"/>
      <c r="I17" s="12"/>
    </row>
    <row r="18" spans="2:10">
      <c r="B18" s="9"/>
      <c r="C18" s="10"/>
      <c r="D18" s="10"/>
      <c r="E18" s="10"/>
      <c r="F18" s="10"/>
      <c r="G18" s="10"/>
      <c r="H18" s="10"/>
      <c r="I18" s="10"/>
    </row>
    <row r="19" spans="2:10">
      <c r="B19" s="9"/>
      <c r="C19" s="11"/>
      <c r="D19" s="11"/>
      <c r="E19" s="9"/>
      <c r="F19" s="9"/>
      <c r="G19" s="9"/>
      <c r="H19" s="9"/>
      <c r="I19" s="9"/>
    </row>
    <row r="20" spans="2:10">
      <c r="B20" s="9"/>
      <c r="C20" s="11"/>
      <c r="D20" s="11"/>
      <c r="E20" s="9"/>
      <c r="F20" s="9"/>
      <c r="G20" s="9"/>
      <c r="H20" s="9"/>
      <c r="I20" s="9"/>
      <c r="J20" s="115"/>
    </row>
    <row r="21" spans="2:10">
      <c r="B21" s="9"/>
      <c r="C21" s="11"/>
      <c r="D21" s="11"/>
      <c r="E21" s="9"/>
      <c r="F21" s="9"/>
      <c r="G21" s="9"/>
      <c r="H21" s="9"/>
      <c r="I21" s="9"/>
    </row>
    <row r="22" spans="2:10">
      <c r="C22" s="1"/>
      <c r="D22" s="1"/>
    </row>
    <row r="23" spans="2:10">
      <c r="C23" s="1"/>
      <c r="D23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75"/>
  <sheetViews>
    <sheetView zoomScale="120" zoomScaleNormal="120" workbookViewId="0">
      <pane xSplit="1" ySplit="8" topLeftCell="AD9" activePane="bottomRight" state="frozen"/>
      <selection pane="topRight" activeCell="E1" sqref="E1"/>
      <selection pane="bottomLeft" activeCell="A8" sqref="A8"/>
      <selection pane="bottomRight" activeCell="AP1" sqref="AP1"/>
    </sheetView>
  </sheetViews>
  <sheetFormatPr defaultColWidth="8.85546875" defaultRowHeight="15"/>
  <cols>
    <col min="1" max="1" width="37.140625" customWidth="1"/>
    <col min="2" max="2" width="19.42578125" style="350" customWidth="1"/>
    <col min="3" max="3" width="8.85546875" style="350" customWidth="1"/>
    <col min="4" max="4" width="18.42578125" style="350" customWidth="1"/>
    <col min="5" max="7" width="9.28515625" style="350" customWidth="1"/>
    <col min="8" max="8" width="18.140625" style="350" customWidth="1"/>
    <col min="9" max="11" width="9.28515625" style="350" customWidth="1"/>
    <col min="12" max="12" width="18" style="350" customWidth="1"/>
    <col min="13" max="15" width="9.28515625" style="350" customWidth="1"/>
    <col min="16" max="16" width="16.7109375" style="350" customWidth="1"/>
    <col min="17" max="19" width="9.28515625" style="350" customWidth="1"/>
    <col min="20" max="20" width="18.28515625" style="350" customWidth="1"/>
    <col min="21" max="21" width="9.85546875" style="350" customWidth="1"/>
    <col min="22" max="23" width="9.28515625" style="350" customWidth="1"/>
    <col min="24" max="24" width="19" style="350" customWidth="1"/>
    <col min="25" max="25" width="10" style="350" customWidth="1"/>
    <col min="26" max="27" width="9.28515625" style="350" customWidth="1"/>
    <col min="28" max="28" width="18.7109375" style="350" customWidth="1"/>
    <col min="29" max="31" width="9.28515625" style="350" customWidth="1"/>
    <col min="32" max="32" width="18.42578125" style="367" customWidth="1"/>
    <col min="33" max="35" width="9.28515625" style="367" customWidth="1"/>
    <col min="36" max="36" width="8.28515625" customWidth="1"/>
    <col min="37" max="37" width="9" customWidth="1"/>
    <col min="38" max="38" width="7.28515625" customWidth="1"/>
    <col min="39" max="39" width="7.140625" customWidth="1"/>
    <col min="40" max="40" width="6.85546875" customWidth="1"/>
    <col min="41" max="41" width="7" customWidth="1"/>
    <col min="43" max="43" width="13.42578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s="134" customFormat="1" ht="51" customHeight="1" thickBot="1">
      <c r="A1" s="414" t="s">
        <v>79</v>
      </c>
      <c r="B1" s="415"/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  <c r="N1" s="415"/>
      <c r="O1" s="415"/>
      <c r="P1" s="415"/>
      <c r="Q1" s="415"/>
      <c r="R1" s="415"/>
      <c r="S1" s="415"/>
      <c r="T1" s="415"/>
      <c r="U1" s="415"/>
      <c r="V1" s="415"/>
      <c r="W1" s="415"/>
      <c r="X1" s="415"/>
      <c r="Y1" s="415"/>
      <c r="Z1" s="415"/>
      <c r="AA1" s="415"/>
      <c r="AB1" s="415"/>
      <c r="AC1" s="415"/>
      <c r="AD1" s="415"/>
      <c r="AE1" s="415"/>
      <c r="AF1" s="415"/>
      <c r="AG1" s="415"/>
      <c r="AH1" s="415"/>
      <c r="AI1" s="415"/>
      <c r="AJ1" s="415"/>
      <c r="AK1" s="415"/>
      <c r="AL1" s="415"/>
      <c r="AM1" s="415"/>
      <c r="AN1" s="415"/>
      <c r="AO1" s="416"/>
    </row>
    <row r="2" spans="1:49" ht="30.75" customHeight="1">
      <c r="A2" s="232"/>
      <c r="B2" s="413" t="s">
        <v>253</v>
      </c>
      <c r="C2" s="413"/>
      <c r="D2" s="413" t="s">
        <v>254</v>
      </c>
      <c r="E2" s="413"/>
      <c r="F2" s="413" t="s">
        <v>70</v>
      </c>
      <c r="G2" s="413"/>
      <c r="H2" s="413" t="s">
        <v>255</v>
      </c>
      <c r="I2" s="413"/>
      <c r="J2" s="413" t="s">
        <v>70</v>
      </c>
      <c r="K2" s="413"/>
      <c r="L2" s="413" t="s">
        <v>257</v>
      </c>
      <c r="M2" s="413"/>
      <c r="N2" s="413" t="s">
        <v>70</v>
      </c>
      <c r="O2" s="413"/>
      <c r="P2" s="413" t="s">
        <v>258</v>
      </c>
      <c r="Q2" s="413"/>
      <c r="R2" s="413" t="s">
        <v>70</v>
      </c>
      <c r="S2" s="413"/>
      <c r="T2" s="413" t="s">
        <v>259</v>
      </c>
      <c r="U2" s="413"/>
      <c r="V2" s="413" t="s">
        <v>70</v>
      </c>
      <c r="W2" s="413"/>
      <c r="X2" s="413" t="s">
        <v>263</v>
      </c>
      <c r="Y2" s="413"/>
      <c r="Z2" s="413" t="s">
        <v>70</v>
      </c>
      <c r="AA2" s="413"/>
      <c r="AB2" s="413" t="s">
        <v>266</v>
      </c>
      <c r="AC2" s="413"/>
      <c r="AD2" s="413" t="s">
        <v>70</v>
      </c>
      <c r="AE2" s="413"/>
      <c r="AF2" s="413" t="s">
        <v>269</v>
      </c>
      <c r="AG2" s="413"/>
      <c r="AH2" s="413" t="s">
        <v>70</v>
      </c>
      <c r="AI2" s="413"/>
      <c r="AJ2" s="413" t="s">
        <v>87</v>
      </c>
      <c r="AK2" s="413"/>
      <c r="AL2" s="413" t="s">
        <v>88</v>
      </c>
      <c r="AM2" s="413"/>
      <c r="AN2" s="413" t="s">
        <v>78</v>
      </c>
      <c r="AO2" s="417"/>
      <c r="AP2" s="17"/>
      <c r="AQ2" s="410" t="s">
        <v>92</v>
      </c>
      <c r="AR2" s="411"/>
      <c r="AS2" s="17"/>
      <c r="AT2" s="17"/>
    </row>
    <row r="3" spans="1:49" ht="14.25" customHeight="1">
      <c r="A3" s="233" t="s">
        <v>3</v>
      </c>
      <c r="B3" s="221" t="s">
        <v>66</v>
      </c>
      <c r="C3" s="222" t="s">
        <v>4</v>
      </c>
      <c r="D3" s="221" t="s">
        <v>66</v>
      </c>
      <c r="E3" s="222" t="s">
        <v>4</v>
      </c>
      <c r="F3" s="228" t="s">
        <v>66</v>
      </c>
      <c r="G3" s="229" t="s">
        <v>4</v>
      </c>
      <c r="H3" s="221" t="s">
        <v>66</v>
      </c>
      <c r="I3" s="222" t="s">
        <v>4</v>
      </c>
      <c r="J3" s="228" t="s">
        <v>66</v>
      </c>
      <c r="K3" s="229" t="s">
        <v>4</v>
      </c>
      <c r="L3" s="221" t="s">
        <v>66</v>
      </c>
      <c r="M3" s="222" t="s">
        <v>4</v>
      </c>
      <c r="N3" s="228" t="s">
        <v>66</v>
      </c>
      <c r="O3" s="229" t="s">
        <v>4</v>
      </c>
      <c r="P3" s="221" t="s">
        <v>66</v>
      </c>
      <c r="Q3" s="222" t="s">
        <v>4</v>
      </c>
      <c r="R3" s="228" t="s">
        <v>66</v>
      </c>
      <c r="S3" s="229" t="s">
        <v>4</v>
      </c>
      <c r="T3" s="221" t="s">
        <v>66</v>
      </c>
      <c r="U3" s="222" t="s">
        <v>4</v>
      </c>
      <c r="V3" s="228" t="s">
        <v>66</v>
      </c>
      <c r="W3" s="229" t="s">
        <v>4</v>
      </c>
      <c r="X3" s="221" t="s">
        <v>66</v>
      </c>
      <c r="Y3" s="222" t="s">
        <v>4</v>
      </c>
      <c r="Z3" s="228" t="s">
        <v>66</v>
      </c>
      <c r="AA3" s="229" t="s">
        <v>4</v>
      </c>
      <c r="AB3" s="221" t="s">
        <v>66</v>
      </c>
      <c r="AC3" s="222" t="s">
        <v>4</v>
      </c>
      <c r="AD3" s="228" t="s">
        <v>66</v>
      </c>
      <c r="AE3" s="229" t="s">
        <v>4</v>
      </c>
      <c r="AF3" s="221" t="s">
        <v>66</v>
      </c>
      <c r="AG3" s="222" t="s">
        <v>4</v>
      </c>
      <c r="AH3" s="228" t="s">
        <v>66</v>
      </c>
      <c r="AI3" s="229" t="s">
        <v>4</v>
      </c>
      <c r="AJ3" s="228" t="s">
        <v>66</v>
      </c>
      <c r="AK3" s="229" t="s">
        <v>4</v>
      </c>
      <c r="AL3" s="228" t="s">
        <v>66</v>
      </c>
      <c r="AM3" s="229" t="s">
        <v>4</v>
      </c>
      <c r="AN3" s="228" t="s">
        <v>66</v>
      </c>
      <c r="AO3" s="230" t="s">
        <v>4</v>
      </c>
      <c r="AP3" s="17"/>
      <c r="AQ3" s="20" t="s">
        <v>66</v>
      </c>
      <c r="AR3" s="21" t="s">
        <v>4</v>
      </c>
      <c r="AS3" s="17"/>
      <c r="AT3" s="17"/>
    </row>
    <row r="4" spans="1:49">
      <c r="A4" s="234" t="s">
        <v>0</v>
      </c>
      <c r="B4" s="70" t="s">
        <v>5</v>
      </c>
      <c r="C4" s="70" t="s">
        <v>5</v>
      </c>
      <c r="D4" s="70" t="s">
        <v>5</v>
      </c>
      <c r="E4" s="70" t="s">
        <v>5</v>
      </c>
      <c r="F4" s="22" t="s">
        <v>86</v>
      </c>
      <c r="G4" s="22" t="s">
        <v>86</v>
      </c>
      <c r="H4" s="70" t="s">
        <v>5</v>
      </c>
      <c r="I4" s="70" t="s">
        <v>5</v>
      </c>
      <c r="J4" s="22" t="s">
        <v>86</v>
      </c>
      <c r="K4" s="22" t="s">
        <v>86</v>
      </c>
      <c r="L4" s="70" t="s">
        <v>5</v>
      </c>
      <c r="M4" s="70" t="s">
        <v>5</v>
      </c>
      <c r="N4" s="22" t="s">
        <v>86</v>
      </c>
      <c r="O4" s="22" t="s">
        <v>86</v>
      </c>
      <c r="P4" s="70" t="s">
        <v>5</v>
      </c>
      <c r="Q4" s="70" t="s">
        <v>5</v>
      </c>
      <c r="R4" s="22" t="s">
        <v>86</v>
      </c>
      <c r="S4" s="22" t="s">
        <v>86</v>
      </c>
      <c r="T4" s="70" t="s">
        <v>5</v>
      </c>
      <c r="U4" s="70" t="s">
        <v>5</v>
      </c>
      <c r="V4" s="22" t="s">
        <v>86</v>
      </c>
      <c r="W4" s="22" t="s">
        <v>86</v>
      </c>
      <c r="X4" s="70" t="s">
        <v>5</v>
      </c>
      <c r="Y4" s="70" t="s">
        <v>5</v>
      </c>
      <c r="Z4" s="22" t="s">
        <v>86</v>
      </c>
      <c r="AA4" s="22" t="s">
        <v>86</v>
      </c>
      <c r="AB4" s="70" t="s">
        <v>5</v>
      </c>
      <c r="AC4" s="70" t="s">
        <v>5</v>
      </c>
      <c r="AD4" s="22" t="s">
        <v>86</v>
      </c>
      <c r="AE4" s="22" t="s">
        <v>86</v>
      </c>
      <c r="AF4" s="70" t="s">
        <v>5</v>
      </c>
      <c r="AG4" s="70" t="s">
        <v>5</v>
      </c>
      <c r="AH4" s="22" t="s">
        <v>86</v>
      </c>
      <c r="AI4" s="22" t="s">
        <v>86</v>
      </c>
      <c r="AJ4" s="23" t="s">
        <v>86</v>
      </c>
      <c r="AK4" s="23" t="s">
        <v>86</v>
      </c>
      <c r="AL4" s="24" t="s">
        <v>86</v>
      </c>
      <c r="AM4" s="24" t="s">
        <v>86</v>
      </c>
      <c r="AN4" s="18" t="s">
        <v>86</v>
      </c>
      <c r="AO4" s="19" t="s">
        <v>86</v>
      </c>
      <c r="AP4" s="17"/>
      <c r="AQ4" s="25" t="s">
        <v>5</v>
      </c>
      <c r="AR4" s="25" t="s">
        <v>5</v>
      </c>
      <c r="AS4" s="17"/>
      <c r="AT4" s="17"/>
    </row>
    <row r="5" spans="1:49">
      <c r="A5" s="235" t="s">
        <v>7</v>
      </c>
      <c r="B5" s="80">
        <v>7146315638.9499998</v>
      </c>
      <c r="C5" s="71">
        <v>11495.96</v>
      </c>
      <c r="D5" s="80">
        <v>6921596638.1599998</v>
      </c>
      <c r="E5" s="71">
        <v>11408.02</v>
      </c>
      <c r="F5" s="26">
        <f t="shared" ref="F5:F19" si="0">((D5-B5)/B5)</f>
        <v>-3.1445434562839665E-2</v>
      </c>
      <c r="G5" s="26">
        <f t="shared" ref="G5:G19" si="1">((E5-C5)/C5)</f>
        <v>-7.6496438748915874E-3</v>
      </c>
      <c r="H5" s="80">
        <v>6888168357.6099997</v>
      </c>
      <c r="I5" s="71">
        <v>11363.06</v>
      </c>
      <c r="J5" s="26">
        <f t="shared" ref="J5:J19" si="2">((H5-D5)/D5)</f>
        <v>-4.8295620645826291E-3</v>
      </c>
      <c r="K5" s="26">
        <f t="shared" ref="K5:K19" si="3">((I5-E5)/E5)</f>
        <v>-3.9410870598053779E-3</v>
      </c>
      <c r="L5" s="80">
        <v>6941387179.3400002</v>
      </c>
      <c r="M5" s="71">
        <v>11576.71</v>
      </c>
      <c r="N5" s="26">
        <f t="shared" ref="N5:N19" si="4">((L5-H5)/H5)</f>
        <v>7.7261209318736698E-3</v>
      </c>
      <c r="O5" s="26">
        <f t="shared" ref="O5:O19" si="5">((M5-I5)/I5)</f>
        <v>1.8802153645232855E-2</v>
      </c>
      <c r="P5" s="80">
        <v>6984701227.8400002</v>
      </c>
      <c r="Q5" s="71">
        <v>11642.58</v>
      </c>
      <c r="R5" s="26">
        <f t="shared" ref="R5:R19" si="6">((P5-L5)/L5)</f>
        <v>6.2399701069719583E-3</v>
      </c>
      <c r="S5" s="26">
        <f t="shared" ref="S5:S19" si="7">((Q5-M5)/M5)</f>
        <v>5.6898721657535518E-3</v>
      </c>
      <c r="T5" s="80">
        <v>7021925387.1800003</v>
      </c>
      <c r="U5" s="71">
        <v>11708.21</v>
      </c>
      <c r="V5" s="26">
        <f t="shared" ref="V5:V19" si="8">((T5-P5)/P5)</f>
        <v>5.3293846258777805E-3</v>
      </c>
      <c r="W5" s="26">
        <f t="shared" ref="W5:W19" si="9">((U5-Q5)/Q5)</f>
        <v>5.637066698274712E-3</v>
      </c>
      <c r="X5" s="80">
        <v>6941483617.5500002</v>
      </c>
      <c r="Y5" s="71">
        <v>11565.48</v>
      </c>
      <c r="Z5" s="26">
        <f t="shared" ref="Z5:Z19" si="10">((X5-T5)/T5)</f>
        <v>-1.1455799541371298E-2</v>
      </c>
      <c r="AA5" s="26">
        <f t="shared" ref="AA5:AA19" si="11">((Y5-U5)/U5)</f>
        <v>-1.2190591046795332E-2</v>
      </c>
      <c r="AB5" s="80">
        <v>6977327633.04</v>
      </c>
      <c r="AC5" s="71">
        <v>11633.27</v>
      </c>
      <c r="AD5" s="26">
        <f t="shared" ref="AD5:AD19" si="12">((AB5-X5)/X5)</f>
        <v>5.1637398378894302E-3</v>
      </c>
      <c r="AE5" s="26">
        <f t="shared" ref="AE5:AE19" si="13">((AC5-Y5)/Y5)</f>
        <v>5.8614082597523735E-3</v>
      </c>
      <c r="AF5" s="80">
        <v>7107994867.6999998</v>
      </c>
      <c r="AG5" s="71">
        <v>11860.84</v>
      </c>
      <c r="AH5" s="26">
        <f t="shared" ref="AH5:AH19" si="14">((AF5-AB5)/AB5)</f>
        <v>1.8727404177101618E-2</v>
      </c>
      <c r="AI5" s="26">
        <f t="shared" ref="AI5:AI19" si="15">((AG5-AC5)/AC5)</f>
        <v>1.9561997615459771E-2</v>
      </c>
      <c r="AJ5" s="27">
        <f>AVERAGE(F5,J5,N5,R5,V5,Z5,AD5,AH5)</f>
        <v>-5.6802206113489148E-4</v>
      </c>
      <c r="AK5" s="27">
        <f>AVERAGE(G5,K5,O5,S5,W5,AA5,AE5,AI5)</f>
        <v>3.9713970503726208E-3</v>
      </c>
      <c r="AL5" s="28">
        <f>((AF5-D5)/D5)</f>
        <v>2.6929946843818258E-2</v>
      </c>
      <c r="AM5" s="28">
        <f>((AG5-E5)/E5)</f>
        <v>3.969312816772759E-2</v>
      </c>
      <c r="AN5" s="29">
        <f>STDEV(F5,J5,N5,R5,V5,Z5,AD5,AH5)</f>
        <v>1.5330672166907726E-2</v>
      </c>
      <c r="AO5" s="87">
        <f>STDEV(G5,K5,O5,S5,W5,AA5,AE5,AI5)</f>
        <v>1.1533700792889359E-2</v>
      </c>
      <c r="AP5" s="30"/>
      <c r="AQ5" s="31">
        <v>7877662528.1199999</v>
      </c>
      <c r="AR5" s="31">
        <v>7704.04</v>
      </c>
      <c r="AS5" s="32" t="e">
        <f>(#REF!/AQ5)-1</f>
        <v>#REF!</v>
      </c>
      <c r="AT5" s="32" t="e">
        <f>(#REF!/AR5)-1</f>
        <v>#REF!</v>
      </c>
    </row>
    <row r="6" spans="1:49">
      <c r="A6" s="235" t="s">
        <v>50</v>
      </c>
      <c r="B6" s="80">
        <v>910197095.85000002</v>
      </c>
      <c r="C6" s="71">
        <v>1.85</v>
      </c>
      <c r="D6" s="80">
        <v>908219454.88999999</v>
      </c>
      <c r="E6" s="71">
        <v>1.85</v>
      </c>
      <c r="F6" s="26">
        <f t="shared" si="0"/>
        <v>-2.1727612283284547E-3</v>
      </c>
      <c r="G6" s="26">
        <f t="shared" si="1"/>
        <v>0</v>
      </c>
      <c r="H6" s="80">
        <v>900538108.95000005</v>
      </c>
      <c r="I6" s="71">
        <v>1.84</v>
      </c>
      <c r="J6" s="26">
        <f t="shared" si="2"/>
        <v>-8.4575879746269841E-3</v>
      </c>
      <c r="K6" s="26">
        <f t="shared" si="3"/>
        <v>-5.40540540540541E-3</v>
      </c>
      <c r="L6" s="80">
        <v>904297196.47000003</v>
      </c>
      <c r="M6" s="71">
        <v>1.84</v>
      </c>
      <c r="N6" s="26">
        <f t="shared" si="4"/>
        <v>4.1742681210714802E-3</v>
      </c>
      <c r="O6" s="26">
        <f t="shared" si="5"/>
        <v>0</v>
      </c>
      <c r="P6" s="80">
        <v>902469057.57000005</v>
      </c>
      <c r="Q6" s="71">
        <v>1.84</v>
      </c>
      <c r="R6" s="26">
        <f t="shared" si="6"/>
        <v>-2.0216129245299772E-3</v>
      </c>
      <c r="S6" s="26">
        <f t="shared" si="7"/>
        <v>0</v>
      </c>
      <c r="T6" s="80">
        <v>892171160.88999999</v>
      </c>
      <c r="U6" s="71">
        <v>1.82</v>
      </c>
      <c r="V6" s="26">
        <f t="shared" si="8"/>
        <v>-1.1410803055927832E-2</v>
      </c>
      <c r="W6" s="26">
        <f t="shared" si="9"/>
        <v>-1.0869565217391313E-2</v>
      </c>
      <c r="X6" s="80">
        <v>884770340.08000004</v>
      </c>
      <c r="Y6" s="71">
        <v>1.8</v>
      </c>
      <c r="Z6" s="26">
        <f t="shared" si="10"/>
        <v>-8.2952925788557577E-3</v>
      </c>
      <c r="AA6" s="26">
        <f t="shared" si="11"/>
        <v>-1.0989010989010999E-2</v>
      </c>
      <c r="AB6" s="80">
        <v>881553824.23000002</v>
      </c>
      <c r="AC6" s="71">
        <v>1.8</v>
      </c>
      <c r="AD6" s="26">
        <f t="shared" si="12"/>
        <v>-3.6354245890625014E-3</v>
      </c>
      <c r="AE6" s="26">
        <f t="shared" si="13"/>
        <v>0</v>
      </c>
      <c r="AF6" s="80">
        <v>898617285.83000004</v>
      </c>
      <c r="AG6" s="71">
        <v>1.83</v>
      </c>
      <c r="AH6" s="26">
        <f t="shared" si="14"/>
        <v>1.935611999063612E-2</v>
      </c>
      <c r="AI6" s="26">
        <f t="shared" si="15"/>
        <v>1.666666666666668E-2</v>
      </c>
      <c r="AJ6" s="27">
        <f t="shared" ref="AJ6:AJ69" si="16">AVERAGE(F6,J6,N6,R6,V6,Z6,AD6,AH6)</f>
        <v>-1.5578867799529881E-3</v>
      </c>
      <c r="AK6" s="27">
        <f t="shared" ref="AK6:AK69" si="17">AVERAGE(G6,K6,O6,S6,W6,AA6,AE6,AI6)</f>
        <v>-1.3246643681426302E-3</v>
      </c>
      <c r="AL6" s="28">
        <f t="shared" ref="AL6:AL69" si="18">((AF6-D6)/D6)</f>
        <v>-1.0572520780413056E-2</v>
      </c>
      <c r="AM6" s="28">
        <f t="shared" ref="AM6:AM69" si="19">((AG6-E6)/E6)</f>
        <v>-1.081081081081082E-2</v>
      </c>
      <c r="AN6" s="29">
        <f t="shared" ref="AN6:AN69" si="20">STDEV(F6,J6,N6,R6,V6,Z6,AD6,AH6)</f>
        <v>9.7485605347554429E-3</v>
      </c>
      <c r="AO6" s="87">
        <f t="shared" ref="AO6:AO69" si="21">STDEV(G6,K6,O6,S6,W6,AA6,AE6,AI6)</f>
        <v>8.7166844155371539E-3</v>
      </c>
      <c r="AP6" s="33"/>
      <c r="AQ6" s="34">
        <v>486981928.81999999</v>
      </c>
      <c r="AR6" s="35">
        <v>0.95</v>
      </c>
      <c r="AS6" s="32" t="e">
        <f>(#REF!/AQ6)-1</f>
        <v>#REF!</v>
      </c>
      <c r="AT6" s="32" t="e">
        <f>(#REF!/AR6)-1</f>
        <v>#REF!</v>
      </c>
    </row>
    <row r="7" spans="1:49">
      <c r="A7" s="235" t="s">
        <v>12</v>
      </c>
      <c r="B7" s="80">
        <v>261635252.38</v>
      </c>
      <c r="C7" s="71">
        <v>132.74</v>
      </c>
      <c r="D7" s="80">
        <v>261990514.16</v>
      </c>
      <c r="E7" s="71">
        <v>133.47999999999999</v>
      </c>
      <c r="F7" s="26">
        <f t="shared" si="0"/>
        <v>1.3578513475088505E-3</v>
      </c>
      <c r="G7" s="26">
        <f t="shared" si="1"/>
        <v>5.5748078951331978E-3</v>
      </c>
      <c r="H7" s="80">
        <v>264461493.69999999</v>
      </c>
      <c r="I7" s="71">
        <v>134.54</v>
      </c>
      <c r="J7" s="26">
        <f t="shared" si="2"/>
        <v>9.4315610926697206E-3</v>
      </c>
      <c r="K7" s="26">
        <f t="shared" si="3"/>
        <v>7.9412646089301944E-3</v>
      </c>
      <c r="L7" s="80">
        <v>259830396.44999999</v>
      </c>
      <c r="M7" s="71">
        <v>132.25</v>
      </c>
      <c r="N7" s="26">
        <f t="shared" si="4"/>
        <v>-1.7511423629987612E-2</v>
      </c>
      <c r="O7" s="26">
        <f t="shared" si="5"/>
        <v>-1.7020960309201666E-2</v>
      </c>
      <c r="P7" s="80">
        <v>259648319.97999999</v>
      </c>
      <c r="Q7" s="71">
        <v>132.16</v>
      </c>
      <c r="R7" s="26">
        <f t="shared" si="6"/>
        <v>-7.0075123037052506E-4</v>
      </c>
      <c r="S7" s="26">
        <f t="shared" si="7"/>
        <v>-6.8052930056713349E-4</v>
      </c>
      <c r="T7" s="80">
        <v>257498363.06</v>
      </c>
      <c r="U7" s="71">
        <v>130.97</v>
      </c>
      <c r="V7" s="26">
        <f t="shared" si="8"/>
        <v>-8.2802650915114427E-3</v>
      </c>
      <c r="W7" s="26">
        <f t="shared" si="9"/>
        <v>-9.0042372881355762E-3</v>
      </c>
      <c r="X7" s="80">
        <v>254531700.53999999</v>
      </c>
      <c r="Y7" s="71">
        <v>129.58000000000001</v>
      </c>
      <c r="Z7" s="26">
        <f t="shared" si="10"/>
        <v>-1.1521092735291467E-2</v>
      </c>
      <c r="AA7" s="26">
        <f t="shared" si="11"/>
        <v>-1.0613117507826116E-2</v>
      </c>
      <c r="AB7" s="80">
        <v>253947384.81</v>
      </c>
      <c r="AC7" s="71">
        <v>129.5</v>
      </c>
      <c r="AD7" s="26">
        <f t="shared" si="12"/>
        <v>-2.2956501243669774E-3</v>
      </c>
      <c r="AE7" s="26">
        <f t="shared" si="13"/>
        <v>-6.1737922518916878E-4</v>
      </c>
      <c r="AF7" s="80">
        <v>257305346.06</v>
      </c>
      <c r="AG7" s="71">
        <v>131.55000000000001</v>
      </c>
      <c r="AH7" s="26">
        <f t="shared" si="14"/>
        <v>1.3223058991185836E-2</v>
      </c>
      <c r="AI7" s="26">
        <f t="shared" si="15"/>
        <v>1.5830115830115919E-2</v>
      </c>
      <c r="AJ7" s="27">
        <f t="shared" si="16"/>
        <v>-2.0370889225204527E-3</v>
      </c>
      <c r="AK7" s="27">
        <f t="shared" si="17"/>
        <v>-1.0737544120925434E-3</v>
      </c>
      <c r="AL7" s="28">
        <f t="shared" si="18"/>
        <v>-1.78829684541125E-2</v>
      </c>
      <c r="AM7" s="28">
        <f t="shared" si="19"/>
        <v>-1.4459094995504783E-2</v>
      </c>
      <c r="AN7" s="29">
        <f t="shared" si="20"/>
        <v>1.0324443471097251E-2</v>
      </c>
      <c r="AO7" s="87">
        <f t="shared" si="21"/>
        <v>1.0821823618514633E-2</v>
      </c>
      <c r="AP7" s="33"/>
      <c r="AQ7" s="31">
        <v>204065067.03999999</v>
      </c>
      <c r="AR7" s="35">
        <v>105.02</v>
      </c>
      <c r="AS7" s="32" t="e">
        <f>(#REF!/AQ7)-1</f>
        <v>#REF!</v>
      </c>
      <c r="AT7" s="32" t="e">
        <f>(#REF!/AR7)-1</f>
        <v>#REF!</v>
      </c>
    </row>
    <row r="8" spans="1:49">
      <c r="A8" s="235" t="s">
        <v>14</v>
      </c>
      <c r="B8" s="80">
        <v>650139428.24000001</v>
      </c>
      <c r="C8" s="71">
        <v>18.77</v>
      </c>
      <c r="D8" s="80">
        <v>651886372.12</v>
      </c>
      <c r="E8" s="71">
        <v>18.899999999999999</v>
      </c>
      <c r="F8" s="26">
        <f t="shared" si="0"/>
        <v>2.6870295879903288E-3</v>
      </c>
      <c r="G8" s="26">
        <f t="shared" si="1"/>
        <v>6.9259456579647844E-3</v>
      </c>
      <c r="H8" s="80">
        <v>649975014.94000006</v>
      </c>
      <c r="I8" s="71">
        <v>18.989999999999998</v>
      </c>
      <c r="J8" s="26">
        <f t="shared" si="2"/>
        <v>-2.932040401126997E-3</v>
      </c>
      <c r="K8" s="26">
        <f t="shared" si="3"/>
        <v>4.7619047619047545E-3</v>
      </c>
      <c r="L8" s="80">
        <v>653012567.37</v>
      </c>
      <c r="M8" s="71">
        <v>18.989999999999998</v>
      </c>
      <c r="N8" s="26">
        <f t="shared" si="4"/>
        <v>4.6733372209397115E-3</v>
      </c>
      <c r="O8" s="26">
        <f t="shared" si="5"/>
        <v>0</v>
      </c>
      <c r="P8" s="80">
        <v>645613567.46000004</v>
      </c>
      <c r="Q8" s="71">
        <v>18.670000000000002</v>
      </c>
      <c r="R8" s="26">
        <f t="shared" si="6"/>
        <v>-1.1330562809532665E-2</v>
      </c>
      <c r="S8" s="26">
        <f t="shared" si="7"/>
        <v>-1.685097419694559E-2</v>
      </c>
      <c r="T8" s="80">
        <v>637642744.95000005</v>
      </c>
      <c r="U8" s="71">
        <v>18.43</v>
      </c>
      <c r="V8" s="26">
        <f t="shared" si="8"/>
        <v>-1.2346119895464922E-2</v>
      </c>
      <c r="W8" s="26">
        <f t="shared" si="9"/>
        <v>-1.285484734868784E-2</v>
      </c>
      <c r="X8" s="80">
        <v>636043747.48000002</v>
      </c>
      <c r="Y8" s="71">
        <v>18.38</v>
      </c>
      <c r="Z8" s="26">
        <f t="shared" si="10"/>
        <v>-2.5076698239943308E-3</v>
      </c>
      <c r="AA8" s="26">
        <f t="shared" si="11"/>
        <v>-2.7129679869777922E-3</v>
      </c>
      <c r="AB8" s="80">
        <v>637808214.50999999</v>
      </c>
      <c r="AC8" s="71">
        <v>18.09</v>
      </c>
      <c r="AD8" s="26">
        <f t="shared" si="12"/>
        <v>2.7741284101774053E-3</v>
      </c>
      <c r="AE8" s="26">
        <f t="shared" si="13"/>
        <v>-1.5778019586507028E-2</v>
      </c>
      <c r="AF8" s="80">
        <v>660921701.80999994</v>
      </c>
      <c r="AG8" s="71">
        <v>18.75</v>
      </c>
      <c r="AH8" s="26">
        <f t="shared" si="14"/>
        <v>3.6238930095557058E-2</v>
      </c>
      <c r="AI8" s="26">
        <f t="shared" si="15"/>
        <v>3.6484245439469327E-2</v>
      </c>
      <c r="AJ8" s="27">
        <f t="shared" si="16"/>
        <v>2.1571290480681985E-3</v>
      </c>
      <c r="AK8" s="27">
        <f t="shared" si="17"/>
        <v>-3.0891574724226448E-6</v>
      </c>
      <c r="AL8" s="28">
        <f t="shared" si="18"/>
        <v>1.3860283135872495E-2</v>
      </c>
      <c r="AM8" s="28">
        <f t="shared" si="19"/>
        <v>-7.9365079365078615E-3</v>
      </c>
      <c r="AN8" s="29">
        <f t="shared" si="20"/>
        <v>1.5158609080406119E-2</v>
      </c>
      <c r="AO8" s="87">
        <f t="shared" si="21"/>
        <v>1.7350393483712524E-2</v>
      </c>
      <c r="AP8" s="33"/>
      <c r="AQ8" s="36">
        <v>166618649</v>
      </c>
      <c r="AR8" s="37">
        <v>9.4</v>
      </c>
      <c r="AS8" s="32" t="e">
        <f>(#REF!/AQ8)-1</f>
        <v>#REF!</v>
      </c>
      <c r="AT8" s="32" t="e">
        <f>(#REF!/AR8)-1</f>
        <v>#REF!</v>
      </c>
    </row>
    <row r="9" spans="1:49" s="101" customFormat="1">
      <c r="A9" s="235" t="s">
        <v>18</v>
      </c>
      <c r="B9" s="80">
        <v>361729395.87</v>
      </c>
      <c r="C9" s="71">
        <v>179.54929999999999</v>
      </c>
      <c r="D9" s="80">
        <v>372762110.63</v>
      </c>
      <c r="E9" s="71">
        <v>179.54929999999999</v>
      </c>
      <c r="F9" s="26">
        <f t="shared" si="0"/>
        <v>3.049991205018068E-2</v>
      </c>
      <c r="G9" s="26">
        <f t="shared" si="1"/>
        <v>0</v>
      </c>
      <c r="H9" s="80">
        <v>370190821.92000002</v>
      </c>
      <c r="I9" s="71">
        <v>178.43129999999999</v>
      </c>
      <c r="J9" s="26">
        <f t="shared" si="2"/>
        <v>-6.8979347328361239E-3</v>
      </c>
      <c r="K9" s="26">
        <f t="shared" si="3"/>
        <v>-6.2267020812667891E-3</v>
      </c>
      <c r="L9" s="80">
        <v>373350298.54000002</v>
      </c>
      <c r="M9" s="71">
        <v>180.01070000000001</v>
      </c>
      <c r="N9" s="26">
        <f t="shared" si="4"/>
        <v>8.5347243446321375E-3</v>
      </c>
      <c r="O9" s="26">
        <f t="shared" si="5"/>
        <v>8.8515860165790487E-3</v>
      </c>
      <c r="P9" s="80">
        <v>371821996.31</v>
      </c>
      <c r="Q9" s="71">
        <v>179.37260000000001</v>
      </c>
      <c r="R9" s="26">
        <f t="shared" si="6"/>
        <v>-4.0934806694316326E-3</v>
      </c>
      <c r="S9" s="26">
        <f t="shared" si="7"/>
        <v>-3.5447892819705077E-3</v>
      </c>
      <c r="T9" s="80">
        <v>370465405.98000002</v>
      </c>
      <c r="U9" s="71">
        <v>178.81569999999999</v>
      </c>
      <c r="V9" s="26">
        <f t="shared" si="8"/>
        <v>-3.6484940198883505E-3</v>
      </c>
      <c r="W9" s="26">
        <f t="shared" si="9"/>
        <v>-3.104710529924933E-3</v>
      </c>
      <c r="X9" s="80">
        <v>367332696.42000002</v>
      </c>
      <c r="Y9" s="71">
        <v>177.46</v>
      </c>
      <c r="Z9" s="26">
        <f t="shared" si="10"/>
        <v>-8.456145997527028E-3</v>
      </c>
      <c r="AA9" s="26">
        <f t="shared" si="11"/>
        <v>-7.5815490474269581E-3</v>
      </c>
      <c r="AB9" s="80">
        <v>370797650.86000001</v>
      </c>
      <c r="AC9" s="71">
        <v>179.18600000000001</v>
      </c>
      <c r="AD9" s="26">
        <f t="shared" si="12"/>
        <v>9.4327416910316257E-3</v>
      </c>
      <c r="AE9" s="26">
        <f t="shared" si="13"/>
        <v>9.7261354671475207E-3</v>
      </c>
      <c r="AF9" s="80">
        <v>374967258.58999997</v>
      </c>
      <c r="AG9" s="71">
        <v>182.94399999999999</v>
      </c>
      <c r="AH9" s="26">
        <f t="shared" si="14"/>
        <v>1.1244968031294931E-2</v>
      </c>
      <c r="AI9" s="26">
        <f t="shared" si="15"/>
        <v>2.0972620628843665E-2</v>
      </c>
      <c r="AJ9" s="27">
        <f t="shared" si="16"/>
        <v>4.5770363371820302E-3</v>
      </c>
      <c r="AK9" s="27">
        <f t="shared" si="17"/>
        <v>2.3865738964976308E-3</v>
      </c>
      <c r="AL9" s="28">
        <f t="shared" si="18"/>
        <v>5.9156976986558234E-3</v>
      </c>
      <c r="AM9" s="28">
        <f t="shared" si="19"/>
        <v>1.8906784933163206E-2</v>
      </c>
      <c r="AN9" s="29">
        <f t="shared" si="20"/>
        <v>1.3093477028119424E-2</v>
      </c>
      <c r="AO9" s="87">
        <f t="shared" si="21"/>
        <v>9.897255649664009E-3</v>
      </c>
      <c r="AP9" s="33"/>
      <c r="AQ9" s="36"/>
      <c r="AR9" s="37"/>
      <c r="AS9" s="32"/>
      <c r="AT9" s="32"/>
    </row>
    <row r="10" spans="1:49">
      <c r="A10" s="235" t="s">
        <v>84</v>
      </c>
      <c r="B10" s="71">
        <v>1799333285.97</v>
      </c>
      <c r="C10" s="71">
        <v>0.99329999999999996</v>
      </c>
      <c r="D10" s="71">
        <v>1797956144.97</v>
      </c>
      <c r="E10" s="71">
        <v>0.99270000000000003</v>
      </c>
      <c r="F10" s="26">
        <f t="shared" si="0"/>
        <v>-7.6536182081331249E-4</v>
      </c>
      <c r="G10" s="26">
        <f t="shared" si="1"/>
        <v>-6.0404711567495618E-4</v>
      </c>
      <c r="H10" s="71">
        <v>1779968874.6900001</v>
      </c>
      <c r="I10" s="71">
        <v>0.98850000000000005</v>
      </c>
      <c r="J10" s="26">
        <f t="shared" si="2"/>
        <v>-1.0004287551908058E-2</v>
      </c>
      <c r="K10" s="26">
        <f t="shared" si="3"/>
        <v>-4.2308854638863514E-3</v>
      </c>
      <c r="L10" s="71">
        <v>1863683590.8499999</v>
      </c>
      <c r="M10" s="71">
        <v>1.0057</v>
      </c>
      <c r="N10" s="26">
        <f t="shared" si="4"/>
        <v>4.7031561815697273E-2</v>
      </c>
      <c r="O10" s="26">
        <f t="shared" si="5"/>
        <v>1.740010116337885E-2</v>
      </c>
      <c r="P10" s="71">
        <v>1871205918.8499999</v>
      </c>
      <c r="Q10" s="71">
        <v>1.0094000000000001</v>
      </c>
      <c r="R10" s="26">
        <f t="shared" si="6"/>
        <v>4.0362688371201319E-3</v>
      </c>
      <c r="S10" s="26">
        <f t="shared" si="7"/>
        <v>3.6790295316695204E-3</v>
      </c>
      <c r="T10" s="71">
        <v>1863565110.46</v>
      </c>
      <c r="U10" s="71">
        <v>1.0024999999999999</v>
      </c>
      <c r="V10" s="26">
        <f t="shared" si="8"/>
        <v>-4.0833605286454688E-3</v>
      </c>
      <c r="W10" s="26">
        <f t="shared" si="9"/>
        <v>-6.8357440063405266E-3</v>
      </c>
      <c r="X10" s="71">
        <v>1827809180.9000001</v>
      </c>
      <c r="Y10" s="71">
        <v>0.98570000000000002</v>
      </c>
      <c r="Z10" s="26">
        <f t="shared" si="10"/>
        <v>-1.9186842122824458E-2</v>
      </c>
      <c r="AA10" s="26">
        <f t="shared" si="11"/>
        <v>-1.675810473815454E-2</v>
      </c>
      <c r="AB10" s="71">
        <v>1818877746.8</v>
      </c>
      <c r="AC10" s="71">
        <v>0.98089999999999999</v>
      </c>
      <c r="AD10" s="26">
        <f t="shared" si="12"/>
        <v>-4.8864149460078592E-3</v>
      </c>
      <c r="AE10" s="26">
        <f t="shared" si="13"/>
        <v>-4.8696357918230964E-3</v>
      </c>
      <c r="AF10" s="71">
        <v>1820364449.52</v>
      </c>
      <c r="AG10" s="71">
        <v>0.98170000000000002</v>
      </c>
      <c r="AH10" s="26">
        <f t="shared" si="14"/>
        <v>8.1737363746168439E-4</v>
      </c>
      <c r="AI10" s="26">
        <f t="shared" si="15"/>
        <v>8.1557753083904877E-4</v>
      </c>
      <c r="AJ10" s="27">
        <f t="shared" si="16"/>
        <v>1.6198671650099912E-3</v>
      </c>
      <c r="AK10" s="27">
        <f t="shared" si="17"/>
        <v>-1.4254636112490066E-3</v>
      </c>
      <c r="AL10" s="28">
        <f t="shared" si="18"/>
        <v>1.246320974662808E-2</v>
      </c>
      <c r="AM10" s="28">
        <f t="shared" si="19"/>
        <v>-1.108089050065479E-2</v>
      </c>
      <c r="AN10" s="29">
        <f t="shared" si="20"/>
        <v>1.9702403619029179E-2</v>
      </c>
      <c r="AO10" s="87">
        <f t="shared" si="21"/>
        <v>9.7851816644953064E-3</v>
      </c>
      <c r="AP10" s="33"/>
      <c r="AQ10" s="31">
        <v>1147996444.8800001</v>
      </c>
      <c r="AR10" s="35">
        <v>0.69840000000000002</v>
      </c>
      <c r="AS10" s="32" t="e">
        <f>(#REF!/AQ10)-1</f>
        <v>#REF!</v>
      </c>
      <c r="AT10" s="32" t="e">
        <f>(#REF!/AR10)-1</f>
        <v>#REF!</v>
      </c>
    </row>
    <row r="11" spans="1:49">
      <c r="A11" s="235" t="s">
        <v>15</v>
      </c>
      <c r="B11" s="71">
        <v>2336867457.23</v>
      </c>
      <c r="C11" s="71">
        <v>21.636399999999998</v>
      </c>
      <c r="D11" s="71">
        <v>2343126715.77</v>
      </c>
      <c r="E11" s="71">
        <v>21.7026</v>
      </c>
      <c r="F11" s="26">
        <f t="shared" si="0"/>
        <v>2.6784824790274404E-3</v>
      </c>
      <c r="G11" s="26">
        <f t="shared" si="1"/>
        <v>3.0596587232627442E-3</v>
      </c>
      <c r="H11" s="71">
        <v>2341611415.1700001</v>
      </c>
      <c r="I11" s="71">
        <v>21.711200000000002</v>
      </c>
      <c r="J11" s="26">
        <f t="shared" si="2"/>
        <v>-6.4670023597163649E-4</v>
      </c>
      <c r="K11" s="26">
        <f t="shared" si="3"/>
        <v>3.962658851935378E-4</v>
      </c>
      <c r="L11" s="71">
        <v>2407556045.4200001</v>
      </c>
      <c r="M11" s="71">
        <v>22.321300000000001</v>
      </c>
      <c r="N11" s="26">
        <f t="shared" si="4"/>
        <v>2.8162072418498371E-2</v>
      </c>
      <c r="O11" s="26">
        <f t="shared" si="5"/>
        <v>2.8100703784221928E-2</v>
      </c>
      <c r="P11" s="71">
        <v>2392242030.1599998</v>
      </c>
      <c r="Q11" s="71">
        <v>22.2575</v>
      </c>
      <c r="R11" s="26">
        <f t="shared" si="6"/>
        <v>-6.3608136097735935E-3</v>
      </c>
      <c r="S11" s="26">
        <f t="shared" si="7"/>
        <v>-2.8582564635572533E-3</v>
      </c>
      <c r="T11" s="71">
        <v>2306710596.8299999</v>
      </c>
      <c r="U11" s="71">
        <v>21.467199999999998</v>
      </c>
      <c r="V11" s="26">
        <f t="shared" si="8"/>
        <v>-3.5753670511457128E-2</v>
      </c>
      <c r="W11" s="26">
        <f t="shared" si="9"/>
        <v>-3.5507132427271798E-2</v>
      </c>
      <c r="X11" s="71">
        <v>2302315576.4499998</v>
      </c>
      <c r="Y11" s="71">
        <v>21.418099999999999</v>
      </c>
      <c r="Z11" s="26">
        <f t="shared" si="10"/>
        <v>-1.9053193695125765E-3</v>
      </c>
      <c r="AA11" s="26">
        <f t="shared" si="11"/>
        <v>-2.287210255645788E-3</v>
      </c>
      <c r="AB11" s="71">
        <v>2287125831.5999999</v>
      </c>
      <c r="AC11" s="71">
        <v>21.368600000000001</v>
      </c>
      <c r="AD11" s="26">
        <f t="shared" si="12"/>
        <v>-6.5975946153399899E-3</v>
      </c>
      <c r="AE11" s="26">
        <f t="shared" si="13"/>
        <v>-2.3111293718863168E-3</v>
      </c>
      <c r="AF11" s="71">
        <v>2344643691.3099999</v>
      </c>
      <c r="AG11" s="71">
        <v>21.9072</v>
      </c>
      <c r="AH11" s="26">
        <f t="shared" si="14"/>
        <v>2.5148533113179168E-2</v>
      </c>
      <c r="AI11" s="26">
        <f t="shared" si="15"/>
        <v>2.5205207641118221E-2</v>
      </c>
      <c r="AJ11" s="27">
        <f t="shared" si="16"/>
        <v>5.9062370858125723E-4</v>
      </c>
      <c r="AK11" s="27">
        <f t="shared" si="17"/>
        <v>1.72476343942941E-3</v>
      </c>
      <c r="AL11" s="28">
        <f t="shared" si="18"/>
        <v>6.4741506713667093E-4</v>
      </c>
      <c r="AM11" s="28">
        <f t="shared" si="19"/>
        <v>9.4274418733238975E-3</v>
      </c>
      <c r="AN11" s="29">
        <f t="shared" si="20"/>
        <v>1.9986767911160962E-2</v>
      </c>
      <c r="AO11" s="87">
        <f t="shared" si="21"/>
        <v>1.9603829236458394E-2</v>
      </c>
      <c r="AP11" s="33"/>
      <c r="AQ11" s="31">
        <v>2845469436.1399999</v>
      </c>
      <c r="AR11" s="35">
        <v>13.0688</v>
      </c>
      <c r="AS11" s="32" t="e">
        <f>(#REF!/AQ11)-1</f>
        <v>#REF!</v>
      </c>
      <c r="AT11" s="32" t="e">
        <f>(#REF!/AR11)-1</f>
        <v>#REF!</v>
      </c>
    </row>
    <row r="12" spans="1:49" ht="12.75" customHeight="1">
      <c r="A12" s="235" t="s">
        <v>59</v>
      </c>
      <c r="B12" s="71">
        <v>370423654.23000002</v>
      </c>
      <c r="C12" s="71">
        <v>156.05000000000001</v>
      </c>
      <c r="D12" s="71">
        <v>378879317.81</v>
      </c>
      <c r="E12" s="71">
        <v>157.5</v>
      </c>
      <c r="F12" s="26">
        <f t="shared" si="0"/>
        <v>2.2827007626110646E-2</v>
      </c>
      <c r="G12" s="26">
        <f t="shared" si="1"/>
        <v>9.29189362383844E-3</v>
      </c>
      <c r="H12" s="71">
        <v>376824553.88</v>
      </c>
      <c r="I12" s="71">
        <v>156.21</v>
      </c>
      <c r="J12" s="26">
        <f t="shared" si="2"/>
        <v>-5.4232676037239596E-3</v>
      </c>
      <c r="K12" s="26">
        <f t="shared" si="3"/>
        <v>-8.1904761904761404E-3</v>
      </c>
      <c r="L12" s="71">
        <v>385435786.94999999</v>
      </c>
      <c r="M12" s="71">
        <v>159.78</v>
      </c>
      <c r="N12" s="26">
        <f t="shared" si="4"/>
        <v>2.2852101810600815E-2</v>
      </c>
      <c r="O12" s="26">
        <f t="shared" si="5"/>
        <v>2.2853850585749909E-2</v>
      </c>
      <c r="P12" s="71">
        <v>386305647.88</v>
      </c>
      <c r="Q12" s="71">
        <v>160.18</v>
      </c>
      <c r="R12" s="26">
        <f t="shared" si="6"/>
        <v>2.2568245073539277E-3</v>
      </c>
      <c r="S12" s="26">
        <f t="shared" si="7"/>
        <v>2.5034422330705076E-3</v>
      </c>
      <c r="T12" s="71">
        <v>387126425.38999999</v>
      </c>
      <c r="U12" s="71">
        <v>159.54</v>
      </c>
      <c r="V12" s="26">
        <f t="shared" si="8"/>
        <v>2.1246842092636259E-3</v>
      </c>
      <c r="W12" s="26">
        <f t="shared" si="9"/>
        <v>-3.9955050568111798E-3</v>
      </c>
      <c r="X12" s="71">
        <v>379361741.69999999</v>
      </c>
      <c r="Y12" s="71">
        <v>156.75</v>
      </c>
      <c r="Z12" s="26">
        <f t="shared" si="10"/>
        <v>-2.0057229836939389E-2</v>
      </c>
      <c r="AA12" s="26">
        <f t="shared" si="11"/>
        <v>-1.7487777359909692E-2</v>
      </c>
      <c r="AB12" s="71">
        <v>385729630.83999997</v>
      </c>
      <c r="AC12" s="71">
        <v>159.38</v>
      </c>
      <c r="AD12" s="26">
        <f t="shared" si="12"/>
        <v>1.6785796879422082E-2</v>
      </c>
      <c r="AE12" s="26">
        <f t="shared" si="13"/>
        <v>1.677830940988833E-2</v>
      </c>
      <c r="AF12" s="71">
        <v>394706548.20999998</v>
      </c>
      <c r="AG12" s="71">
        <v>162.62</v>
      </c>
      <c r="AH12" s="26">
        <f t="shared" si="14"/>
        <v>2.3272563610037041E-2</v>
      </c>
      <c r="AI12" s="26">
        <f t="shared" si="15"/>
        <v>2.0328773999247141E-2</v>
      </c>
      <c r="AJ12" s="27">
        <f t="shared" si="16"/>
        <v>8.0798101502655983E-3</v>
      </c>
      <c r="AK12" s="27">
        <f t="shared" si="17"/>
        <v>5.2603139055746647E-3</v>
      </c>
      <c r="AL12" s="28">
        <f t="shared" si="18"/>
        <v>4.1773804100695193E-2</v>
      </c>
      <c r="AM12" s="28">
        <f t="shared" si="19"/>
        <v>3.2507936507936534E-2</v>
      </c>
      <c r="AN12" s="29">
        <f t="shared" si="20"/>
        <v>1.5971900377805642E-2</v>
      </c>
      <c r="AO12" s="87">
        <f t="shared" si="21"/>
        <v>1.4526718312363594E-2</v>
      </c>
      <c r="AP12" s="33"/>
      <c r="AQ12" s="36">
        <v>155057555.75</v>
      </c>
      <c r="AR12" s="36">
        <v>111.51</v>
      </c>
      <c r="AS12" s="32" t="e">
        <f>(#REF!/AQ12)-1</f>
        <v>#REF!</v>
      </c>
      <c r="AT12" s="32" t="e">
        <f>(#REF!/AR12)-1</f>
        <v>#REF!</v>
      </c>
      <c r="AU12" s="92"/>
      <c r="AV12" s="93"/>
      <c r="AW12" s="102"/>
    </row>
    <row r="13" spans="1:49" ht="12.75" customHeight="1">
      <c r="A13" s="235" t="s">
        <v>60</v>
      </c>
      <c r="B13" s="71">
        <v>258102984.31999999</v>
      </c>
      <c r="C13" s="71">
        <v>12.5502</v>
      </c>
      <c r="D13" s="71">
        <v>259677139.06999999</v>
      </c>
      <c r="E13" s="71">
        <v>12.5906</v>
      </c>
      <c r="F13" s="26">
        <f t="shared" si="0"/>
        <v>6.098940522316236E-3</v>
      </c>
      <c r="G13" s="26">
        <f t="shared" si="1"/>
        <v>3.2190722060206206E-3</v>
      </c>
      <c r="H13" s="71">
        <v>261546061.62</v>
      </c>
      <c r="I13" s="71">
        <v>12.6968</v>
      </c>
      <c r="J13" s="26">
        <f t="shared" si="2"/>
        <v>7.1971008179361334E-3</v>
      </c>
      <c r="K13" s="26">
        <f t="shared" si="3"/>
        <v>8.4348641049671498E-3</v>
      </c>
      <c r="L13" s="71">
        <v>264246107.06999999</v>
      </c>
      <c r="M13" s="71">
        <v>12.809200000000001</v>
      </c>
      <c r="N13" s="26">
        <f t="shared" si="4"/>
        <v>1.0323403202006082E-2</v>
      </c>
      <c r="O13" s="26">
        <f t="shared" si="5"/>
        <v>8.8526242832840524E-3</v>
      </c>
      <c r="P13" s="71">
        <v>258543326.65000001</v>
      </c>
      <c r="Q13" s="71">
        <v>12.6839</v>
      </c>
      <c r="R13" s="26">
        <f t="shared" si="6"/>
        <v>-2.1581322363584697E-2</v>
      </c>
      <c r="S13" s="26">
        <f t="shared" si="7"/>
        <v>-9.7820316647410505E-3</v>
      </c>
      <c r="T13" s="71">
        <v>253864944.66</v>
      </c>
      <c r="U13" s="71">
        <v>12.459300000000001</v>
      </c>
      <c r="V13" s="26">
        <f t="shared" si="8"/>
        <v>-1.8095156624689503E-2</v>
      </c>
      <c r="W13" s="26">
        <f t="shared" si="9"/>
        <v>-1.7707487444713284E-2</v>
      </c>
      <c r="X13" s="71">
        <v>250412344.37</v>
      </c>
      <c r="Y13" s="71">
        <v>12.254300000000001</v>
      </c>
      <c r="Z13" s="26">
        <f t="shared" si="10"/>
        <v>-1.3600145914687202E-2</v>
      </c>
      <c r="AA13" s="26">
        <f t="shared" si="11"/>
        <v>-1.6453572833144723E-2</v>
      </c>
      <c r="AB13" s="71">
        <v>254248145.19</v>
      </c>
      <c r="AC13" s="71">
        <v>12.4451</v>
      </c>
      <c r="AD13" s="26">
        <f t="shared" si="12"/>
        <v>1.5317938217663725E-2</v>
      </c>
      <c r="AE13" s="26">
        <f t="shared" si="13"/>
        <v>1.5570044800600556E-2</v>
      </c>
      <c r="AF13" s="71">
        <v>263243067.71000001</v>
      </c>
      <c r="AG13" s="71">
        <v>12.86</v>
      </c>
      <c r="AH13" s="26">
        <f t="shared" si="14"/>
        <v>3.5378517759797591E-2</v>
      </c>
      <c r="AI13" s="26">
        <f t="shared" si="15"/>
        <v>3.3338422350965388E-2</v>
      </c>
      <c r="AJ13" s="27">
        <f t="shared" si="16"/>
        <v>2.6299094520947953E-3</v>
      </c>
      <c r="AK13" s="27">
        <f t="shared" si="17"/>
        <v>3.1839919754048387E-3</v>
      </c>
      <c r="AL13" s="28">
        <f t="shared" si="18"/>
        <v>1.3732162379680116E-2</v>
      </c>
      <c r="AM13" s="28">
        <f t="shared" si="19"/>
        <v>2.1396915158928026E-2</v>
      </c>
      <c r="AN13" s="29">
        <f t="shared" si="20"/>
        <v>1.9289773333460554E-2</v>
      </c>
      <c r="AO13" s="87">
        <f t="shared" si="21"/>
        <v>1.7372457223418829E-2</v>
      </c>
      <c r="AP13" s="33"/>
      <c r="AQ13" s="41">
        <v>212579164.06</v>
      </c>
      <c r="AR13" s="41">
        <v>9.9</v>
      </c>
      <c r="AS13" s="32" t="e">
        <f>(#REF!/AQ13)-1</f>
        <v>#REF!</v>
      </c>
      <c r="AT13" s="32" t="e">
        <f>(#REF!/AR13)-1</f>
        <v>#REF!</v>
      </c>
    </row>
    <row r="14" spans="1:49" ht="12.75" customHeight="1">
      <c r="A14" s="236" t="s">
        <v>75</v>
      </c>
      <c r="B14" s="80">
        <v>379100808.14999998</v>
      </c>
      <c r="C14" s="71">
        <v>3061.58</v>
      </c>
      <c r="D14" s="80">
        <v>379100808.14999998</v>
      </c>
      <c r="E14" s="71">
        <v>3050.39</v>
      </c>
      <c r="F14" s="26">
        <f t="shared" si="0"/>
        <v>0</v>
      </c>
      <c r="G14" s="26">
        <f t="shared" si="1"/>
        <v>-3.6549755355078277E-3</v>
      </c>
      <c r="H14" s="80">
        <v>345227525.94</v>
      </c>
      <c r="I14" s="71">
        <v>3032.49</v>
      </c>
      <c r="J14" s="26">
        <f t="shared" si="2"/>
        <v>-8.935164864274632E-2</v>
      </c>
      <c r="K14" s="26">
        <f t="shared" si="3"/>
        <v>-5.8681021115333095E-3</v>
      </c>
      <c r="L14" s="80">
        <v>348304679.17000002</v>
      </c>
      <c r="M14" s="71">
        <v>3059.61</v>
      </c>
      <c r="N14" s="26">
        <f t="shared" si="4"/>
        <v>8.9134063734385514E-3</v>
      </c>
      <c r="O14" s="26">
        <f t="shared" si="5"/>
        <v>8.9431457317255287E-3</v>
      </c>
      <c r="P14" s="80">
        <v>344853094.94</v>
      </c>
      <c r="Q14" s="71">
        <v>3065.05</v>
      </c>
      <c r="R14" s="26">
        <f t="shared" si="6"/>
        <v>-9.9096694257023599E-3</v>
      </c>
      <c r="S14" s="26">
        <f t="shared" si="7"/>
        <v>1.7780043861799558E-3</v>
      </c>
      <c r="T14" s="80">
        <v>348832404.11000001</v>
      </c>
      <c r="U14" s="71">
        <v>3100.4</v>
      </c>
      <c r="V14" s="26">
        <f t="shared" si="8"/>
        <v>1.1539142981136258E-2</v>
      </c>
      <c r="W14" s="26">
        <f t="shared" si="9"/>
        <v>1.1533253943655048E-2</v>
      </c>
      <c r="X14" s="80">
        <v>343246182.60000002</v>
      </c>
      <c r="Y14" s="71">
        <v>3050.61</v>
      </c>
      <c r="Z14" s="26">
        <f t="shared" si="10"/>
        <v>-1.6014055587102064E-2</v>
      </c>
      <c r="AA14" s="26">
        <f t="shared" si="11"/>
        <v>-1.6059218165398001E-2</v>
      </c>
      <c r="AB14" s="80">
        <v>345745078.56</v>
      </c>
      <c r="AC14" s="71">
        <v>2462.81</v>
      </c>
      <c r="AD14" s="26">
        <f t="shared" si="12"/>
        <v>7.2801857287137046E-3</v>
      </c>
      <c r="AE14" s="26">
        <f t="shared" si="13"/>
        <v>-0.19268277492042579</v>
      </c>
      <c r="AF14" s="80">
        <v>351066527.52999997</v>
      </c>
      <c r="AG14" s="71">
        <v>3120.24</v>
      </c>
      <c r="AH14" s="26">
        <f t="shared" si="14"/>
        <v>1.5391250085650876E-2</v>
      </c>
      <c r="AI14" s="26">
        <f t="shared" si="15"/>
        <v>0.26694304473345482</v>
      </c>
      <c r="AJ14" s="27">
        <f t="shared" si="16"/>
        <v>-9.0189235608264182E-3</v>
      </c>
      <c r="AK14" s="27">
        <f t="shared" si="17"/>
        <v>8.8665472577688018E-3</v>
      </c>
      <c r="AL14" s="28">
        <f t="shared" si="18"/>
        <v>-7.3949408751741816E-2</v>
      </c>
      <c r="AM14" s="28">
        <f t="shared" si="19"/>
        <v>2.2898711312323967E-2</v>
      </c>
      <c r="AN14" s="29">
        <f t="shared" si="20"/>
        <v>3.4205540694544172E-2</v>
      </c>
      <c r="AO14" s="87">
        <f t="shared" si="21"/>
        <v>0.12437165769163357</v>
      </c>
      <c r="AP14" s="33"/>
      <c r="AQ14" s="31">
        <v>305162610.31</v>
      </c>
      <c r="AR14" s="31">
        <v>1481.86</v>
      </c>
      <c r="AS14" s="32" t="e">
        <f>(#REF!/AQ14)-1</f>
        <v>#REF!</v>
      </c>
      <c r="AT14" s="32" t="e">
        <f>(#REF!/AR14)-1</f>
        <v>#REF!</v>
      </c>
    </row>
    <row r="15" spans="1:49" s="101" customFormat="1" ht="12.75" customHeight="1">
      <c r="A15" s="235" t="s">
        <v>90</v>
      </c>
      <c r="B15" s="80">
        <v>243804964.72267002</v>
      </c>
      <c r="C15" s="71">
        <v>141.76417234317449</v>
      </c>
      <c r="D15" s="80">
        <v>246454657.71000001</v>
      </c>
      <c r="E15" s="71">
        <v>143.46213304096946</v>
      </c>
      <c r="F15" s="26">
        <f t="shared" si="0"/>
        <v>1.0868084619786292E-2</v>
      </c>
      <c r="G15" s="26">
        <f t="shared" si="1"/>
        <v>1.1977361202974782E-2</v>
      </c>
      <c r="H15" s="80">
        <v>249144694.72999999</v>
      </c>
      <c r="I15" s="71">
        <v>144.39027285616589</v>
      </c>
      <c r="J15" s="26">
        <f t="shared" si="2"/>
        <v>1.0914936828523292E-2</v>
      </c>
      <c r="K15" s="26">
        <f t="shared" si="3"/>
        <v>6.4695804775980557E-3</v>
      </c>
      <c r="L15" s="80">
        <v>252560656.16999999</v>
      </c>
      <c r="M15" s="71">
        <v>144.21145810998834</v>
      </c>
      <c r="N15" s="26">
        <f t="shared" si="4"/>
        <v>1.3710753278137835E-2</v>
      </c>
      <c r="O15" s="26">
        <f t="shared" si="5"/>
        <v>-1.238412689722367E-3</v>
      </c>
      <c r="P15" s="80">
        <v>251685107.75999999</v>
      </c>
      <c r="Q15" s="71">
        <v>144.13219657929599</v>
      </c>
      <c r="R15" s="26">
        <f t="shared" si="6"/>
        <v>-3.4666856796992953E-3</v>
      </c>
      <c r="S15" s="26">
        <f t="shared" si="7"/>
        <v>-5.4962020168950517E-4</v>
      </c>
      <c r="T15" s="80">
        <v>249533970.43000001</v>
      </c>
      <c r="U15" s="71">
        <v>144.16</v>
      </c>
      <c r="V15" s="26">
        <f t="shared" si="8"/>
        <v>-8.5469392652792499E-3</v>
      </c>
      <c r="W15" s="26">
        <f t="shared" si="9"/>
        <v>1.9290222007202452E-4</v>
      </c>
      <c r="X15" s="80">
        <v>248079351.48374</v>
      </c>
      <c r="Y15" s="71">
        <v>142.97252794223138</v>
      </c>
      <c r="Z15" s="26">
        <f t="shared" si="10"/>
        <v>-5.8293423687099111E-3</v>
      </c>
      <c r="AA15" s="26">
        <f t="shared" si="11"/>
        <v>-8.2371813108255837E-3</v>
      </c>
      <c r="AB15" s="80">
        <v>251222472.49000001</v>
      </c>
      <c r="AC15" s="71">
        <v>144.47</v>
      </c>
      <c r="AD15" s="26">
        <f t="shared" si="12"/>
        <v>1.2669821117562938E-2</v>
      </c>
      <c r="AE15" s="26">
        <f t="shared" si="13"/>
        <v>1.0473844726125833E-2</v>
      </c>
      <c r="AF15" s="80">
        <v>259588985.58000001</v>
      </c>
      <c r="AG15" s="71">
        <v>147.94695104425867</v>
      </c>
      <c r="AH15" s="26">
        <f t="shared" si="14"/>
        <v>3.3303203360252873E-2</v>
      </c>
      <c r="AI15" s="26">
        <f t="shared" si="15"/>
        <v>2.406694153982605E-2</v>
      </c>
      <c r="AJ15" s="27">
        <f t="shared" si="16"/>
        <v>7.9529789863218465E-3</v>
      </c>
      <c r="AK15" s="27">
        <f t="shared" si="17"/>
        <v>5.3944269955449112E-3</v>
      </c>
      <c r="AL15" s="28">
        <f t="shared" si="18"/>
        <v>5.3293080325773345E-2</v>
      </c>
      <c r="AM15" s="28">
        <f t="shared" si="19"/>
        <v>3.1261336411389097E-2</v>
      </c>
      <c r="AN15" s="29">
        <f t="shared" si="20"/>
        <v>1.3669120050765546E-2</v>
      </c>
      <c r="AO15" s="87">
        <f t="shared" si="21"/>
        <v>1.0079378708595557E-2</v>
      </c>
      <c r="AP15" s="33"/>
      <c r="AQ15" s="31"/>
      <c r="AR15" s="31"/>
      <c r="AS15" s="32"/>
      <c r="AT15" s="32"/>
    </row>
    <row r="16" spans="1:49" s="101" customFormat="1" ht="12.75" customHeight="1">
      <c r="A16" s="235" t="s">
        <v>136</v>
      </c>
      <c r="B16" s="80">
        <v>328519791.70999998</v>
      </c>
      <c r="C16" s="71">
        <v>1.33</v>
      </c>
      <c r="D16" s="80">
        <v>327153652.55000001</v>
      </c>
      <c r="E16" s="71">
        <v>1.33</v>
      </c>
      <c r="F16" s="26">
        <f t="shared" si="0"/>
        <v>-4.1584683616441671E-3</v>
      </c>
      <c r="G16" s="26">
        <f t="shared" si="1"/>
        <v>0</v>
      </c>
      <c r="H16" s="80">
        <v>326027536.69999999</v>
      </c>
      <c r="I16" s="71">
        <v>1.32</v>
      </c>
      <c r="J16" s="26">
        <f t="shared" si="2"/>
        <v>-3.4421619359053792E-3</v>
      </c>
      <c r="K16" s="26">
        <f t="shared" si="3"/>
        <v>-7.5187969924812095E-3</v>
      </c>
      <c r="L16" s="80">
        <v>326027536.69999999</v>
      </c>
      <c r="M16" s="71">
        <v>1.32</v>
      </c>
      <c r="N16" s="26">
        <f t="shared" si="4"/>
        <v>0</v>
      </c>
      <c r="O16" s="26">
        <f t="shared" si="5"/>
        <v>0</v>
      </c>
      <c r="P16" s="80">
        <v>319391480.06999999</v>
      </c>
      <c r="Q16" s="71">
        <v>1.3</v>
      </c>
      <c r="R16" s="26">
        <f t="shared" si="6"/>
        <v>-2.0354282638727784E-2</v>
      </c>
      <c r="S16" s="26">
        <f t="shared" si="7"/>
        <v>-1.5151515151515164E-2</v>
      </c>
      <c r="T16" s="80">
        <v>325689551.66000003</v>
      </c>
      <c r="U16" s="71">
        <v>1.31</v>
      </c>
      <c r="V16" s="26">
        <f t="shared" si="8"/>
        <v>1.9718971804193731E-2</v>
      </c>
      <c r="W16" s="26">
        <f t="shared" si="9"/>
        <v>7.6923076923076988E-3</v>
      </c>
      <c r="X16" s="80">
        <v>321941155.88999999</v>
      </c>
      <c r="Y16" s="71">
        <v>1.29</v>
      </c>
      <c r="Z16" s="26">
        <f t="shared" si="10"/>
        <v>-1.1509106604417989E-2</v>
      </c>
      <c r="AA16" s="26">
        <f t="shared" si="11"/>
        <v>-1.5267175572519097E-2</v>
      </c>
      <c r="AB16" s="80">
        <v>332547590.54000002</v>
      </c>
      <c r="AC16" s="71">
        <v>1.3335999999999999</v>
      </c>
      <c r="AD16" s="26">
        <f t="shared" si="12"/>
        <v>3.2945258647279055E-2</v>
      </c>
      <c r="AE16" s="26">
        <f t="shared" si="13"/>
        <v>3.3798449612402991E-2</v>
      </c>
      <c r="AF16" s="80">
        <v>322558659.74000001</v>
      </c>
      <c r="AG16" s="71">
        <v>1.29</v>
      </c>
      <c r="AH16" s="26">
        <f t="shared" si="14"/>
        <v>-3.003759787818552E-2</v>
      </c>
      <c r="AI16" s="26">
        <f t="shared" si="15"/>
        <v>-3.2693461307738349E-2</v>
      </c>
      <c r="AJ16" s="27">
        <f t="shared" si="16"/>
        <v>-2.104673370926007E-3</v>
      </c>
      <c r="AK16" s="27">
        <f t="shared" si="17"/>
        <v>-3.6425239649428912E-3</v>
      </c>
      <c r="AL16" s="28">
        <f t="shared" si="18"/>
        <v>-1.4045366066324855E-2</v>
      </c>
      <c r="AM16" s="28">
        <f t="shared" si="19"/>
        <v>-3.0075187969924838E-2</v>
      </c>
      <c r="AN16" s="29">
        <f t="shared" si="20"/>
        <v>2.0413390903077259E-2</v>
      </c>
      <c r="AO16" s="87">
        <f t="shared" si="21"/>
        <v>1.9579189859926207E-2</v>
      </c>
      <c r="AP16" s="33"/>
      <c r="AQ16" s="31"/>
      <c r="AR16" s="31"/>
      <c r="AS16" s="32"/>
      <c r="AT16" s="32"/>
    </row>
    <row r="17" spans="1:46" s="101" customFormat="1" ht="12.75" customHeight="1">
      <c r="A17" s="235" t="s">
        <v>139</v>
      </c>
      <c r="B17" s="71">
        <v>300712755.77999997</v>
      </c>
      <c r="C17" s="71">
        <v>1.5356000000000001</v>
      </c>
      <c r="D17" s="71">
        <v>299243894.60000002</v>
      </c>
      <c r="E17" s="71">
        <v>1.5217000000000001</v>
      </c>
      <c r="F17" s="26">
        <f t="shared" si="0"/>
        <v>-4.8845988464638309E-3</v>
      </c>
      <c r="G17" s="26">
        <f t="shared" si="1"/>
        <v>-9.0518364157332783E-3</v>
      </c>
      <c r="H17" s="71">
        <v>293254866.57999998</v>
      </c>
      <c r="I17" s="71">
        <v>1.5031000000000001</v>
      </c>
      <c r="J17" s="26">
        <f t="shared" si="2"/>
        <v>-2.0013868714032036E-2</v>
      </c>
      <c r="K17" s="26">
        <f t="shared" si="3"/>
        <v>-1.2223171452980186E-2</v>
      </c>
      <c r="L17" s="71">
        <v>294007059.25</v>
      </c>
      <c r="M17" s="71">
        <v>1.4951000000000001</v>
      </c>
      <c r="N17" s="26">
        <f t="shared" si="4"/>
        <v>2.5649793259093908E-3</v>
      </c>
      <c r="O17" s="26">
        <f t="shared" si="5"/>
        <v>-5.3223338433903309E-3</v>
      </c>
      <c r="P17" s="71">
        <v>291673036.66000003</v>
      </c>
      <c r="Q17" s="71">
        <v>1.496008</v>
      </c>
      <c r="R17" s="26">
        <f t="shared" si="6"/>
        <v>-7.9386617312998207E-3</v>
      </c>
      <c r="S17" s="26">
        <f t="shared" si="7"/>
        <v>6.0731723630520285E-4</v>
      </c>
      <c r="T17" s="71">
        <v>287034647.75999999</v>
      </c>
      <c r="U17" s="71">
        <v>1.4729000000000001</v>
      </c>
      <c r="V17" s="26">
        <f t="shared" si="8"/>
        <v>-1.5902700342530988E-2</v>
      </c>
      <c r="W17" s="26">
        <f t="shared" si="9"/>
        <v>-1.5446441462879814E-2</v>
      </c>
      <c r="X17" s="71">
        <v>276140404.32999998</v>
      </c>
      <c r="Y17" s="71">
        <v>1.4151</v>
      </c>
      <c r="Z17" s="26">
        <f t="shared" si="10"/>
        <v>-3.7954454331621583E-2</v>
      </c>
      <c r="AA17" s="26">
        <f t="shared" si="11"/>
        <v>-3.9242311086971328E-2</v>
      </c>
      <c r="AB17" s="71">
        <v>283163689.63</v>
      </c>
      <c r="AC17" s="71">
        <v>1.4513</v>
      </c>
      <c r="AD17" s="26">
        <f t="shared" si="12"/>
        <v>2.5433747433812243E-2</v>
      </c>
      <c r="AE17" s="26">
        <f t="shared" si="13"/>
        <v>2.5581231008409307E-2</v>
      </c>
      <c r="AF17" s="71">
        <v>292908223.49000001</v>
      </c>
      <c r="AG17" s="71">
        <v>1.5012000000000001</v>
      </c>
      <c r="AH17" s="26">
        <f t="shared" si="14"/>
        <v>3.4413077018218163E-2</v>
      </c>
      <c r="AI17" s="26">
        <f t="shared" si="15"/>
        <v>3.4382966995107872E-2</v>
      </c>
      <c r="AJ17" s="27">
        <f t="shared" si="16"/>
        <v>-3.0353100235010581E-3</v>
      </c>
      <c r="AK17" s="27">
        <f t="shared" si="17"/>
        <v>-2.5893223777665696E-3</v>
      </c>
      <c r="AL17" s="28">
        <f t="shared" si="18"/>
        <v>-2.117226524694487E-2</v>
      </c>
      <c r="AM17" s="28">
        <f t="shared" si="19"/>
        <v>-1.3471774988499679E-2</v>
      </c>
      <c r="AN17" s="29">
        <f t="shared" si="20"/>
        <v>2.3739306526439751E-2</v>
      </c>
      <c r="AO17" s="87">
        <f t="shared" si="21"/>
        <v>2.3365237745203628E-2</v>
      </c>
      <c r="AP17" s="33"/>
      <c r="AQ17" s="31"/>
      <c r="AR17" s="31"/>
      <c r="AS17" s="32"/>
      <c r="AT17" s="32"/>
    </row>
    <row r="18" spans="1:46" s="134" customFormat="1" ht="12.75" customHeight="1">
      <c r="A18" s="235" t="s">
        <v>150</v>
      </c>
      <c r="B18" s="71">
        <v>451722421.5</v>
      </c>
      <c r="C18" s="71">
        <v>148.11170000000001</v>
      </c>
      <c r="D18" s="71">
        <v>452269656.67000002</v>
      </c>
      <c r="E18" s="71">
        <v>148.25720000000001</v>
      </c>
      <c r="F18" s="26">
        <f t="shared" si="0"/>
        <v>1.2114412390309404E-3</v>
      </c>
      <c r="G18" s="26">
        <f t="shared" si="1"/>
        <v>9.8236668676410037E-4</v>
      </c>
      <c r="H18" s="71">
        <v>443983299.52999997</v>
      </c>
      <c r="I18" s="71">
        <v>145.5274</v>
      </c>
      <c r="J18" s="26">
        <f t="shared" si="2"/>
        <v>-1.8321718067516105E-2</v>
      </c>
      <c r="K18" s="26">
        <f t="shared" si="3"/>
        <v>-1.8412596487725461E-2</v>
      </c>
      <c r="L18" s="71">
        <v>443983299.52999997</v>
      </c>
      <c r="M18" s="71">
        <v>145.5274</v>
      </c>
      <c r="N18" s="26">
        <f t="shared" si="4"/>
        <v>0</v>
      </c>
      <c r="O18" s="26">
        <f t="shared" si="5"/>
        <v>0</v>
      </c>
      <c r="P18" s="71">
        <v>445037706.67000002</v>
      </c>
      <c r="Q18" s="71">
        <v>145.86109999999999</v>
      </c>
      <c r="R18" s="26">
        <f t="shared" si="6"/>
        <v>2.3748801838182629E-3</v>
      </c>
      <c r="S18" s="26">
        <f t="shared" si="7"/>
        <v>2.2930389741037992E-3</v>
      </c>
      <c r="T18" s="71">
        <v>437099684.80000001</v>
      </c>
      <c r="U18" s="71">
        <v>143.2242</v>
      </c>
      <c r="V18" s="26">
        <f t="shared" si="8"/>
        <v>-1.7836740013326847E-2</v>
      </c>
      <c r="W18" s="26">
        <f t="shared" si="9"/>
        <v>-1.8078157918732254E-2</v>
      </c>
      <c r="X18" s="71">
        <v>424231545.13</v>
      </c>
      <c r="Y18" s="71">
        <v>138.60669999999999</v>
      </c>
      <c r="Z18" s="26">
        <f t="shared" si="10"/>
        <v>-2.943982829886501E-2</v>
      </c>
      <c r="AA18" s="26">
        <f t="shared" si="11"/>
        <v>-3.2239663408837382E-2</v>
      </c>
      <c r="AB18" s="71">
        <v>436639545.97000003</v>
      </c>
      <c r="AC18" s="71">
        <v>143.12549999999999</v>
      </c>
      <c r="AD18" s="26">
        <f t="shared" si="12"/>
        <v>2.9248180580719828E-2</v>
      </c>
      <c r="AE18" s="26">
        <f t="shared" si="13"/>
        <v>3.2601598624020331E-2</v>
      </c>
      <c r="AF18" s="71">
        <v>449768844.92000002</v>
      </c>
      <c r="AG18" s="71">
        <v>147.33420000000001</v>
      </c>
      <c r="AH18" s="26">
        <f t="shared" si="14"/>
        <v>3.0068964369301666E-2</v>
      </c>
      <c r="AI18" s="26">
        <f t="shared" si="15"/>
        <v>2.9405661464938268E-2</v>
      </c>
      <c r="AJ18" s="27">
        <f t="shared" si="16"/>
        <v>-3.3685250085465799E-4</v>
      </c>
      <c r="AK18" s="27">
        <f t="shared" si="17"/>
        <v>-4.3096900818357514E-4</v>
      </c>
      <c r="AL18" s="28">
        <f t="shared" si="18"/>
        <v>-5.5294705561569988E-3</v>
      </c>
      <c r="AM18" s="28">
        <f t="shared" si="19"/>
        <v>-6.2256672863105584E-3</v>
      </c>
      <c r="AN18" s="29">
        <f t="shared" si="20"/>
        <v>2.1667410392913016E-2</v>
      </c>
      <c r="AO18" s="87">
        <f t="shared" si="21"/>
        <v>2.2795782055514864E-2</v>
      </c>
      <c r="AP18" s="33"/>
      <c r="AQ18" s="31"/>
      <c r="AR18" s="31"/>
      <c r="AS18" s="32"/>
      <c r="AT18" s="32"/>
    </row>
    <row r="19" spans="1:46">
      <c r="A19" s="235" t="s">
        <v>245</v>
      </c>
      <c r="B19" s="80">
        <v>25724824.32</v>
      </c>
      <c r="C19" s="71">
        <v>103.12</v>
      </c>
      <c r="D19" s="80">
        <v>25543644.91</v>
      </c>
      <c r="E19" s="71">
        <v>102.39</v>
      </c>
      <c r="F19" s="26">
        <f t="shared" si="0"/>
        <v>-7.0429794872939348E-3</v>
      </c>
      <c r="G19" s="26">
        <f t="shared" si="1"/>
        <v>-7.0791311093871597E-3</v>
      </c>
      <c r="H19" s="80">
        <v>25042287.48</v>
      </c>
      <c r="I19" s="71">
        <v>100.37</v>
      </c>
      <c r="J19" s="26">
        <f t="shared" si="2"/>
        <v>-1.9627481973166831E-2</v>
      </c>
      <c r="K19" s="26">
        <f t="shared" si="3"/>
        <v>-1.9728489110264636E-2</v>
      </c>
      <c r="L19" s="80">
        <v>25256253.600000001</v>
      </c>
      <c r="M19" s="71">
        <v>101.23</v>
      </c>
      <c r="N19" s="26">
        <f t="shared" si="4"/>
        <v>8.5441923055505561E-3</v>
      </c>
      <c r="O19" s="26">
        <f t="shared" si="5"/>
        <v>8.5682972999900301E-3</v>
      </c>
      <c r="P19" s="80">
        <v>25119796.890000001</v>
      </c>
      <c r="Q19" s="71">
        <v>100.68</v>
      </c>
      <c r="R19" s="26">
        <f t="shared" si="6"/>
        <v>-5.4028880197814011E-3</v>
      </c>
      <c r="S19" s="26">
        <f t="shared" si="7"/>
        <v>-5.4331719845895207E-3</v>
      </c>
      <c r="T19" s="80">
        <v>24679983.359999999</v>
      </c>
      <c r="U19" s="71">
        <v>98.91</v>
      </c>
      <c r="V19" s="26">
        <f t="shared" si="8"/>
        <v>-1.7508641965775115E-2</v>
      </c>
      <c r="W19" s="26">
        <f t="shared" si="9"/>
        <v>-1.7580452920143128E-2</v>
      </c>
      <c r="X19" s="80">
        <v>23513444.68</v>
      </c>
      <c r="Y19" s="71">
        <v>94.22</v>
      </c>
      <c r="Z19" s="26">
        <f t="shared" si="10"/>
        <v>-4.7266591025772867E-2</v>
      </c>
      <c r="AA19" s="26">
        <f t="shared" si="11"/>
        <v>-4.7416843595187524E-2</v>
      </c>
      <c r="AB19" s="80">
        <v>23643456.800000001</v>
      </c>
      <c r="AC19" s="71">
        <v>94.74</v>
      </c>
      <c r="AD19" s="26">
        <f t="shared" si="12"/>
        <v>5.5292672668495225E-3</v>
      </c>
      <c r="AE19" s="26">
        <f t="shared" si="13"/>
        <v>5.5189980895775422E-3</v>
      </c>
      <c r="AF19" s="80">
        <v>24577999.57</v>
      </c>
      <c r="AG19" s="71">
        <v>98.5</v>
      </c>
      <c r="AH19" s="26">
        <f t="shared" si="14"/>
        <v>3.9526486245446121E-2</v>
      </c>
      <c r="AI19" s="26">
        <f t="shared" si="15"/>
        <v>3.9687565970023278E-2</v>
      </c>
      <c r="AJ19" s="27">
        <f t="shared" si="16"/>
        <v>-5.4060795817429935E-3</v>
      </c>
      <c r="AK19" s="27">
        <f t="shared" si="17"/>
        <v>-5.4329034199976402E-3</v>
      </c>
      <c r="AL19" s="28">
        <f t="shared" si="18"/>
        <v>-3.7803741141968446E-2</v>
      </c>
      <c r="AM19" s="28">
        <f t="shared" si="19"/>
        <v>-3.7991991405410687E-2</v>
      </c>
      <c r="AN19" s="29">
        <f t="shared" si="20"/>
        <v>2.5176036055639214E-2</v>
      </c>
      <c r="AO19" s="87">
        <f t="shared" si="21"/>
        <v>2.5267490557886678E-2</v>
      </c>
      <c r="AP19" s="33"/>
      <c r="AQ19" s="42">
        <v>100020653.31</v>
      </c>
      <c r="AR19" s="31">
        <v>100</v>
      </c>
      <c r="AS19" s="32" t="e">
        <f>(#REF!/AQ19)-1</f>
        <v>#REF!</v>
      </c>
      <c r="AT19" s="32" t="e">
        <f>(#REF!/AR19)-1</f>
        <v>#REF!</v>
      </c>
    </row>
    <row r="20" spans="1:46">
      <c r="A20" s="237" t="s">
        <v>47</v>
      </c>
      <c r="B20" s="75">
        <f>SUM(B5:B19)</f>
        <v>15824329759.222668</v>
      </c>
      <c r="C20" s="100"/>
      <c r="D20" s="75">
        <f>SUM(D5:D19)</f>
        <v>15625860722.169996</v>
      </c>
      <c r="E20" s="100"/>
      <c r="F20" s="26">
        <f>((D20-B20)/B20)</f>
        <v>-1.2542018529220839E-2</v>
      </c>
      <c r="G20" s="26"/>
      <c r="H20" s="75">
        <f>SUM(H5:H19)</f>
        <v>15515964913.440001</v>
      </c>
      <c r="I20" s="100"/>
      <c r="J20" s="26">
        <f>((H20-D20)/D20)</f>
        <v>-7.0329443404084212E-3</v>
      </c>
      <c r="K20" s="26"/>
      <c r="L20" s="75">
        <f>SUM(L5:L19)</f>
        <v>15742938652.880005</v>
      </c>
      <c r="M20" s="100"/>
      <c r="N20" s="26">
        <f>((L20-H20)/H20)</f>
        <v>1.4628399890450812E-2</v>
      </c>
      <c r="O20" s="26"/>
      <c r="P20" s="75">
        <f>SUM(P5:P19)</f>
        <v>15750311315.689997</v>
      </c>
      <c r="Q20" s="100"/>
      <c r="R20" s="26">
        <f>((P20-L20)/L20)</f>
        <v>4.6831553959229117E-4</v>
      </c>
      <c r="S20" s="26"/>
      <c r="T20" s="75">
        <f>SUM(T5:T19)</f>
        <v>15663840381.52</v>
      </c>
      <c r="U20" s="100"/>
      <c r="V20" s="26">
        <f>((T20-P20)/P20)</f>
        <v>-5.4901095246197747E-3</v>
      </c>
      <c r="W20" s="26"/>
      <c r="X20" s="75">
        <f>SUM(X5:X19)</f>
        <v>15481213029.603739</v>
      </c>
      <c r="Y20" s="100"/>
      <c r="Z20" s="26">
        <f>((X20-T20)/T20)</f>
        <v>-1.1659168343653648E-2</v>
      </c>
      <c r="AA20" s="26"/>
      <c r="AB20" s="75">
        <f>SUM(AB5:AB19)</f>
        <v>15540377895.869999</v>
      </c>
      <c r="AC20" s="100"/>
      <c r="AD20" s="26">
        <f>((AB20-X20)/X20)</f>
        <v>3.8217203104900718E-3</v>
      </c>
      <c r="AE20" s="26"/>
      <c r="AF20" s="75">
        <f>SUM(AF5:AF19)</f>
        <v>15823233457.569998</v>
      </c>
      <c r="AG20" s="100"/>
      <c r="AH20" s="26">
        <f>((AF20-AB20)/AB20)</f>
        <v>1.8201330984053507E-2</v>
      </c>
      <c r="AI20" s="26"/>
      <c r="AJ20" s="27">
        <f t="shared" si="16"/>
        <v>4.9440748335499891E-5</v>
      </c>
      <c r="AK20" s="27"/>
      <c r="AL20" s="28">
        <f t="shared" si="18"/>
        <v>1.2631159262796243E-2</v>
      </c>
      <c r="AM20" s="28"/>
      <c r="AN20" s="29">
        <f t="shared" si="20"/>
        <v>1.1544484690362219E-2</v>
      </c>
      <c r="AO20" s="87" t="e">
        <f t="shared" si="21"/>
        <v>#DIV/0!</v>
      </c>
      <c r="AP20" s="33"/>
      <c r="AQ20" s="43">
        <f>SUM(AQ5:AQ19)</f>
        <v>13501614037.429998</v>
      </c>
      <c r="AR20" s="44"/>
      <c r="AS20" s="32" t="e">
        <f>(#REF!/AQ20)-1</f>
        <v>#REF!</v>
      </c>
      <c r="AT20" s="32" t="e">
        <f>(#REF!/AR20)-1</f>
        <v>#REF!</v>
      </c>
    </row>
    <row r="21" spans="1:46" s="134" customFormat="1" ht="6" customHeight="1">
      <c r="A21" s="237"/>
      <c r="B21" s="100"/>
      <c r="C21" s="100"/>
      <c r="D21" s="100"/>
      <c r="E21" s="100"/>
      <c r="F21" s="26"/>
      <c r="G21" s="26"/>
      <c r="H21" s="100"/>
      <c r="I21" s="100"/>
      <c r="J21" s="26"/>
      <c r="K21" s="26"/>
      <c r="L21" s="100"/>
      <c r="M21" s="100"/>
      <c r="N21" s="26"/>
      <c r="O21" s="26"/>
      <c r="P21" s="100"/>
      <c r="Q21" s="100"/>
      <c r="R21" s="26"/>
      <c r="S21" s="26"/>
      <c r="T21" s="100"/>
      <c r="U21" s="100"/>
      <c r="V21" s="26"/>
      <c r="W21" s="26"/>
      <c r="X21" s="100"/>
      <c r="Y21" s="100"/>
      <c r="Z21" s="26"/>
      <c r="AA21" s="26"/>
      <c r="AB21" s="100"/>
      <c r="AC21" s="100"/>
      <c r="AD21" s="26"/>
      <c r="AE21" s="26"/>
      <c r="AF21" s="100"/>
      <c r="AG21" s="100"/>
      <c r="AH21" s="26"/>
      <c r="AI21" s="26"/>
      <c r="AJ21" s="27"/>
      <c r="AK21" s="27"/>
      <c r="AL21" s="28"/>
      <c r="AM21" s="28"/>
      <c r="AN21" s="29"/>
      <c r="AO21" s="87"/>
      <c r="AP21" s="33"/>
      <c r="AQ21" s="43"/>
      <c r="AR21" s="44"/>
      <c r="AS21" s="32"/>
      <c r="AT21" s="32"/>
    </row>
    <row r="22" spans="1:46">
      <c r="A22" s="234" t="s">
        <v>49</v>
      </c>
      <c r="B22" s="100"/>
      <c r="C22" s="100"/>
      <c r="D22" s="100"/>
      <c r="E22" s="100"/>
      <c r="F22" s="26"/>
      <c r="G22" s="26"/>
      <c r="H22" s="100"/>
      <c r="I22" s="100"/>
      <c r="J22" s="26"/>
      <c r="K22" s="26"/>
      <c r="L22" s="100"/>
      <c r="M22" s="100"/>
      <c r="N22" s="26"/>
      <c r="O22" s="26"/>
      <c r="P22" s="100"/>
      <c r="Q22" s="100"/>
      <c r="R22" s="26"/>
      <c r="S22" s="26"/>
      <c r="T22" s="100"/>
      <c r="U22" s="100"/>
      <c r="V22" s="26"/>
      <c r="W22" s="26"/>
      <c r="X22" s="100"/>
      <c r="Y22" s="100"/>
      <c r="Z22" s="26"/>
      <c r="AA22" s="26"/>
      <c r="AB22" s="100"/>
      <c r="AC22" s="100"/>
      <c r="AD22" s="26"/>
      <c r="AE22" s="26"/>
      <c r="AF22" s="100"/>
      <c r="AG22" s="100"/>
      <c r="AH22" s="26"/>
      <c r="AI22" s="26"/>
      <c r="AJ22" s="27"/>
      <c r="AK22" s="27"/>
      <c r="AL22" s="28"/>
      <c r="AM22" s="28"/>
      <c r="AN22" s="29"/>
      <c r="AO22" s="87"/>
      <c r="AP22" s="33"/>
      <c r="AQ22" s="43"/>
      <c r="AR22" s="16"/>
      <c r="AS22" s="32" t="e">
        <f>(#REF!/AQ22)-1</f>
        <v>#REF!</v>
      </c>
      <c r="AT22" s="32" t="e">
        <f>(#REF!/AR22)-1</f>
        <v>#REF!</v>
      </c>
    </row>
    <row r="23" spans="1:46">
      <c r="A23" s="235" t="s">
        <v>39</v>
      </c>
      <c r="B23" s="72">
        <v>228757783287.60999</v>
      </c>
      <c r="C23" s="78">
        <v>100</v>
      </c>
      <c r="D23" s="72">
        <v>229234689578.54001</v>
      </c>
      <c r="E23" s="78">
        <v>100</v>
      </c>
      <c r="F23" s="26">
        <f t="shared" ref="F23:F51" si="22">((D23-B23)/B23)</f>
        <v>2.0847653097355989E-3</v>
      </c>
      <c r="G23" s="26">
        <f t="shared" ref="G23:G51" si="23">((E23-C23)/C23)</f>
        <v>0</v>
      </c>
      <c r="H23" s="72">
        <v>236615446025.60999</v>
      </c>
      <c r="I23" s="78">
        <v>100</v>
      </c>
      <c r="J23" s="26">
        <f t="shared" ref="J23:J51" si="24">((H23-D23)/D23)</f>
        <v>3.2197380163708572E-2</v>
      </c>
      <c r="K23" s="26">
        <f t="shared" ref="K23:K51" si="25">((I23-E23)/E23)</f>
        <v>0</v>
      </c>
      <c r="L23" s="72">
        <v>241526648048.76001</v>
      </c>
      <c r="M23" s="78">
        <v>100</v>
      </c>
      <c r="N23" s="26">
        <f t="shared" ref="N23:N51" si="26">((L23-H23)/H23)</f>
        <v>2.0756049977474683E-2</v>
      </c>
      <c r="O23" s="26">
        <f t="shared" ref="O23:O51" si="27">((M23-I23)/I23)</f>
        <v>0</v>
      </c>
      <c r="P23" s="72">
        <v>243929348686.79001</v>
      </c>
      <c r="Q23" s="78">
        <v>100</v>
      </c>
      <c r="R23" s="26">
        <f t="shared" ref="R23:R51" si="28">((P23-L23)/L23)</f>
        <v>9.947973266887452E-3</v>
      </c>
      <c r="S23" s="26">
        <f t="shared" ref="S23:S51" si="29">((Q23-M23)/M23)</f>
        <v>0</v>
      </c>
      <c r="T23" s="72">
        <v>243093158525.20999</v>
      </c>
      <c r="U23" s="78">
        <v>100</v>
      </c>
      <c r="V23" s="26">
        <f t="shared" ref="V23:V51" si="30">((T23-P23)/P23)</f>
        <v>-3.4280014523947319E-3</v>
      </c>
      <c r="W23" s="26">
        <f t="shared" ref="W23:W51" si="31">((U23-Q23)/Q23)</f>
        <v>0</v>
      </c>
      <c r="X23" s="72">
        <v>241741823156.01999</v>
      </c>
      <c r="Y23" s="78">
        <v>100</v>
      </c>
      <c r="Z23" s="26">
        <f t="shared" ref="Z23:Z51" si="32">((X23-T23)/T23)</f>
        <v>-5.5589197877399833E-3</v>
      </c>
      <c r="AA23" s="26">
        <f t="shared" ref="AA23:AA51" si="33">((Y23-U23)/U23)</f>
        <v>0</v>
      </c>
      <c r="AB23" s="72">
        <v>240629821305.89999</v>
      </c>
      <c r="AC23" s="78">
        <v>100</v>
      </c>
      <c r="AD23" s="26">
        <f t="shared" ref="AD23:AD51" si="34">((AB23-X23)/X23)</f>
        <v>-4.5999564146676844E-3</v>
      </c>
      <c r="AE23" s="26">
        <f t="shared" ref="AE23:AE51" si="35">((AC23-Y23)/Y23)</f>
        <v>0</v>
      </c>
      <c r="AF23" s="72">
        <v>240046448736.98999</v>
      </c>
      <c r="AG23" s="78">
        <v>100</v>
      </c>
      <c r="AH23" s="26">
        <f t="shared" ref="AH23:AH51" si="36">((AF23-AB23)/AB23)</f>
        <v>-2.4243569053246849E-3</v>
      </c>
      <c r="AI23" s="26">
        <f t="shared" ref="AI23:AI51" si="37">((AG23-AC23)/AC23)</f>
        <v>0</v>
      </c>
      <c r="AJ23" s="27">
        <f t="shared" si="16"/>
        <v>6.1218667697099036E-3</v>
      </c>
      <c r="AK23" s="27">
        <f t="shared" si="17"/>
        <v>0</v>
      </c>
      <c r="AL23" s="28">
        <f t="shared" si="18"/>
        <v>4.7164585684339344E-2</v>
      </c>
      <c r="AM23" s="28">
        <f t="shared" si="19"/>
        <v>0</v>
      </c>
      <c r="AN23" s="29">
        <f t="shared" si="20"/>
        <v>1.3839205103132312E-2</v>
      </c>
      <c r="AO23" s="87">
        <f t="shared" si="21"/>
        <v>0</v>
      </c>
      <c r="AP23" s="33"/>
      <c r="AQ23" s="31">
        <v>58847545464.410004</v>
      </c>
      <c r="AR23" s="45">
        <v>100</v>
      </c>
      <c r="AS23" s="32" t="e">
        <f>(#REF!/AQ23)-1</f>
        <v>#REF!</v>
      </c>
      <c r="AT23" s="32" t="e">
        <f>(#REF!/AR23)-1</f>
        <v>#REF!</v>
      </c>
    </row>
    <row r="24" spans="1:46">
      <c r="A24" s="235" t="s">
        <v>19</v>
      </c>
      <c r="B24" s="72">
        <v>169296865357.73001</v>
      </c>
      <c r="C24" s="78">
        <v>100</v>
      </c>
      <c r="D24" s="72">
        <v>170349381701.25</v>
      </c>
      <c r="E24" s="78">
        <v>100</v>
      </c>
      <c r="F24" s="26">
        <f t="shared" si="22"/>
        <v>6.2169866009981123E-3</v>
      </c>
      <c r="G24" s="26">
        <f t="shared" si="23"/>
        <v>0</v>
      </c>
      <c r="H24" s="72">
        <v>172455720011.75</v>
      </c>
      <c r="I24" s="78">
        <v>100</v>
      </c>
      <c r="J24" s="26">
        <f t="shared" si="24"/>
        <v>1.2364813358665357E-2</v>
      </c>
      <c r="K24" s="26">
        <f t="shared" si="25"/>
        <v>0</v>
      </c>
      <c r="L24" s="72">
        <v>174361154754.92001</v>
      </c>
      <c r="M24" s="78">
        <v>100</v>
      </c>
      <c r="N24" s="26">
        <f t="shared" si="26"/>
        <v>1.1048834698206529E-2</v>
      </c>
      <c r="O24" s="26">
        <f t="shared" si="27"/>
        <v>0</v>
      </c>
      <c r="P24" s="72">
        <v>173538706504.42999</v>
      </c>
      <c r="Q24" s="78">
        <v>100</v>
      </c>
      <c r="R24" s="26">
        <f t="shared" si="28"/>
        <v>-4.716923626974393E-3</v>
      </c>
      <c r="S24" s="26">
        <f t="shared" si="29"/>
        <v>0</v>
      </c>
      <c r="T24" s="72">
        <v>173589231095.29001</v>
      </c>
      <c r="U24" s="78">
        <v>100</v>
      </c>
      <c r="V24" s="26">
        <f t="shared" si="30"/>
        <v>2.911430647244458E-4</v>
      </c>
      <c r="W24" s="26">
        <f t="shared" si="31"/>
        <v>0</v>
      </c>
      <c r="X24" s="72">
        <v>177677052690.38</v>
      </c>
      <c r="Y24" s="78">
        <v>100</v>
      </c>
      <c r="Z24" s="26">
        <f t="shared" si="32"/>
        <v>2.3548820219418041E-2</v>
      </c>
      <c r="AA24" s="26">
        <f t="shared" si="33"/>
        <v>0</v>
      </c>
      <c r="AB24" s="72">
        <v>176225129706.54999</v>
      </c>
      <c r="AC24" s="78">
        <v>100</v>
      </c>
      <c r="AD24" s="26">
        <f t="shared" si="34"/>
        <v>-8.1716966926513451E-3</v>
      </c>
      <c r="AE24" s="26">
        <f t="shared" si="35"/>
        <v>0</v>
      </c>
      <c r="AF24" s="72">
        <v>176570909435.19</v>
      </c>
      <c r="AG24" s="78">
        <v>100</v>
      </c>
      <c r="AH24" s="26">
        <f t="shared" si="36"/>
        <v>1.9621476756226932E-3</v>
      </c>
      <c r="AI24" s="26">
        <f t="shared" si="37"/>
        <v>0</v>
      </c>
      <c r="AJ24" s="27">
        <f t="shared" si="16"/>
        <v>5.3180156622511798E-3</v>
      </c>
      <c r="AK24" s="27">
        <f t="shared" si="17"/>
        <v>0</v>
      </c>
      <c r="AL24" s="28">
        <f t="shared" si="18"/>
        <v>3.6522162110637996E-2</v>
      </c>
      <c r="AM24" s="28">
        <f t="shared" si="19"/>
        <v>0</v>
      </c>
      <c r="AN24" s="29">
        <f t="shared" si="20"/>
        <v>1.0246070132768533E-2</v>
      </c>
      <c r="AO24" s="87">
        <f t="shared" si="21"/>
        <v>0</v>
      </c>
      <c r="AP24" s="33"/>
      <c r="AQ24" s="31">
        <v>56630718400</v>
      </c>
      <c r="AR24" s="45">
        <v>100</v>
      </c>
      <c r="AS24" s="32" t="e">
        <f>(#REF!/AQ24)-1</f>
        <v>#REF!</v>
      </c>
      <c r="AT24" s="32" t="e">
        <f>(#REF!/AR24)-1</f>
        <v>#REF!</v>
      </c>
    </row>
    <row r="25" spans="1:46">
      <c r="A25" s="235" t="s">
        <v>85</v>
      </c>
      <c r="B25" s="72">
        <v>21905423717.779999</v>
      </c>
      <c r="C25" s="78">
        <v>1</v>
      </c>
      <c r="D25" s="72">
        <v>21939006137.959999</v>
      </c>
      <c r="E25" s="78">
        <v>1</v>
      </c>
      <c r="F25" s="26">
        <f t="shared" si="22"/>
        <v>1.5330641676993642E-3</v>
      </c>
      <c r="G25" s="26">
        <f t="shared" si="23"/>
        <v>0</v>
      </c>
      <c r="H25" s="72">
        <v>21838241624.080002</v>
      </c>
      <c r="I25" s="78">
        <v>1</v>
      </c>
      <c r="J25" s="26">
        <f t="shared" si="24"/>
        <v>-4.5929388617859633E-3</v>
      </c>
      <c r="K25" s="26">
        <f t="shared" si="25"/>
        <v>0</v>
      </c>
      <c r="L25" s="72">
        <v>22182636503.450001</v>
      </c>
      <c r="M25" s="78">
        <v>1</v>
      </c>
      <c r="N25" s="26">
        <f t="shared" si="26"/>
        <v>1.5770265999358251E-2</v>
      </c>
      <c r="O25" s="26">
        <f t="shared" si="27"/>
        <v>0</v>
      </c>
      <c r="P25" s="72">
        <v>22084050029.110001</v>
      </c>
      <c r="Q25" s="78">
        <v>1</v>
      </c>
      <c r="R25" s="26">
        <f t="shared" si="28"/>
        <v>-4.4443082464371304E-3</v>
      </c>
      <c r="S25" s="26">
        <f t="shared" si="29"/>
        <v>0</v>
      </c>
      <c r="T25" s="72">
        <v>22909519235.490002</v>
      </c>
      <c r="U25" s="78">
        <v>1</v>
      </c>
      <c r="V25" s="26">
        <f t="shared" si="30"/>
        <v>3.7378524559214102E-2</v>
      </c>
      <c r="W25" s="26">
        <f t="shared" si="31"/>
        <v>0</v>
      </c>
      <c r="X25" s="72">
        <v>21123855858.560001</v>
      </c>
      <c r="Y25" s="78">
        <v>1</v>
      </c>
      <c r="Z25" s="26">
        <f t="shared" si="32"/>
        <v>-7.7944166290655356E-2</v>
      </c>
      <c r="AA25" s="26">
        <f t="shared" si="33"/>
        <v>0</v>
      </c>
      <c r="AB25" s="72">
        <v>21195825942.439999</v>
      </c>
      <c r="AC25" s="78">
        <v>1</v>
      </c>
      <c r="AD25" s="26">
        <f t="shared" si="34"/>
        <v>3.4070524037794398E-3</v>
      </c>
      <c r="AE25" s="26">
        <f t="shared" si="35"/>
        <v>0</v>
      </c>
      <c r="AF25" s="72">
        <v>19163874490.310001</v>
      </c>
      <c r="AG25" s="78">
        <v>1</v>
      </c>
      <c r="AH25" s="26">
        <f t="shared" si="36"/>
        <v>-9.5865641548860792E-2</v>
      </c>
      <c r="AI25" s="26">
        <f t="shared" si="37"/>
        <v>0</v>
      </c>
      <c r="AJ25" s="27">
        <f t="shared" si="16"/>
        <v>-1.559476847721101E-2</v>
      </c>
      <c r="AK25" s="27">
        <f t="shared" si="17"/>
        <v>0</v>
      </c>
      <c r="AL25" s="28">
        <f t="shared" si="18"/>
        <v>-0.12649304303937095</v>
      </c>
      <c r="AM25" s="28">
        <f t="shared" si="19"/>
        <v>0</v>
      </c>
      <c r="AN25" s="29">
        <f t="shared" si="20"/>
        <v>4.6322781344409189E-2</v>
      </c>
      <c r="AO25" s="87">
        <f t="shared" si="21"/>
        <v>0</v>
      </c>
      <c r="AP25" s="33"/>
      <c r="AQ25" s="31">
        <v>366113097.69999999</v>
      </c>
      <c r="AR25" s="35">
        <v>1.1357999999999999</v>
      </c>
      <c r="AS25" s="32" t="e">
        <f>(#REF!/AQ25)-1</f>
        <v>#REF!</v>
      </c>
      <c r="AT25" s="32" t="e">
        <f>(#REF!/AR25)-1</f>
        <v>#REF!</v>
      </c>
    </row>
    <row r="26" spans="1:46">
      <c r="A26" s="235" t="s">
        <v>42</v>
      </c>
      <c r="B26" s="72">
        <v>861588590.41999996</v>
      </c>
      <c r="C26" s="78">
        <v>100</v>
      </c>
      <c r="D26" s="72">
        <v>874050724.34000003</v>
      </c>
      <c r="E26" s="78">
        <v>100</v>
      </c>
      <c r="F26" s="26">
        <f t="shared" si="22"/>
        <v>1.4464135271249519E-2</v>
      </c>
      <c r="G26" s="26">
        <f t="shared" si="23"/>
        <v>0</v>
      </c>
      <c r="H26" s="72">
        <v>898321892.89999998</v>
      </c>
      <c r="I26" s="78">
        <v>100</v>
      </c>
      <c r="J26" s="26">
        <f t="shared" si="24"/>
        <v>2.7768604137165174E-2</v>
      </c>
      <c r="K26" s="26">
        <f t="shared" si="25"/>
        <v>0</v>
      </c>
      <c r="L26" s="72">
        <v>901276592.89999998</v>
      </c>
      <c r="M26" s="78">
        <v>100</v>
      </c>
      <c r="N26" s="26">
        <f t="shared" si="26"/>
        <v>3.2891327967767936E-3</v>
      </c>
      <c r="O26" s="26">
        <f t="shared" si="27"/>
        <v>0</v>
      </c>
      <c r="P26" s="72">
        <v>929469014.49000001</v>
      </c>
      <c r="Q26" s="78">
        <v>100</v>
      </c>
      <c r="R26" s="26">
        <f t="shared" si="28"/>
        <v>3.1280543411525266E-2</v>
      </c>
      <c r="S26" s="26">
        <f t="shared" si="29"/>
        <v>0</v>
      </c>
      <c r="T26" s="72">
        <v>934814315.22000003</v>
      </c>
      <c r="U26" s="78">
        <v>100</v>
      </c>
      <c r="V26" s="26">
        <f t="shared" si="30"/>
        <v>5.7509186930055842E-3</v>
      </c>
      <c r="W26" s="26">
        <f t="shared" si="31"/>
        <v>0</v>
      </c>
      <c r="X26" s="72">
        <v>943519739.22000003</v>
      </c>
      <c r="Y26" s="78">
        <v>100</v>
      </c>
      <c r="Z26" s="26">
        <f t="shared" si="32"/>
        <v>9.3124632970038104E-3</v>
      </c>
      <c r="AA26" s="26">
        <f t="shared" si="33"/>
        <v>0</v>
      </c>
      <c r="AB26" s="72">
        <v>934391170.37</v>
      </c>
      <c r="AC26" s="78">
        <v>100</v>
      </c>
      <c r="AD26" s="26">
        <f t="shared" si="34"/>
        <v>-9.6750162932961389E-3</v>
      </c>
      <c r="AE26" s="26">
        <f t="shared" si="35"/>
        <v>0</v>
      </c>
      <c r="AF26" s="72">
        <v>942093544.04999995</v>
      </c>
      <c r="AG26" s="78">
        <v>100</v>
      </c>
      <c r="AH26" s="26">
        <f t="shared" si="36"/>
        <v>8.2432004113972557E-3</v>
      </c>
      <c r="AI26" s="26">
        <f t="shared" si="37"/>
        <v>0</v>
      </c>
      <c r="AJ26" s="27">
        <f t="shared" si="16"/>
        <v>1.1304247715603406E-2</v>
      </c>
      <c r="AK26" s="27">
        <f t="shared" si="17"/>
        <v>0</v>
      </c>
      <c r="AL26" s="28">
        <f t="shared" si="18"/>
        <v>7.7847678418640279E-2</v>
      </c>
      <c r="AM26" s="28">
        <f t="shared" si="19"/>
        <v>0</v>
      </c>
      <c r="AN26" s="29">
        <f t="shared" si="20"/>
        <v>1.3248507064089209E-2</v>
      </c>
      <c r="AO26" s="87">
        <f t="shared" si="21"/>
        <v>0</v>
      </c>
      <c r="AP26" s="33"/>
      <c r="AQ26" s="31">
        <v>691810420.35000002</v>
      </c>
      <c r="AR26" s="45">
        <v>100</v>
      </c>
      <c r="AS26" s="32" t="e">
        <f>(#REF!/AQ26)-1</f>
        <v>#REF!</v>
      </c>
      <c r="AT26" s="32" t="e">
        <f>(#REF!/AR26)-1</f>
        <v>#REF!</v>
      </c>
    </row>
    <row r="27" spans="1:46">
      <c r="A27" s="235" t="s">
        <v>20</v>
      </c>
      <c r="B27" s="72">
        <v>67809035142.489998</v>
      </c>
      <c r="C27" s="78">
        <v>1</v>
      </c>
      <c r="D27" s="72">
        <v>68091957153.019997</v>
      </c>
      <c r="E27" s="78">
        <v>1</v>
      </c>
      <c r="F27" s="26">
        <f t="shared" si="22"/>
        <v>4.1723349983594782E-3</v>
      </c>
      <c r="G27" s="26">
        <f t="shared" si="23"/>
        <v>0</v>
      </c>
      <c r="H27" s="72">
        <v>69380542105.669998</v>
      </c>
      <c r="I27" s="78">
        <v>1</v>
      </c>
      <c r="J27" s="26">
        <f t="shared" si="24"/>
        <v>1.8924187327355308E-2</v>
      </c>
      <c r="K27" s="26">
        <f t="shared" si="25"/>
        <v>0</v>
      </c>
      <c r="L27" s="72">
        <v>70025894045.330002</v>
      </c>
      <c r="M27" s="78">
        <v>1</v>
      </c>
      <c r="N27" s="26">
        <f t="shared" si="26"/>
        <v>9.3016272296791904E-3</v>
      </c>
      <c r="O27" s="26">
        <f t="shared" si="27"/>
        <v>0</v>
      </c>
      <c r="P27" s="72">
        <v>70227225883.899994</v>
      </c>
      <c r="Q27" s="78">
        <v>1</v>
      </c>
      <c r="R27" s="26">
        <f t="shared" si="28"/>
        <v>2.8751055779404049E-3</v>
      </c>
      <c r="S27" s="26">
        <f t="shared" si="29"/>
        <v>0</v>
      </c>
      <c r="T27" s="72">
        <v>69844323141.429993</v>
      </c>
      <c r="U27" s="78">
        <v>1</v>
      </c>
      <c r="V27" s="26">
        <f t="shared" si="30"/>
        <v>-5.4523404228300001E-3</v>
      </c>
      <c r="W27" s="26">
        <f t="shared" si="31"/>
        <v>0</v>
      </c>
      <c r="X27" s="72">
        <v>71093585055.429993</v>
      </c>
      <c r="Y27" s="78">
        <v>1</v>
      </c>
      <c r="Z27" s="26">
        <f t="shared" si="32"/>
        <v>1.7886377271783847E-2</v>
      </c>
      <c r="AA27" s="26">
        <f t="shared" si="33"/>
        <v>0</v>
      </c>
      <c r="AB27" s="72">
        <v>71003146850.350006</v>
      </c>
      <c r="AC27" s="78">
        <v>1</v>
      </c>
      <c r="AD27" s="26">
        <f t="shared" si="34"/>
        <v>-1.2721007810968321E-3</v>
      </c>
      <c r="AE27" s="26">
        <f t="shared" si="35"/>
        <v>0</v>
      </c>
      <c r="AF27" s="72">
        <v>70853581945.919998</v>
      </c>
      <c r="AG27" s="78">
        <v>1</v>
      </c>
      <c r="AH27" s="26">
        <f t="shared" si="36"/>
        <v>-2.1064545877838184E-3</v>
      </c>
      <c r="AI27" s="26">
        <f t="shared" si="37"/>
        <v>0</v>
      </c>
      <c r="AJ27" s="27">
        <f t="shared" si="16"/>
        <v>5.5410920766759478E-3</v>
      </c>
      <c r="AK27" s="27">
        <f t="shared" si="17"/>
        <v>0</v>
      </c>
      <c r="AL27" s="28">
        <f t="shared" si="18"/>
        <v>4.0557283244097776E-2</v>
      </c>
      <c r="AM27" s="28">
        <f t="shared" si="19"/>
        <v>0</v>
      </c>
      <c r="AN27" s="29">
        <f t="shared" si="20"/>
        <v>9.1056970757609525E-3</v>
      </c>
      <c r="AO27" s="87">
        <f t="shared" si="21"/>
        <v>0</v>
      </c>
      <c r="AP27" s="33"/>
      <c r="AQ27" s="31">
        <v>13880602273.7041</v>
      </c>
      <c r="AR27" s="38">
        <v>1</v>
      </c>
      <c r="AS27" s="32" t="e">
        <f>(#REF!/AQ27)-1</f>
        <v>#REF!</v>
      </c>
      <c r="AT27" s="32" t="e">
        <f>(#REF!/AR27)-1</f>
        <v>#REF!</v>
      </c>
    </row>
    <row r="28" spans="1:46">
      <c r="A28" s="235" t="s">
        <v>62</v>
      </c>
      <c r="B28" s="72">
        <v>2055672019.4400001</v>
      </c>
      <c r="C28" s="78">
        <v>10</v>
      </c>
      <c r="D28" s="72">
        <v>2038807217.0699999</v>
      </c>
      <c r="E28" s="78">
        <v>10</v>
      </c>
      <c r="F28" s="26">
        <f t="shared" si="22"/>
        <v>-8.2040336252640067E-3</v>
      </c>
      <c r="G28" s="26">
        <f t="shared" si="23"/>
        <v>0</v>
      </c>
      <c r="H28" s="72">
        <v>2061071786.1500001</v>
      </c>
      <c r="I28" s="78">
        <v>10</v>
      </c>
      <c r="J28" s="26">
        <f t="shared" si="24"/>
        <v>1.092038957562496E-2</v>
      </c>
      <c r="K28" s="26">
        <f t="shared" si="25"/>
        <v>0</v>
      </c>
      <c r="L28" s="72">
        <v>2047864978.3599999</v>
      </c>
      <c r="M28" s="78">
        <v>10</v>
      </c>
      <c r="N28" s="26">
        <f t="shared" si="26"/>
        <v>-6.4077378957624713E-3</v>
      </c>
      <c r="O28" s="26">
        <f t="shared" si="27"/>
        <v>0</v>
      </c>
      <c r="P28" s="72">
        <v>2055786829.6400001</v>
      </c>
      <c r="Q28" s="78">
        <v>10</v>
      </c>
      <c r="R28" s="26">
        <f t="shared" si="28"/>
        <v>3.8683464797294878E-3</v>
      </c>
      <c r="S28" s="26">
        <f t="shared" si="29"/>
        <v>0</v>
      </c>
      <c r="T28" s="72">
        <v>2020477507.7</v>
      </c>
      <c r="U28" s="78">
        <v>10</v>
      </c>
      <c r="V28" s="26">
        <f t="shared" si="30"/>
        <v>-1.71755755173231E-2</v>
      </c>
      <c r="W28" s="26">
        <f t="shared" si="31"/>
        <v>0</v>
      </c>
      <c r="X28" s="72">
        <v>2042288996.3599999</v>
      </c>
      <c r="Y28" s="78">
        <v>10</v>
      </c>
      <c r="Z28" s="26">
        <f t="shared" si="32"/>
        <v>1.0795214783078105E-2</v>
      </c>
      <c r="AA28" s="26">
        <f t="shared" si="33"/>
        <v>0</v>
      </c>
      <c r="AB28" s="72">
        <v>2077875107.8299999</v>
      </c>
      <c r="AC28" s="78">
        <v>10</v>
      </c>
      <c r="AD28" s="26">
        <f t="shared" si="34"/>
        <v>1.7424620870712053E-2</v>
      </c>
      <c r="AE28" s="26">
        <f t="shared" si="35"/>
        <v>0</v>
      </c>
      <c r="AF28" s="72">
        <v>2094526575.6199999</v>
      </c>
      <c r="AG28" s="78">
        <v>10</v>
      </c>
      <c r="AH28" s="26">
        <f t="shared" si="36"/>
        <v>8.013700018472087E-3</v>
      </c>
      <c r="AI28" s="26">
        <f t="shared" si="37"/>
        <v>0</v>
      </c>
      <c r="AJ28" s="27">
        <f t="shared" si="16"/>
        <v>2.4043655861583895E-3</v>
      </c>
      <c r="AK28" s="27">
        <f t="shared" si="17"/>
        <v>0</v>
      </c>
      <c r="AL28" s="28">
        <f t="shared" si="18"/>
        <v>2.7329390480613988E-2</v>
      </c>
      <c r="AM28" s="28">
        <f t="shared" si="19"/>
        <v>0</v>
      </c>
      <c r="AN28" s="29">
        <f t="shared" si="20"/>
        <v>1.1806235348316433E-2</v>
      </c>
      <c r="AO28" s="87">
        <f t="shared" si="21"/>
        <v>0</v>
      </c>
      <c r="AP28" s="33"/>
      <c r="AQ28" s="41">
        <v>246915130.99000001</v>
      </c>
      <c r="AR28" s="38">
        <v>10</v>
      </c>
      <c r="AS28" s="32" t="e">
        <f>(#REF!/AQ28)-1</f>
        <v>#REF!</v>
      </c>
      <c r="AT28" s="32" t="e">
        <f>(#REF!/AR28)-1</f>
        <v>#REF!</v>
      </c>
    </row>
    <row r="29" spans="1:46">
      <c r="A29" s="235" t="s">
        <v>91</v>
      </c>
      <c r="B29" s="72">
        <v>30884438917.992992</v>
      </c>
      <c r="C29" s="78">
        <v>1</v>
      </c>
      <c r="D29" s="72">
        <v>30584840890.48</v>
      </c>
      <c r="E29" s="78">
        <v>1</v>
      </c>
      <c r="F29" s="26">
        <f t="shared" si="22"/>
        <v>-9.7006142254522157E-3</v>
      </c>
      <c r="G29" s="26">
        <f t="shared" si="23"/>
        <v>0</v>
      </c>
      <c r="H29" s="72">
        <v>32805470641.599998</v>
      </c>
      <c r="I29" s="78">
        <v>1</v>
      </c>
      <c r="J29" s="26">
        <f t="shared" si="24"/>
        <v>7.2605568198695583E-2</v>
      </c>
      <c r="K29" s="26">
        <f t="shared" si="25"/>
        <v>0</v>
      </c>
      <c r="L29" s="72">
        <v>31883881855.52</v>
      </c>
      <c r="M29" s="78">
        <v>1</v>
      </c>
      <c r="N29" s="26">
        <f t="shared" si="26"/>
        <v>-2.8092533594422774E-2</v>
      </c>
      <c r="O29" s="26">
        <f t="shared" si="27"/>
        <v>0</v>
      </c>
      <c r="P29" s="72">
        <v>32179879960.299999</v>
      </c>
      <c r="Q29" s="78">
        <v>1</v>
      </c>
      <c r="R29" s="26">
        <f t="shared" si="28"/>
        <v>9.28362820190143E-3</v>
      </c>
      <c r="S29" s="26">
        <f t="shared" si="29"/>
        <v>0</v>
      </c>
      <c r="T29" s="72">
        <v>32223976770.779999</v>
      </c>
      <c r="U29" s="78">
        <v>1</v>
      </c>
      <c r="V29" s="26">
        <f t="shared" si="30"/>
        <v>1.3703224043843962E-3</v>
      </c>
      <c r="W29" s="26">
        <f t="shared" si="31"/>
        <v>0</v>
      </c>
      <c r="X29" s="72">
        <v>32576817649.18</v>
      </c>
      <c r="Y29" s="78">
        <v>1</v>
      </c>
      <c r="Z29" s="26">
        <f t="shared" si="32"/>
        <v>1.0949637932955251E-2</v>
      </c>
      <c r="AA29" s="26">
        <f t="shared" si="33"/>
        <v>0</v>
      </c>
      <c r="AB29" s="72">
        <v>34516286741.529999</v>
      </c>
      <c r="AC29" s="78">
        <v>1</v>
      </c>
      <c r="AD29" s="26">
        <f t="shared" si="34"/>
        <v>5.95352533582671E-2</v>
      </c>
      <c r="AE29" s="26">
        <f t="shared" si="35"/>
        <v>0</v>
      </c>
      <c r="AF29" s="72">
        <v>34311610964.470001</v>
      </c>
      <c r="AG29" s="78">
        <v>1</v>
      </c>
      <c r="AH29" s="26">
        <f t="shared" si="36"/>
        <v>-5.9298318672770687E-3</v>
      </c>
      <c r="AI29" s="26">
        <f t="shared" si="37"/>
        <v>0</v>
      </c>
      <c r="AJ29" s="27">
        <f t="shared" si="16"/>
        <v>1.3752678801131462E-2</v>
      </c>
      <c r="AK29" s="27">
        <f t="shared" si="17"/>
        <v>0</v>
      </c>
      <c r="AL29" s="28">
        <f t="shared" si="18"/>
        <v>0.1218502357862524</v>
      </c>
      <c r="AM29" s="28">
        <f t="shared" si="19"/>
        <v>0</v>
      </c>
      <c r="AN29" s="29">
        <f t="shared" si="20"/>
        <v>3.4701459222625256E-2</v>
      </c>
      <c r="AO29" s="87">
        <f t="shared" si="21"/>
        <v>0</v>
      </c>
      <c r="AP29" s="33"/>
      <c r="AQ29" s="41"/>
      <c r="AR29" s="38"/>
      <c r="AS29" s="32"/>
      <c r="AT29" s="32"/>
    </row>
    <row r="30" spans="1:46">
      <c r="A30" s="235" t="s">
        <v>95</v>
      </c>
      <c r="B30" s="72">
        <v>2120482240.4871917</v>
      </c>
      <c r="C30" s="78">
        <v>100</v>
      </c>
      <c r="D30" s="72">
        <v>2243112339.4678025</v>
      </c>
      <c r="E30" s="78">
        <v>100</v>
      </c>
      <c r="F30" s="26">
        <f t="shared" si="22"/>
        <v>5.7831231329924251E-2</v>
      </c>
      <c r="G30" s="26">
        <f t="shared" si="23"/>
        <v>0</v>
      </c>
      <c r="H30" s="72">
        <v>2240589969.8236008</v>
      </c>
      <c r="I30" s="78">
        <v>100</v>
      </c>
      <c r="J30" s="26">
        <f t="shared" si="24"/>
        <v>-1.124495460980884E-3</v>
      </c>
      <c r="K30" s="26">
        <f t="shared" si="25"/>
        <v>0</v>
      </c>
      <c r="L30" s="72">
        <v>2235337066.7396045</v>
      </c>
      <c r="M30" s="78">
        <v>100</v>
      </c>
      <c r="N30" s="26">
        <f t="shared" si="26"/>
        <v>-2.3444285454914588E-3</v>
      </c>
      <c r="O30" s="26">
        <f t="shared" si="27"/>
        <v>0</v>
      </c>
      <c r="P30" s="72">
        <v>2249336989.798635</v>
      </c>
      <c r="Q30" s="78">
        <v>100</v>
      </c>
      <c r="R30" s="26">
        <f t="shared" si="28"/>
        <v>6.2630031360104456E-3</v>
      </c>
      <c r="S30" s="26">
        <f t="shared" si="29"/>
        <v>0</v>
      </c>
      <c r="T30" s="72">
        <v>2313730494.8699999</v>
      </c>
      <c r="U30" s="78">
        <v>100</v>
      </c>
      <c r="V30" s="26">
        <f t="shared" si="30"/>
        <v>2.8627771367032696E-2</v>
      </c>
      <c r="W30" s="26">
        <f t="shared" si="31"/>
        <v>0</v>
      </c>
      <c r="X30" s="72">
        <v>2321400915.456306</v>
      </c>
      <c r="Y30" s="78">
        <v>100</v>
      </c>
      <c r="Z30" s="26">
        <f t="shared" si="32"/>
        <v>3.3151746079817597E-3</v>
      </c>
      <c r="AA30" s="26">
        <f t="shared" si="33"/>
        <v>0</v>
      </c>
      <c r="AB30" s="72">
        <v>2296974377.3699999</v>
      </c>
      <c r="AC30" s="78">
        <v>100</v>
      </c>
      <c r="AD30" s="26">
        <f t="shared" si="34"/>
        <v>-1.0522326377865108E-2</v>
      </c>
      <c r="AE30" s="26">
        <f t="shared" si="35"/>
        <v>0</v>
      </c>
      <c r="AF30" s="72">
        <v>2298554137.087523</v>
      </c>
      <c r="AG30" s="78">
        <v>100</v>
      </c>
      <c r="AH30" s="26">
        <f t="shared" si="36"/>
        <v>6.8775678696594714E-4</v>
      </c>
      <c r="AI30" s="26">
        <f t="shared" si="37"/>
        <v>0</v>
      </c>
      <c r="AJ30" s="27">
        <f t="shared" si="16"/>
        <v>1.0341710855447207E-2</v>
      </c>
      <c r="AK30" s="27">
        <f t="shared" si="17"/>
        <v>0</v>
      </c>
      <c r="AL30" s="28">
        <f t="shared" si="18"/>
        <v>2.4716460537537989E-2</v>
      </c>
      <c r="AM30" s="28">
        <f t="shared" si="19"/>
        <v>0</v>
      </c>
      <c r="AN30" s="29">
        <f t="shared" si="20"/>
        <v>2.2285682563498069E-2</v>
      </c>
      <c r="AO30" s="87">
        <f t="shared" si="21"/>
        <v>0</v>
      </c>
      <c r="AP30" s="33"/>
      <c r="AQ30" s="41"/>
      <c r="AR30" s="38"/>
      <c r="AS30" s="32"/>
      <c r="AT30" s="32"/>
    </row>
    <row r="31" spans="1:46">
      <c r="A31" s="235" t="s">
        <v>98</v>
      </c>
      <c r="B31" s="72">
        <v>5367450562.5799999</v>
      </c>
      <c r="C31" s="78">
        <v>100</v>
      </c>
      <c r="D31" s="72">
        <v>5410127250.4799995</v>
      </c>
      <c r="E31" s="78">
        <v>100</v>
      </c>
      <c r="F31" s="26">
        <f t="shared" si="22"/>
        <v>7.95101648397596E-3</v>
      </c>
      <c r="G31" s="26">
        <f t="shared" si="23"/>
        <v>0</v>
      </c>
      <c r="H31" s="72">
        <v>5585734737.8500004</v>
      </c>
      <c r="I31" s="78">
        <v>100</v>
      </c>
      <c r="J31" s="26">
        <f t="shared" si="24"/>
        <v>3.2459030858178153E-2</v>
      </c>
      <c r="K31" s="26">
        <f t="shared" si="25"/>
        <v>0</v>
      </c>
      <c r="L31" s="72">
        <v>5579431849.1000004</v>
      </c>
      <c r="M31" s="78">
        <v>100</v>
      </c>
      <c r="N31" s="26">
        <f t="shared" si="26"/>
        <v>-1.1283902737611988E-3</v>
      </c>
      <c r="O31" s="26">
        <f t="shared" si="27"/>
        <v>0</v>
      </c>
      <c r="P31" s="72">
        <v>5385187965.4799995</v>
      </c>
      <c r="Q31" s="78">
        <v>100</v>
      </c>
      <c r="R31" s="26">
        <f t="shared" si="28"/>
        <v>-3.4814276591860094E-2</v>
      </c>
      <c r="S31" s="26">
        <f t="shared" si="29"/>
        <v>0</v>
      </c>
      <c r="T31" s="72">
        <v>5092847013.3199997</v>
      </c>
      <c r="U31" s="78">
        <v>100</v>
      </c>
      <c r="V31" s="26">
        <f t="shared" si="30"/>
        <v>-5.4286118522502216E-2</v>
      </c>
      <c r="W31" s="26">
        <f t="shared" si="31"/>
        <v>0</v>
      </c>
      <c r="X31" s="72">
        <v>5125189749.0100002</v>
      </c>
      <c r="Y31" s="78">
        <v>100</v>
      </c>
      <c r="Z31" s="26">
        <f t="shared" si="32"/>
        <v>6.3506199195480012E-3</v>
      </c>
      <c r="AA31" s="26">
        <f t="shared" si="33"/>
        <v>0</v>
      </c>
      <c r="AB31" s="72">
        <v>5191983326.7200003</v>
      </c>
      <c r="AC31" s="78">
        <v>100</v>
      </c>
      <c r="AD31" s="26">
        <f t="shared" si="34"/>
        <v>1.3032410697165334E-2</v>
      </c>
      <c r="AE31" s="26">
        <f t="shared" si="35"/>
        <v>0</v>
      </c>
      <c r="AF31" s="72">
        <v>5177443422.8500004</v>
      </c>
      <c r="AG31" s="78">
        <v>100</v>
      </c>
      <c r="AH31" s="26">
        <f t="shared" si="36"/>
        <v>-2.8004527277989875E-3</v>
      </c>
      <c r="AI31" s="26">
        <f t="shared" si="37"/>
        <v>0</v>
      </c>
      <c r="AJ31" s="27">
        <f t="shared" si="16"/>
        <v>-4.1545200196318813E-3</v>
      </c>
      <c r="AK31" s="27">
        <f t="shared" si="17"/>
        <v>0</v>
      </c>
      <c r="AL31" s="28">
        <f t="shared" si="18"/>
        <v>-4.3008938026246037E-2</v>
      </c>
      <c r="AM31" s="28">
        <f t="shared" si="19"/>
        <v>0</v>
      </c>
      <c r="AN31" s="29">
        <f t="shared" si="20"/>
        <v>2.7663884335043978E-2</v>
      </c>
      <c r="AO31" s="87">
        <f t="shared" si="21"/>
        <v>0</v>
      </c>
      <c r="AP31" s="33"/>
      <c r="AQ31" s="41"/>
      <c r="AR31" s="38"/>
      <c r="AS31" s="32"/>
      <c r="AT31" s="32"/>
    </row>
    <row r="32" spans="1:46">
      <c r="A32" s="235" t="s">
        <v>104</v>
      </c>
      <c r="B32" s="72">
        <v>794000438.16999996</v>
      </c>
      <c r="C32" s="78">
        <v>10</v>
      </c>
      <c r="D32" s="72">
        <v>792491301.60000002</v>
      </c>
      <c r="E32" s="78">
        <v>10</v>
      </c>
      <c r="F32" s="26">
        <f t="shared" si="22"/>
        <v>-1.9006747319663551E-3</v>
      </c>
      <c r="G32" s="26">
        <f t="shared" si="23"/>
        <v>0</v>
      </c>
      <c r="H32" s="72">
        <v>775687799.44000006</v>
      </c>
      <c r="I32" s="78">
        <v>10</v>
      </c>
      <c r="J32" s="26">
        <f t="shared" si="24"/>
        <v>-2.120339002595302E-2</v>
      </c>
      <c r="K32" s="26">
        <f t="shared" si="25"/>
        <v>0</v>
      </c>
      <c r="L32" s="72">
        <v>767355366.60000002</v>
      </c>
      <c r="M32" s="78">
        <v>10</v>
      </c>
      <c r="N32" s="26">
        <f t="shared" si="26"/>
        <v>-1.0741992907475854E-2</v>
      </c>
      <c r="O32" s="26">
        <f t="shared" si="27"/>
        <v>0</v>
      </c>
      <c r="P32" s="72">
        <v>734420893.88</v>
      </c>
      <c r="Q32" s="78">
        <v>10</v>
      </c>
      <c r="R32" s="26">
        <f t="shared" si="28"/>
        <v>-4.291945316799721E-2</v>
      </c>
      <c r="S32" s="26">
        <f t="shared" si="29"/>
        <v>0</v>
      </c>
      <c r="T32" s="72">
        <v>718296254.32000005</v>
      </c>
      <c r="U32" s="78">
        <v>10</v>
      </c>
      <c r="V32" s="26">
        <f t="shared" si="30"/>
        <v>-2.1955583908856782E-2</v>
      </c>
      <c r="W32" s="26">
        <f t="shared" si="31"/>
        <v>0</v>
      </c>
      <c r="X32" s="72">
        <v>809822393.59000003</v>
      </c>
      <c r="Y32" s="78">
        <v>10</v>
      </c>
      <c r="Z32" s="26">
        <f t="shared" si="32"/>
        <v>0.12742115627018877</v>
      </c>
      <c r="AA32" s="26">
        <f t="shared" si="33"/>
        <v>0</v>
      </c>
      <c r="AB32" s="72">
        <v>763058720.27999997</v>
      </c>
      <c r="AC32" s="78">
        <v>10</v>
      </c>
      <c r="AD32" s="26">
        <f t="shared" si="34"/>
        <v>-5.7745591724987236E-2</v>
      </c>
      <c r="AE32" s="26">
        <f t="shared" si="35"/>
        <v>0</v>
      </c>
      <c r="AF32" s="72">
        <v>697529479.42999995</v>
      </c>
      <c r="AG32" s="78">
        <v>10</v>
      </c>
      <c r="AH32" s="26">
        <f t="shared" si="36"/>
        <v>-8.5877061762631379E-2</v>
      </c>
      <c r="AI32" s="26">
        <f t="shared" si="37"/>
        <v>0</v>
      </c>
      <c r="AJ32" s="27">
        <f t="shared" si="16"/>
        <v>-1.4365323994959883E-2</v>
      </c>
      <c r="AK32" s="27">
        <f t="shared" si="17"/>
        <v>0</v>
      </c>
      <c r="AL32" s="28">
        <f t="shared" si="18"/>
        <v>-0.11982695832531781</v>
      </c>
      <c r="AM32" s="28">
        <f t="shared" si="19"/>
        <v>0</v>
      </c>
      <c r="AN32" s="29">
        <f t="shared" si="20"/>
        <v>6.3456833187962913E-2</v>
      </c>
      <c r="AO32" s="87">
        <f t="shared" si="21"/>
        <v>0</v>
      </c>
      <c r="AP32" s="33"/>
      <c r="AQ32" s="41"/>
      <c r="AR32" s="38"/>
      <c r="AS32" s="32"/>
      <c r="AT32" s="32"/>
    </row>
    <row r="33" spans="1:47">
      <c r="A33" s="235" t="s">
        <v>106</v>
      </c>
      <c r="B33" s="72">
        <v>1772671790.29</v>
      </c>
      <c r="C33" s="78">
        <v>100</v>
      </c>
      <c r="D33" s="72">
        <v>1810941526.0899999</v>
      </c>
      <c r="E33" s="78">
        <v>100</v>
      </c>
      <c r="F33" s="26">
        <f t="shared" si="22"/>
        <v>2.1588731771795849E-2</v>
      </c>
      <c r="G33" s="26">
        <f t="shared" si="23"/>
        <v>0</v>
      </c>
      <c r="H33" s="72">
        <v>1761349144.1400001</v>
      </c>
      <c r="I33" s="78">
        <v>100</v>
      </c>
      <c r="J33" s="26">
        <f t="shared" si="24"/>
        <v>-2.7384860988347106E-2</v>
      </c>
      <c r="K33" s="26">
        <f t="shared" si="25"/>
        <v>0</v>
      </c>
      <c r="L33" s="72">
        <v>1754275755.71</v>
      </c>
      <c r="M33" s="78">
        <v>100</v>
      </c>
      <c r="N33" s="26">
        <f t="shared" si="26"/>
        <v>-4.0158922798090285E-3</v>
      </c>
      <c r="O33" s="26">
        <f t="shared" si="27"/>
        <v>0</v>
      </c>
      <c r="P33" s="72">
        <v>1765270488.5799999</v>
      </c>
      <c r="Q33" s="78">
        <v>100</v>
      </c>
      <c r="R33" s="26">
        <f t="shared" si="28"/>
        <v>6.2673914487007413E-3</v>
      </c>
      <c r="S33" s="26">
        <f t="shared" si="29"/>
        <v>0</v>
      </c>
      <c r="T33" s="72">
        <v>1770416665.6099999</v>
      </c>
      <c r="U33" s="78">
        <v>100</v>
      </c>
      <c r="V33" s="26">
        <f t="shared" si="30"/>
        <v>2.9152342733263525E-3</v>
      </c>
      <c r="W33" s="26">
        <f t="shared" si="31"/>
        <v>0</v>
      </c>
      <c r="X33" s="72">
        <v>1769197725.78</v>
      </c>
      <c r="Y33" s="78">
        <v>100</v>
      </c>
      <c r="Z33" s="26">
        <f t="shared" si="32"/>
        <v>-6.8850449370342769E-4</v>
      </c>
      <c r="AA33" s="26">
        <f t="shared" si="33"/>
        <v>0</v>
      </c>
      <c r="AB33" s="72">
        <v>2199442802.2399998</v>
      </c>
      <c r="AC33" s="78">
        <v>100</v>
      </c>
      <c r="AD33" s="26">
        <f t="shared" si="34"/>
        <v>0.24318654166837927</v>
      </c>
      <c r="AE33" s="26">
        <f t="shared" si="35"/>
        <v>0</v>
      </c>
      <c r="AF33" s="72">
        <v>2195198622.5100002</v>
      </c>
      <c r="AG33" s="78">
        <v>100</v>
      </c>
      <c r="AH33" s="26">
        <f t="shared" si="36"/>
        <v>-1.9296613331690651E-3</v>
      </c>
      <c r="AI33" s="26">
        <f t="shared" si="37"/>
        <v>0</v>
      </c>
      <c r="AJ33" s="27">
        <f t="shared" si="16"/>
        <v>2.9992372508396696E-2</v>
      </c>
      <c r="AK33" s="27">
        <f t="shared" si="17"/>
        <v>0</v>
      </c>
      <c r="AL33" s="28">
        <f t="shared" si="18"/>
        <v>0.21218636321717632</v>
      </c>
      <c r="AM33" s="28">
        <f t="shared" si="19"/>
        <v>0</v>
      </c>
      <c r="AN33" s="29">
        <f t="shared" si="20"/>
        <v>8.7200477176425234E-2</v>
      </c>
      <c r="AO33" s="87">
        <f t="shared" si="21"/>
        <v>0</v>
      </c>
      <c r="AP33" s="33"/>
      <c r="AQ33" s="41"/>
      <c r="AR33" s="38"/>
      <c r="AS33" s="32"/>
      <c r="AT33" s="32"/>
    </row>
    <row r="34" spans="1:47">
      <c r="A34" s="235" t="s">
        <v>107</v>
      </c>
      <c r="B34" s="72">
        <v>8787219362.2600002</v>
      </c>
      <c r="C34" s="78">
        <v>100</v>
      </c>
      <c r="D34" s="72">
        <v>8723405041.3600006</v>
      </c>
      <c r="E34" s="78">
        <v>100</v>
      </c>
      <c r="F34" s="26">
        <f t="shared" si="22"/>
        <v>-7.2621745593462799E-3</v>
      </c>
      <c r="G34" s="26">
        <f t="shared" si="23"/>
        <v>0</v>
      </c>
      <c r="H34" s="72">
        <v>8882708006.0799999</v>
      </c>
      <c r="I34" s="78">
        <v>100</v>
      </c>
      <c r="J34" s="26">
        <f t="shared" si="24"/>
        <v>1.8261557724844973E-2</v>
      </c>
      <c r="K34" s="26">
        <f t="shared" si="25"/>
        <v>0</v>
      </c>
      <c r="L34" s="72">
        <v>9940540480.7199993</v>
      </c>
      <c r="M34" s="78">
        <v>100</v>
      </c>
      <c r="N34" s="26">
        <f t="shared" si="26"/>
        <v>0.11908896182514819</v>
      </c>
      <c r="O34" s="26">
        <f t="shared" si="27"/>
        <v>0</v>
      </c>
      <c r="P34" s="72">
        <v>14682040040.540001</v>
      </c>
      <c r="Q34" s="78">
        <v>100</v>
      </c>
      <c r="R34" s="26">
        <f t="shared" si="28"/>
        <v>0.47698609235748235</v>
      </c>
      <c r="S34" s="26">
        <f t="shared" si="29"/>
        <v>0</v>
      </c>
      <c r="T34" s="72">
        <v>16227819853.92</v>
      </c>
      <c r="U34" s="78">
        <v>100</v>
      </c>
      <c r="V34" s="26">
        <f t="shared" si="30"/>
        <v>0.10528372141145216</v>
      </c>
      <c r="W34" s="26">
        <f t="shared" si="31"/>
        <v>0</v>
      </c>
      <c r="X34" s="72">
        <v>17502282707.290001</v>
      </c>
      <c r="Y34" s="78">
        <v>100</v>
      </c>
      <c r="Z34" s="26">
        <f t="shared" si="32"/>
        <v>7.8535679151142471E-2</v>
      </c>
      <c r="AA34" s="26">
        <f t="shared" si="33"/>
        <v>0</v>
      </c>
      <c r="AB34" s="72">
        <v>17236374450.889999</v>
      </c>
      <c r="AC34" s="78">
        <v>100</v>
      </c>
      <c r="AD34" s="26">
        <f t="shared" si="34"/>
        <v>-1.519277575657295E-2</v>
      </c>
      <c r="AE34" s="26">
        <f t="shared" si="35"/>
        <v>0</v>
      </c>
      <c r="AF34" s="72">
        <v>18124633977.650002</v>
      </c>
      <c r="AG34" s="78">
        <v>100</v>
      </c>
      <c r="AH34" s="26">
        <f t="shared" si="36"/>
        <v>5.1534011940320597E-2</v>
      </c>
      <c r="AI34" s="26">
        <f t="shared" si="37"/>
        <v>0</v>
      </c>
      <c r="AJ34" s="27">
        <f t="shared" si="16"/>
        <v>0.10340438426180894</v>
      </c>
      <c r="AK34" s="27">
        <f t="shared" si="17"/>
        <v>0</v>
      </c>
      <c r="AL34" s="28">
        <f t="shared" si="18"/>
        <v>1.0777017565636646</v>
      </c>
      <c r="AM34" s="28">
        <f t="shared" si="19"/>
        <v>0</v>
      </c>
      <c r="AN34" s="29">
        <f t="shared" si="20"/>
        <v>0.15887258733258097</v>
      </c>
      <c r="AO34" s="87">
        <f t="shared" si="21"/>
        <v>0</v>
      </c>
      <c r="AP34" s="33"/>
      <c r="AQ34" s="41"/>
      <c r="AR34" s="38"/>
      <c r="AS34" s="32"/>
      <c r="AT34" s="32"/>
    </row>
    <row r="35" spans="1:47">
      <c r="A35" s="235" t="s">
        <v>110</v>
      </c>
      <c r="B35" s="72">
        <v>10940833388.17</v>
      </c>
      <c r="C35" s="74">
        <v>100</v>
      </c>
      <c r="D35" s="72">
        <v>10955978659.15</v>
      </c>
      <c r="E35" s="74">
        <v>100</v>
      </c>
      <c r="F35" s="26">
        <f t="shared" si="22"/>
        <v>1.3842886042278713E-3</v>
      </c>
      <c r="G35" s="26">
        <f t="shared" si="23"/>
        <v>0</v>
      </c>
      <c r="H35" s="72">
        <v>11130070551.98</v>
      </c>
      <c r="I35" s="74">
        <v>100</v>
      </c>
      <c r="J35" s="26">
        <f t="shared" si="24"/>
        <v>1.5890127048084863E-2</v>
      </c>
      <c r="K35" s="26">
        <f t="shared" si="25"/>
        <v>0</v>
      </c>
      <c r="L35" s="72">
        <v>11197129451.200001</v>
      </c>
      <c r="M35" s="74">
        <v>100</v>
      </c>
      <c r="N35" s="26">
        <f t="shared" si="26"/>
        <v>6.0250201386254183E-3</v>
      </c>
      <c r="O35" s="26">
        <f t="shared" si="27"/>
        <v>0</v>
      </c>
      <c r="P35" s="72">
        <v>11135469598.84</v>
      </c>
      <c r="Q35" s="74">
        <v>100</v>
      </c>
      <c r="R35" s="26">
        <f t="shared" si="28"/>
        <v>-5.5067553366003556E-3</v>
      </c>
      <c r="S35" s="26">
        <f t="shared" si="29"/>
        <v>0</v>
      </c>
      <c r="T35" s="72">
        <v>11153629874.07</v>
      </c>
      <c r="U35" s="74">
        <v>100</v>
      </c>
      <c r="V35" s="26">
        <f t="shared" si="30"/>
        <v>1.6308495181820916E-3</v>
      </c>
      <c r="W35" s="26">
        <f t="shared" si="31"/>
        <v>0</v>
      </c>
      <c r="X35" s="72">
        <v>11281345572.709999</v>
      </c>
      <c r="Y35" s="74">
        <v>100</v>
      </c>
      <c r="Z35" s="26">
        <f t="shared" si="32"/>
        <v>1.1450595015432E-2</v>
      </c>
      <c r="AA35" s="26">
        <f t="shared" si="33"/>
        <v>0</v>
      </c>
      <c r="AB35" s="72">
        <v>11288147388.98</v>
      </c>
      <c r="AC35" s="74">
        <v>100</v>
      </c>
      <c r="AD35" s="26">
        <f t="shared" si="34"/>
        <v>6.0292597422547788E-4</v>
      </c>
      <c r="AE35" s="26">
        <f t="shared" si="35"/>
        <v>0</v>
      </c>
      <c r="AF35" s="72">
        <v>11756506039.26</v>
      </c>
      <c r="AG35" s="74">
        <v>100</v>
      </c>
      <c r="AH35" s="26">
        <f t="shared" si="36"/>
        <v>4.1491188424526919E-2</v>
      </c>
      <c r="AI35" s="26">
        <f t="shared" si="37"/>
        <v>0</v>
      </c>
      <c r="AJ35" s="27">
        <f t="shared" si="16"/>
        <v>9.1210299233380355E-3</v>
      </c>
      <c r="AK35" s="27">
        <f t="shared" si="17"/>
        <v>0</v>
      </c>
      <c r="AL35" s="28">
        <f t="shared" si="18"/>
        <v>7.3067628645062374E-2</v>
      </c>
      <c r="AM35" s="28">
        <f t="shared" si="19"/>
        <v>0</v>
      </c>
      <c r="AN35" s="29">
        <f t="shared" si="20"/>
        <v>1.4692807534014012E-2</v>
      </c>
      <c r="AO35" s="87">
        <f t="shared" si="21"/>
        <v>0</v>
      </c>
      <c r="AP35" s="33"/>
      <c r="AQ35" s="41"/>
      <c r="AR35" s="38"/>
      <c r="AS35" s="32"/>
      <c r="AT35" s="32"/>
    </row>
    <row r="36" spans="1:47">
      <c r="A36" s="235" t="s">
        <v>109</v>
      </c>
      <c r="B36" s="72">
        <v>407852653.63999999</v>
      </c>
      <c r="C36" s="74">
        <v>1000000</v>
      </c>
      <c r="D36" s="72">
        <v>408362314.44</v>
      </c>
      <c r="E36" s="74">
        <v>1000000</v>
      </c>
      <c r="F36" s="26">
        <f t="shared" si="22"/>
        <v>1.2496199189864169E-3</v>
      </c>
      <c r="G36" s="26">
        <f t="shared" si="23"/>
        <v>0</v>
      </c>
      <c r="H36" s="72">
        <v>406743797.88</v>
      </c>
      <c r="I36" s="74">
        <v>1000000</v>
      </c>
      <c r="J36" s="26">
        <f t="shared" si="24"/>
        <v>-3.9634327232656733E-3</v>
      </c>
      <c r="K36" s="26">
        <f t="shared" si="25"/>
        <v>0</v>
      </c>
      <c r="L36" s="72">
        <v>432205209.30000001</v>
      </c>
      <c r="M36" s="74">
        <v>1000000</v>
      </c>
      <c r="N36" s="26">
        <f t="shared" si="26"/>
        <v>6.2598155282780232E-2</v>
      </c>
      <c r="O36" s="26">
        <f t="shared" si="27"/>
        <v>0</v>
      </c>
      <c r="P36" s="72">
        <v>419237270.69</v>
      </c>
      <c r="Q36" s="74">
        <v>1000000</v>
      </c>
      <c r="R36" s="26">
        <f t="shared" si="28"/>
        <v>-3.000412380730649E-2</v>
      </c>
      <c r="S36" s="26">
        <f t="shared" si="29"/>
        <v>0</v>
      </c>
      <c r="T36" s="72">
        <v>423673255.89999998</v>
      </c>
      <c r="U36" s="74">
        <v>1000000</v>
      </c>
      <c r="V36" s="26">
        <f t="shared" si="30"/>
        <v>1.0581085032585556E-2</v>
      </c>
      <c r="W36" s="26">
        <f t="shared" si="31"/>
        <v>0</v>
      </c>
      <c r="X36" s="72">
        <v>412317412.24000001</v>
      </c>
      <c r="Y36" s="74">
        <v>1000000</v>
      </c>
      <c r="Z36" s="26">
        <f t="shared" si="32"/>
        <v>-2.6803305381825418E-2</v>
      </c>
      <c r="AA36" s="26">
        <f t="shared" si="33"/>
        <v>0</v>
      </c>
      <c r="AB36" s="72">
        <v>412702939.98000002</v>
      </c>
      <c r="AC36" s="74">
        <v>1000000</v>
      </c>
      <c r="AD36" s="26">
        <f t="shared" si="34"/>
        <v>9.3502658038512119E-4</v>
      </c>
      <c r="AE36" s="26">
        <f t="shared" si="35"/>
        <v>0</v>
      </c>
      <c r="AF36" s="72">
        <v>409557116</v>
      </c>
      <c r="AG36" s="74">
        <v>1000000</v>
      </c>
      <c r="AH36" s="26">
        <f t="shared" si="36"/>
        <v>-7.6224898716555512E-3</v>
      </c>
      <c r="AI36" s="26">
        <f t="shared" si="37"/>
        <v>0</v>
      </c>
      <c r="AJ36" s="27">
        <f t="shared" si="16"/>
        <v>8.7131687883552369E-4</v>
      </c>
      <c r="AK36" s="27">
        <f t="shared" si="17"/>
        <v>0</v>
      </c>
      <c r="AL36" s="28">
        <f t="shared" si="18"/>
        <v>2.9258369779749903E-3</v>
      </c>
      <c r="AM36" s="28">
        <f t="shared" si="19"/>
        <v>0</v>
      </c>
      <c r="AN36" s="29">
        <f t="shared" si="20"/>
        <v>2.8584027659631348E-2</v>
      </c>
      <c r="AO36" s="87">
        <f t="shared" si="21"/>
        <v>0</v>
      </c>
      <c r="AP36" s="33"/>
      <c r="AQ36" s="41"/>
      <c r="AR36" s="38"/>
      <c r="AS36" s="32"/>
      <c r="AT36" s="32"/>
      <c r="AU36" s="111"/>
    </row>
    <row r="37" spans="1:47">
      <c r="A37" s="235" t="s">
        <v>119</v>
      </c>
      <c r="B37" s="72">
        <v>4973064146.6300001</v>
      </c>
      <c r="C37" s="78">
        <v>1</v>
      </c>
      <c r="D37" s="72">
        <v>4803205745.3599997</v>
      </c>
      <c r="E37" s="78">
        <v>1</v>
      </c>
      <c r="F37" s="26">
        <f t="shared" si="22"/>
        <v>-3.4155682746442172E-2</v>
      </c>
      <c r="G37" s="26">
        <f t="shared" si="23"/>
        <v>0</v>
      </c>
      <c r="H37" s="72">
        <v>4928380988.1499996</v>
      </c>
      <c r="I37" s="78">
        <v>1</v>
      </c>
      <c r="J37" s="26">
        <f t="shared" si="24"/>
        <v>2.6060770540783505E-2</v>
      </c>
      <c r="K37" s="26">
        <f t="shared" si="25"/>
        <v>0</v>
      </c>
      <c r="L37" s="72">
        <v>5095931818.6700001</v>
      </c>
      <c r="M37" s="78">
        <v>1</v>
      </c>
      <c r="N37" s="26">
        <f t="shared" si="26"/>
        <v>3.3997134337395284E-2</v>
      </c>
      <c r="O37" s="26">
        <f t="shared" si="27"/>
        <v>0</v>
      </c>
      <c r="P37" s="72">
        <v>5137529344.0600004</v>
      </c>
      <c r="Q37" s="78">
        <v>1</v>
      </c>
      <c r="R37" s="26">
        <f t="shared" si="28"/>
        <v>8.1628889220219172E-3</v>
      </c>
      <c r="S37" s="26">
        <f t="shared" si="29"/>
        <v>0</v>
      </c>
      <c r="T37" s="72">
        <v>5357657650.04</v>
      </c>
      <c r="U37" s="78">
        <v>1</v>
      </c>
      <c r="V37" s="26">
        <f t="shared" si="30"/>
        <v>4.2847114096683729E-2</v>
      </c>
      <c r="W37" s="26">
        <f t="shared" si="31"/>
        <v>0</v>
      </c>
      <c r="X37" s="72">
        <v>5370364488.5500002</v>
      </c>
      <c r="Y37" s="78">
        <v>1</v>
      </c>
      <c r="Z37" s="26">
        <f t="shared" si="32"/>
        <v>2.371715279326472E-3</v>
      </c>
      <c r="AA37" s="26">
        <f t="shared" si="33"/>
        <v>0</v>
      </c>
      <c r="AB37" s="72">
        <v>5193565483.1300001</v>
      </c>
      <c r="AC37" s="78">
        <v>1</v>
      </c>
      <c r="AD37" s="26">
        <f t="shared" si="34"/>
        <v>-3.292123016919022E-2</v>
      </c>
      <c r="AE37" s="26">
        <f t="shared" si="35"/>
        <v>0</v>
      </c>
      <c r="AF37" s="72">
        <v>5419467363.4099998</v>
      </c>
      <c r="AG37" s="78">
        <v>1</v>
      </c>
      <c r="AH37" s="26">
        <f t="shared" si="36"/>
        <v>4.3496492152411588E-2</v>
      </c>
      <c r="AI37" s="26">
        <f t="shared" si="37"/>
        <v>0</v>
      </c>
      <c r="AJ37" s="27">
        <f t="shared" si="16"/>
        <v>1.1232400301623764E-2</v>
      </c>
      <c r="AK37" s="27">
        <f t="shared" si="17"/>
        <v>0</v>
      </c>
      <c r="AL37" s="28">
        <f t="shared" si="18"/>
        <v>0.12830214875665533</v>
      </c>
      <c r="AM37" s="28">
        <f t="shared" si="19"/>
        <v>0</v>
      </c>
      <c r="AN37" s="29">
        <f t="shared" si="20"/>
        <v>3.1341734468992508E-2</v>
      </c>
      <c r="AO37" s="87">
        <f t="shared" si="21"/>
        <v>0</v>
      </c>
      <c r="AP37" s="33"/>
      <c r="AQ37" s="41"/>
      <c r="AR37" s="38"/>
      <c r="AS37" s="32"/>
      <c r="AT37" s="32"/>
    </row>
    <row r="38" spans="1:47" s="99" customFormat="1">
      <c r="A38" s="235" t="s">
        <v>124</v>
      </c>
      <c r="B38" s="72">
        <v>13060100095.93</v>
      </c>
      <c r="C38" s="78">
        <v>1</v>
      </c>
      <c r="D38" s="72">
        <v>14448485867.02</v>
      </c>
      <c r="E38" s="78">
        <v>1</v>
      </c>
      <c r="F38" s="26">
        <f t="shared" si="22"/>
        <v>0.10630743722421174</v>
      </c>
      <c r="G38" s="26">
        <f t="shared" si="23"/>
        <v>0</v>
      </c>
      <c r="H38" s="72">
        <v>14264762078.43</v>
      </c>
      <c r="I38" s="78">
        <v>1</v>
      </c>
      <c r="J38" s="26">
        <f t="shared" si="24"/>
        <v>-1.2715781451492202E-2</v>
      </c>
      <c r="K38" s="26">
        <f t="shared" si="25"/>
        <v>0</v>
      </c>
      <c r="L38" s="72">
        <v>14540147548.84</v>
      </c>
      <c r="M38" s="78">
        <v>1</v>
      </c>
      <c r="N38" s="26">
        <f t="shared" si="26"/>
        <v>1.9305297129800371E-2</v>
      </c>
      <c r="O38" s="26">
        <f t="shared" si="27"/>
        <v>0</v>
      </c>
      <c r="P38" s="72">
        <v>14707142924.469999</v>
      </c>
      <c r="Q38" s="78">
        <v>1</v>
      </c>
      <c r="R38" s="26">
        <f t="shared" si="28"/>
        <v>1.1485122490611996E-2</v>
      </c>
      <c r="S38" s="26">
        <f t="shared" si="29"/>
        <v>0</v>
      </c>
      <c r="T38" s="72">
        <v>14820923682.469999</v>
      </c>
      <c r="U38" s="78">
        <v>1</v>
      </c>
      <c r="V38" s="26">
        <f t="shared" si="30"/>
        <v>7.7364283861476322E-3</v>
      </c>
      <c r="W38" s="26">
        <f t="shared" si="31"/>
        <v>0</v>
      </c>
      <c r="X38" s="72">
        <v>14866142854.879999</v>
      </c>
      <c r="Y38" s="78">
        <v>1</v>
      </c>
      <c r="Z38" s="26">
        <f t="shared" si="32"/>
        <v>3.0510360473338456E-3</v>
      </c>
      <c r="AA38" s="26">
        <f t="shared" si="33"/>
        <v>0</v>
      </c>
      <c r="AB38" s="72">
        <v>15433838229.42</v>
      </c>
      <c r="AC38" s="78">
        <v>1</v>
      </c>
      <c r="AD38" s="26">
        <f t="shared" si="34"/>
        <v>3.8187133009666169E-2</v>
      </c>
      <c r="AE38" s="26">
        <f t="shared" si="35"/>
        <v>0</v>
      </c>
      <c r="AF38" s="72">
        <v>16361222549.23</v>
      </c>
      <c r="AG38" s="78">
        <v>1</v>
      </c>
      <c r="AH38" s="26">
        <f t="shared" si="36"/>
        <v>6.0087730998904632E-2</v>
      </c>
      <c r="AI38" s="26">
        <f t="shared" si="37"/>
        <v>0</v>
      </c>
      <c r="AJ38" s="27">
        <f t="shared" si="16"/>
        <v>2.9180550479398024E-2</v>
      </c>
      <c r="AK38" s="27">
        <f t="shared" si="17"/>
        <v>0</v>
      </c>
      <c r="AL38" s="28">
        <f t="shared" si="18"/>
        <v>0.13238319224687736</v>
      </c>
      <c r="AM38" s="28">
        <f t="shared" si="19"/>
        <v>0</v>
      </c>
      <c r="AN38" s="29">
        <f t="shared" si="20"/>
        <v>3.8347066049031119E-2</v>
      </c>
      <c r="AO38" s="87">
        <f t="shared" si="21"/>
        <v>0</v>
      </c>
      <c r="AP38" s="33"/>
      <c r="AQ38" s="41"/>
      <c r="AR38" s="38"/>
      <c r="AS38" s="32"/>
      <c r="AT38" s="32"/>
    </row>
    <row r="39" spans="1:47" s="101" customFormat="1">
      <c r="A39" s="235" t="s">
        <v>127</v>
      </c>
      <c r="B39" s="72">
        <v>544202056.96000004</v>
      </c>
      <c r="C39" s="78">
        <v>100</v>
      </c>
      <c r="D39" s="72">
        <v>572184660.71000004</v>
      </c>
      <c r="E39" s="78">
        <v>100</v>
      </c>
      <c r="F39" s="26">
        <f t="shared" si="22"/>
        <v>5.1419511176262936E-2</v>
      </c>
      <c r="G39" s="26">
        <f t="shared" si="23"/>
        <v>0</v>
      </c>
      <c r="H39" s="72">
        <v>569291109.38999999</v>
      </c>
      <c r="I39" s="78">
        <v>100</v>
      </c>
      <c r="J39" s="26">
        <f t="shared" si="24"/>
        <v>-5.0570235776848079E-3</v>
      </c>
      <c r="K39" s="26">
        <f t="shared" si="25"/>
        <v>0</v>
      </c>
      <c r="L39" s="72">
        <v>578266642.76999998</v>
      </c>
      <c r="M39" s="78">
        <v>100</v>
      </c>
      <c r="N39" s="26">
        <f t="shared" si="26"/>
        <v>1.5766157651078288E-2</v>
      </c>
      <c r="O39" s="26">
        <f t="shared" si="27"/>
        <v>0</v>
      </c>
      <c r="P39" s="72">
        <v>5661670</v>
      </c>
      <c r="Q39" s="78">
        <v>100</v>
      </c>
      <c r="R39" s="26">
        <f t="shared" si="28"/>
        <v>-0.99020923985364329</v>
      </c>
      <c r="S39" s="26">
        <f t="shared" si="29"/>
        <v>0</v>
      </c>
      <c r="T39" s="72">
        <v>572808729.92999995</v>
      </c>
      <c r="U39" s="78">
        <v>100</v>
      </c>
      <c r="V39" s="26">
        <f t="shared" si="30"/>
        <v>100.1731043896942</v>
      </c>
      <c r="W39" s="26">
        <f t="shared" si="31"/>
        <v>0</v>
      </c>
      <c r="X39" s="72">
        <v>584156836.29999995</v>
      </c>
      <c r="Y39" s="78">
        <v>100</v>
      </c>
      <c r="Z39" s="26">
        <f t="shared" si="32"/>
        <v>1.981133627517653E-2</v>
      </c>
      <c r="AA39" s="26">
        <f t="shared" si="33"/>
        <v>0</v>
      </c>
      <c r="AB39" s="72">
        <v>583676611.71000004</v>
      </c>
      <c r="AC39" s="78">
        <v>100</v>
      </c>
      <c r="AD39" s="26">
        <f t="shared" si="34"/>
        <v>-8.2208160575782379E-4</v>
      </c>
      <c r="AE39" s="26">
        <f t="shared" si="35"/>
        <v>0</v>
      </c>
      <c r="AF39" s="72">
        <v>584141470.40999997</v>
      </c>
      <c r="AG39" s="78">
        <v>100</v>
      </c>
      <c r="AH39" s="26">
        <f t="shared" si="36"/>
        <v>7.9643194651577668E-4</v>
      </c>
      <c r="AI39" s="26">
        <f t="shared" si="37"/>
        <v>0</v>
      </c>
      <c r="AJ39" s="27">
        <f t="shared" si="16"/>
        <v>12.408101185213269</v>
      </c>
      <c r="AK39" s="27">
        <f t="shared" si="17"/>
        <v>0</v>
      </c>
      <c r="AL39" s="28">
        <f t="shared" si="18"/>
        <v>2.0896767286916119E-2</v>
      </c>
      <c r="AM39" s="28">
        <f t="shared" si="19"/>
        <v>0</v>
      </c>
      <c r="AN39" s="29">
        <f t="shared" si="20"/>
        <v>35.464160720241509</v>
      </c>
      <c r="AO39" s="87">
        <f t="shared" si="21"/>
        <v>0</v>
      </c>
      <c r="AP39" s="33"/>
      <c r="AQ39" s="41"/>
      <c r="AR39" s="38"/>
      <c r="AS39" s="32"/>
      <c r="AT39" s="32"/>
    </row>
    <row r="40" spans="1:47" s="101" customFormat="1">
      <c r="A40" s="235" t="s">
        <v>134</v>
      </c>
      <c r="B40" s="72">
        <v>4488152694.7399998</v>
      </c>
      <c r="C40" s="78">
        <v>1</v>
      </c>
      <c r="D40" s="72">
        <v>4615663311.5500002</v>
      </c>
      <c r="E40" s="78">
        <v>1</v>
      </c>
      <c r="F40" s="26">
        <f t="shared" si="22"/>
        <v>2.8410489901433078E-2</v>
      </c>
      <c r="G40" s="26">
        <f t="shared" si="23"/>
        <v>0</v>
      </c>
      <c r="H40" s="72">
        <v>4514602598.9200001</v>
      </c>
      <c r="I40" s="78">
        <v>1</v>
      </c>
      <c r="J40" s="26">
        <f t="shared" si="24"/>
        <v>-2.1895165615115588E-2</v>
      </c>
      <c r="K40" s="26">
        <f t="shared" si="25"/>
        <v>0</v>
      </c>
      <c r="L40" s="72">
        <v>4478255535.96</v>
      </c>
      <c r="M40" s="78">
        <v>1</v>
      </c>
      <c r="N40" s="26">
        <f t="shared" si="26"/>
        <v>-8.0509994320862519E-3</v>
      </c>
      <c r="O40" s="26">
        <f t="shared" si="27"/>
        <v>0</v>
      </c>
      <c r="P40" s="72">
        <v>4463560385.1000004</v>
      </c>
      <c r="Q40" s="78">
        <v>1</v>
      </c>
      <c r="R40" s="26">
        <f t="shared" si="28"/>
        <v>-3.2814453623735583E-3</v>
      </c>
      <c r="S40" s="26">
        <f t="shared" si="29"/>
        <v>0</v>
      </c>
      <c r="T40" s="72">
        <v>4484879434.9499998</v>
      </c>
      <c r="U40" s="78">
        <v>1</v>
      </c>
      <c r="V40" s="26">
        <f t="shared" si="30"/>
        <v>4.7762431804810905E-3</v>
      </c>
      <c r="W40" s="26">
        <f t="shared" si="31"/>
        <v>0</v>
      </c>
      <c r="X40" s="72">
        <v>4551142310.1800003</v>
      </c>
      <c r="Y40" s="78">
        <v>1</v>
      </c>
      <c r="Z40" s="26">
        <f t="shared" si="32"/>
        <v>1.4774728326836111E-2</v>
      </c>
      <c r="AA40" s="26">
        <f t="shared" si="33"/>
        <v>0</v>
      </c>
      <c r="AB40" s="72">
        <v>4547632718.9300003</v>
      </c>
      <c r="AC40" s="78">
        <v>1</v>
      </c>
      <c r="AD40" s="26">
        <f t="shared" si="34"/>
        <v>-7.7114513473897366E-4</v>
      </c>
      <c r="AE40" s="26">
        <f t="shared" si="35"/>
        <v>0</v>
      </c>
      <c r="AF40" s="72">
        <v>4635182890.9899998</v>
      </c>
      <c r="AG40" s="78">
        <v>1</v>
      </c>
      <c r="AH40" s="26">
        <f t="shared" si="36"/>
        <v>1.9251812420022982E-2</v>
      </c>
      <c r="AI40" s="26">
        <f t="shared" si="37"/>
        <v>0</v>
      </c>
      <c r="AJ40" s="27">
        <f t="shared" si="16"/>
        <v>4.1518147855573607E-3</v>
      </c>
      <c r="AK40" s="27">
        <f t="shared" si="17"/>
        <v>0</v>
      </c>
      <c r="AL40" s="28">
        <f t="shared" si="18"/>
        <v>4.2289868481426669E-3</v>
      </c>
      <c r="AM40" s="28">
        <f t="shared" si="19"/>
        <v>0</v>
      </c>
      <c r="AN40" s="29">
        <f t="shared" si="20"/>
        <v>1.6197760883579704E-2</v>
      </c>
      <c r="AO40" s="87">
        <f t="shared" si="21"/>
        <v>0</v>
      </c>
      <c r="AP40" s="33"/>
      <c r="AQ40" s="41"/>
      <c r="AR40" s="38"/>
      <c r="AS40" s="32"/>
      <c r="AT40" s="32"/>
    </row>
    <row r="41" spans="1:47" s="101" customFormat="1">
      <c r="A41" s="235" t="s">
        <v>135</v>
      </c>
      <c r="B41" s="72">
        <v>640252110.08000004</v>
      </c>
      <c r="C41" s="78">
        <v>10</v>
      </c>
      <c r="D41" s="72">
        <v>606190354.75999999</v>
      </c>
      <c r="E41" s="78">
        <v>10</v>
      </c>
      <c r="F41" s="26">
        <f t="shared" si="22"/>
        <v>-5.3200535826026421E-2</v>
      </c>
      <c r="G41" s="26">
        <f t="shared" si="23"/>
        <v>0</v>
      </c>
      <c r="H41" s="72">
        <v>604170451.83000004</v>
      </c>
      <c r="I41" s="78">
        <v>10</v>
      </c>
      <c r="J41" s="26">
        <f t="shared" si="24"/>
        <v>-3.332126475023935E-3</v>
      </c>
      <c r="K41" s="26">
        <f t="shared" si="25"/>
        <v>0</v>
      </c>
      <c r="L41" s="72">
        <v>601060599.25</v>
      </c>
      <c r="M41" s="78">
        <v>10</v>
      </c>
      <c r="N41" s="26">
        <f t="shared" si="26"/>
        <v>-5.1473099529784445E-3</v>
      </c>
      <c r="O41" s="26">
        <f t="shared" si="27"/>
        <v>0</v>
      </c>
      <c r="P41" s="72">
        <v>601457098.28999996</v>
      </c>
      <c r="Q41" s="78">
        <v>10</v>
      </c>
      <c r="R41" s="26">
        <f t="shared" si="28"/>
        <v>6.59665665150421E-4</v>
      </c>
      <c r="S41" s="26">
        <f t="shared" si="29"/>
        <v>0</v>
      </c>
      <c r="T41" s="72">
        <v>629120507.05999994</v>
      </c>
      <c r="U41" s="78">
        <v>10</v>
      </c>
      <c r="V41" s="26">
        <f t="shared" si="30"/>
        <v>4.5993985021790744E-2</v>
      </c>
      <c r="W41" s="26">
        <f t="shared" si="31"/>
        <v>0</v>
      </c>
      <c r="X41" s="72">
        <v>647396738.27999997</v>
      </c>
      <c r="Y41" s="78">
        <v>10</v>
      </c>
      <c r="Z41" s="26">
        <f t="shared" si="32"/>
        <v>2.9050445844482707E-2</v>
      </c>
      <c r="AA41" s="26">
        <f t="shared" si="33"/>
        <v>0</v>
      </c>
      <c r="AB41" s="72">
        <v>644099894.69000006</v>
      </c>
      <c r="AC41" s="78">
        <v>10</v>
      </c>
      <c r="AD41" s="26">
        <f t="shared" si="34"/>
        <v>-5.0924624655338084E-3</v>
      </c>
      <c r="AE41" s="26">
        <f t="shared" si="35"/>
        <v>0</v>
      </c>
      <c r="AF41" s="72">
        <v>644099894.69000006</v>
      </c>
      <c r="AG41" s="78">
        <v>10</v>
      </c>
      <c r="AH41" s="26">
        <f t="shared" si="36"/>
        <v>0</v>
      </c>
      <c r="AI41" s="26">
        <f t="shared" si="37"/>
        <v>0</v>
      </c>
      <c r="AJ41" s="27">
        <f t="shared" si="16"/>
        <v>1.1164577264826578E-3</v>
      </c>
      <c r="AK41" s="27">
        <f t="shared" si="17"/>
        <v>0</v>
      </c>
      <c r="AL41" s="28">
        <f t="shared" si="18"/>
        <v>6.2537352553240527E-2</v>
      </c>
      <c r="AM41" s="28">
        <f t="shared" si="19"/>
        <v>0</v>
      </c>
      <c r="AN41" s="29">
        <f t="shared" si="20"/>
        <v>2.8893069981359858E-2</v>
      </c>
      <c r="AO41" s="87">
        <f t="shared" si="21"/>
        <v>0</v>
      </c>
      <c r="AP41" s="33"/>
      <c r="AQ41" s="41"/>
      <c r="AR41" s="38"/>
      <c r="AS41" s="32"/>
      <c r="AT41" s="32"/>
    </row>
    <row r="42" spans="1:47" s="101" customFormat="1">
      <c r="A42" s="235" t="s">
        <v>145</v>
      </c>
      <c r="B42" s="72">
        <v>645032311.99000001</v>
      </c>
      <c r="C42" s="78">
        <v>1</v>
      </c>
      <c r="D42" s="72">
        <v>641900130.44000006</v>
      </c>
      <c r="E42" s="78">
        <v>1</v>
      </c>
      <c r="F42" s="26">
        <f t="shared" si="22"/>
        <v>-4.8558521670593628E-3</v>
      </c>
      <c r="G42" s="26">
        <f t="shared" si="23"/>
        <v>0</v>
      </c>
      <c r="H42" s="72">
        <v>629276719.28999996</v>
      </c>
      <c r="I42" s="78">
        <v>1</v>
      </c>
      <c r="J42" s="26">
        <f t="shared" si="24"/>
        <v>-1.9665693386519783E-2</v>
      </c>
      <c r="K42" s="26">
        <f t="shared" si="25"/>
        <v>0</v>
      </c>
      <c r="L42" s="72">
        <v>630006280.90999997</v>
      </c>
      <c r="M42" s="78">
        <v>1</v>
      </c>
      <c r="N42" s="26">
        <f t="shared" si="26"/>
        <v>1.1593653437920828E-3</v>
      </c>
      <c r="O42" s="26">
        <f t="shared" si="27"/>
        <v>0</v>
      </c>
      <c r="P42" s="72">
        <v>624196687.95000005</v>
      </c>
      <c r="Q42" s="78">
        <v>1</v>
      </c>
      <c r="R42" s="26">
        <f t="shared" si="28"/>
        <v>-9.2214841915676908E-3</v>
      </c>
      <c r="S42" s="26">
        <f t="shared" si="29"/>
        <v>0</v>
      </c>
      <c r="T42" s="72">
        <v>624911818.77999997</v>
      </c>
      <c r="U42" s="78">
        <v>1</v>
      </c>
      <c r="V42" s="26">
        <f t="shared" si="30"/>
        <v>1.1456818720851779E-3</v>
      </c>
      <c r="W42" s="26">
        <f t="shared" si="31"/>
        <v>0</v>
      </c>
      <c r="X42" s="72">
        <v>615399205.08000004</v>
      </c>
      <c r="Y42" s="78">
        <v>1</v>
      </c>
      <c r="Z42" s="26">
        <f t="shared" si="32"/>
        <v>-1.5222329637757806E-2</v>
      </c>
      <c r="AA42" s="26">
        <f t="shared" si="33"/>
        <v>0</v>
      </c>
      <c r="AB42" s="72">
        <v>620456897.16999996</v>
      </c>
      <c r="AC42" s="78">
        <v>1</v>
      </c>
      <c r="AD42" s="26">
        <f t="shared" si="34"/>
        <v>8.2185547986569612E-3</v>
      </c>
      <c r="AE42" s="26">
        <f t="shared" si="35"/>
        <v>0</v>
      </c>
      <c r="AF42" s="72">
        <v>621959543.11000001</v>
      </c>
      <c r="AG42" s="78">
        <v>1</v>
      </c>
      <c r="AH42" s="26">
        <f t="shared" si="36"/>
        <v>2.4218377567464529E-3</v>
      </c>
      <c r="AI42" s="26">
        <f t="shared" si="37"/>
        <v>0</v>
      </c>
      <c r="AJ42" s="27">
        <f t="shared" si="16"/>
        <v>-4.5024899514529955E-3</v>
      </c>
      <c r="AK42" s="27">
        <f t="shared" si="17"/>
        <v>0</v>
      </c>
      <c r="AL42" s="28">
        <f t="shared" si="18"/>
        <v>-3.1064937338977434E-2</v>
      </c>
      <c r="AM42" s="28">
        <f t="shared" si="19"/>
        <v>0</v>
      </c>
      <c r="AN42" s="29">
        <f t="shared" si="20"/>
        <v>9.5690066426107074E-3</v>
      </c>
      <c r="AO42" s="87">
        <f t="shared" si="21"/>
        <v>0</v>
      </c>
      <c r="AP42" s="33"/>
      <c r="AQ42" s="41"/>
      <c r="AR42" s="38"/>
      <c r="AS42" s="32"/>
      <c r="AT42" s="32"/>
    </row>
    <row r="43" spans="1:47" s="101" customFormat="1">
      <c r="A43" s="235" t="s">
        <v>183</v>
      </c>
      <c r="B43" s="72">
        <v>5577138398.46</v>
      </c>
      <c r="C43" s="78">
        <v>100</v>
      </c>
      <c r="D43" s="72">
        <v>5652514343.7200003</v>
      </c>
      <c r="E43" s="78">
        <v>100</v>
      </c>
      <c r="F43" s="26">
        <f t="shared" si="22"/>
        <v>1.3515164924150632E-2</v>
      </c>
      <c r="G43" s="26">
        <f t="shared" si="23"/>
        <v>0</v>
      </c>
      <c r="H43" s="72">
        <v>5723781348.6999998</v>
      </c>
      <c r="I43" s="78">
        <v>100</v>
      </c>
      <c r="J43" s="26">
        <f t="shared" si="24"/>
        <v>1.2608018422664933E-2</v>
      </c>
      <c r="K43" s="26">
        <f t="shared" si="25"/>
        <v>0</v>
      </c>
      <c r="L43" s="72">
        <v>5790810253</v>
      </c>
      <c r="M43" s="78">
        <v>100</v>
      </c>
      <c r="N43" s="26">
        <f t="shared" si="26"/>
        <v>1.1710598329411024E-2</v>
      </c>
      <c r="O43" s="26">
        <f t="shared" si="27"/>
        <v>0</v>
      </c>
      <c r="P43" s="72">
        <v>5821754748.9799995</v>
      </c>
      <c r="Q43" s="78">
        <v>100</v>
      </c>
      <c r="R43" s="26">
        <f t="shared" si="28"/>
        <v>5.3437247341973203E-3</v>
      </c>
      <c r="S43" s="26">
        <f t="shared" si="29"/>
        <v>0</v>
      </c>
      <c r="T43" s="72">
        <v>5810970248.46</v>
      </c>
      <c r="U43" s="78">
        <v>100</v>
      </c>
      <c r="V43" s="26">
        <f t="shared" si="30"/>
        <v>-1.8524484429525312E-3</v>
      </c>
      <c r="W43" s="26">
        <f t="shared" si="31"/>
        <v>0</v>
      </c>
      <c r="X43" s="72">
        <v>5777864075.8100004</v>
      </c>
      <c r="Y43" s="78">
        <v>100</v>
      </c>
      <c r="Z43" s="26">
        <f t="shared" si="32"/>
        <v>-5.6971850197948069E-3</v>
      </c>
      <c r="AA43" s="26">
        <f t="shared" si="33"/>
        <v>0</v>
      </c>
      <c r="AB43" s="72">
        <v>5712799435.7600002</v>
      </c>
      <c r="AC43" s="78">
        <v>100</v>
      </c>
      <c r="AD43" s="26">
        <f t="shared" si="34"/>
        <v>-1.1261019504145875E-2</v>
      </c>
      <c r="AE43" s="26">
        <f t="shared" si="35"/>
        <v>0</v>
      </c>
      <c r="AF43" s="72">
        <v>5691601563.29</v>
      </c>
      <c r="AG43" s="78">
        <v>100</v>
      </c>
      <c r="AH43" s="26">
        <f t="shared" si="36"/>
        <v>-3.7105928027701212E-3</v>
      </c>
      <c r="AI43" s="26">
        <f t="shared" si="37"/>
        <v>0</v>
      </c>
      <c r="AJ43" s="27">
        <f t="shared" si="16"/>
        <v>2.5820325800950724E-3</v>
      </c>
      <c r="AK43" s="27">
        <f t="shared" si="17"/>
        <v>0</v>
      </c>
      <c r="AL43" s="28">
        <f t="shared" si="18"/>
        <v>6.915014663063347E-3</v>
      </c>
      <c r="AM43" s="28">
        <f t="shared" si="19"/>
        <v>0</v>
      </c>
      <c r="AN43" s="29">
        <f t="shared" si="20"/>
        <v>9.4902109143191939E-3</v>
      </c>
      <c r="AO43" s="87">
        <f t="shared" si="21"/>
        <v>0</v>
      </c>
      <c r="AP43" s="33"/>
      <c r="AQ43" s="41"/>
      <c r="AR43" s="38"/>
      <c r="AS43" s="32"/>
      <c r="AT43" s="32"/>
    </row>
    <row r="44" spans="1:47" s="101" customFormat="1">
      <c r="A44" s="235" t="s">
        <v>148</v>
      </c>
      <c r="B44" s="72">
        <v>371533730.37</v>
      </c>
      <c r="C44" s="78">
        <v>1</v>
      </c>
      <c r="D44" s="72">
        <v>372078194.73000002</v>
      </c>
      <c r="E44" s="78">
        <v>1</v>
      </c>
      <c r="F44" s="26">
        <f t="shared" si="22"/>
        <v>1.4654506858846909E-3</v>
      </c>
      <c r="G44" s="26">
        <f t="shared" si="23"/>
        <v>0</v>
      </c>
      <c r="H44" s="72">
        <v>372106572.94999999</v>
      </c>
      <c r="I44" s="78">
        <v>1</v>
      </c>
      <c r="J44" s="26">
        <f t="shared" si="24"/>
        <v>7.626950571656522E-5</v>
      </c>
      <c r="K44" s="26">
        <f t="shared" si="25"/>
        <v>0</v>
      </c>
      <c r="L44" s="72">
        <v>298612326.42000002</v>
      </c>
      <c r="M44" s="78">
        <v>1</v>
      </c>
      <c r="N44" s="26">
        <f t="shared" si="26"/>
        <v>-0.19750859531276113</v>
      </c>
      <c r="O44" s="26">
        <f t="shared" si="27"/>
        <v>0</v>
      </c>
      <c r="P44" s="72">
        <v>299092978.39999998</v>
      </c>
      <c r="Q44" s="78">
        <v>1</v>
      </c>
      <c r="R44" s="26">
        <f t="shared" si="28"/>
        <v>1.609618684407286E-3</v>
      </c>
      <c r="S44" s="26">
        <f t="shared" si="29"/>
        <v>0</v>
      </c>
      <c r="T44" s="72">
        <v>299286994.13999999</v>
      </c>
      <c r="U44" s="78">
        <v>1</v>
      </c>
      <c r="V44" s="26">
        <f t="shared" si="30"/>
        <v>6.4868035698430009E-4</v>
      </c>
      <c r="W44" s="26">
        <f t="shared" si="31"/>
        <v>0</v>
      </c>
      <c r="X44" s="72">
        <v>299741910.38</v>
      </c>
      <c r="Y44" s="78">
        <v>1</v>
      </c>
      <c r="Z44" s="26">
        <f t="shared" si="32"/>
        <v>1.5200000297614321E-3</v>
      </c>
      <c r="AA44" s="26">
        <f t="shared" si="33"/>
        <v>0</v>
      </c>
      <c r="AB44" s="72">
        <v>299198924.02999997</v>
      </c>
      <c r="AC44" s="78">
        <v>1</v>
      </c>
      <c r="AD44" s="26">
        <f t="shared" si="34"/>
        <v>-1.8115129422897483E-3</v>
      </c>
      <c r="AE44" s="26">
        <f t="shared" si="35"/>
        <v>0</v>
      </c>
      <c r="AF44" s="72">
        <v>296838660.75</v>
      </c>
      <c r="AG44" s="78">
        <v>1</v>
      </c>
      <c r="AH44" s="26">
        <f t="shared" si="36"/>
        <v>-7.8886088499546658E-3</v>
      </c>
      <c r="AI44" s="26">
        <f t="shared" si="37"/>
        <v>0</v>
      </c>
      <c r="AJ44" s="27">
        <f t="shared" si="16"/>
        <v>-2.5236087230281409E-2</v>
      </c>
      <c r="AK44" s="27">
        <f t="shared" si="17"/>
        <v>0</v>
      </c>
      <c r="AL44" s="28">
        <f t="shared" si="18"/>
        <v>-0.2022143061476577</v>
      </c>
      <c r="AM44" s="28">
        <f t="shared" si="19"/>
        <v>0</v>
      </c>
      <c r="AN44" s="29">
        <f t="shared" si="20"/>
        <v>6.9680650709349118E-2</v>
      </c>
      <c r="AO44" s="87">
        <f t="shared" si="21"/>
        <v>0</v>
      </c>
      <c r="AP44" s="33"/>
      <c r="AQ44" s="41"/>
      <c r="AR44" s="38"/>
      <c r="AS44" s="32"/>
      <c r="AT44" s="32"/>
    </row>
    <row r="45" spans="1:47" s="101" customFormat="1">
      <c r="A45" s="235" t="s">
        <v>153</v>
      </c>
      <c r="B45" s="72">
        <v>266696674.40000001</v>
      </c>
      <c r="C45" s="78">
        <v>100</v>
      </c>
      <c r="D45" s="72">
        <v>266832449.56999999</v>
      </c>
      <c r="E45" s="78">
        <v>100</v>
      </c>
      <c r="F45" s="26">
        <f t="shared" si="22"/>
        <v>5.090995990311714E-4</v>
      </c>
      <c r="G45" s="26">
        <f t="shared" si="23"/>
        <v>0</v>
      </c>
      <c r="H45" s="72">
        <v>274701982.41000003</v>
      </c>
      <c r="I45" s="78">
        <v>100</v>
      </c>
      <c r="J45" s="26">
        <f t="shared" si="24"/>
        <v>2.9492413132967042E-2</v>
      </c>
      <c r="K45" s="26">
        <f t="shared" si="25"/>
        <v>0</v>
      </c>
      <c r="L45" s="72">
        <v>274701982.41000003</v>
      </c>
      <c r="M45" s="78">
        <v>100</v>
      </c>
      <c r="N45" s="26">
        <f t="shared" si="26"/>
        <v>0</v>
      </c>
      <c r="O45" s="26">
        <f t="shared" si="27"/>
        <v>0</v>
      </c>
      <c r="P45" s="72">
        <v>346621657.22000003</v>
      </c>
      <c r="Q45" s="78">
        <v>100</v>
      </c>
      <c r="R45" s="26">
        <f t="shared" si="28"/>
        <v>0.26180981359886207</v>
      </c>
      <c r="S45" s="26">
        <f t="shared" si="29"/>
        <v>0</v>
      </c>
      <c r="T45" s="72">
        <v>347987788.66000003</v>
      </c>
      <c r="U45" s="78">
        <v>100</v>
      </c>
      <c r="V45" s="26">
        <f t="shared" si="30"/>
        <v>3.9412754845059112E-3</v>
      </c>
      <c r="W45" s="26">
        <f t="shared" si="31"/>
        <v>0</v>
      </c>
      <c r="X45" s="72">
        <v>354912750.73000002</v>
      </c>
      <c r="Y45" s="78">
        <v>100</v>
      </c>
      <c r="Z45" s="26">
        <f t="shared" si="32"/>
        <v>1.9900014585758921E-2</v>
      </c>
      <c r="AA45" s="26">
        <f t="shared" si="33"/>
        <v>0</v>
      </c>
      <c r="AB45" s="72">
        <v>344475470.80000001</v>
      </c>
      <c r="AC45" s="78">
        <v>100</v>
      </c>
      <c r="AD45" s="26">
        <f t="shared" si="34"/>
        <v>-2.9408016219569892E-2</v>
      </c>
      <c r="AE45" s="26">
        <f t="shared" si="35"/>
        <v>0</v>
      </c>
      <c r="AF45" s="72">
        <v>346214057.22000003</v>
      </c>
      <c r="AG45" s="78">
        <v>100</v>
      </c>
      <c r="AH45" s="26">
        <f t="shared" si="36"/>
        <v>5.0470543402186896E-3</v>
      </c>
      <c r="AI45" s="26">
        <f t="shared" si="37"/>
        <v>0</v>
      </c>
      <c r="AJ45" s="27">
        <f t="shared" si="16"/>
        <v>3.6411456815221732E-2</v>
      </c>
      <c r="AK45" s="27">
        <f t="shared" si="17"/>
        <v>0</v>
      </c>
      <c r="AL45" s="28">
        <f t="shared" si="18"/>
        <v>0.29749607957324287</v>
      </c>
      <c r="AM45" s="28">
        <f t="shared" si="19"/>
        <v>0</v>
      </c>
      <c r="AN45" s="29">
        <f t="shared" si="20"/>
        <v>9.2666787871280257E-2</v>
      </c>
      <c r="AO45" s="87">
        <f t="shared" si="21"/>
        <v>0</v>
      </c>
      <c r="AP45" s="33"/>
      <c r="AQ45" s="41"/>
      <c r="AR45" s="38"/>
      <c r="AS45" s="32"/>
      <c r="AT45" s="32"/>
    </row>
    <row r="46" spans="1:47" s="117" customFormat="1">
      <c r="A46" s="235" t="s">
        <v>165</v>
      </c>
      <c r="B46" s="72">
        <v>109713437.84</v>
      </c>
      <c r="C46" s="78">
        <v>1</v>
      </c>
      <c r="D46" s="72">
        <v>109967236.13</v>
      </c>
      <c r="E46" s="78">
        <v>1</v>
      </c>
      <c r="F46" s="26">
        <f t="shared" si="22"/>
        <v>2.3132835411658233E-3</v>
      </c>
      <c r="G46" s="26">
        <f t="shared" si="23"/>
        <v>0</v>
      </c>
      <c r="H46" s="72">
        <v>110111809.45999999</v>
      </c>
      <c r="I46" s="78">
        <v>1</v>
      </c>
      <c r="J46" s="26">
        <f t="shared" si="24"/>
        <v>1.3146945862046394E-3</v>
      </c>
      <c r="K46" s="26">
        <f t="shared" si="25"/>
        <v>0</v>
      </c>
      <c r="L46" s="72">
        <v>110201559.31</v>
      </c>
      <c r="M46" s="78">
        <v>1</v>
      </c>
      <c r="N46" s="26">
        <f t="shared" si="26"/>
        <v>8.1507924027542306E-4</v>
      </c>
      <c r="O46" s="26">
        <f t="shared" si="27"/>
        <v>0</v>
      </c>
      <c r="P46" s="72">
        <v>111968682.53</v>
      </c>
      <c r="Q46" s="78">
        <v>1</v>
      </c>
      <c r="R46" s="26">
        <f t="shared" si="28"/>
        <v>1.6035374009808999E-2</v>
      </c>
      <c r="S46" s="26">
        <f t="shared" si="29"/>
        <v>0</v>
      </c>
      <c r="T46" s="72">
        <v>111660233.11</v>
      </c>
      <c r="U46" s="78">
        <v>1</v>
      </c>
      <c r="V46" s="26">
        <f t="shared" si="30"/>
        <v>-2.7547829717238861E-3</v>
      </c>
      <c r="W46" s="26">
        <f t="shared" si="31"/>
        <v>0</v>
      </c>
      <c r="X46" s="72">
        <v>111622224.92999999</v>
      </c>
      <c r="Y46" s="78">
        <v>1</v>
      </c>
      <c r="Z46" s="26">
        <f t="shared" si="32"/>
        <v>-3.4039137248230623E-4</v>
      </c>
      <c r="AA46" s="26">
        <f t="shared" si="33"/>
        <v>0</v>
      </c>
      <c r="AB46" s="72">
        <v>110777990.33</v>
      </c>
      <c r="AC46" s="78">
        <v>1</v>
      </c>
      <c r="AD46" s="26">
        <f t="shared" si="34"/>
        <v>-7.563319943939717E-3</v>
      </c>
      <c r="AE46" s="26">
        <f t="shared" si="35"/>
        <v>0</v>
      </c>
      <c r="AF46" s="72">
        <v>111186799.91</v>
      </c>
      <c r="AG46" s="78">
        <v>1</v>
      </c>
      <c r="AH46" s="26">
        <f t="shared" si="36"/>
        <v>3.6903502111040529E-3</v>
      </c>
      <c r="AI46" s="26">
        <f t="shared" si="37"/>
        <v>0</v>
      </c>
      <c r="AJ46" s="27">
        <f t="shared" si="16"/>
        <v>1.6887859125516284E-3</v>
      </c>
      <c r="AK46" s="27">
        <f t="shared" si="17"/>
        <v>0</v>
      </c>
      <c r="AL46" s="28">
        <f t="shared" si="18"/>
        <v>1.1090246721835121E-2</v>
      </c>
      <c r="AM46" s="28">
        <f t="shared" si="19"/>
        <v>0</v>
      </c>
      <c r="AN46" s="29">
        <f t="shared" si="20"/>
        <v>6.7674481611239541E-3</v>
      </c>
      <c r="AO46" s="87">
        <f t="shared" si="21"/>
        <v>0</v>
      </c>
      <c r="AP46" s="33"/>
      <c r="AQ46" s="41"/>
      <c r="AR46" s="38"/>
      <c r="AS46" s="32"/>
      <c r="AT46" s="32"/>
    </row>
    <row r="47" spans="1:47" s="117" customFormat="1">
      <c r="A47" s="235" t="s">
        <v>173</v>
      </c>
      <c r="B47" s="72">
        <v>1371331637.6400001</v>
      </c>
      <c r="C47" s="78">
        <v>1</v>
      </c>
      <c r="D47" s="72">
        <v>1368809140.8800001</v>
      </c>
      <c r="E47" s="78">
        <v>1</v>
      </c>
      <c r="F47" s="26">
        <f t="shared" si="22"/>
        <v>-1.83945056816533E-3</v>
      </c>
      <c r="G47" s="26">
        <f t="shared" si="23"/>
        <v>0</v>
      </c>
      <c r="H47" s="72">
        <v>1380873142.7</v>
      </c>
      <c r="I47" s="78">
        <v>1</v>
      </c>
      <c r="J47" s="26">
        <f t="shared" si="24"/>
        <v>8.8135017948843108E-3</v>
      </c>
      <c r="K47" s="26">
        <f t="shared" si="25"/>
        <v>0</v>
      </c>
      <c r="L47" s="72">
        <v>1420213691.28</v>
      </c>
      <c r="M47" s="78">
        <v>1</v>
      </c>
      <c r="N47" s="26">
        <f t="shared" si="26"/>
        <v>2.8489618172367344E-2</v>
      </c>
      <c r="O47" s="26">
        <f t="shared" si="27"/>
        <v>0</v>
      </c>
      <c r="P47" s="72">
        <v>1431705695.46</v>
      </c>
      <c r="Q47" s="78">
        <v>1</v>
      </c>
      <c r="R47" s="26">
        <f t="shared" si="28"/>
        <v>8.0917429894952191E-3</v>
      </c>
      <c r="S47" s="26">
        <f t="shared" si="29"/>
        <v>0</v>
      </c>
      <c r="T47" s="72">
        <v>1433114735.5699999</v>
      </c>
      <c r="U47" s="78">
        <v>1</v>
      </c>
      <c r="V47" s="26">
        <f t="shared" si="30"/>
        <v>9.8416882357038995E-4</v>
      </c>
      <c r="W47" s="26">
        <f t="shared" si="31"/>
        <v>0</v>
      </c>
      <c r="X47" s="72">
        <v>1434354765.8099999</v>
      </c>
      <c r="Y47" s="78">
        <v>1</v>
      </c>
      <c r="Z47" s="26">
        <f t="shared" si="32"/>
        <v>8.6526933902944352E-4</v>
      </c>
      <c r="AA47" s="26">
        <f t="shared" si="33"/>
        <v>0</v>
      </c>
      <c r="AB47" s="72">
        <v>1432911486.04</v>
      </c>
      <c r="AC47" s="78">
        <v>1</v>
      </c>
      <c r="AD47" s="26">
        <f t="shared" si="34"/>
        <v>-1.0062223129191758E-3</v>
      </c>
      <c r="AE47" s="26">
        <f t="shared" si="35"/>
        <v>0</v>
      </c>
      <c r="AF47" s="72">
        <v>1391325974.6500001</v>
      </c>
      <c r="AG47" s="78">
        <v>1</v>
      </c>
      <c r="AH47" s="26">
        <f t="shared" si="36"/>
        <v>-2.9021688914592874E-2</v>
      </c>
      <c r="AI47" s="26">
        <f t="shared" si="37"/>
        <v>0</v>
      </c>
      <c r="AJ47" s="27">
        <f t="shared" si="16"/>
        <v>1.9221174154586663E-3</v>
      </c>
      <c r="AK47" s="27">
        <f t="shared" si="17"/>
        <v>0</v>
      </c>
      <c r="AL47" s="28">
        <f t="shared" si="18"/>
        <v>1.6449944040791566E-2</v>
      </c>
      <c r="AM47" s="28">
        <f t="shared" si="19"/>
        <v>0</v>
      </c>
      <c r="AN47" s="29">
        <f t="shared" si="20"/>
        <v>1.5917770607212094E-2</v>
      </c>
      <c r="AO47" s="87">
        <f t="shared" si="21"/>
        <v>0</v>
      </c>
      <c r="AP47" s="33"/>
      <c r="AQ47" s="41"/>
      <c r="AR47" s="38"/>
      <c r="AS47" s="32"/>
      <c r="AT47" s="32"/>
    </row>
    <row r="48" spans="1:47" s="128" customFormat="1">
      <c r="A48" s="235" t="s">
        <v>178</v>
      </c>
      <c r="B48" s="72">
        <v>158129158.09</v>
      </c>
      <c r="C48" s="78">
        <v>1</v>
      </c>
      <c r="D48" s="72">
        <v>158040341.02000001</v>
      </c>
      <c r="E48" s="78">
        <v>1</v>
      </c>
      <c r="F48" s="26">
        <f t="shared" si="22"/>
        <v>-5.6167421032775095E-4</v>
      </c>
      <c r="G48" s="26">
        <f t="shared" si="23"/>
        <v>0</v>
      </c>
      <c r="H48" s="72">
        <v>157984527.96000001</v>
      </c>
      <c r="I48" s="78">
        <v>1</v>
      </c>
      <c r="J48" s="26">
        <f t="shared" si="24"/>
        <v>-3.5315704610469829E-4</v>
      </c>
      <c r="K48" s="26">
        <f t="shared" si="25"/>
        <v>0</v>
      </c>
      <c r="L48" s="72">
        <v>157749360.71000001</v>
      </c>
      <c r="M48" s="78">
        <v>1</v>
      </c>
      <c r="N48" s="26">
        <f t="shared" si="26"/>
        <v>-1.4885460812943774E-3</v>
      </c>
      <c r="O48" s="26">
        <f t="shared" si="27"/>
        <v>0</v>
      </c>
      <c r="P48" s="72">
        <v>157468149.78999999</v>
      </c>
      <c r="Q48" s="78">
        <v>1</v>
      </c>
      <c r="R48" s="26">
        <f t="shared" si="28"/>
        <v>-1.7826438011180495E-3</v>
      </c>
      <c r="S48" s="26">
        <f t="shared" si="29"/>
        <v>0</v>
      </c>
      <c r="T48" s="72">
        <v>157728141.75</v>
      </c>
      <c r="U48" s="78">
        <v>1</v>
      </c>
      <c r="V48" s="26">
        <f t="shared" si="30"/>
        <v>1.6510764897329042E-3</v>
      </c>
      <c r="W48" s="26">
        <f t="shared" si="31"/>
        <v>0</v>
      </c>
      <c r="X48" s="72">
        <v>157728141.75999999</v>
      </c>
      <c r="Y48" s="78">
        <v>1</v>
      </c>
      <c r="Z48" s="26">
        <f t="shared" si="32"/>
        <v>6.3400166592381959E-11</v>
      </c>
      <c r="AA48" s="26">
        <f t="shared" si="33"/>
        <v>0</v>
      </c>
      <c r="AB48" s="72">
        <v>150149949.00999999</v>
      </c>
      <c r="AC48" s="78">
        <v>1</v>
      </c>
      <c r="AD48" s="26">
        <f t="shared" si="34"/>
        <v>-4.8045914099026282E-2</v>
      </c>
      <c r="AE48" s="26">
        <f t="shared" si="35"/>
        <v>0</v>
      </c>
      <c r="AF48" s="72">
        <v>150149949</v>
      </c>
      <c r="AG48" s="78">
        <v>1</v>
      </c>
      <c r="AH48" s="26">
        <f t="shared" si="36"/>
        <v>-6.6600025702245401E-11</v>
      </c>
      <c r="AI48" s="26">
        <f t="shared" si="37"/>
        <v>0</v>
      </c>
      <c r="AJ48" s="27">
        <f t="shared" si="16"/>
        <v>-6.3226073439172636E-3</v>
      </c>
      <c r="AK48" s="27">
        <f t="shared" si="17"/>
        <v>0</v>
      </c>
      <c r="AL48" s="28">
        <f t="shared" si="18"/>
        <v>-4.9926442635310951E-2</v>
      </c>
      <c r="AM48" s="28">
        <f t="shared" si="19"/>
        <v>0</v>
      </c>
      <c r="AN48" s="29">
        <f t="shared" si="20"/>
        <v>1.6891108364033559E-2</v>
      </c>
      <c r="AO48" s="87">
        <f t="shared" si="21"/>
        <v>0</v>
      </c>
      <c r="AP48" s="33"/>
      <c r="AQ48" s="41"/>
      <c r="AR48" s="38"/>
      <c r="AS48" s="32"/>
      <c r="AT48" s="32"/>
    </row>
    <row r="49" spans="1:48" s="128" customFormat="1">
      <c r="A49" s="235" t="s">
        <v>189</v>
      </c>
      <c r="B49" s="72">
        <v>801939879.22000003</v>
      </c>
      <c r="C49" s="78">
        <v>1</v>
      </c>
      <c r="D49" s="72">
        <v>808143540.62</v>
      </c>
      <c r="E49" s="78">
        <v>1</v>
      </c>
      <c r="F49" s="26">
        <f t="shared" si="22"/>
        <v>7.7358185579122392E-3</v>
      </c>
      <c r="G49" s="26">
        <f t="shared" si="23"/>
        <v>0</v>
      </c>
      <c r="H49" s="72">
        <v>801054446.49000001</v>
      </c>
      <c r="I49" s="78">
        <v>1</v>
      </c>
      <c r="J49" s="26">
        <f t="shared" si="24"/>
        <v>-8.772072996538845E-3</v>
      </c>
      <c r="K49" s="26">
        <f t="shared" si="25"/>
        <v>0</v>
      </c>
      <c r="L49" s="72">
        <v>800441144.25999999</v>
      </c>
      <c r="M49" s="78">
        <v>1</v>
      </c>
      <c r="N49" s="26">
        <f t="shared" si="26"/>
        <v>-7.6561865761727002E-4</v>
      </c>
      <c r="O49" s="26">
        <f t="shared" si="27"/>
        <v>0</v>
      </c>
      <c r="P49" s="72">
        <v>825430837.12</v>
      </c>
      <c r="Q49" s="78">
        <v>1</v>
      </c>
      <c r="R49" s="26">
        <f t="shared" si="28"/>
        <v>3.1219900475134548E-2</v>
      </c>
      <c r="S49" s="26">
        <f t="shared" si="29"/>
        <v>0</v>
      </c>
      <c r="T49" s="72">
        <v>850192911.03999996</v>
      </c>
      <c r="U49" s="78">
        <v>1</v>
      </c>
      <c r="V49" s="26">
        <f t="shared" si="30"/>
        <v>2.9998968788707951E-2</v>
      </c>
      <c r="W49" s="26">
        <f t="shared" si="31"/>
        <v>0</v>
      </c>
      <c r="X49" s="72">
        <v>861606550.39999998</v>
      </c>
      <c r="Y49" s="78">
        <v>1</v>
      </c>
      <c r="Z49" s="26">
        <f t="shared" si="32"/>
        <v>1.3424764205618063E-2</v>
      </c>
      <c r="AA49" s="26">
        <f t="shared" si="33"/>
        <v>0</v>
      </c>
      <c r="AB49" s="72">
        <v>853536900.14999998</v>
      </c>
      <c r="AC49" s="78">
        <v>1</v>
      </c>
      <c r="AD49" s="26">
        <f t="shared" si="34"/>
        <v>-9.365818129230416E-3</v>
      </c>
      <c r="AE49" s="26">
        <f t="shared" si="35"/>
        <v>0</v>
      </c>
      <c r="AF49" s="72">
        <v>889202554.53999996</v>
      </c>
      <c r="AG49" s="78">
        <v>1</v>
      </c>
      <c r="AH49" s="26">
        <f t="shared" si="36"/>
        <v>4.1785720551427978E-2</v>
      </c>
      <c r="AI49" s="26">
        <f t="shared" si="37"/>
        <v>0</v>
      </c>
      <c r="AJ49" s="27">
        <f t="shared" si="16"/>
        <v>1.315770784942678E-2</v>
      </c>
      <c r="AK49" s="27">
        <f t="shared" si="17"/>
        <v>0</v>
      </c>
      <c r="AL49" s="28">
        <f t="shared" si="18"/>
        <v>0.10030274307187094</v>
      </c>
      <c r="AM49" s="28">
        <f t="shared" si="19"/>
        <v>0</v>
      </c>
      <c r="AN49" s="29">
        <f t="shared" si="20"/>
        <v>1.9423791441760194E-2</v>
      </c>
      <c r="AO49" s="87">
        <f t="shared" si="21"/>
        <v>0</v>
      </c>
      <c r="AP49" s="33"/>
      <c r="AQ49" s="41"/>
      <c r="AR49" s="38"/>
      <c r="AS49" s="32"/>
      <c r="AT49" s="32"/>
    </row>
    <row r="50" spans="1:48" s="134" customFormat="1">
      <c r="A50" s="235" t="s">
        <v>199</v>
      </c>
      <c r="B50" s="72">
        <v>6707500</v>
      </c>
      <c r="C50" s="78">
        <v>100</v>
      </c>
      <c r="D50" s="72">
        <v>6841136.4000000004</v>
      </c>
      <c r="E50" s="78">
        <v>100</v>
      </c>
      <c r="F50" s="26">
        <f t="shared" si="22"/>
        <v>1.9923428997391034E-2</v>
      </c>
      <c r="G50" s="26">
        <f t="shared" si="23"/>
        <v>0</v>
      </c>
      <c r="H50" s="72">
        <v>6842824.6900000004</v>
      </c>
      <c r="I50" s="78">
        <v>100</v>
      </c>
      <c r="J50" s="26">
        <f t="shared" si="24"/>
        <v>2.4678502244159862E-4</v>
      </c>
      <c r="K50" s="26">
        <f t="shared" si="25"/>
        <v>0</v>
      </c>
      <c r="L50" s="72">
        <v>6824377.75</v>
      </c>
      <c r="M50" s="78">
        <v>100</v>
      </c>
      <c r="N50" s="26">
        <f t="shared" si="26"/>
        <v>-2.6958077746692074E-3</v>
      </c>
      <c r="O50" s="26">
        <f t="shared" si="27"/>
        <v>0</v>
      </c>
      <c r="P50" s="72">
        <v>6825219.2199999997</v>
      </c>
      <c r="Q50" s="78">
        <v>100</v>
      </c>
      <c r="R50" s="26">
        <f t="shared" si="28"/>
        <v>1.2330354954336156E-4</v>
      </c>
      <c r="S50" s="26">
        <f t="shared" si="29"/>
        <v>0</v>
      </c>
      <c r="T50" s="72">
        <v>6824687.8899999997</v>
      </c>
      <c r="U50" s="78">
        <v>100</v>
      </c>
      <c r="V50" s="26">
        <f t="shared" si="30"/>
        <v>-7.7848048959821471E-5</v>
      </c>
      <c r="W50" s="26">
        <f t="shared" si="31"/>
        <v>0</v>
      </c>
      <c r="X50" s="72">
        <v>6825153.5499999998</v>
      </c>
      <c r="Y50" s="78">
        <v>100</v>
      </c>
      <c r="Z50" s="26">
        <f t="shared" si="32"/>
        <v>6.8231691691346931E-5</v>
      </c>
      <c r="AA50" s="26">
        <f t="shared" si="33"/>
        <v>0</v>
      </c>
      <c r="AB50" s="72">
        <v>6771772.0800000001</v>
      </c>
      <c r="AC50" s="78">
        <v>100</v>
      </c>
      <c r="AD50" s="26">
        <f t="shared" si="34"/>
        <v>-7.8212848412765358E-3</v>
      </c>
      <c r="AE50" s="26">
        <f t="shared" si="35"/>
        <v>0</v>
      </c>
      <c r="AF50" s="72">
        <v>6772243.21</v>
      </c>
      <c r="AG50" s="78">
        <v>100</v>
      </c>
      <c r="AH50" s="26">
        <f t="shared" si="36"/>
        <v>6.9572630979613276E-5</v>
      </c>
      <c r="AI50" s="26">
        <f t="shared" si="37"/>
        <v>0</v>
      </c>
      <c r="AJ50" s="27">
        <f t="shared" si="16"/>
        <v>1.2295476533926738E-3</v>
      </c>
      <c r="AK50" s="27">
        <f t="shared" si="17"/>
        <v>0</v>
      </c>
      <c r="AL50" s="28">
        <f t="shared" si="18"/>
        <v>-1.0070430696280285E-2</v>
      </c>
      <c r="AM50" s="28">
        <f t="shared" si="19"/>
        <v>0</v>
      </c>
      <c r="AN50" s="29">
        <f t="shared" si="20"/>
        <v>8.0478946894808143E-3</v>
      </c>
      <c r="AO50" s="87">
        <f t="shared" si="21"/>
        <v>0</v>
      </c>
      <c r="AP50" s="33"/>
      <c r="AQ50" s="41"/>
      <c r="AR50" s="38"/>
      <c r="AS50" s="32"/>
      <c r="AT50" s="32"/>
    </row>
    <row r="51" spans="1:48">
      <c r="A51" s="235" t="s">
        <v>208</v>
      </c>
      <c r="B51" s="72">
        <v>821384666.07000005</v>
      </c>
      <c r="C51" s="78">
        <v>100</v>
      </c>
      <c r="D51" s="72">
        <v>853399091.77999997</v>
      </c>
      <c r="E51" s="78">
        <v>100</v>
      </c>
      <c r="F51" s="26">
        <f t="shared" si="22"/>
        <v>3.8976166749223905E-2</v>
      </c>
      <c r="G51" s="26">
        <f t="shared" si="23"/>
        <v>0</v>
      </c>
      <c r="H51" s="72">
        <v>912683621.04574001</v>
      </c>
      <c r="I51" s="78">
        <v>100</v>
      </c>
      <c r="J51" s="26">
        <f t="shared" si="24"/>
        <v>6.9468704427708902E-2</v>
      </c>
      <c r="K51" s="26">
        <f t="shared" si="25"/>
        <v>0</v>
      </c>
      <c r="L51" s="72">
        <v>1088885823.4199998</v>
      </c>
      <c r="M51" s="78">
        <v>100</v>
      </c>
      <c r="N51" s="26">
        <f t="shared" si="26"/>
        <v>0.19305945489891649</v>
      </c>
      <c r="O51" s="26">
        <f t="shared" si="27"/>
        <v>0</v>
      </c>
      <c r="P51" s="72">
        <v>1024921766.75</v>
      </c>
      <c r="Q51" s="78">
        <v>100</v>
      </c>
      <c r="R51" s="26">
        <f t="shared" si="28"/>
        <v>-5.8742666397382168E-2</v>
      </c>
      <c r="S51" s="26">
        <f t="shared" si="29"/>
        <v>0</v>
      </c>
      <c r="T51" s="72">
        <v>1022723480.37</v>
      </c>
      <c r="U51" s="78">
        <v>100</v>
      </c>
      <c r="V51" s="26">
        <f t="shared" si="30"/>
        <v>-2.1448333436909078E-3</v>
      </c>
      <c r="W51" s="26">
        <f t="shared" si="31"/>
        <v>0</v>
      </c>
      <c r="X51" s="72">
        <v>1054355163.05</v>
      </c>
      <c r="Y51" s="78">
        <v>100</v>
      </c>
      <c r="Z51" s="26">
        <f t="shared" si="32"/>
        <v>3.0928871085032939E-2</v>
      </c>
      <c r="AA51" s="26">
        <f t="shared" si="33"/>
        <v>0</v>
      </c>
      <c r="AB51" s="72">
        <v>1079155982.8900001</v>
      </c>
      <c r="AC51" s="78">
        <v>100</v>
      </c>
      <c r="AD51" s="26">
        <f t="shared" si="34"/>
        <v>2.3522263378743507E-2</v>
      </c>
      <c r="AE51" s="26">
        <f t="shared" si="35"/>
        <v>0</v>
      </c>
      <c r="AF51" s="72">
        <v>1121441882.46</v>
      </c>
      <c r="AG51" s="78">
        <v>100</v>
      </c>
      <c r="AH51" s="26">
        <f t="shared" si="36"/>
        <v>3.9184233086265709E-2</v>
      </c>
      <c r="AI51" s="26">
        <f t="shared" si="37"/>
        <v>0</v>
      </c>
      <c r="AJ51" s="27">
        <f t="shared" si="16"/>
        <v>4.1781524235602302E-2</v>
      </c>
      <c r="AK51" s="27">
        <f t="shared" si="17"/>
        <v>0</v>
      </c>
      <c r="AL51" s="28">
        <f t="shared" si="18"/>
        <v>0.31408844145934423</v>
      </c>
      <c r="AM51" s="28">
        <f t="shared" si="19"/>
        <v>0</v>
      </c>
      <c r="AN51" s="29">
        <f t="shared" si="20"/>
        <v>7.1864979236612669E-2</v>
      </c>
      <c r="AO51" s="87">
        <f t="shared" si="21"/>
        <v>0</v>
      </c>
      <c r="AP51" s="33"/>
      <c r="AQ51" s="42">
        <v>2266908745.4000001</v>
      </c>
      <c r="AR51" s="38">
        <v>1</v>
      </c>
      <c r="AS51" s="32" t="e">
        <f>(#REF!/AQ51)-1</f>
        <v>#REF!</v>
      </c>
      <c r="AT51" s="32" t="e">
        <f>(#REF!/AR51)-1</f>
        <v>#REF!</v>
      </c>
    </row>
    <row r="52" spans="1:48">
      <c r="A52" s="237" t="s">
        <v>47</v>
      </c>
      <c r="B52" s="84">
        <f>SUM(B23:B51)</f>
        <v>585596695967.47998</v>
      </c>
      <c r="C52" s="100"/>
      <c r="D52" s="84">
        <f>SUM(D23:D51)</f>
        <v>588741407379.93774</v>
      </c>
      <c r="E52" s="100"/>
      <c r="F52" s="26">
        <f>((D52-B52)/B52)</f>
        <v>5.3700976014939804E-3</v>
      </c>
      <c r="G52" s="26"/>
      <c r="H52" s="84">
        <f>SUM(H23:H51)</f>
        <v>602088322317.36926</v>
      </c>
      <c r="I52" s="100"/>
      <c r="J52" s="26">
        <f>((H52-D52)/D52)</f>
        <v>2.2670250079451663E-2</v>
      </c>
      <c r="K52" s="26"/>
      <c r="L52" s="84">
        <f>SUM(L23:L51)</f>
        <v>610707740903.56982</v>
      </c>
      <c r="M52" s="100"/>
      <c r="N52" s="26">
        <f>((L52-H52)/H52)</f>
        <v>1.4315870723128133E-2</v>
      </c>
      <c r="O52" s="26"/>
      <c r="P52" s="84">
        <f>SUM(P23:P51)</f>
        <v>616880768001.80847</v>
      </c>
      <c r="Q52" s="100"/>
      <c r="R52" s="26">
        <f>((P52-L52)/L52)</f>
        <v>1.0107988952465828E-2</v>
      </c>
      <c r="S52" s="26"/>
      <c r="T52" s="84">
        <f>SUM(T23:T51)</f>
        <v>618846705047.34998</v>
      </c>
      <c r="U52" s="100"/>
      <c r="V52" s="26">
        <f>((T52-P52)/P52)</f>
        <v>3.1868995558242798E-3</v>
      </c>
      <c r="W52" s="26"/>
      <c r="X52" s="84">
        <f>SUM(X23:X51)</f>
        <v>623114112790.91663</v>
      </c>
      <c r="Y52" s="100"/>
      <c r="Z52" s="26">
        <f>((X52-T52)/T52)</f>
        <v>6.8957428532161885E-3</v>
      </c>
      <c r="AA52" s="26"/>
      <c r="AB52" s="84">
        <f>SUM(AB23:AB51)</f>
        <v>622984208577.57007</v>
      </c>
      <c r="AC52" s="100"/>
      <c r="AD52" s="26">
        <f>((AB52-X52)/X52)</f>
        <v>-2.0847580030681546E-4</v>
      </c>
      <c r="AE52" s="26"/>
      <c r="AF52" s="84">
        <f>SUM(AF23:AF51)</f>
        <v>622913275884.20752</v>
      </c>
      <c r="AG52" s="100"/>
      <c r="AH52" s="26">
        <f>((AF52-AB52)/AB52)</f>
        <v>-1.1385953670399775E-4</v>
      </c>
      <c r="AI52" s="26"/>
      <c r="AJ52" s="27">
        <f t="shared" si="16"/>
        <v>7.7780643035711581E-3</v>
      </c>
      <c r="AK52" s="27"/>
      <c r="AL52" s="28">
        <f t="shared" si="18"/>
        <v>5.804223734889661E-2</v>
      </c>
      <c r="AM52" s="28"/>
      <c r="AN52" s="29">
        <f t="shared" si="20"/>
        <v>7.7797496478728316E-3</v>
      </c>
      <c r="AO52" s="87"/>
      <c r="AP52" s="33"/>
      <c r="AQ52" s="46">
        <f>SUM(AQ23:AQ51)</f>
        <v>132930613532.55411</v>
      </c>
      <c r="AR52" s="47"/>
      <c r="AS52" s="32" t="e">
        <f>(#REF!/AQ52)-1</f>
        <v>#REF!</v>
      </c>
      <c r="AT52" s="32" t="e">
        <f>(#REF!/AR52)-1</f>
        <v>#REF!</v>
      </c>
    </row>
    <row r="53" spans="1:48" s="134" customFormat="1" ht="8.25" customHeight="1">
      <c r="A53" s="237"/>
      <c r="B53" s="100"/>
      <c r="C53" s="100"/>
      <c r="D53" s="100"/>
      <c r="E53" s="100"/>
      <c r="F53" s="26"/>
      <c r="G53" s="26"/>
      <c r="H53" s="100"/>
      <c r="I53" s="100"/>
      <c r="J53" s="26"/>
      <c r="K53" s="26"/>
      <c r="L53" s="100"/>
      <c r="M53" s="100"/>
      <c r="N53" s="26"/>
      <c r="O53" s="26"/>
      <c r="P53" s="100"/>
      <c r="Q53" s="100"/>
      <c r="R53" s="26"/>
      <c r="S53" s="26"/>
      <c r="T53" s="100"/>
      <c r="U53" s="100"/>
      <c r="V53" s="26"/>
      <c r="W53" s="26"/>
      <c r="X53" s="100"/>
      <c r="Y53" s="100"/>
      <c r="Z53" s="26"/>
      <c r="AA53" s="26"/>
      <c r="AB53" s="100"/>
      <c r="AC53" s="100"/>
      <c r="AD53" s="26"/>
      <c r="AE53" s="26"/>
      <c r="AF53" s="100"/>
      <c r="AG53" s="100"/>
      <c r="AH53" s="26"/>
      <c r="AI53" s="26"/>
      <c r="AJ53" s="27"/>
      <c r="AK53" s="27"/>
      <c r="AL53" s="28"/>
      <c r="AM53" s="28"/>
      <c r="AN53" s="29"/>
      <c r="AO53" s="87"/>
      <c r="AP53" s="33"/>
      <c r="AQ53" s="46"/>
      <c r="AR53" s="47"/>
      <c r="AS53" s="32"/>
      <c r="AT53" s="32"/>
    </row>
    <row r="54" spans="1:48">
      <c r="A54" s="238" t="s">
        <v>215</v>
      </c>
      <c r="B54" s="100"/>
      <c r="C54" s="100"/>
      <c r="D54" s="100"/>
      <c r="E54" s="100"/>
      <c r="F54" s="26"/>
      <c r="G54" s="26"/>
      <c r="H54" s="100"/>
      <c r="I54" s="100"/>
      <c r="J54" s="26"/>
      <c r="K54" s="26"/>
      <c r="L54" s="100"/>
      <c r="M54" s="100"/>
      <c r="N54" s="26"/>
      <c r="O54" s="26"/>
      <c r="P54" s="100"/>
      <c r="Q54" s="100"/>
      <c r="R54" s="26"/>
      <c r="S54" s="26"/>
      <c r="T54" s="100"/>
      <c r="U54" s="100"/>
      <c r="V54" s="26"/>
      <c r="W54" s="26"/>
      <c r="X54" s="100"/>
      <c r="Y54" s="100"/>
      <c r="Z54" s="26"/>
      <c r="AA54" s="26"/>
      <c r="AB54" s="100"/>
      <c r="AC54" s="100"/>
      <c r="AD54" s="26"/>
      <c r="AE54" s="26"/>
      <c r="AF54" s="100"/>
      <c r="AG54" s="100"/>
      <c r="AH54" s="26"/>
      <c r="AI54" s="26"/>
      <c r="AJ54" s="27"/>
      <c r="AK54" s="27"/>
      <c r="AL54" s="28"/>
      <c r="AM54" s="28"/>
      <c r="AN54" s="29"/>
      <c r="AO54" s="87"/>
      <c r="AP54" s="33"/>
      <c r="AQ54" s="43"/>
      <c r="AR54" s="16"/>
      <c r="AS54" s="32" t="e">
        <f>(#REF!/AQ54)-1</f>
        <v>#REF!</v>
      </c>
      <c r="AT54" s="32" t="e">
        <f>(#REF!/AR54)-1</f>
        <v>#REF!</v>
      </c>
    </row>
    <row r="55" spans="1:48">
      <c r="A55" s="235" t="s">
        <v>21</v>
      </c>
      <c r="B55" s="80">
        <v>83930378000.339996</v>
      </c>
      <c r="C55" s="81">
        <v>236.55</v>
      </c>
      <c r="D55" s="80">
        <v>82935526398.160004</v>
      </c>
      <c r="E55" s="81">
        <v>236.62</v>
      </c>
      <c r="F55" s="26">
        <f t="shared" ref="F55:F82" si="38">((D55-B55)/B55)</f>
        <v>-1.1853295861195367E-2</v>
      </c>
      <c r="G55" s="26">
        <f t="shared" ref="G55:G82" si="39">((E55-C55)/C55)</f>
        <v>2.9592052420204259E-4</v>
      </c>
      <c r="H55" s="80">
        <v>79113318251.990005</v>
      </c>
      <c r="I55" s="81">
        <v>236.73</v>
      </c>
      <c r="J55" s="26">
        <f t="shared" ref="J55:J82" si="40">((H55-D55)/D55)</f>
        <v>-4.6086500106362102E-2</v>
      </c>
      <c r="K55" s="26">
        <f t="shared" ref="K55:K82" si="41">((I55-E55)/E55)</f>
        <v>4.6488039895184355E-4</v>
      </c>
      <c r="L55" s="80">
        <v>72884297057.570007</v>
      </c>
      <c r="M55" s="81">
        <v>236.88</v>
      </c>
      <c r="N55" s="26">
        <f t="shared" ref="N55:N82" si="42">((L55-H55)/H55)</f>
        <v>-7.8735430797877246E-2</v>
      </c>
      <c r="O55" s="26">
        <f t="shared" ref="O55:O82" si="43">((M55-I55)/I55)</f>
        <v>6.3363325307314532E-4</v>
      </c>
      <c r="P55" s="80">
        <v>70361179431.330002</v>
      </c>
      <c r="Q55" s="81">
        <v>237.13</v>
      </c>
      <c r="R55" s="26">
        <f t="shared" ref="R55:R82" si="44">((P55-L55)/L55)</f>
        <v>-3.4618123904618846E-2</v>
      </c>
      <c r="S55" s="26">
        <f t="shared" ref="S55:S82" si="45">((Q55-M55)/M55)</f>
        <v>1.0553866936845661E-3</v>
      </c>
      <c r="T55" s="80">
        <v>70136548259.660004</v>
      </c>
      <c r="U55" s="81">
        <v>237.38</v>
      </c>
      <c r="V55" s="26">
        <f t="shared" ref="V55:V82" si="46">((T55-P55)/P55)</f>
        <v>-3.192544148428185E-3</v>
      </c>
      <c r="W55" s="26">
        <f t="shared" ref="W55:W82" si="47">((U55-Q55)/Q55)</f>
        <v>1.0542740269050732E-3</v>
      </c>
      <c r="X55" s="80">
        <v>69514302481.399994</v>
      </c>
      <c r="Y55" s="81">
        <v>237.53</v>
      </c>
      <c r="Z55" s="26">
        <f t="shared" ref="Z55:Z83" si="48">((X55-T55)/T55)</f>
        <v>-8.8719190450651676E-3</v>
      </c>
      <c r="AA55" s="26">
        <f t="shared" ref="AA55:AA82" si="49">((Y55-U55)/U55)</f>
        <v>6.3189822225969197E-4</v>
      </c>
      <c r="AB55" s="80">
        <v>69266243217.389999</v>
      </c>
      <c r="AC55" s="81">
        <v>237.75</v>
      </c>
      <c r="AD55" s="26">
        <f t="shared" ref="AD55:AD83" si="50">((AB55-X55)/X55)</f>
        <v>-3.5684636852447446E-3</v>
      </c>
      <c r="AE55" s="26">
        <f t="shared" ref="AE55:AE82" si="51">((AC55-Y55)/Y55)</f>
        <v>9.2619879594156053E-4</v>
      </c>
      <c r="AF55" s="80">
        <v>68892674672.720001</v>
      </c>
      <c r="AG55" s="81">
        <v>237.94</v>
      </c>
      <c r="AH55" s="26">
        <f t="shared" ref="AH55:AH83" si="52">((AF55-AB55)/AB55)</f>
        <v>-5.3932265894306502E-3</v>
      </c>
      <c r="AI55" s="26">
        <f t="shared" ref="AI55:AI82" si="53">((AG55-AC55)/AC55)</f>
        <v>7.9915878023132584E-4</v>
      </c>
      <c r="AJ55" s="27">
        <f t="shared" si="16"/>
        <v>-2.4039938017277787E-2</v>
      </c>
      <c r="AK55" s="27">
        <f t="shared" si="17"/>
        <v>7.3266883690615615E-4</v>
      </c>
      <c r="AL55" s="28">
        <f t="shared" si="18"/>
        <v>-0.169322512743484</v>
      </c>
      <c r="AM55" s="28">
        <f t="shared" si="19"/>
        <v>5.5785647874228433E-3</v>
      </c>
      <c r="AN55" s="29">
        <f t="shared" si="20"/>
        <v>2.7175419127357527E-2</v>
      </c>
      <c r="AO55" s="87">
        <f t="shared" si="21"/>
        <v>2.7564831908968764E-4</v>
      </c>
      <c r="AP55" s="33"/>
      <c r="AQ55" s="31">
        <v>1092437778.4100001</v>
      </c>
      <c r="AR55" s="35">
        <v>143.21</v>
      </c>
      <c r="AS55" s="32" t="e">
        <f>(#REF!/AQ55)-1</f>
        <v>#REF!</v>
      </c>
      <c r="AT55" s="32" t="e">
        <f>(#REF!/AR55)-1</f>
        <v>#REF!</v>
      </c>
    </row>
    <row r="56" spans="1:48">
      <c r="A56" s="235" t="s">
        <v>22</v>
      </c>
      <c r="B56" s="80">
        <v>1341998612.76</v>
      </c>
      <c r="C56" s="81">
        <v>308.7559</v>
      </c>
      <c r="D56" s="80">
        <v>1380026327.8800001</v>
      </c>
      <c r="E56" s="81">
        <v>317.505</v>
      </c>
      <c r="F56" s="26">
        <f t="shared" si="38"/>
        <v>2.8336627741954987E-2</v>
      </c>
      <c r="G56" s="26">
        <f t="shared" si="39"/>
        <v>2.8336624498511601E-2</v>
      </c>
      <c r="H56" s="80">
        <v>1392160401.4200001</v>
      </c>
      <c r="I56" s="81">
        <v>320.29669999999999</v>
      </c>
      <c r="J56" s="26">
        <f t="shared" si="40"/>
        <v>8.7926391655442949E-3</v>
      </c>
      <c r="K56" s="26">
        <f t="shared" si="41"/>
        <v>8.7926174390954206E-3</v>
      </c>
      <c r="L56" s="80">
        <v>1395256845.6500001</v>
      </c>
      <c r="M56" s="81">
        <v>321.00909999999999</v>
      </c>
      <c r="N56" s="26">
        <f t="shared" si="42"/>
        <v>2.2242007651141734E-3</v>
      </c>
      <c r="O56" s="26">
        <f t="shared" si="43"/>
        <v>2.2241877609104383E-3</v>
      </c>
      <c r="P56" s="80">
        <v>1395114494.8599999</v>
      </c>
      <c r="Q56" s="81">
        <v>320.97640000000001</v>
      </c>
      <c r="R56" s="26">
        <f t="shared" si="44"/>
        <v>-1.0202479238428976E-4</v>
      </c>
      <c r="S56" s="26">
        <f t="shared" si="45"/>
        <v>-1.0186627108071728E-4</v>
      </c>
      <c r="T56" s="80">
        <v>1394212189.8599999</v>
      </c>
      <c r="U56" s="81">
        <v>320.7688</v>
      </c>
      <c r="V56" s="26">
        <f t="shared" si="46"/>
        <v>-6.4676053709165036E-4</v>
      </c>
      <c r="W56" s="26">
        <f t="shared" si="47"/>
        <v>-6.4677652313383026E-4</v>
      </c>
      <c r="X56" s="80">
        <v>1397199778.0699999</v>
      </c>
      <c r="Y56" s="81">
        <v>321.45609999999999</v>
      </c>
      <c r="Z56" s="26">
        <f t="shared" si="48"/>
        <v>2.142850443948591E-3</v>
      </c>
      <c r="AA56" s="26">
        <f t="shared" si="49"/>
        <v>2.1426647479430459E-3</v>
      </c>
      <c r="AB56" s="80">
        <v>1391839061.48</v>
      </c>
      <c r="AC56" s="81">
        <v>320.22280000000001</v>
      </c>
      <c r="AD56" s="26">
        <f t="shared" si="50"/>
        <v>-3.8367574015827975E-3</v>
      </c>
      <c r="AE56" s="26">
        <f t="shared" si="51"/>
        <v>-3.8366047494509691E-3</v>
      </c>
      <c r="AF56" s="80">
        <v>1386953984.1800001</v>
      </c>
      <c r="AG56" s="81">
        <v>319.07600000000002</v>
      </c>
      <c r="AH56" s="26">
        <f t="shared" si="52"/>
        <v>-3.5098004037948521E-3</v>
      </c>
      <c r="AI56" s="26">
        <f t="shared" si="53"/>
        <v>-3.5812565501269263E-3</v>
      </c>
      <c r="AJ56" s="27">
        <f t="shared" si="16"/>
        <v>4.1751218727135563E-3</v>
      </c>
      <c r="AK56" s="27">
        <f t="shared" si="17"/>
        <v>4.1661987940835076E-3</v>
      </c>
      <c r="AL56" s="28">
        <f t="shared" si="18"/>
        <v>5.0199450257171797E-3</v>
      </c>
      <c r="AM56" s="28">
        <f t="shared" si="19"/>
        <v>4.9479535755343265E-3</v>
      </c>
      <c r="AN56" s="29">
        <f t="shared" si="20"/>
        <v>1.054127144417091E-2</v>
      </c>
      <c r="AO56" s="87">
        <f t="shared" si="21"/>
        <v>1.0548719385868661E-2</v>
      </c>
      <c r="AP56" s="33"/>
      <c r="AQ56" s="34">
        <v>1186217562.8099999</v>
      </c>
      <c r="AR56" s="38">
        <v>212.98</v>
      </c>
      <c r="AS56" s="32" t="e">
        <f>(#REF!/AQ56)-1</f>
        <v>#REF!</v>
      </c>
      <c r="AT56" s="32" t="e">
        <f>(#REF!/AR56)-1</f>
        <v>#REF!</v>
      </c>
      <c r="AU56" s="94"/>
      <c r="AV56" s="94"/>
    </row>
    <row r="57" spans="1:48">
      <c r="A57" s="235" t="s">
        <v>238</v>
      </c>
      <c r="B57" s="80">
        <v>44351835487.239998</v>
      </c>
      <c r="C57" s="80">
        <v>1415.29</v>
      </c>
      <c r="D57" s="80">
        <v>44504200784.580002</v>
      </c>
      <c r="E57" s="80">
        <v>1418.08</v>
      </c>
      <c r="F57" s="26">
        <f t="shared" si="38"/>
        <v>3.435377491509667E-3</v>
      </c>
      <c r="G57" s="26">
        <f t="shared" si="39"/>
        <v>1.9713274311271636E-3</v>
      </c>
      <c r="H57" s="80">
        <v>44277747546.629997</v>
      </c>
      <c r="I57" s="80">
        <v>1420.89</v>
      </c>
      <c r="J57" s="26">
        <f t="shared" si="40"/>
        <v>-5.08835646877782E-3</v>
      </c>
      <c r="K57" s="26">
        <f t="shared" si="41"/>
        <v>1.9815525217196299E-3</v>
      </c>
      <c r="L57" s="80">
        <v>47489304988.730003</v>
      </c>
      <c r="M57" s="80">
        <v>1424.67</v>
      </c>
      <c r="N57" s="26">
        <f t="shared" si="42"/>
        <v>7.2532087110299251E-2</v>
      </c>
      <c r="O57" s="26">
        <f t="shared" si="43"/>
        <v>2.6603044570656224E-3</v>
      </c>
      <c r="P57" s="80">
        <v>48656407697.809998</v>
      </c>
      <c r="Q57" s="80">
        <v>1427.31</v>
      </c>
      <c r="R57" s="26">
        <f t="shared" si="44"/>
        <v>2.4576116861616884E-2</v>
      </c>
      <c r="S57" s="26">
        <f t="shared" si="45"/>
        <v>1.8530607087956317E-3</v>
      </c>
      <c r="T57" s="80">
        <v>51258197644.760002</v>
      </c>
      <c r="U57" s="80">
        <v>1430.01</v>
      </c>
      <c r="V57" s="26">
        <f t="shared" si="46"/>
        <v>5.3472709352258861E-2</v>
      </c>
      <c r="W57" s="26">
        <f t="shared" si="47"/>
        <v>1.8916703449145915E-3</v>
      </c>
      <c r="X57" s="80">
        <v>52228480653.32</v>
      </c>
      <c r="Y57" s="80">
        <v>1432.71</v>
      </c>
      <c r="Z57" s="26">
        <f t="shared" si="48"/>
        <v>1.8929323564680335E-2</v>
      </c>
      <c r="AA57" s="26">
        <f t="shared" si="49"/>
        <v>1.8880986846246148E-3</v>
      </c>
      <c r="AB57" s="80">
        <v>52441471022.360001</v>
      </c>
      <c r="AC57" s="80">
        <v>1435.7</v>
      </c>
      <c r="AD57" s="26">
        <f t="shared" si="50"/>
        <v>4.0780502587042383E-3</v>
      </c>
      <c r="AE57" s="26">
        <f t="shared" si="51"/>
        <v>2.0869540939897182E-3</v>
      </c>
      <c r="AF57" s="80">
        <v>53677160047.760002</v>
      </c>
      <c r="AG57" s="80">
        <v>1438.05</v>
      </c>
      <c r="AH57" s="26">
        <f t="shared" si="52"/>
        <v>2.356320296341665E-2</v>
      </c>
      <c r="AI57" s="26">
        <f t="shared" si="53"/>
        <v>1.6368322072855812E-3</v>
      </c>
      <c r="AJ57" s="27">
        <f t="shared" si="16"/>
        <v>2.4437313891713507E-2</v>
      </c>
      <c r="AK57" s="27">
        <f t="shared" si="17"/>
        <v>1.9962250561903192E-3</v>
      </c>
      <c r="AL57" s="28">
        <f t="shared" si="18"/>
        <v>0.20611445889301949</v>
      </c>
      <c r="AM57" s="28">
        <f t="shared" si="19"/>
        <v>1.4082421302042217E-2</v>
      </c>
      <c r="AN57" s="29">
        <f t="shared" si="20"/>
        <v>2.6496977867006805E-2</v>
      </c>
      <c r="AO57" s="87">
        <f t="shared" si="21"/>
        <v>2.9817316015439554E-4</v>
      </c>
      <c r="AP57" s="33"/>
      <c r="AQ57" s="34">
        <v>4662655514.79</v>
      </c>
      <c r="AR57" s="38">
        <v>1067.58</v>
      </c>
      <c r="AS57" s="32" t="e">
        <f>(#REF!/AQ57)-1</f>
        <v>#REF!</v>
      </c>
      <c r="AT57" s="32" t="e">
        <f>(#REF!/AR57)-1</f>
        <v>#REF!</v>
      </c>
    </row>
    <row r="58" spans="1:48" s="128" customFormat="1">
      <c r="A58" s="235" t="s">
        <v>190</v>
      </c>
      <c r="B58" s="80">
        <v>620272673.87</v>
      </c>
      <c r="C58" s="80">
        <v>1.014</v>
      </c>
      <c r="D58" s="80">
        <v>621435633.41999996</v>
      </c>
      <c r="E58" s="80">
        <v>1.0159</v>
      </c>
      <c r="F58" s="26">
        <f t="shared" si="38"/>
        <v>1.8749166277856881E-3</v>
      </c>
      <c r="G58" s="26">
        <f t="shared" si="39"/>
        <v>1.8737672583826557E-3</v>
      </c>
      <c r="H58" s="80">
        <v>622317518.25</v>
      </c>
      <c r="I58" s="80">
        <v>1.0173000000000001</v>
      </c>
      <c r="J58" s="26">
        <f t="shared" si="40"/>
        <v>1.4191088868636171E-3</v>
      </c>
      <c r="K58" s="26">
        <f t="shared" si="41"/>
        <v>1.3780883945270872E-3</v>
      </c>
      <c r="L58" s="80">
        <v>623536299.48000002</v>
      </c>
      <c r="M58" s="80">
        <v>1.0192000000000001</v>
      </c>
      <c r="N58" s="26">
        <f t="shared" si="42"/>
        <v>1.9584556022580182E-3</v>
      </c>
      <c r="O58" s="26">
        <f t="shared" si="43"/>
        <v>1.8676889806350267E-3</v>
      </c>
      <c r="P58" s="80">
        <v>626607036.78999996</v>
      </c>
      <c r="Q58" s="80">
        <v>1.0206</v>
      </c>
      <c r="R58" s="26">
        <f t="shared" si="44"/>
        <v>4.9247129839285917E-3</v>
      </c>
      <c r="S58" s="26">
        <f t="shared" si="45"/>
        <v>1.3736263736262222E-3</v>
      </c>
      <c r="T58" s="80">
        <v>628663560.27999997</v>
      </c>
      <c r="U58" s="80">
        <v>1.0239</v>
      </c>
      <c r="V58" s="26">
        <f t="shared" si="46"/>
        <v>3.2819987157106079E-3</v>
      </c>
      <c r="W58" s="26">
        <f t="shared" si="47"/>
        <v>3.2333921222810905E-3</v>
      </c>
      <c r="X58" s="80">
        <v>631705231.46000004</v>
      </c>
      <c r="Y58" s="80">
        <v>1.0253000000000001</v>
      </c>
      <c r="Z58" s="26">
        <f t="shared" si="48"/>
        <v>4.8383131649070597E-3</v>
      </c>
      <c r="AA58" s="26">
        <f t="shared" si="49"/>
        <v>1.3673210274441525E-3</v>
      </c>
      <c r="AB58" s="80">
        <v>633822954.55999994</v>
      </c>
      <c r="AC58" s="80">
        <v>1.0286999999999999</v>
      </c>
      <c r="AD58" s="26">
        <f t="shared" si="50"/>
        <v>3.3523912649977795E-3</v>
      </c>
      <c r="AE58" s="26">
        <f t="shared" si="51"/>
        <v>3.3161026041157197E-3</v>
      </c>
      <c r="AF58" s="80">
        <v>635119671.44000006</v>
      </c>
      <c r="AG58" s="80">
        <v>1.0306999999999999</v>
      </c>
      <c r="AH58" s="26">
        <f t="shared" si="52"/>
        <v>2.0458660745417395E-3</v>
      </c>
      <c r="AI58" s="26">
        <f t="shared" si="53"/>
        <v>1.944201419267038E-3</v>
      </c>
      <c r="AJ58" s="27">
        <f t="shared" si="16"/>
        <v>2.9619704151241377E-3</v>
      </c>
      <c r="AK58" s="27">
        <f t="shared" si="17"/>
        <v>2.044273522534874E-3</v>
      </c>
      <c r="AL58" s="28">
        <f t="shared" si="18"/>
        <v>2.2020040828189334E-2</v>
      </c>
      <c r="AM58" s="28">
        <f t="shared" si="19"/>
        <v>1.4568363027856997E-2</v>
      </c>
      <c r="AN58" s="29">
        <f t="shared" si="20"/>
        <v>1.3646697053908714E-3</v>
      </c>
      <c r="AO58" s="87">
        <f t="shared" si="21"/>
        <v>7.9764439562916953E-4</v>
      </c>
      <c r="AP58" s="33"/>
      <c r="AQ58" s="34"/>
      <c r="AR58" s="34"/>
      <c r="AS58" s="32"/>
      <c r="AT58" s="32"/>
    </row>
    <row r="59" spans="1:48">
      <c r="A59" s="236" t="s">
        <v>23</v>
      </c>
      <c r="B59" s="80">
        <v>2885414425.73</v>
      </c>
      <c r="C59" s="80">
        <v>3497.96</v>
      </c>
      <c r="D59" s="80">
        <v>2888445188.8600001</v>
      </c>
      <c r="E59" s="80">
        <v>3501.92</v>
      </c>
      <c r="F59" s="26">
        <f t="shared" si="38"/>
        <v>1.0503735972808626E-3</v>
      </c>
      <c r="G59" s="26">
        <f t="shared" si="39"/>
        <v>1.1320884172489212E-3</v>
      </c>
      <c r="H59" s="80">
        <v>2893793254.4299998</v>
      </c>
      <c r="I59" s="80">
        <v>3505.72</v>
      </c>
      <c r="J59" s="26">
        <f t="shared" si="40"/>
        <v>1.8515378414054129E-3</v>
      </c>
      <c r="K59" s="26">
        <f t="shared" si="41"/>
        <v>1.0851190204230043E-3</v>
      </c>
      <c r="L59" s="80">
        <v>2892392295.21</v>
      </c>
      <c r="M59" s="80">
        <v>3509.61</v>
      </c>
      <c r="N59" s="26">
        <f t="shared" si="42"/>
        <v>-4.841255393263199E-4</v>
      </c>
      <c r="O59" s="26">
        <f t="shared" si="43"/>
        <v>1.1096151432516937E-3</v>
      </c>
      <c r="P59" s="80">
        <v>2895015829.0900002</v>
      </c>
      <c r="Q59" s="80">
        <v>3513.52</v>
      </c>
      <c r="R59" s="26">
        <f t="shared" si="44"/>
        <v>9.0704635202661359E-4</v>
      </c>
      <c r="S59" s="26">
        <f t="shared" si="45"/>
        <v>1.1140839010601903E-3</v>
      </c>
      <c r="T59" s="80">
        <v>2898478018.1199999</v>
      </c>
      <c r="U59" s="80">
        <v>3517.43</v>
      </c>
      <c r="V59" s="26">
        <f t="shared" si="46"/>
        <v>1.1959136786785772E-3</v>
      </c>
      <c r="W59" s="26">
        <f t="shared" si="47"/>
        <v>1.1128440993646983E-3</v>
      </c>
      <c r="X59" s="80">
        <v>2902576874.3499999</v>
      </c>
      <c r="Y59" s="80">
        <v>3521.45</v>
      </c>
      <c r="Z59" s="26">
        <f t="shared" si="48"/>
        <v>1.4141408713041074E-3</v>
      </c>
      <c r="AA59" s="26">
        <f t="shared" si="49"/>
        <v>1.1428798867354807E-3</v>
      </c>
      <c r="AB59" s="80">
        <v>2905212806.6300001</v>
      </c>
      <c r="AC59" s="80">
        <v>3525.45</v>
      </c>
      <c r="AD59" s="26">
        <f t="shared" si="50"/>
        <v>9.0813521712168187E-4</v>
      </c>
      <c r="AE59" s="26">
        <f t="shared" si="51"/>
        <v>1.135895724772466E-3</v>
      </c>
      <c r="AF59" s="80">
        <v>2881475155.3699999</v>
      </c>
      <c r="AG59" s="80">
        <v>3528.85</v>
      </c>
      <c r="AH59" s="26">
        <f t="shared" si="52"/>
        <v>-8.1707099754718213E-3</v>
      </c>
      <c r="AI59" s="26">
        <f t="shared" si="53"/>
        <v>9.6441589017007506E-4</v>
      </c>
      <c r="AJ59" s="27">
        <f t="shared" si="16"/>
        <v>-1.6596099462261077E-4</v>
      </c>
      <c r="AK59" s="27">
        <f t="shared" si="17"/>
        <v>1.0996177603783161E-3</v>
      </c>
      <c r="AL59" s="28">
        <f t="shared" si="18"/>
        <v>-2.4130745208120609E-3</v>
      </c>
      <c r="AM59" s="28">
        <f t="shared" si="19"/>
        <v>7.6900671631561649E-3</v>
      </c>
      <c r="AN59" s="29">
        <f t="shared" si="20"/>
        <v>3.3033199379515882E-3</v>
      </c>
      <c r="AO59" s="87">
        <f t="shared" si="21"/>
        <v>5.7589629444346824E-5</v>
      </c>
      <c r="AP59" s="33"/>
      <c r="AQ59" s="48">
        <v>1198249163.9190199</v>
      </c>
      <c r="AR59" s="48">
        <v>1987.7461478934799</v>
      </c>
      <c r="AS59" s="32" t="e">
        <f>(#REF!/AQ59)-1</f>
        <v>#REF!</v>
      </c>
      <c r="AT59" s="32" t="e">
        <f>(#REF!/AR59)-1</f>
        <v>#REF!</v>
      </c>
    </row>
    <row r="60" spans="1:48">
      <c r="A60" s="235" t="s">
        <v>171</v>
      </c>
      <c r="B60" s="80">
        <v>119317254565.50999</v>
      </c>
      <c r="C60" s="80">
        <v>1.9756</v>
      </c>
      <c r="D60" s="80">
        <v>120399610533.64999</v>
      </c>
      <c r="E60" s="80">
        <v>1.9782</v>
      </c>
      <c r="F60" s="26">
        <f t="shared" si="38"/>
        <v>9.0712443232235304E-3</v>
      </c>
      <c r="G60" s="26">
        <f t="shared" si="39"/>
        <v>1.3160558817574082E-3</v>
      </c>
      <c r="H60" s="80">
        <v>122703891374.42999</v>
      </c>
      <c r="I60" s="80">
        <v>1.9814000000000001</v>
      </c>
      <c r="J60" s="26">
        <f t="shared" si="40"/>
        <v>1.9138607098201407E-2</v>
      </c>
      <c r="K60" s="26">
        <f t="shared" si="41"/>
        <v>1.617632190880645E-3</v>
      </c>
      <c r="L60" s="80">
        <v>131531638029.87</v>
      </c>
      <c r="M60" s="80">
        <v>1.9850000000000001</v>
      </c>
      <c r="N60" s="26">
        <f t="shared" si="42"/>
        <v>7.1943493857926644E-2</v>
      </c>
      <c r="O60" s="26">
        <f t="shared" si="43"/>
        <v>1.8168971434339596E-3</v>
      </c>
      <c r="P60" s="80">
        <v>140943732041.57999</v>
      </c>
      <c r="Q60" s="80">
        <v>1.9877</v>
      </c>
      <c r="R60" s="26">
        <f t="shared" si="44"/>
        <v>7.1557643109200583E-2</v>
      </c>
      <c r="S60" s="26">
        <f t="shared" si="45"/>
        <v>1.3602015113349745E-3</v>
      </c>
      <c r="T60" s="80">
        <v>134447829111.45</v>
      </c>
      <c r="U60" s="80">
        <v>1.99</v>
      </c>
      <c r="V60" s="26">
        <f t="shared" si="46"/>
        <v>-4.6088625836966095E-2</v>
      </c>
      <c r="W60" s="26">
        <f t="shared" si="47"/>
        <v>1.1571162650299183E-3</v>
      </c>
      <c r="X60" s="80">
        <v>127423515172.03999</v>
      </c>
      <c r="Y60" s="80">
        <v>1.9923</v>
      </c>
      <c r="Z60" s="26">
        <f t="shared" si="48"/>
        <v>-5.224564789058235E-2</v>
      </c>
      <c r="AA60" s="26">
        <f t="shared" si="49"/>
        <v>1.1557788944723461E-3</v>
      </c>
      <c r="AB60" s="80">
        <v>126701950084.69</v>
      </c>
      <c r="AC60" s="80">
        <v>1.9945999999999999</v>
      </c>
      <c r="AD60" s="26">
        <f t="shared" si="50"/>
        <v>-5.6627309831766507E-3</v>
      </c>
      <c r="AE60" s="26">
        <f t="shared" si="51"/>
        <v>1.1544446117552421E-3</v>
      </c>
      <c r="AF60" s="80">
        <v>127214537873.72</v>
      </c>
      <c r="AG60" s="80">
        <v>1.9964999999999999</v>
      </c>
      <c r="AH60" s="26">
        <f t="shared" si="52"/>
        <v>4.0456187824052855E-3</v>
      </c>
      <c r="AI60" s="26">
        <f t="shared" si="53"/>
        <v>9.5257194424948008E-4</v>
      </c>
      <c r="AJ60" s="27">
        <f t="shared" si="16"/>
        <v>8.9699503075290395E-3</v>
      </c>
      <c r="AK60" s="27">
        <f t="shared" si="17"/>
        <v>1.3163373053642468E-3</v>
      </c>
      <c r="AL60" s="28">
        <f t="shared" si="18"/>
        <v>5.6602569641745905E-2</v>
      </c>
      <c r="AM60" s="28">
        <f t="shared" si="19"/>
        <v>9.2508340915984141E-3</v>
      </c>
      <c r="AN60" s="29">
        <f t="shared" si="20"/>
        <v>4.6296342020680545E-2</v>
      </c>
      <c r="AO60" s="87">
        <f t="shared" si="21"/>
        <v>2.8105102040011464E-4</v>
      </c>
      <c r="AP60" s="33"/>
      <c r="AQ60" s="31">
        <v>609639394.97000003</v>
      </c>
      <c r="AR60" s="35">
        <v>1.1629</v>
      </c>
      <c r="AS60" s="32" t="e">
        <f>(#REF!/AQ60)-1</f>
        <v>#REF!</v>
      </c>
      <c r="AT60" s="32" t="e">
        <f>(#REF!/AR60)-1</f>
        <v>#REF!</v>
      </c>
    </row>
    <row r="61" spans="1:48">
      <c r="A61" s="235" t="s">
        <v>55</v>
      </c>
      <c r="B61" s="80">
        <v>10337364462.940001</v>
      </c>
      <c r="C61" s="81">
        <v>1</v>
      </c>
      <c r="D61" s="80">
        <v>10324598868.030001</v>
      </c>
      <c r="E61" s="81">
        <v>1</v>
      </c>
      <c r="F61" s="26">
        <f t="shared" si="38"/>
        <v>-1.2348984072067094E-3</v>
      </c>
      <c r="G61" s="26">
        <f t="shared" si="39"/>
        <v>0</v>
      </c>
      <c r="H61" s="80">
        <v>10272135441.690001</v>
      </c>
      <c r="I61" s="81">
        <v>1</v>
      </c>
      <c r="J61" s="26">
        <f t="shared" si="40"/>
        <v>-5.0814009348539961E-3</v>
      </c>
      <c r="K61" s="26">
        <f t="shared" si="41"/>
        <v>0</v>
      </c>
      <c r="L61" s="80">
        <v>10228371732.23</v>
      </c>
      <c r="M61" s="81">
        <v>1</v>
      </c>
      <c r="N61" s="26">
        <f t="shared" si="42"/>
        <v>-4.2604295580433724E-3</v>
      </c>
      <c r="O61" s="26">
        <f t="shared" si="43"/>
        <v>0</v>
      </c>
      <c r="P61" s="80">
        <v>10163783189.27</v>
      </c>
      <c r="Q61" s="81">
        <v>1</v>
      </c>
      <c r="R61" s="26">
        <f t="shared" si="44"/>
        <v>-6.3146456396845707E-3</v>
      </c>
      <c r="S61" s="26">
        <f t="shared" si="45"/>
        <v>0</v>
      </c>
      <c r="T61" s="80">
        <v>10120541485.51</v>
      </c>
      <c r="U61" s="81">
        <v>1</v>
      </c>
      <c r="V61" s="26">
        <f t="shared" si="46"/>
        <v>-4.2544889983142193E-3</v>
      </c>
      <c r="W61" s="26">
        <f t="shared" si="47"/>
        <v>0</v>
      </c>
      <c r="X61" s="80">
        <v>10082168341.52</v>
      </c>
      <c r="Y61" s="81">
        <v>1</v>
      </c>
      <c r="Z61" s="26">
        <f t="shared" si="48"/>
        <v>-3.7916097715660962E-3</v>
      </c>
      <c r="AA61" s="26">
        <f t="shared" si="49"/>
        <v>0</v>
      </c>
      <c r="AB61" s="80">
        <v>10119532320.4</v>
      </c>
      <c r="AC61" s="81">
        <v>1</v>
      </c>
      <c r="AD61" s="26">
        <f t="shared" si="50"/>
        <v>3.7059467382753617E-3</v>
      </c>
      <c r="AE61" s="26">
        <f t="shared" si="51"/>
        <v>0</v>
      </c>
      <c r="AF61" s="80">
        <v>10121661947.790001</v>
      </c>
      <c r="AG61" s="81">
        <v>1</v>
      </c>
      <c r="AH61" s="26">
        <f t="shared" si="52"/>
        <v>2.1044721461170433E-4</v>
      </c>
      <c r="AI61" s="26">
        <f t="shared" si="53"/>
        <v>0</v>
      </c>
      <c r="AJ61" s="27">
        <f t="shared" si="16"/>
        <v>-2.6276349195977372E-3</v>
      </c>
      <c r="AK61" s="27">
        <f t="shared" si="17"/>
        <v>0</v>
      </c>
      <c r="AL61" s="28">
        <f t="shared" si="18"/>
        <v>-1.9655671163011628E-2</v>
      </c>
      <c r="AM61" s="28">
        <f t="shared" si="19"/>
        <v>0</v>
      </c>
      <c r="AN61" s="29">
        <f t="shared" si="20"/>
        <v>3.3034874969787033E-3</v>
      </c>
      <c r="AO61" s="87">
        <f t="shared" si="21"/>
        <v>0</v>
      </c>
      <c r="AP61" s="33"/>
      <c r="AQ61" s="31">
        <v>4056683843.0900002</v>
      </c>
      <c r="AR61" s="38">
        <v>1</v>
      </c>
      <c r="AS61" s="32" t="e">
        <f>(#REF!/AQ61)-1</f>
        <v>#REF!</v>
      </c>
      <c r="AT61" s="32" t="e">
        <f>(#REF!/AR61)-1</f>
        <v>#REF!</v>
      </c>
    </row>
    <row r="62" spans="1:48" ht="15" customHeight="1">
      <c r="A62" s="235" t="s">
        <v>24</v>
      </c>
      <c r="B62" s="80">
        <v>4092099515.25</v>
      </c>
      <c r="C62" s="81">
        <v>22.261800000000001</v>
      </c>
      <c r="D62" s="80">
        <v>4079692647.9400001</v>
      </c>
      <c r="E62" s="81">
        <v>22.284300000000002</v>
      </c>
      <c r="F62" s="26">
        <f t="shared" si="38"/>
        <v>-3.0319075241849211E-3</v>
      </c>
      <c r="G62" s="26">
        <f t="shared" si="39"/>
        <v>1.0106999434008415E-3</v>
      </c>
      <c r="H62" s="80">
        <v>4059121614.9099998</v>
      </c>
      <c r="I62" s="81">
        <v>22.3081</v>
      </c>
      <c r="J62" s="26">
        <f t="shared" si="40"/>
        <v>-5.042299703725806E-3</v>
      </c>
      <c r="K62" s="26">
        <f t="shared" si="41"/>
        <v>1.0680164959185534E-3</v>
      </c>
      <c r="L62" s="80">
        <v>4036240275.3299999</v>
      </c>
      <c r="M62" s="81">
        <v>22.330300000000001</v>
      </c>
      <c r="N62" s="26">
        <f t="shared" si="42"/>
        <v>-5.6370175005232646E-3</v>
      </c>
      <c r="O62" s="26">
        <f t="shared" si="43"/>
        <v>9.9515422649179238E-4</v>
      </c>
      <c r="P62" s="80">
        <v>4038913487.6199999</v>
      </c>
      <c r="Q62" s="81">
        <v>22.3523</v>
      </c>
      <c r="R62" s="26">
        <f t="shared" si="44"/>
        <v>6.623025656671052E-4</v>
      </c>
      <c r="S62" s="26">
        <f t="shared" si="45"/>
        <v>9.8520843875803121E-4</v>
      </c>
      <c r="T62" s="80">
        <v>4038984889.21</v>
      </c>
      <c r="U62" s="81">
        <v>22.374300000000002</v>
      </c>
      <c r="V62" s="26">
        <f t="shared" si="46"/>
        <v>1.7678415301296095E-5</v>
      </c>
      <c r="W62" s="26">
        <f t="shared" si="47"/>
        <v>9.8423875842763462E-4</v>
      </c>
      <c r="X62" s="80">
        <v>4057348337.6900001</v>
      </c>
      <c r="Y62" s="81">
        <v>22.3965</v>
      </c>
      <c r="Z62" s="26">
        <f t="shared" si="48"/>
        <v>4.5465504288112833E-3</v>
      </c>
      <c r="AA62" s="26">
        <f t="shared" si="49"/>
        <v>9.9220981215045819E-4</v>
      </c>
      <c r="AB62" s="80">
        <v>4065115178.2399998</v>
      </c>
      <c r="AC62" s="81">
        <v>22.4178</v>
      </c>
      <c r="AD62" s="26">
        <f t="shared" si="50"/>
        <v>1.9142651563463409E-3</v>
      </c>
      <c r="AE62" s="26">
        <f t="shared" si="51"/>
        <v>9.5104145737057567E-4</v>
      </c>
      <c r="AF62" s="80">
        <v>4078107712.6700001</v>
      </c>
      <c r="AG62" s="81">
        <v>22.438199999999998</v>
      </c>
      <c r="AH62" s="26">
        <f t="shared" si="52"/>
        <v>3.1961048728822122E-3</v>
      </c>
      <c r="AI62" s="26">
        <f t="shared" si="53"/>
        <v>9.0999116773272319E-4</v>
      </c>
      <c r="AJ62" s="27">
        <f t="shared" si="16"/>
        <v>-4.2179041117821936E-4</v>
      </c>
      <c r="AK62" s="27">
        <f t="shared" si="17"/>
        <v>9.8707003753132619E-4</v>
      </c>
      <c r="AL62" s="28">
        <f t="shared" si="18"/>
        <v>-3.8849379273712644E-4</v>
      </c>
      <c r="AM62" s="28">
        <f t="shared" si="19"/>
        <v>6.9062075093225539E-3</v>
      </c>
      <c r="AN62" s="29">
        <f t="shared" si="20"/>
        <v>3.7788799189850063E-3</v>
      </c>
      <c r="AO62" s="87">
        <f t="shared" si="21"/>
        <v>4.5439387288856106E-5</v>
      </c>
      <c r="AP62" s="33"/>
      <c r="AQ62" s="31">
        <v>739078842.02999997</v>
      </c>
      <c r="AR62" s="35">
        <v>16.871500000000001</v>
      </c>
      <c r="AS62" s="32" t="e">
        <f>(#REF!/AQ62)-1</f>
        <v>#REF!</v>
      </c>
      <c r="AT62" s="32" t="e">
        <f>(#REF!/AR62)-1</f>
        <v>#REF!</v>
      </c>
    </row>
    <row r="63" spans="1:48">
      <c r="A63" s="235" t="s">
        <v>116</v>
      </c>
      <c r="B63" s="80">
        <v>475553444.5</v>
      </c>
      <c r="C63" s="81">
        <v>2.08</v>
      </c>
      <c r="D63" s="80">
        <v>476184786.13</v>
      </c>
      <c r="E63" s="81">
        <v>2.0827</v>
      </c>
      <c r="F63" s="26">
        <f t="shared" si="38"/>
        <v>1.3275934330867732E-3</v>
      </c>
      <c r="G63" s="26">
        <f t="shared" si="39"/>
        <v>1.2980769230768868E-3</v>
      </c>
      <c r="H63" s="80">
        <v>460648534.11000001</v>
      </c>
      <c r="I63" s="81">
        <v>2.0855999999999999</v>
      </c>
      <c r="J63" s="26">
        <f t="shared" si="40"/>
        <v>-3.2626519100420262E-2</v>
      </c>
      <c r="K63" s="26">
        <f t="shared" si="41"/>
        <v>1.3924232966821446E-3</v>
      </c>
      <c r="L63" s="80">
        <v>465166980.45999998</v>
      </c>
      <c r="M63" s="81">
        <v>2.1061000000000001</v>
      </c>
      <c r="N63" s="26">
        <f t="shared" si="42"/>
        <v>9.808880340257389E-3</v>
      </c>
      <c r="O63" s="26">
        <f t="shared" si="43"/>
        <v>9.8293057153817538E-3</v>
      </c>
      <c r="P63" s="80">
        <v>466325364.38</v>
      </c>
      <c r="Q63" s="81">
        <v>2.1113</v>
      </c>
      <c r="R63" s="26">
        <f t="shared" si="44"/>
        <v>2.4902539704226212E-3</v>
      </c>
      <c r="S63" s="26">
        <f t="shared" si="45"/>
        <v>2.4690185651203033E-3</v>
      </c>
      <c r="T63" s="80">
        <v>465333208</v>
      </c>
      <c r="U63" s="81">
        <v>2.1080999999999999</v>
      </c>
      <c r="V63" s="26">
        <f t="shared" si="46"/>
        <v>-2.1276054355720293E-3</v>
      </c>
      <c r="W63" s="26">
        <f t="shared" si="47"/>
        <v>-1.5156538625491838E-3</v>
      </c>
      <c r="X63" s="80">
        <v>464918338.04000002</v>
      </c>
      <c r="Y63" s="81">
        <v>2.1063000000000001</v>
      </c>
      <c r="Z63" s="26">
        <f t="shared" si="48"/>
        <v>-8.9155459543299677E-4</v>
      </c>
      <c r="AA63" s="26">
        <f t="shared" si="49"/>
        <v>-8.5384943788235944E-4</v>
      </c>
      <c r="AB63" s="80">
        <v>463046516.06999999</v>
      </c>
      <c r="AC63" s="81">
        <v>2.1103000000000001</v>
      </c>
      <c r="AD63" s="26">
        <f t="shared" si="50"/>
        <v>-4.0261306488602808E-3</v>
      </c>
      <c r="AE63" s="26">
        <f t="shared" si="51"/>
        <v>1.8990647106300164E-3</v>
      </c>
      <c r="AF63" s="80">
        <v>463032962.79000002</v>
      </c>
      <c r="AG63" s="81">
        <v>2.1101999999999999</v>
      </c>
      <c r="AH63" s="26">
        <f t="shared" si="52"/>
        <v>-2.9269802340813862E-5</v>
      </c>
      <c r="AI63" s="26">
        <f t="shared" si="53"/>
        <v>-4.7386627493821271E-5</v>
      </c>
      <c r="AJ63" s="27">
        <f t="shared" si="16"/>
        <v>-3.259293979857449E-3</v>
      </c>
      <c r="AK63" s="27">
        <f t="shared" si="17"/>
        <v>1.8088749103707179E-3</v>
      </c>
      <c r="AL63" s="28">
        <f t="shared" si="18"/>
        <v>-2.7619159038838933E-2</v>
      </c>
      <c r="AM63" s="28">
        <f t="shared" si="19"/>
        <v>1.3204014020262091E-2</v>
      </c>
      <c r="AN63" s="29">
        <f t="shared" si="20"/>
        <v>1.2565348795866075E-2</v>
      </c>
      <c r="AO63" s="87">
        <f t="shared" si="21"/>
        <v>3.5212392316792897E-3</v>
      </c>
      <c r="AP63" s="33"/>
      <c r="AQ63" s="39">
        <v>0</v>
      </c>
      <c r="AR63" s="40">
        <v>0</v>
      </c>
      <c r="AS63" s="32" t="e">
        <f>(#REF!/AQ63)-1</f>
        <v>#REF!</v>
      </c>
      <c r="AT63" s="32" t="e">
        <f>(#REF!/AR63)-1</f>
        <v>#REF!</v>
      </c>
    </row>
    <row r="64" spans="1:48">
      <c r="A64" s="235" t="s">
        <v>71</v>
      </c>
      <c r="B64" s="80">
        <v>23768043093.950001</v>
      </c>
      <c r="C64" s="81">
        <v>315.49</v>
      </c>
      <c r="D64" s="80">
        <v>23826000125.43</v>
      </c>
      <c r="E64" s="81">
        <v>315.85000000000002</v>
      </c>
      <c r="F64" s="26">
        <f t="shared" si="38"/>
        <v>2.4384435542677101E-3</v>
      </c>
      <c r="G64" s="26">
        <f t="shared" si="39"/>
        <v>1.141082126216405E-3</v>
      </c>
      <c r="H64" s="80">
        <v>23694385800.119999</v>
      </c>
      <c r="I64" s="81">
        <v>316.20999999999998</v>
      </c>
      <c r="J64" s="26">
        <f t="shared" si="40"/>
        <v>-5.5239790404234311E-3</v>
      </c>
      <c r="K64" s="26">
        <f t="shared" si="41"/>
        <v>1.1397815418710045E-3</v>
      </c>
      <c r="L64" s="80">
        <v>23485853447.48</v>
      </c>
      <c r="M64" s="81">
        <v>316.63</v>
      </c>
      <c r="N64" s="26">
        <f t="shared" si="42"/>
        <v>-8.8009182596724359E-3</v>
      </c>
      <c r="O64" s="26">
        <f t="shared" si="43"/>
        <v>1.3282312387338034E-3</v>
      </c>
      <c r="P64" s="80">
        <v>23096671538.779999</v>
      </c>
      <c r="Q64" s="81">
        <v>316.97000000000003</v>
      </c>
      <c r="R64" s="26">
        <f t="shared" si="44"/>
        <v>-1.6570907655977025E-2</v>
      </c>
      <c r="S64" s="26">
        <f t="shared" si="45"/>
        <v>1.0738085462528245E-3</v>
      </c>
      <c r="T64" s="80">
        <v>23108115471.07</v>
      </c>
      <c r="U64" s="81">
        <v>317.32</v>
      </c>
      <c r="V64" s="26">
        <f t="shared" si="46"/>
        <v>4.9547971753359412E-4</v>
      </c>
      <c r="W64" s="26">
        <f t="shared" si="47"/>
        <v>1.104205445310174E-3</v>
      </c>
      <c r="X64" s="80">
        <v>23183188202.380001</v>
      </c>
      <c r="Y64" s="81">
        <v>317.67</v>
      </c>
      <c r="Z64" s="26">
        <f t="shared" si="48"/>
        <v>3.2487604367386867E-3</v>
      </c>
      <c r="AA64" s="26">
        <f t="shared" si="49"/>
        <v>1.1029875204841256E-3</v>
      </c>
      <c r="AB64" s="80">
        <v>23111674135.990002</v>
      </c>
      <c r="AC64" s="81">
        <v>318.01</v>
      </c>
      <c r="AD64" s="26">
        <f t="shared" si="50"/>
        <v>-3.0847382062255662E-3</v>
      </c>
      <c r="AE64" s="26">
        <f t="shared" si="51"/>
        <v>1.0702930714262442E-3</v>
      </c>
      <c r="AF64" s="80">
        <v>22906994408.209999</v>
      </c>
      <c r="AG64" s="81">
        <v>318.29000000000002</v>
      </c>
      <c r="AH64" s="26">
        <f t="shared" si="52"/>
        <v>-8.856118625403725E-3</v>
      </c>
      <c r="AI64" s="26">
        <f t="shared" si="53"/>
        <v>8.8047545674673617E-4</v>
      </c>
      <c r="AJ64" s="27">
        <f t="shared" si="16"/>
        <v>-4.5817472598952743E-3</v>
      </c>
      <c r="AK64" s="27">
        <f t="shared" si="17"/>
        <v>1.1051081183801647E-3</v>
      </c>
      <c r="AL64" s="28">
        <f t="shared" si="18"/>
        <v>-3.8571548408544105E-2</v>
      </c>
      <c r="AM64" s="28">
        <f t="shared" si="19"/>
        <v>7.725186006015506E-3</v>
      </c>
      <c r="AN64" s="29">
        <f t="shared" si="20"/>
        <v>6.7540318325771068E-3</v>
      </c>
      <c r="AO64" s="87">
        <f t="shared" si="21"/>
        <v>1.2243785450417925E-4</v>
      </c>
      <c r="AP64" s="33"/>
      <c r="AQ64" s="31">
        <v>3320655667.8400002</v>
      </c>
      <c r="AR64" s="35">
        <v>177.09</v>
      </c>
      <c r="AS64" s="32" t="e">
        <f>(#REF!/AQ64)-1</f>
        <v>#REF!</v>
      </c>
      <c r="AT64" s="32" t="e">
        <f>(#REF!/AR64)-1</f>
        <v>#REF!</v>
      </c>
    </row>
    <row r="65" spans="1:46">
      <c r="A65" s="235" t="s">
        <v>40</v>
      </c>
      <c r="B65" s="80">
        <v>6381396252.4499998</v>
      </c>
      <c r="C65" s="81">
        <v>1.01</v>
      </c>
      <c r="D65" s="80">
        <v>6326107711.3599997</v>
      </c>
      <c r="E65" s="81">
        <v>1.02</v>
      </c>
      <c r="F65" s="26">
        <f t="shared" si="38"/>
        <v>-8.6640194250236866E-3</v>
      </c>
      <c r="G65" s="26">
        <f t="shared" si="39"/>
        <v>9.9009900990099098E-3</v>
      </c>
      <c r="H65" s="80">
        <v>6497182235.6300001</v>
      </c>
      <c r="I65" s="81">
        <v>1.02</v>
      </c>
      <c r="J65" s="26">
        <f t="shared" si="40"/>
        <v>2.7042619581515551E-2</v>
      </c>
      <c r="K65" s="26">
        <f t="shared" si="41"/>
        <v>0</v>
      </c>
      <c r="L65" s="80">
        <v>6401532519.3199997</v>
      </c>
      <c r="M65" s="81">
        <v>1.02</v>
      </c>
      <c r="N65" s="26">
        <f t="shared" si="42"/>
        <v>-1.472172287017985E-2</v>
      </c>
      <c r="O65" s="26">
        <f t="shared" si="43"/>
        <v>0</v>
      </c>
      <c r="P65" s="80">
        <v>6538420247.4899998</v>
      </c>
      <c r="Q65" s="81">
        <v>1.02</v>
      </c>
      <c r="R65" s="26">
        <f t="shared" si="44"/>
        <v>2.1383587095257141E-2</v>
      </c>
      <c r="S65" s="26">
        <f t="shared" si="45"/>
        <v>0</v>
      </c>
      <c r="T65" s="80">
        <v>6413311320.3199997</v>
      </c>
      <c r="U65" s="81">
        <v>1.02</v>
      </c>
      <c r="V65" s="26">
        <f t="shared" si="46"/>
        <v>-1.9134427343979226E-2</v>
      </c>
      <c r="W65" s="26">
        <f t="shared" si="47"/>
        <v>0</v>
      </c>
      <c r="X65" s="80">
        <v>6419612314.8000002</v>
      </c>
      <c r="Y65" s="81">
        <v>1.02</v>
      </c>
      <c r="Z65" s="26">
        <f t="shared" si="48"/>
        <v>9.8248691904856736E-4</v>
      </c>
      <c r="AA65" s="26">
        <f t="shared" si="49"/>
        <v>0</v>
      </c>
      <c r="AB65" s="80">
        <v>6641956745.1700001</v>
      </c>
      <c r="AC65" s="81">
        <v>1.03</v>
      </c>
      <c r="AD65" s="26">
        <f t="shared" si="50"/>
        <v>3.4635180360876185E-2</v>
      </c>
      <c r="AE65" s="26">
        <f t="shared" si="51"/>
        <v>9.8039215686274595E-3</v>
      </c>
      <c r="AF65" s="80">
        <v>6633252579.04</v>
      </c>
      <c r="AG65" s="81">
        <v>1.03</v>
      </c>
      <c r="AH65" s="26">
        <f t="shared" si="52"/>
        <v>-1.3104822063663307E-3</v>
      </c>
      <c r="AI65" s="26">
        <f t="shared" si="53"/>
        <v>0</v>
      </c>
      <c r="AJ65" s="27">
        <f t="shared" si="16"/>
        <v>5.0266527638935443E-3</v>
      </c>
      <c r="AK65" s="27">
        <f t="shared" si="17"/>
        <v>2.4631139584546709E-3</v>
      </c>
      <c r="AL65" s="28">
        <f t="shared" si="18"/>
        <v>4.8551950376761709E-2</v>
      </c>
      <c r="AM65" s="28">
        <f t="shared" si="19"/>
        <v>9.8039215686274595E-3</v>
      </c>
      <c r="AN65" s="29">
        <f t="shared" si="20"/>
        <v>2.0165820433369286E-2</v>
      </c>
      <c r="AO65" s="87">
        <f t="shared" si="21"/>
        <v>4.5608746041868684E-3</v>
      </c>
      <c r="AP65" s="33"/>
      <c r="AQ65" s="49">
        <v>1300500308</v>
      </c>
      <c r="AR65" s="35">
        <v>1.19</v>
      </c>
      <c r="AS65" s="32" t="e">
        <f>(#REF!/AQ65)-1</f>
        <v>#REF!</v>
      </c>
      <c r="AT65" s="32" t="e">
        <f>(#REF!/AR65)-1</f>
        <v>#REF!</v>
      </c>
    </row>
    <row r="66" spans="1:46">
      <c r="A66" s="235" t="s">
        <v>123</v>
      </c>
      <c r="B66" s="80">
        <v>6029233120.1300001</v>
      </c>
      <c r="C66" s="81">
        <v>3.98</v>
      </c>
      <c r="D66" s="80">
        <v>6062532962.71</v>
      </c>
      <c r="E66" s="81">
        <v>3.99</v>
      </c>
      <c r="F66" s="26">
        <f t="shared" si="38"/>
        <v>5.5230643626667277E-3</v>
      </c>
      <c r="G66" s="26">
        <f t="shared" si="39"/>
        <v>2.5125628140704099E-3</v>
      </c>
      <c r="H66" s="80">
        <v>5694366317.9099998</v>
      </c>
      <c r="I66" s="81">
        <v>3.98</v>
      </c>
      <c r="J66" s="26">
        <f t="shared" si="40"/>
        <v>-6.0728188541745561E-2</v>
      </c>
      <c r="K66" s="26">
        <f t="shared" si="41"/>
        <v>-2.5062656641604585E-3</v>
      </c>
      <c r="L66" s="80">
        <v>5680086943.1400003</v>
      </c>
      <c r="M66" s="81">
        <v>3.98</v>
      </c>
      <c r="N66" s="26">
        <f t="shared" si="42"/>
        <v>-2.5076319247477664E-3</v>
      </c>
      <c r="O66" s="26">
        <f t="shared" si="43"/>
        <v>0</v>
      </c>
      <c r="P66" s="80">
        <v>5457800704.3000002</v>
      </c>
      <c r="Q66" s="81">
        <v>3.98</v>
      </c>
      <c r="R66" s="26">
        <f t="shared" si="44"/>
        <v>-3.9134302179733613E-2</v>
      </c>
      <c r="S66" s="26">
        <f t="shared" si="45"/>
        <v>0</v>
      </c>
      <c r="T66" s="80">
        <v>5434343778.21</v>
      </c>
      <c r="U66" s="81">
        <v>3.98</v>
      </c>
      <c r="V66" s="26">
        <f t="shared" si="46"/>
        <v>-4.2978714982244226E-3</v>
      </c>
      <c r="W66" s="26">
        <f t="shared" si="47"/>
        <v>0</v>
      </c>
      <c r="X66" s="80">
        <v>5293063052.0200005</v>
      </c>
      <c r="Y66" s="81">
        <v>3.99</v>
      </c>
      <c r="Z66" s="26">
        <f t="shared" si="48"/>
        <v>-2.5997752802553752E-2</v>
      </c>
      <c r="AA66" s="26">
        <f t="shared" si="49"/>
        <v>2.5125628140704099E-3</v>
      </c>
      <c r="AB66" s="80">
        <v>5297936444.2700005</v>
      </c>
      <c r="AC66" s="81">
        <v>3.99</v>
      </c>
      <c r="AD66" s="26">
        <f t="shared" si="50"/>
        <v>9.2071305444588636E-4</v>
      </c>
      <c r="AE66" s="26">
        <f t="shared" si="51"/>
        <v>0</v>
      </c>
      <c r="AF66" s="80">
        <v>5048113516.8699999</v>
      </c>
      <c r="AG66" s="81">
        <v>3.97</v>
      </c>
      <c r="AH66" s="26">
        <f t="shared" si="52"/>
        <v>-4.7154761108959192E-2</v>
      </c>
      <c r="AI66" s="26">
        <f t="shared" si="53"/>
        <v>-5.0125313283208061E-3</v>
      </c>
      <c r="AJ66" s="27">
        <f t="shared" si="16"/>
        <v>-2.1672091329856463E-2</v>
      </c>
      <c r="AK66" s="27">
        <f t="shared" si="17"/>
        <v>-3.117089205425556E-4</v>
      </c>
      <c r="AL66" s="28">
        <f t="shared" si="18"/>
        <v>-0.16732600912516055</v>
      </c>
      <c r="AM66" s="28">
        <f t="shared" si="19"/>
        <v>-5.0125313283208061E-3</v>
      </c>
      <c r="AN66" s="29">
        <f t="shared" si="20"/>
        <v>2.5121239350606249E-2</v>
      </c>
      <c r="AO66" s="87">
        <f t="shared" si="21"/>
        <v>2.485830763026995E-3</v>
      </c>
      <c r="AP66" s="33"/>
      <c r="AQ66" s="34">
        <v>776682398.99000001</v>
      </c>
      <c r="AR66" s="38">
        <v>2.4700000000000002</v>
      </c>
      <c r="AS66" s="32" t="e">
        <f>(#REF!/AQ66)-1</f>
        <v>#REF!</v>
      </c>
      <c r="AT66" s="32" t="e">
        <f>(#REF!/AR66)-1</f>
        <v>#REF!</v>
      </c>
    </row>
    <row r="67" spans="1:46">
      <c r="A67" s="236" t="s">
        <v>76</v>
      </c>
      <c r="B67" s="80">
        <v>54119323956.459999</v>
      </c>
      <c r="C67" s="80">
        <v>4302.8900000000003</v>
      </c>
      <c r="D67" s="80">
        <v>56181339196.019997</v>
      </c>
      <c r="E67" s="80">
        <v>4309.82</v>
      </c>
      <c r="F67" s="26">
        <f t="shared" si="38"/>
        <v>3.8101274901713979E-2</v>
      </c>
      <c r="G67" s="26">
        <f t="shared" si="39"/>
        <v>1.6105454706021724E-3</v>
      </c>
      <c r="H67" s="80">
        <v>55167288230.879997</v>
      </c>
      <c r="I67" s="80">
        <v>4316.49</v>
      </c>
      <c r="J67" s="26">
        <f t="shared" si="40"/>
        <v>-1.8049604720206402E-2</v>
      </c>
      <c r="K67" s="26">
        <f t="shared" si="41"/>
        <v>1.5476284392387787E-3</v>
      </c>
      <c r="L67" s="80">
        <v>56198320569.339996</v>
      </c>
      <c r="M67" s="80">
        <v>4322.93</v>
      </c>
      <c r="N67" s="26">
        <f t="shared" si="42"/>
        <v>1.8689197376261041E-2</v>
      </c>
      <c r="O67" s="26">
        <f t="shared" si="43"/>
        <v>1.4919529525147771E-3</v>
      </c>
      <c r="P67" s="80">
        <v>58538282791.059998</v>
      </c>
      <c r="Q67" s="80">
        <v>4328.92</v>
      </c>
      <c r="R67" s="26">
        <f t="shared" si="44"/>
        <v>4.1637582725143028E-2</v>
      </c>
      <c r="S67" s="26">
        <f t="shared" si="45"/>
        <v>1.385634280453253E-3</v>
      </c>
      <c r="T67" s="80">
        <v>58940500539.860001</v>
      </c>
      <c r="U67" s="80">
        <v>4334.53</v>
      </c>
      <c r="V67" s="26">
        <f t="shared" si="46"/>
        <v>6.8710206316716553E-3</v>
      </c>
      <c r="W67" s="26">
        <f t="shared" si="47"/>
        <v>1.2959352448184934E-3</v>
      </c>
      <c r="X67" s="80">
        <v>58365124693.660004</v>
      </c>
      <c r="Y67" s="80">
        <v>4340.43</v>
      </c>
      <c r="Z67" s="26">
        <f t="shared" si="48"/>
        <v>-9.761977603343977E-3</v>
      </c>
      <c r="AA67" s="26">
        <f t="shared" si="49"/>
        <v>1.3611625712592937E-3</v>
      </c>
      <c r="AB67" s="80">
        <v>58696861347.849998</v>
      </c>
      <c r="AC67" s="80">
        <v>4346.38</v>
      </c>
      <c r="AD67" s="26">
        <f t="shared" si="50"/>
        <v>5.6838164217274459E-3</v>
      </c>
      <c r="AE67" s="26">
        <f t="shared" si="51"/>
        <v>1.3708319221827831E-3</v>
      </c>
      <c r="AF67" s="80">
        <v>59117203747.900002</v>
      </c>
      <c r="AG67" s="80">
        <v>4351.6899999999996</v>
      </c>
      <c r="AH67" s="26">
        <f t="shared" si="52"/>
        <v>7.1612415110062734E-3</v>
      </c>
      <c r="AI67" s="26">
        <f t="shared" si="53"/>
        <v>1.2217063395284101E-3</v>
      </c>
      <c r="AJ67" s="27">
        <f t="shared" si="16"/>
        <v>1.1291568905496631E-2</v>
      </c>
      <c r="AK67" s="27">
        <f t="shared" si="17"/>
        <v>1.4106746525747451E-3</v>
      </c>
      <c r="AL67" s="28">
        <f t="shared" si="18"/>
        <v>5.225693431117049E-2</v>
      </c>
      <c r="AM67" s="28">
        <f t="shared" si="19"/>
        <v>9.7150229011884245E-3</v>
      </c>
      <c r="AN67" s="29">
        <f t="shared" si="20"/>
        <v>2.0930394259534645E-2</v>
      </c>
      <c r="AO67" s="87">
        <f t="shared" si="21"/>
        <v>1.3030234634813355E-4</v>
      </c>
      <c r="AP67" s="33"/>
      <c r="AQ67" s="31">
        <v>8144502990.9799995</v>
      </c>
      <c r="AR67" s="31">
        <v>2263.5700000000002</v>
      </c>
      <c r="AS67" s="32" t="e">
        <f>(#REF!/AQ67)-1</f>
        <v>#REF!</v>
      </c>
      <c r="AT67" s="32" t="e">
        <f>(#REF!/AR67)-1</f>
        <v>#REF!</v>
      </c>
    </row>
    <row r="68" spans="1:46">
      <c r="A68" s="236" t="s">
        <v>77</v>
      </c>
      <c r="B68" s="80">
        <v>247569645.24000001</v>
      </c>
      <c r="C68" s="80">
        <v>3922.84</v>
      </c>
      <c r="D68" s="80">
        <v>247079373.61000001</v>
      </c>
      <c r="E68" s="80">
        <v>3915.03</v>
      </c>
      <c r="F68" s="26">
        <f t="shared" si="38"/>
        <v>-1.9803382176547292E-3</v>
      </c>
      <c r="G68" s="26">
        <f t="shared" si="39"/>
        <v>-1.9909045487452827E-3</v>
      </c>
      <c r="H68" s="80">
        <v>244371005.78</v>
      </c>
      <c r="I68" s="80">
        <v>3913.44</v>
      </c>
      <c r="J68" s="26">
        <f t="shared" si="40"/>
        <v>-1.0961529448730955E-2</v>
      </c>
      <c r="K68" s="26">
        <f t="shared" si="41"/>
        <v>-4.0612715611378341E-4</v>
      </c>
      <c r="L68" s="80">
        <v>246533286.44999999</v>
      </c>
      <c r="M68" s="80">
        <v>3948.2</v>
      </c>
      <c r="N68" s="26">
        <f t="shared" si="42"/>
        <v>8.8483519683453127E-3</v>
      </c>
      <c r="O68" s="26">
        <f t="shared" si="43"/>
        <v>8.8822110470582818E-3</v>
      </c>
      <c r="P68" s="80">
        <v>245409613.69999999</v>
      </c>
      <c r="Q68" s="80">
        <v>3961.97</v>
      </c>
      <c r="R68" s="26">
        <f t="shared" si="44"/>
        <v>-4.5578946607191511E-3</v>
      </c>
      <c r="S68" s="26">
        <f t="shared" si="45"/>
        <v>3.4876652651841299E-3</v>
      </c>
      <c r="T68" s="80">
        <v>246111820.66</v>
      </c>
      <c r="U68" s="80">
        <v>3973.29</v>
      </c>
      <c r="V68" s="26">
        <f t="shared" si="46"/>
        <v>2.8613669587468503E-3</v>
      </c>
      <c r="W68" s="26">
        <f t="shared" si="47"/>
        <v>2.8571644914020459E-3</v>
      </c>
      <c r="X68" s="80">
        <v>244981574.88999999</v>
      </c>
      <c r="Y68" s="80">
        <v>3954.94</v>
      </c>
      <c r="Z68" s="26">
        <f t="shared" si="48"/>
        <v>-4.5924074957839154E-3</v>
      </c>
      <c r="AA68" s="26">
        <f t="shared" si="49"/>
        <v>-4.6183389583946575E-3</v>
      </c>
      <c r="AB68" s="80">
        <v>245749433.53999999</v>
      </c>
      <c r="AC68" s="80">
        <v>3967.32</v>
      </c>
      <c r="AD68" s="26">
        <f t="shared" si="50"/>
        <v>3.1343526562958245E-3</v>
      </c>
      <c r="AE68" s="26">
        <f t="shared" si="51"/>
        <v>3.1302624060036586E-3</v>
      </c>
      <c r="AF68" s="80">
        <v>248005855.12</v>
      </c>
      <c r="AG68" s="80">
        <v>4003.92</v>
      </c>
      <c r="AH68" s="26">
        <f t="shared" si="52"/>
        <v>9.1817976851317588E-3</v>
      </c>
      <c r="AI68" s="26">
        <f t="shared" si="53"/>
        <v>9.225371283385235E-3</v>
      </c>
      <c r="AJ68" s="27">
        <f t="shared" si="16"/>
        <v>2.4171243070387452E-4</v>
      </c>
      <c r="AK68" s="27">
        <f t="shared" si="17"/>
        <v>2.5709129787224536E-3</v>
      </c>
      <c r="AL68" s="28">
        <f t="shared" si="18"/>
        <v>3.749732308543027E-3</v>
      </c>
      <c r="AM68" s="28">
        <f t="shared" si="19"/>
        <v>2.2704806859717517E-2</v>
      </c>
      <c r="AN68" s="29">
        <f t="shared" si="20"/>
        <v>7.0314031031919145E-3</v>
      </c>
      <c r="AO68" s="87">
        <f t="shared" si="21"/>
        <v>4.8801029795135422E-3</v>
      </c>
      <c r="AP68" s="33"/>
      <c r="AQ68" s="31"/>
      <c r="AR68" s="31"/>
      <c r="AS68" s="32"/>
      <c r="AT68" s="32"/>
    </row>
    <row r="69" spans="1:46">
      <c r="A69" s="236" t="s">
        <v>100</v>
      </c>
      <c r="B69" s="80">
        <v>54143990.289999999</v>
      </c>
      <c r="C69" s="80">
        <v>11.5952</v>
      </c>
      <c r="D69" s="80">
        <v>54261022.409999996</v>
      </c>
      <c r="E69" s="80">
        <v>11.605</v>
      </c>
      <c r="F69" s="26">
        <f t="shared" si="38"/>
        <v>2.1614978758152646E-3</v>
      </c>
      <c r="G69" s="26">
        <f t="shared" si="39"/>
        <v>8.4517731475095318E-4</v>
      </c>
      <c r="H69" s="80">
        <v>54370861.5</v>
      </c>
      <c r="I69" s="80">
        <v>11.621</v>
      </c>
      <c r="J69" s="26">
        <f t="shared" si="40"/>
        <v>2.0242723988879515E-3</v>
      </c>
      <c r="K69" s="26">
        <f t="shared" si="41"/>
        <v>1.3787160706591997E-3</v>
      </c>
      <c r="L69" s="80">
        <v>54490186.299999997</v>
      </c>
      <c r="M69" s="80">
        <v>11.65156</v>
      </c>
      <c r="N69" s="26">
        <f t="shared" si="42"/>
        <v>2.1946461157323583E-3</v>
      </c>
      <c r="O69" s="26">
        <f t="shared" si="43"/>
        <v>2.629722054900566E-3</v>
      </c>
      <c r="P69" s="80">
        <v>54607322.409999996</v>
      </c>
      <c r="Q69" s="80">
        <v>11.671531</v>
      </c>
      <c r="R69" s="26">
        <f t="shared" si="44"/>
        <v>2.1496735091911293E-3</v>
      </c>
      <c r="S69" s="26">
        <f t="shared" si="45"/>
        <v>1.7140194102763888E-3</v>
      </c>
      <c r="T69" s="80">
        <v>54641463.280000001</v>
      </c>
      <c r="U69" s="80">
        <v>11.668900000000001</v>
      </c>
      <c r="V69" s="26">
        <f t="shared" si="46"/>
        <v>6.2520681280927811E-4</v>
      </c>
      <c r="W69" s="26">
        <f t="shared" si="47"/>
        <v>-2.2542029833096976E-4</v>
      </c>
      <c r="X69" s="80">
        <v>55133138.520000003</v>
      </c>
      <c r="Y69" s="80">
        <v>11.7715</v>
      </c>
      <c r="Z69" s="26">
        <f t="shared" si="48"/>
        <v>8.9982077800607914E-3</v>
      </c>
      <c r="AA69" s="26">
        <f t="shared" si="49"/>
        <v>8.7926025589386246E-3</v>
      </c>
      <c r="AB69" s="80">
        <v>54815330.759999998</v>
      </c>
      <c r="AC69" s="80">
        <v>11.6852</v>
      </c>
      <c r="AD69" s="26">
        <f t="shared" si="50"/>
        <v>-5.7643690987176062E-3</v>
      </c>
      <c r="AE69" s="26">
        <f t="shared" si="51"/>
        <v>-7.3312661937730622E-3</v>
      </c>
      <c r="AF69" s="80">
        <v>54379582.520000003</v>
      </c>
      <c r="AG69" s="80">
        <v>11.480136999999999</v>
      </c>
      <c r="AH69" s="26">
        <f t="shared" si="52"/>
        <v>-7.9493863114289565E-3</v>
      </c>
      <c r="AI69" s="26">
        <f t="shared" si="53"/>
        <v>-1.7548950809571157E-2</v>
      </c>
      <c r="AJ69" s="27">
        <f t="shared" si="16"/>
        <v>5.5496863529377644E-4</v>
      </c>
      <c r="AK69" s="27">
        <f t="shared" si="17"/>
        <v>-1.2181749865186821E-3</v>
      </c>
      <c r="AL69" s="28">
        <f t="shared" si="18"/>
        <v>2.1849958724359918E-3</v>
      </c>
      <c r="AM69" s="28">
        <f t="shared" si="19"/>
        <v>-1.0759414045670079E-2</v>
      </c>
      <c r="AN69" s="29">
        <f t="shared" si="20"/>
        <v>5.2579561311367016E-3</v>
      </c>
      <c r="AO69" s="87">
        <f t="shared" si="21"/>
        <v>7.9252822710480664E-3</v>
      </c>
      <c r="AP69" s="33"/>
      <c r="AQ69" s="31">
        <v>421796041.39999998</v>
      </c>
      <c r="AR69" s="31">
        <v>2004.5</v>
      </c>
      <c r="AS69" s="32" t="e">
        <f>(#REF!/AQ69)-1</f>
        <v>#REF!</v>
      </c>
      <c r="AT69" s="32" t="e">
        <f>(#REF!/AR69)-1</f>
        <v>#REF!</v>
      </c>
    </row>
    <row r="70" spans="1:46">
      <c r="A70" s="235" t="s">
        <v>94</v>
      </c>
      <c r="B70" s="80">
        <v>13916607080.98</v>
      </c>
      <c r="C70" s="80">
        <v>1150.74</v>
      </c>
      <c r="D70" s="80">
        <v>14106514152.24</v>
      </c>
      <c r="E70" s="80">
        <v>1159.27</v>
      </c>
      <c r="F70" s="26">
        <f t="shared" si="38"/>
        <v>1.3646075523648906E-2</v>
      </c>
      <c r="G70" s="26">
        <f t="shared" si="39"/>
        <v>7.4126214435927948E-3</v>
      </c>
      <c r="H70" s="80">
        <v>14139698209.780001</v>
      </c>
      <c r="I70" s="80">
        <v>1160.52</v>
      </c>
      <c r="J70" s="26">
        <f t="shared" si="40"/>
        <v>2.3523924608073042E-3</v>
      </c>
      <c r="K70" s="26">
        <f t="shared" si="41"/>
        <v>1.0782647700708205E-3</v>
      </c>
      <c r="L70" s="80">
        <v>14230849080.35</v>
      </c>
      <c r="M70" s="80">
        <v>1161.79</v>
      </c>
      <c r="N70" s="26">
        <f t="shared" si="42"/>
        <v>6.4464509226196494E-3</v>
      </c>
      <c r="O70" s="26">
        <f t="shared" si="43"/>
        <v>1.0943370213352479E-3</v>
      </c>
      <c r="P70" s="80">
        <v>14298798428.18</v>
      </c>
      <c r="Q70" s="80">
        <v>1163.99</v>
      </c>
      <c r="R70" s="26">
        <f t="shared" si="44"/>
        <v>4.7747922450969271E-3</v>
      </c>
      <c r="S70" s="26">
        <f t="shared" si="45"/>
        <v>1.8936296576834415E-3</v>
      </c>
      <c r="T70" s="80">
        <v>14314934197.43</v>
      </c>
      <c r="U70" s="80">
        <v>1164.31</v>
      </c>
      <c r="V70" s="26">
        <f t="shared" si="46"/>
        <v>1.1284702928743794E-3</v>
      </c>
      <c r="W70" s="26">
        <f t="shared" si="47"/>
        <v>2.7491645117220625E-4</v>
      </c>
      <c r="X70" s="80">
        <v>14277196478.219999</v>
      </c>
      <c r="Y70" s="80">
        <v>1165.47</v>
      </c>
      <c r="Z70" s="26">
        <f t="shared" si="48"/>
        <v>-2.6362481789665611E-3</v>
      </c>
      <c r="AA70" s="26">
        <f t="shared" si="49"/>
        <v>9.9629823672396688E-4</v>
      </c>
      <c r="AB70" s="80">
        <v>14601296856.219999</v>
      </c>
      <c r="AC70" s="80">
        <v>1167.92</v>
      </c>
      <c r="AD70" s="26">
        <f t="shared" si="50"/>
        <v>2.2700561590955078E-2</v>
      </c>
      <c r="AE70" s="26">
        <f t="shared" si="51"/>
        <v>2.1021562116571389E-3</v>
      </c>
      <c r="AF70" s="80">
        <v>14518001270.66</v>
      </c>
      <c r="AG70" s="80">
        <v>1144.93</v>
      </c>
      <c r="AH70" s="26">
        <f t="shared" si="52"/>
        <v>-5.7046703714209073E-3</v>
      </c>
      <c r="AI70" s="26">
        <f t="shared" si="53"/>
        <v>-1.9684567436125767E-2</v>
      </c>
      <c r="AJ70" s="27">
        <f t="shared" ref="AJ70:AJ133" si="54">AVERAGE(F70,J70,N70,R70,V70,Z70,AD70,AH70)</f>
        <v>5.338478060701847E-3</v>
      </c>
      <c r="AK70" s="27">
        <f t="shared" ref="AK70:AK133" si="55">AVERAGE(G70,K70,O70,S70,W70,AA70,AE70,AI70)</f>
        <v>-6.0404295548626883E-4</v>
      </c>
      <c r="AL70" s="28">
        <f t="shared" ref="AL70:AL133" si="56">((AF70-D70)/D70)</f>
        <v>2.9170007131397467E-2</v>
      </c>
      <c r="AM70" s="28">
        <f t="shared" ref="AM70:AM133" si="57">((AG70-E70)/E70)</f>
        <v>-1.2369853442252382E-2</v>
      </c>
      <c r="AN70" s="29">
        <f t="shared" ref="AN70:AN133" si="58">STDEV(F70,J70,N70,R70,V70,Z70,AD70,AH70)</f>
        <v>9.1354233945663537E-3</v>
      </c>
      <c r="AO70" s="87">
        <f t="shared" ref="AO70:AO133" si="59">STDEV(G70,K70,O70,S70,W70,AA70,AE70,AI70)</f>
        <v>8.0262384034022714E-3</v>
      </c>
      <c r="AP70" s="33"/>
      <c r="AQ70" s="31"/>
      <c r="AR70" s="31"/>
      <c r="AS70" s="32"/>
      <c r="AT70" s="32"/>
    </row>
    <row r="71" spans="1:46">
      <c r="A71" s="235" t="s">
        <v>194</v>
      </c>
      <c r="B71" s="80">
        <v>23933814.850000001</v>
      </c>
      <c r="C71" s="81">
        <v>0.89929999999999999</v>
      </c>
      <c r="D71" s="80">
        <v>23917873</v>
      </c>
      <c r="E71" s="81">
        <v>0.89870000000000005</v>
      </c>
      <c r="F71" s="26">
        <f t="shared" si="38"/>
        <v>-6.660806102125207E-4</v>
      </c>
      <c r="G71" s="26">
        <f t="shared" si="39"/>
        <v>-6.6718558879120865E-4</v>
      </c>
      <c r="H71" s="80">
        <v>24101426.27</v>
      </c>
      <c r="I71" s="81">
        <v>0.9133</v>
      </c>
      <c r="J71" s="26">
        <f t="shared" si="40"/>
        <v>7.6743140997529149E-3</v>
      </c>
      <c r="K71" s="26">
        <f t="shared" si="41"/>
        <v>1.6245688216312389E-2</v>
      </c>
      <c r="L71" s="80">
        <v>24101426.27</v>
      </c>
      <c r="M71" s="81">
        <v>0.9133</v>
      </c>
      <c r="N71" s="26">
        <f t="shared" si="42"/>
        <v>0</v>
      </c>
      <c r="O71" s="26">
        <f t="shared" si="43"/>
        <v>0</v>
      </c>
      <c r="P71" s="80">
        <v>24116214.120000001</v>
      </c>
      <c r="Q71" s="81">
        <v>0.91390000000000005</v>
      </c>
      <c r="R71" s="26">
        <f t="shared" si="44"/>
        <v>6.1356742270512489E-4</v>
      </c>
      <c r="S71" s="26">
        <f t="shared" si="45"/>
        <v>6.5695828314906921E-4</v>
      </c>
      <c r="T71" s="80">
        <v>24123608.050000001</v>
      </c>
      <c r="U71" s="81">
        <v>0.91410000000000002</v>
      </c>
      <c r="V71" s="26">
        <f t="shared" si="46"/>
        <v>3.0659580161331316E-4</v>
      </c>
      <c r="W71" s="26">
        <f t="shared" si="47"/>
        <v>2.1884232410545787E-4</v>
      </c>
      <c r="X71" s="80">
        <v>24129945.699999999</v>
      </c>
      <c r="Y71" s="81">
        <v>0.91439999999999999</v>
      </c>
      <c r="Z71" s="26">
        <f t="shared" si="48"/>
        <v>2.6271567614855648E-4</v>
      </c>
      <c r="AA71" s="26">
        <f t="shared" si="49"/>
        <v>3.2819166393169996E-4</v>
      </c>
      <c r="AB71" s="80">
        <v>24188507.66</v>
      </c>
      <c r="AC71" s="81">
        <v>0.91659999999999997</v>
      </c>
      <c r="AD71" s="26">
        <f t="shared" si="50"/>
        <v>2.4269412259805001E-3</v>
      </c>
      <c r="AE71" s="26">
        <f t="shared" si="51"/>
        <v>2.4059492563429348E-3</v>
      </c>
      <c r="AF71" s="80">
        <v>24188507.66</v>
      </c>
      <c r="AG71" s="81">
        <v>0.91659999999999997</v>
      </c>
      <c r="AH71" s="26">
        <f t="shared" si="52"/>
        <v>0</v>
      </c>
      <c r="AI71" s="26">
        <f t="shared" si="53"/>
        <v>0</v>
      </c>
      <c r="AJ71" s="27">
        <f t="shared" si="54"/>
        <v>1.327256701998486E-3</v>
      </c>
      <c r="AK71" s="27">
        <f t="shared" si="55"/>
        <v>2.3985555193812924E-3</v>
      </c>
      <c r="AL71" s="28">
        <f t="shared" si="56"/>
        <v>1.1315164187049582E-2</v>
      </c>
      <c r="AM71" s="28">
        <f t="shared" si="57"/>
        <v>1.9917658840547362E-2</v>
      </c>
      <c r="AN71" s="29">
        <f t="shared" si="58"/>
        <v>2.7170206020986124E-3</v>
      </c>
      <c r="AO71" s="87">
        <f t="shared" si="59"/>
        <v>5.6659227131040137E-3</v>
      </c>
      <c r="AP71" s="33"/>
      <c r="AQ71" s="31"/>
      <c r="AR71" s="31"/>
      <c r="AS71" s="32"/>
      <c r="AT71" s="32"/>
    </row>
    <row r="72" spans="1:46">
      <c r="A72" s="235" t="s">
        <v>111</v>
      </c>
      <c r="B72" s="80">
        <v>433183078.42000002</v>
      </c>
      <c r="C72" s="80">
        <v>1150.49</v>
      </c>
      <c r="D72" s="80">
        <v>434073132.29000002</v>
      </c>
      <c r="E72" s="80">
        <v>1154.1300000000001</v>
      </c>
      <c r="F72" s="26">
        <f t="shared" si="38"/>
        <v>2.0546829143151292E-3</v>
      </c>
      <c r="G72" s="26">
        <f t="shared" si="39"/>
        <v>3.1638693078602162E-3</v>
      </c>
      <c r="H72" s="80">
        <v>435472048.23000002</v>
      </c>
      <c r="I72" s="80">
        <v>1157.79</v>
      </c>
      <c r="J72" s="26">
        <f t="shared" si="40"/>
        <v>3.2227655570845042E-3</v>
      </c>
      <c r="K72" s="26">
        <f t="shared" si="41"/>
        <v>3.171219879909416E-3</v>
      </c>
      <c r="L72" s="80">
        <v>432941760.63</v>
      </c>
      <c r="M72" s="80">
        <v>1161.8499999999999</v>
      </c>
      <c r="N72" s="26">
        <f t="shared" si="42"/>
        <v>-5.8104477894379593E-3</v>
      </c>
      <c r="O72" s="26">
        <f t="shared" si="43"/>
        <v>3.5066808315842644E-3</v>
      </c>
      <c r="P72" s="80">
        <v>436262526.42000002</v>
      </c>
      <c r="Q72" s="80">
        <v>1164.8800000000001</v>
      </c>
      <c r="R72" s="26">
        <f t="shared" si="44"/>
        <v>7.6702367199869385E-3</v>
      </c>
      <c r="S72" s="26">
        <f t="shared" si="45"/>
        <v>2.6079097990275857E-3</v>
      </c>
      <c r="T72" s="80">
        <v>434447720.63999999</v>
      </c>
      <c r="U72" s="80">
        <v>1166.55</v>
      </c>
      <c r="V72" s="26">
        <f t="shared" si="46"/>
        <v>-4.1598938026890615E-3</v>
      </c>
      <c r="W72" s="26">
        <f t="shared" si="47"/>
        <v>1.4336240642811664E-3</v>
      </c>
      <c r="X72" s="80">
        <v>435795351.50999999</v>
      </c>
      <c r="Y72" s="80">
        <v>1169.29</v>
      </c>
      <c r="Z72" s="26">
        <f t="shared" si="48"/>
        <v>3.1019402472977947E-3</v>
      </c>
      <c r="AA72" s="26">
        <f t="shared" si="49"/>
        <v>2.3488063092023566E-3</v>
      </c>
      <c r="AB72" s="80">
        <v>435281763.38999999</v>
      </c>
      <c r="AC72" s="80">
        <v>1168.08</v>
      </c>
      <c r="AD72" s="26">
        <f t="shared" si="50"/>
        <v>-1.1785075683355922E-3</v>
      </c>
      <c r="AE72" s="26">
        <f t="shared" si="51"/>
        <v>-1.0348159994526904E-3</v>
      </c>
      <c r="AF72" s="80">
        <v>432360126.07999998</v>
      </c>
      <c r="AG72" s="80">
        <v>1161.22</v>
      </c>
      <c r="AH72" s="26">
        <f t="shared" si="52"/>
        <v>-6.7120599936145251E-3</v>
      </c>
      <c r="AI72" s="26">
        <f t="shared" si="53"/>
        <v>-5.8728854188068455E-3</v>
      </c>
      <c r="AJ72" s="27">
        <f t="shared" si="54"/>
        <v>-2.2641046442409643E-4</v>
      </c>
      <c r="AK72" s="27">
        <f t="shared" si="55"/>
        <v>1.1655510967006834E-3</v>
      </c>
      <c r="AL72" s="28">
        <f t="shared" si="56"/>
        <v>-3.9463539264982554E-3</v>
      </c>
      <c r="AM72" s="28">
        <f t="shared" si="57"/>
        <v>6.1431554504257904E-3</v>
      </c>
      <c r="AN72" s="29">
        <f t="shared" si="58"/>
        <v>5.0731655400250691E-3</v>
      </c>
      <c r="AO72" s="87">
        <f t="shared" si="59"/>
        <v>3.194424382693965E-3</v>
      </c>
      <c r="AP72" s="33"/>
      <c r="AQ72" s="31"/>
      <c r="AR72" s="31"/>
      <c r="AS72" s="32"/>
      <c r="AT72" s="32"/>
    </row>
    <row r="73" spans="1:46" s="101" customFormat="1">
      <c r="A73" s="235" t="s">
        <v>112</v>
      </c>
      <c r="B73" s="80">
        <v>165257241.66999999</v>
      </c>
      <c r="C73" s="80">
        <v>142.66</v>
      </c>
      <c r="D73" s="80">
        <v>165505308.46000001</v>
      </c>
      <c r="E73" s="80">
        <v>142.87</v>
      </c>
      <c r="F73" s="26">
        <f t="shared" si="38"/>
        <v>1.5010948233989212E-3</v>
      </c>
      <c r="G73" s="26">
        <f t="shared" si="39"/>
        <v>1.4720314033366602E-3</v>
      </c>
      <c r="H73" s="80">
        <v>165492978.03999999</v>
      </c>
      <c r="I73" s="80">
        <v>142.86000000000001</v>
      </c>
      <c r="J73" s="26">
        <f t="shared" si="40"/>
        <v>-7.4501658676384726E-5</v>
      </c>
      <c r="K73" s="26">
        <f t="shared" si="41"/>
        <v>-6.9993700566885311E-5</v>
      </c>
      <c r="L73" s="80">
        <v>161021127.27000001</v>
      </c>
      <c r="M73" s="80">
        <v>138.93</v>
      </c>
      <c r="N73" s="26">
        <f t="shared" si="42"/>
        <v>-2.7021392828637875E-2</v>
      </c>
      <c r="O73" s="26">
        <f t="shared" si="43"/>
        <v>-2.7509449811003825E-2</v>
      </c>
      <c r="P73" s="80">
        <v>161273763.34</v>
      </c>
      <c r="Q73" s="80">
        <v>138.97999999999999</v>
      </c>
      <c r="R73" s="26">
        <f t="shared" si="44"/>
        <v>1.5689622491362454E-3</v>
      </c>
      <c r="S73" s="26">
        <f t="shared" si="45"/>
        <v>3.5989347153230362E-4</v>
      </c>
      <c r="T73" s="80">
        <v>161322057.03</v>
      </c>
      <c r="U73" s="80">
        <v>139.24</v>
      </c>
      <c r="V73" s="26">
        <f t="shared" si="46"/>
        <v>2.9945162188708935E-4</v>
      </c>
      <c r="W73" s="26">
        <f t="shared" si="47"/>
        <v>1.8707727730610112E-3</v>
      </c>
      <c r="X73" s="80">
        <v>161477331.56</v>
      </c>
      <c r="Y73" s="80">
        <v>139.37</v>
      </c>
      <c r="Z73" s="26">
        <f t="shared" si="48"/>
        <v>9.6251270817310371E-4</v>
      </c>
      <c r="AA73" s="26">
        <f t="shared" si="49"/>
        <v>9.3363975868999884E-4</v>
      </c>
      <c r="AB73" s="80">
        <v>161470993.34</v>
      </c>
      <c r="AC73" s="80">
        <v>139.37</v>
      </c>
      <c r="AD73" s="26">
        <f t="shared" si="50"/>
        <v>-3.9251453679389792E-5</v>
      </c>
      <c r="AE73" s="26">
        <f t="shared" si="51"/>
        <v>0</v>
      </c>
      <c r="AF73" s="80">
        <v>161672403.91999999</v>
      </c>
      <c r="AG73" s="80">
        <v>139.54</v>
      </c>
      <c r="AH73" s="26">
        <f t="shared" si="52"/>
        <v>1.2473483678637244E-3</v>
      </c>
      <c r="AI73" s="26">
        <f t="shared" si="53"/>
        <v>1.2197747004375941E-3</v>
      </c>
      <c r="AJ73" s="27">
        <f t="shared" si="54"/>
        <v>-2.6944720213168205E-3</v>
      </c>
      <c r="AK73" s="27">
        <f t="shared" si="55"/>
        <v>-2.715416425564143E-3</v>
      </c>
      <c r="AL73" s="28">
        <f t="shared" si="56"/>
        <v>-2.315880122314248E-2</v>
      </c>
      <c r="AM73" s="28">
        <f t="shared" si="57"/>
        <v>-2.3307902288794095E-2</v>
      </c>
      <c r="AN73" s="29">
        <f t="shared" si="58"/>
        <v>9.8515280463065957E-3</v>
      </c>
      <c r="AO73" s="87">
        <f t="shared" si="59"/>
        <v>1.0042357158975538E-2</v>
      </c>
      <c r="AP73" s="33"/>
      <c r="AQ73" s="31"/>
      <c r="AR73" s="31"/>
      <c r="AS73" s="32"/>
      <c r="AT73" s="32"/>
    </row>
    <row r="74" spans="1:46">
      <c r="A74" s="235" t="s">
        <v>115</v>
      </c>
      <c r="B74" s="80">
        <v>641606878.49000001</v>
      </c>
      <c r="C74" s="81">
        <v>186.39902699999999</v>
      </c>
      <c r="D74" s="80">
        <v>641687103.92999995</v>
      </c>
      <c r="E74" s="81">
        <v>186.81100799999999</v>
      </c>
      <c r="F74" s="26">
        <f t="shared" si="38"/>
        <v>1.2503831035718611E-4</v>
      </c>
      <c r="G74" s="26">
        <f t="shared" si="39"/>
        <v>2.2102100350555867E-3</v>
      </c>
      <c r="H74" s="80">
        <v>642586646.95000005</v>
      </c>
      <c r="I74" s="81">
        <v>187.385617</v>
      </c>
      <c r="J74" s="26">
        <f t="shared" si="40"/>
        <v>1.4018405769585624E-3</v>
      </c>
      <c r="K74" s="26">
        <f t="shared" si="41"/>
        <v>3.0758840506872566E-3</v>
      </c>
      <c r="L74" s="80">
        <v>761164997.46000004</v>
      </c>
      <c r="M74" s="81">
        <v>187.62179599999999</v>
      </c>
      <c r="N74" s="26">
        <f t="shared" si="42"/>
        <v>0.1845328580555248</v>
      </c>
      <c r="O74" s="26">
        <f t="shared" si="43"/>
        <v>1.2603902251472844E-3</v>
      </c>
      <c r="P74" s="80">
        <v>760469801.63</v>
      </c>
      <c r="Q74" s="81">
        <v>187.28104200000001</v>
      </c>
      <c r="R74" s="26">
        <f t="shared" si="44"/>
        <v>-9.1333131754600433E-4</v>
      </c>
      <c r="S74" s="26">
        <f t="shared" si="45"/>
        <v>-1.8161749181847485E-3</v>
      </c>
      <c r="T74" s="80">
        <v>761630080.89999998</v>
      </c>
      <c r="U74" s="81">
        <v>187.63149200000001</v>
      </c>
      <c r="V74" s="26">
        <f t="shared" si="46"/>
        <v>1.5257400984404962E-3</v>
      </c>
      <c r="W74" s="26">
        <f t="shared" si="47"/>
        <v>1.8712518696900192E-3</v>
      </c>
      <c r="X74" s="80">
        <v>785073156.84000003</v>
      </c>
      <c r="Y74" s="81">
        <v>188.09734800000001</v>
      </c>
      <c r="Z74" s="26">
        <f t="shared" si="48"/>
        <v>3.0780133988796685E-2</v>
      </c>
      <c r="AA74" s="26">
        <f t="shared" si="49"/>
        <v>2.4828241519286231E-3</v>
      </c>
      <c r="AB74" s="80">
        <v>762753420.84000003</v>
      </c>
      <c r="AC74" s="81">
        <v>188.21</v>
      </c>
      <c r="AD74" s="26">
        <f t="shared" si="50"/>
        <v>-2.843013521165241E-2</v>
      </c>
      <c r="AE74" s="26">
        <f t="shared" si="51"/>
        <v>5.9890264906869973E-4</v>
      </c>
      <c r="AF74" s="80">
        <v>767455584.67999995</v>
      </c>
      <c r="AG74" s="81">
        <v>188.46427299999999</v>
      </c>
      <c r="AH74" s="26">
        <f t="shared" si="52"/>
        <v>6.1647233713111984E-3</v>
      </c>
      <c r="AI74" s="26">
        <f t="shared" si="53"/>
        <v>1.351006854045925E-3</v>
      </c>
      <c r="AJ74" s="27">
        <f t="shared" si="54"/>
        <v>2.4398358484023813E-2</v>
      </c>
      <c r="AK74" s="27">
        <f t="shared" si="55"/>
        <v>1.3792868646798305E-3</v>
      </c>
      <c r="AL74" s="28">
        <f t="shared" si="56"/>
        <v>0.19599658459665689</v>
      </c>
      <c r="AM74" s="28">
        <f t="shared" si="57"/>
        <v>8.8499335114128001E-3</v>
      </c>
      <c r="AN74" s="29">
        <f t="shared" si="58"/>
        <v>6.6642942427443397E-2</v>
      </c>
      <c r="AO74" s="87">
        <f t="shared" si="59"/>
        <v>1.505400332932614E-3</v>
      </c>
      <c r="AP74" s="33"/>
      <c r="AQ74" s="31"/>
      <c r="AR74" s="31"/>
      <c r="AS74" s="32"/>
      <c r="AT74" s="32"/>
    </row>
    <row r="75" spans="1:46" s="101" customFormat="1">
      <c r="A75" s="235" t="s">
        <v>121</v>
      </c>
      <c r="B75" s="80">
        <v>998523733.64999998</v>
      </c>
      <c r="C75" s="81">
        <v>1.4629000000000001</v>
      </c>
      <c r="D75" s="80">
        <v>678680028.25</v>
      </c>
      <c r="E75" s="81">
        <v>1.4982</v>
      </c>
      <c r="F75" s="26">
        <f t="shared" si="38"/>
        <v>-0.32031657798542701</v>
      </c>
      <c r="G75" s="26">
        <f t="shared" si="39"/>
        <v>2.4130152436940246E-2</v>
      </c>
      <c r="H75" s="80">
        <v>694237286.89999998</v>
      </c>
      <c r="I75" s="81">
        <v>1.5304</v>
      </c>
      <c r="J75" s="26">
        <f t="shared" si="40"/>
        <v>2.2922817826413585E-2</v>
      </c>
      <c r="K75" s="26">
        <f t="shared" si="41"/>
        <v>2.1492457615805639E-2</v>
      </c>
      <c r="L75" s="80">
        <v>505163452.67000002</v>
      </c>
      <c r="M75" s="81">
        <v>1.5113000000000001</v>
      </c>
      <c r="N75" s="26">
        <f t="shared" si="42"/>
        <v>-0.27234756443906583</v>
      </c>
      <c r="O75" s="26">
        <f t="shared" si="43"/>
        <v>-1.2480397281756334E-2</v>
      </c>
      <c r="P75" s="80">
        <v>437962374.26999998</v>
      </c>
      <c r="Q75" s="81">
        <v>1.5007999999999999</v>
      </c>
      <c r="R75" s="26">
        <f t="shared" si="44"/>
        <v>-0.13302838525790858</v>
      </c>
      <c r="S75" s="26">
        <f t="shared" si="45"/>
        <v>-6.9476609541455538E-3</v>
      </c>
      <c r="T75" s="80">
        <v>436615510.06999999</v>
      </c>
      <c r="U75" s="81">
        <v>1.4955000000000001</v>
      </c>
      <c r="V75" s="26">
        <f t="shared" si="46"/>
        <v>-3.0752965988116096E-3</v>
      </c>
      <c r="W75" s="26">
        <f t="shared" si="47"/>
        <v>-3.5314498933900992E-3</v>
      </c>
      <c r="X75" s="80">
        <v>437125325.00999999</v>
      </c>
      <c r="Y75" s="81">
        <v>1.4968999999999999</v>
      </c>
      <c r="Z75" s="26">
        <f t="shared" si="48"/>
        <v>1.1676519231262809E-3</v>
      </c>
      <c r="AA75" s="26">
        <f t="shared" si="49"/>
        <v>9.3614175860905766E-4</v>
      </c>
      <c r="AB75" s="80">
        <v>426378035.05000001</v>
      </c>
      <c r="AC75" s="81">
        <v>1.4762999999999999</v>
      </c>
      <c r="AD75" s="26">
        <f t="shared" si="50"/>
        <v>-2.4586289892387533E-2</v>
      </c>
      <c r="AE75" s="26">
        <f t="shared" si="51"/>
        <v>-1.3761774333622788E-2</v>
      </c>
      <c r="AF75" s="80">
        <v>426142959.13</v>
      </c>
      <c r="AG75" s="81">
        <v>1.4755</v>
      </c>
      <c r="AH75" s="26">
        <f t="shared" si="52"/>
        <v>-5.5133215286863938E-4</v>
      </c>
      <c r="AI75" s="26">
        <f t="shared" si="53"/>
        <v>-5.4189527873732437E-4</v>
      </c>
      <c r="AJ75" s="27">
        <f t="shared" si="54"/>
        <v>-9.1226872072116161E-2</v>
      </c>
      <c r="AK75" s="27">
        <f t="shared" si="55"/>
        <v>1.1619467587128556E-3</v>
      </c>
      <c r="AL75" s="28">
        <f t="shared" si="56"/>
        <v>-0.37210033978924589</v>
      </c>
      <c r="AM75" s="28">
        <f t="shared" si="57"/>
        <v>-1.5151515151515114E-2</v>
      </c>
      <c r="AN75" s="29">
        <f t="shared" si="58"/>
        <v>0.13577017651853354</v>
      </c>
      <c r="AO75" s="87">
        <f t="shared" si="59"/>
        <v>1.4344968858827682E-2</v>
      </c>
      <c r="AP75" s="33"/>
      <c r="AQ75" s="31"/>
      <c r="AR75" s="31"/>
      <c r="AS75" s="32"/>
      <c r="AT75" s="32"/>
    </row>
    <row r="76" spans="1:46" s="101" customFormat="1">
      <c r="A76" s="235" t="s">
        <v>152</v>
      </c>
      <c r="B76" s="80">
        <v>505480643.11000001</v>
      </c>
      <c r="C76" s="81">
        <v>1.1872</v>
      </c>
      <c r="D76" s="80">
        <v>513609427.39999998</v>
      </c>
      <c r="E76" s="81">
        <v>1.2108000000000001</v>
      </c>
      <c r="F76" s="26">
        <f t="shared" si="38"/>
        <v>1.6081296882086579E-2</v>
      </c>
      <c r="G76" s="26">
        <f t="shared" si="39"/>
        <v>1.9878706199460972E-2</v>
      </c>
      <c r="H76" s="80">
        <v>517671519.19999999</v>
      </c>
      <c r="I76" s="81">
        <v>1.2242</v>
      </c>
      <c r="J76" s="26">
        <f t="shared" si="40"/>
        <v>7.9089120707210997E-3</v>
      </c>
      <c r="K76" s="26">
        <f t="shared" si="41"/>
        <v>1.1067063098777549E-2</v>
      </c>
      <c r="L76" s="80">
        <v>517671519.19999999</v>
      </c>
      <c r="M76" s="81">
        <v>1.2242</v>
      </c>
      <c r="N76" s="26">
        <f t="shared" si="42"/>
        <v>0</v>
      </c>
      <c r="O76" s="26">
        <f t="shared" si="43"/>
        <v>0</v>
      </c>
      <c r="P76" s="80">
        <v>461049822.29000002</v>
      </c>
      <c r="Q76" s="81">
        <v>1.2256</v>
      </c>
      <c r="R76" s="26">
        <f t="shared" si="44"/>
        <v>-0.10937765515379731</v>
      </c>
      <c r="S76" s="26">
        <f t="shared" si="45"/>
        <v>1.1436039862768076E-3</v>
      </c>
      <c r="T76" s="80">
        <v>457520084.38</v>
      </c>
      <c r="U76" s="81">
        <v>1.2153</v>
      </c>
      <c r="V76" s="26">
        <f t="shared" si="46"/>
        <v>-7.6558708828214743E-3</v>
      </c>
      <c r="W76" s="26">
        <f t="shared" si="47"/>
        <v>-8.4040469973890135E-3</v>
      </c>
      <c r="X76" s="80">
        <v>457213930.56999999</v>
      </c>
      <c r="Y76" s="81">
        <v>1.2094</v>
      </c>
      <c r="Z76" s="26">
        <f t="shared" si="48"/>
        <v>-6.6915927945519846E-4</v>
      </c>
      <c r="AA76" s="26">
        <f t="shared" si="49"/>
        <v>-4.8547683699498197E-3</v>
      </c>
      <c r="AB76" s="80">
        <v>451653181.87</v>
      </c>
      <c r="AC76" s="81">
        <v>1.1989000000000001</v>
      </c>
      <c r="AD76" s="26">
        <f t="shared" si="50"/>
        <v>-1.2162246878758718E-2</v>
      </c>
      <c r="AE76" s="26">
        <f t="shared" si="51"/>
        <v>-8.6819910699520043E-3</v>
      </c>
      <c r="AF76" s="80">
        <v>447694004.82999998</v>
      </c>
      <c r="AG76" s="81">
        <v>1.1886000000000001</v>
      </c>
      <c r="AH76" s="26">
        <f t="shared" si="52"/>
        <v>-8.7659673371671219E-3</v>
      </c>
      <c r="AI76" s="26">
        <f t="shared" si="53"/>
        <v>-8.5912086078905464E-3</v>
      </c>
      <c r="AJ76" s="27">
        <f t="shared" si="54"/>
        <v>-1.4330086322399019E-2</v>
      </c>
      <c r="AK76" s="27">
        <f t="shared" si="55"/>
        <v>1.9466977991674356E-4</v>
      </c>
      <c r="AL76" s="28">
        <f t="shared" si="56"/>
        <v>-0.12833764151035518</v>
      </c>
      <c r="AM76" s="28">
        <f t="shared" si="57"/>
        <v>-1.8334985133795834E-2</v>
      </c>
      <c r="AN76" s="29">
        <f t="shared" si="58"/>
        <v>3.950703738404051E-2</v>
      </c>
      <c r="AO76" s="87">
        <f t="shared" si="59"/>
        <v>1.0433668861853949E-2</v>
      </c>
      <c r="AP76" s="33"/>
      <c r="AQ76" s="31"/>
      <c r="AR76" s="31"/>
      <c r="AS76" s="32"/>
      <c r="AT76" s="32"/>
    </row>
    <row r="77" spans="1:46" s="101" customFormat="1">
      <c r="A77" s="235" t="s">
        <v>158</v>
      </c>
      <c r="B77" s="80">
        <v>1428100266.51</v>
      </c>
      <c r="C77" s="81">
        <v>1.0243</v>
      </c>
      <c r="D77" s="80">
        <v>1386459781.5699999</v>
      </c>
      <c r="E77" s="81">
        <v>1.0279</v>
      </c>
      <c r="F77" s="26">
        <f t="shared" si="38"/>
        <v>-2.9157956143906705E-2</v>
      </c>
      <c r="G77" s="26">
        <f t="shared" si="39"/>
        <v>3.5145953333984648E-3</v>
      </c>
      <c r="H77" s="80">
        <v>1278750319.55</v>
      </c>
      <c r="I77" s="81">
        <v>1.0295000000000001</v>
      </c>
      <c r="J77" s="26">
        <f t="shared" si="40"/>
        <v>-7.7686683343985569E-2</v>
      </c>
      <c r="K77" s="26">
        <f t="shared" si="41"/>
        <v>1.5565716509388517E-3</v>
      </c>
      <c r="L77" s="80">
        <v>1263964347.3299999</v>
      </c>
      <c r="M77" s="81">
        <v>1.0317000000000001</v>
      </c>
      <c r="N77" s="26">
        <f t="shared" si="42"/>
        <v>-1.1562829736146852E-2</v>
      </c>
      <c r="O77" s="26">
        <f t="shared" si="43"/>
        <v>2.1369596891694801E-3</v>
      </c>
      <c r="P77" s="80">
        <v>1264255889.1600001</v>
      </c>
      <c r="Q77" s="81">
        <v>1.0328999999999999</v>
      </c>
      <c r="R77" s="26">
        <f t="shared" si="44"/>
        <v>2.306566879168827E-4</v>
      </c>
      <c r="S77" s="26">
        <f t="shared" si="45"/>
        <v>1.163128816516301E-3</v>
      </c>
      <c r="T77" s="80">
        <v>1264254489.7</v>
      </c>
      <c r="U77" s="81">
        <v>1.0339</v>
      </c>
      <c r="V77" s="26">
        <f t="shared" si="46"/>
        <v>-1.1069436275024825E-6</v>
      </c>
      <c r="W77" s="26">
        <f t="shared" si="47"/>
        <v>9.6814793300427143E-4</v>
      </c>
      <c r="X77" s="80">
        <v>1264529214.8499999</v>
      </c>
      <c r="Y77" s="81">
        <v>1.0349999999999999</v>
      </c>
      <c r="Z77" s="26">
        <f t="shared" si="48"/>
        <v>2.1730209561292329E-4</v>
      </c>
      <c r="AA77" s="26">
        <f t="shared" si="49"/>
        <v>1.0639326820774532E-3</v>
      </c>
      <c r="AB77" s="80">
        <v>1265073613.73</v>
      </c>
      <c r="AC77" s="81">
        <v>1.036</v>
      </c>
      <c r="AD77" s="26">
        <f t="shared" si="50"/>
        <v>4.305150672732316E-4</v>
      </c>
      <c r="AE77" s="26">
        <f t="shared" si="51"/>
        <v>9.6618357487933523E-4</v>
      </c>
      <c r="AF77" s="80">
        <v>1265714138.6800001</v>
      </c>
      <c r="AG77" s="81">
        <v>1.0368999999999999</v>
      </c>
      <c r="AH77" s="26">
        <f t="shared" si="52"/>
        <v>5.0631437020609029E-4</v>
      </c>
      <c r="AI77" s="26">
        <f t="shared" si="53"/>
        <v>8.6872586872577305E-4</v>
      </c>
      <c r="AJ77" s="27">
        <f t="shared" si="54"/>
        <v>-1.4627973493332185E-2</v>
      </c>
      <c r="AK77" s="27">
        <f t="shared" si="55"/>
        <v>1.5297806935887415E-3</v>
      </c>
      <c r="AL77" s="28">
        <f t="shared" si="56"/>
        <v>-8.7089178131997361E-2</v>
      </c>
      <c r="AM77" s="28">
        <f t="shared" si="57"/>
        <v>8.7557155365306904E-3</v>
      </c>
      <c r="AN77" s="29">
        <f t="shared" si="58"/>
        <v>2.7536540555132376E-2</v>
      </c>
      <c r="AO77" s="87">
        <f t="shared" si="59"/>
        <v>9.0477998609897448E-4</v>
      </c>
      <c r="AP77" s="33"/>
      <c r="AQ77" s="31"/>
      <c r="AR77" s="31"/>
      <c r="AS77" s="32"/>
      <c r="AT77" s="32"/>
    </row>
    <row r="78" spans="1:46" s="128" customFormat="1" ht="15.75" customHeight="1">
      <c r="A78" s="235" t="s">
        <v>182</v>
      </c>
      <c r="B78" s="80">
        <v>21759234137.119999</v>
      </c>
      <c r="C78" s="81">
        <v>107.59</v>
      </c>
      <c r="D78" s="80">
        <v>24780515910.419998</v>
      </c>
      <c r="E78" s="81">
        <v>107.74</v>
      </c>
      <c r="F78" s="26">
        <f t="shared" si="38"/>
        <v>0.13885055669978139</v>
      </c>
      <c r="G78" s="26">
        <f t="shared" si="39"/>
        <v>1.3941816153916857E-3</v>
      </c>
      <c r="H78" s="80">
        <v>25597775536.610001</v>
      </c>
      <c r="I78" s="81">
        <v>107.89</v>
      </c>
      <c r="J78" s="26">
        <f t="shared" si="40"/>
        <v>3.2979927824922789E-2</v>
      </c>
      <c r="K78" s="26">
        <f t="shared" si="41"/>
        <v>1.3922405791721337E-3</v>
      </c>
      <c r="L78" s="80">
        <v>26291329341.209999</v>
      </c>
      <c r="M78" s="81">
        <v>108.03</v>
      </c>
      <c r="N78" s="26">
        <f t="shared" si="42"/>
        <v>2.7094299799921135E-2</v>
      </c>
      <c r="O78" s="26">
        <f t="shared" si="43"/>
        <v>1.2976179442024337E-3</v>
      </c>
      <c r="P78" s="80">
        <v>27168840347.880001</v>
      </c>
      <c r="Q78" s="81">
        <v>108.16</v>
      </c>
      <c r="R78" s="26">
        <f t="shared" si="44"/>
        <v>3.3376441156003432E-2</v>
      </c>
      <c r="S78" s="26">
        <f t="shared" si="45"/>
        <v>1.2033694344163238E-3</v>
      </c>
      <c r="T78" s="80">
        <v>28630285649.990002</v>
      </c>
      <c r="U78" s="81">
        <v>108.29</v>
      </c>
      <c r="V78" s="26">
        <f t="shared" si="46"/>
        <v>5.3791228605899549E-2</v>
      </c>
      <c r="W78" s="26">
        <f t="shared" si="47"/>
        <v>1.2019230769231663E-3</v>
      </c>
      <c r="X78" s="80">
        <v>29036302447.59</v>
      </c>
      <c r="Y78" s="81">
        <v>108.4</v>
      </c>
      <c r="Z78" s="26">
        <f t="shared" si="48"/>
        <v>1.4181374316820351E-2</v>
      </c>
      <c r="AA78" s="26">
        <f t="shared" si="49"/>
        <v>1.0157909317573129E-3</v>
      </c>
      <c r="AB78" s="80">
        <v>29542989685.400002</v>
      </c>
      <c r="AC78" s="81">
        <v>108.54</v>
      </c>
      <c r="AD78" s="26">
        <f t="shared" si="50"/>
        <v>1.7450129496500551E-2</v>
      </c>
      <c r="AE78" s="26">
        <f t="shared" si="51"/>
        <v>1.2915129151291566E-3</v>
      </c>
      <c r="AF78" s="80">
        <v>29412273102.57</v>
      </c>
      <c r="AG78" s="81">
        <v>108.65</v>
      </c>
      <c r="AH78" s="26">
        <f t="shared" si="52"/>
        <v>-4.4246227014255544E-3</v>
      </c>
      <c r="AI78" s="26">
        <f t="shared" si="53"/>
        <v>1.0134512622074758E-3</v>
      </c>
      <c r="AJ78" s="27">
        <f t="shared" si="54"/>
        <v>3.9162416899802953E-2</v>
      </c>
      <c r="AK78" s="27">
        <f t="shared" si="55"/>
        <v>1.226260969899961E-3</v>
      </c>
      <c r="AL78" s="28">
        <f t="shared" si="56"/>
        <v>0.18691124950317869</v>
      </c>
      <c r="AM78" s="28">
        <f t="shared" si="57"/>
        <v>8.4462595136440589E-3</v>
      </c>
      <c r="AN78" s="29">
        <f t="shared" si="58"/>
        <v>4.3694349781069668E-2</v>
      </c>
      <c r="AO78" s="87">
        <f t="shared" si="59"/>
        <v>1.4918740471997699E-4</v>
      </c>
      <c r="AP78" s="33"/>
      <c r="AQ78" s="31"/>
      <c r="AR78" s="31"/>
      <c r="AS78" s="32"/>
      <c r="AT78" s="32"/>
    </row>
    <row r="79" spans="1:46" s="128" customFormat="1" ht="15.75" customHeight="1">
      <c r="A79" s="235" t="s">
        <v>187</v>
      </c>
      <c r="B79" s="80">
        <v>303037176.49000001</v>
      </c>
      <c r="C79" s="80">
        <v>1079.99</v>
      </c>
      <c r="D79" s="80">
        <v>304725883.06</v>
      </c>
      <c r="E79" s="80">
        <v>1080.6600000000001</v>
      </c>
      <c r="F79" s="26">
        <f t="shared" si="38"/>
        <v>5.5726052808432198E-3</v>
      </c>
      <c r="G79" s="26">
        <f t="shared" si="39"/>
        <v>6.2037611459372097E-4</v>
      </c>
      <c r="H79" s="80">
        <v>306118166.37</v>
      </c>
      <c r="I79" s="80">
        <v>1082.19</v>
      </c>
      <c r="J79" s="26">
        <f t="shared" si="40"/>
        <v>4.5689696458303944E-3</v>
      </c>
      <c r="K79" s="26">
        <f t="shared" si="41"/>
        <v>1.4158014546665674E-3</v>
      </c>
      <c r="L79" s="80">
        <v>310702792.52999997</v>
      </c>
      <c r="M79" s="80">
        <v>1084.29</v>
      </c>
      <c r="N79" s="26">
        <f t="shared" si="42"/>
        <v>1.4976654977276339E-2</v>
      </c>
      <c r="O79" s="26">
        <f t="shared" si="43"/>
        <v>1.9405095223573577E-3</v>
      </c>
      <c r="P79" s="80">
        <v>286660971.13999999</v>
      </c>
      <c r="Q79" s="80">
        <v>1086.45</v>
      </c>
      <c r="R79" s="26">
        <f t="shared" si="44"/>
        <v>-7.7378839096461038E-2</v>
      </c>
      <c r="S79" s="26">
        <f t="shared" si="45"/>
        <v>1.9920869877985427E-3</v>
      </c>
      <c r="T79" s="80">
        <v>287249980.63</v>
      </c>
      <c r="U79" s="80">
        <v>1088.69</v>
      </c>
      <c r="V79" s="26">
        <f t="shared" si="46"/>
        <v>2.0547250909589226E-3</v>
      </c>
      <c r="W79" s="26">
        <f t="shared" si="47"/>
        <v>2.0617607805237322E-3</v>
      </c>
      <c r="X79" s="80">
        <v>261150627.36000001</v>
      </c>
      <c r="Y79" s="80">
        <v>1091.45</v>
      </c>
      <c r="Z79" s="26">
        <f t="shared" si="48"/>
        <v>-9.0859373472397031E-2</v>
      </c>
      <c r="AA79" s="26">
        <f t="shared" si="49"/>
        <v>2.5351569317252761E-3</v>
      </c>
      <c r="AB79" s="80">
        <v>262580434.06999999</v>
      </c>
      <c r="AC79" s="80">
        <v>1093.54</v>
      </c>
      <c r="AD79" s="26">
        <f t="shared" si="50"/>
        <v>5.4750269009653527E-3</v>
      </c>
      <c r="AE79" s="26">
        <f t="shared" si="51"/>
        <v>1.9148838700810097E-3</v>
      </c>
      <c r="AF79" s="80">
        <v>262939125.09</v>
      </c>
      <c r="AG79" s="80">
        <v>1094.76</v>
      </c>
      <c r="AH79" s="26">
        <f t="shared" si="52"/>
        <v>1.366023410199669E-3</v>
      </c>
      <c r="AI79" s="26">
        <f t="shared" si="53"/>
        <v>1.115642774841366E-3</v>
      </c>
      <c r="AJ79" s="27">
        <f t="shared" si="54"/>
        <v>-1.6778025907848021E-2</v>
      </c>
      <c r="AK79" s="27">
        <f t="shared" si="55"/>
        <v>1.6995273045734467E-3</v>
      </c>
      <c r="AL79" s="28">
        <f t="shared" si="56"/>
        <v>-0.13712900771797013</v>
      </c>
      <c r="AM79" s="28">
        <f t="shared" si="57"/>
        <v>1.3047582033201848E-2</v>
      </c>
      <c r="AN79" s="29">
        <f t="shared" si="58"/>
        <v>4.1923717636183459E-2</v>
      </c>
      <c r="AO79" s="87">
        <f t="shared" si="59"/>
        <v>6.1009610548754163E-4</v>
      </c>
      <c r="AP79" s="33"/>
      <c r="AQ79" s="31"/>
      <c r="AR79" s="31"/>
      <c r="AS79" s="32"/>
      <c r="AT79" s="32"/>
    </row>
    <row r="80" spans="1:46" s="350" customFormat="1" ht="15.75" customHeight="1">
      <c r="A80" s="235" t="s">
        <v>196</v>
      </c>
      <c r="B80" s="80">
        <v>1572177637.03</v>
      </c>
      <c r="C80" s="81">
        <v>1.0183</v>
      </c>
      <c r="D80" s="80">
        <v>1580895330.29</v>
      </c>
      <c r="E80" s="81">
        <v>1.0196000000000001</v>
      </c>
      <c r="F80" s="26">
        <f t="shared" si="38"/>
        <v>5.5449798131390424E-3</v>
      </c>
      <c r="G80" s="26">
        <f t="shared" si="39"/>
        <v>1.2766375331435518E-3</v>
      </c>
      <c r="H80" s="80">
        <v>1589962190.3399999</v>
      </c>
      <c r="I80" s="81">
        <v>1.0215000000000001</v>
      </c>
      <c r="J80" s="26">
        <f t="shared" si="40"/>
        <v>5.735269044242622E-3</v>
      </c>
      <c r="K80" s="26">
        <f t="shared" si="41"/>
        <v>1.8634758728913424E-3</v>
      </c>
      <c r="L80" s="80">
        <v>1548689256.98</v>
      </c>
      <c r="M80" s="81">
        <v>1.0232000000000001</v>
      </c>
      <c r="N80" s="26">
        <f t="shared" si="42"/>
        <v>-2.5958437006086306E-2</v>
      </c>
      <c r="O80" s="26">
        <f t="shared" si="43"/>
        <v>1.6642192853646939E-3</v>
      </c>
      <c r="P80" s="80">
        <v>1508760144.24</v>
      </c>
      <c r="Q80" s="81">
        <v>1.0245</v>
      </c>
      <c r="R80" s="26">
        <f t="shared" si="44"/>
        <v>-2.5782520644498576E-2</v>
      </c>
      <c r="S80" s="26">
        <f t="shared" si="45"/>
        <v>1.2705238467551375E-3</v>
      </c>
      <c r="T80" s="80">
        <v>1544604562.6300001</v>
      </c>
      <c r="U80" s="81">
        <v>1.026</v>
      </c>
      <c r="V80" s="26">
        <f t="shared" si="46"/>
        <v>2.3757532651457882E-2</v>
      </c>
      <c r="W80" s="26">
        <f t="shared" si="47"/>
        <v>1.4641288433382693E-3</v>
      </c>
      <c r="X80" s="80">
        <v>1577827266.0799999</v>
      </c>
      <c r="Y80" s="81">
        <v>1.0273000000000001</v>
      </c>
      <c r="Z80" s="26">
        <f t="shared" si="48"/>
        <v>2.150887304996139E-2</v>
      </c>
      <c r="AA80" s="26">
        <f t="shared" si="49"/>
        <v>1.2670565302145018E-3</v>
      </c>
      <c r="AB80" s="80">
        <v>1613549158.6700001</v>
      </c>
      <c r="AC80" s="81">
        <v>1.0288999999999999</v>
      </c>
      <c r="AD80" s="26">
        <f t="shared" si="50"/>
        <v>2.2639926028625849E-2</v>
      </c>
      <c r="AE80" s="26">
        <f t="shared" si="51"/>
        <v>1.5574807748465137E-3</v>
      </c>
      <c r="AF80" s="80">
        <v>1638199074.8199999</v>
      </c>
      <c r="AG80" s="81">
        <v>1.0306</v>
      </c>
      <c r="AH80" s="26">
        <f t="shared" si="52"/>
        <v>1.5276829972951081E-2</v>
      </c>
      <c r="AI80" s="26">
        <f t="shared" si="53"/>
        <v>1.6522499757022403E-3</v>
      </c>
      <c r="AJ80" s="27">
        <f t="shared" si="54"/>
        <v>5.3403066137241231E-3</v>
      </c>
      <c r="AK80" s="27">
        <f t="shared" si="55"/>
        <v>1.5019715827820313E-3</v>
      </c>
      <c r="AL80" s="28">
        <f t="shared" si="56"/>
        <v>3.6247652473923211E-2</v>
      </c>
      <c r="AM80" s="28">
        <f t="shared" si="57"/>
        <v>1.0788544527265494E-2</v>
      </c>
      <c r="AN80" s="29">
        <f t="shared" si="58"/>
        <v>2.0518520202353698E-2</v>
      </c>
      <c r="AO80" s="87">
        <f t="shared" si="59"/>
        <v>2.2156430148023988E-4</v>
      </c>
      <c r="AP80" s="33"/>
      <c r="AQ80" s="31"/>
      <c r="AR80" s="31"/>
      <c r="AS80" s="32"/>
      <c r="AT80" s="32"/>
    </row>
    <row r="81" spans="1:46" s="350" customFormat="1" ht="15.75" customHeight="1">
      <c r="A81" s="235" t="s">
        <v>250</v>
      </c>
      <c r="B81" s="80">
        <v>128891524.67</v>
      </c>
      <c r="C81" s="81">
        <v>102.34</v>
      </c>
      <c r="D81" s="80">
        <v>158128791.96000001</v>
      </c>
      <c r="E81" s="81">
        <v>101</v>
      </c>
      <c r="F81" s="26">
        <f t="shared" si="38"/>
        <v>0.22683622809844139</v>
      </c>
      <c r="G81" s="26">
        <f t="shared" si="39"/>
        <v>-1.3093609536838025E-2</v>
      </c>
      <c r="H81" s="80">
        <v>230558627</v>
      </c>
      <c r="I81" s="81">
        <v>102.67</v>
      </c>
      <c r="J81" s="26">
        <f t="shared" ref="J81" si="60">((H81-D81)/D81)</f>
        <v>0.4580433085096971</v>
      </c>
      <c r="K81" s="26">
        <f t="shared" ref="K81" si="61">((I81-E81)/E81)</f>
        <v>1.6534653465346553E-2</v>
      </c>
      <c r="L81" s="80">
        <v>257711507.56999999</v>
      </c>
      <c r="M81" s="81">
        <v>102.67</v>
      </c>
      <c r="N81" s="26">
        <f t="shared" ref="N81" si="62">((L81-H81)/H81)</f>
        <v>0.11776996126022209</v>
      </c>
      <c r="O81" s="26">
        <f t="shared" ref="O81" si="63">((M81-I81)/I81)</f>
        <v>0</v>
      </c>
      <c r="P81" s="80">
        <v>275254820.05000001</v>
      </c>
      <c r="Q81" s="81">
        <v>102.91</v>
      </c>
      <c r="R81" s="26">
        <f t="shared" ref="R81" si="64">((P81-L81)/L81)</f>
        <v>6.8073454093759769E-2</v>
      </c>
      <c r="S81" s="26">
        <f t="shared" ref="S81" si="65">((Q81-M81)/M81)</f>
        <v>2.3375864419985866E-3</v>
      </c>
      <c r="T81" s="80">
        <v>397352351.17000002</v>
      </c>
      <c r="U81" s="81">
        <v>103.03</v>
      </c>
      <c r="V81" s="26">
        <f t="shared" ref="V81" si="66">((T81-P81)/P81)</f>
        <v>0.4435799928873943</v>
      </c>
      <c r="W81" s="26">
        <f t="shared" ref="W81" si="67">((U81-Q81)/Q81)</f>
        <v>1.1660674375668502E-3</v>
      </c>
      <c r="X81" s="80">
        <v>398621196.12</v>
      </c>
      <c r="Y81" s="81">
        <v>103.17</v>
      </c>
      <c r="Z81" s="26">
        <f t="shared" si="48"/>
        <v>3.1932488791469003E-3</v>
      </c>
      <c r="AA81" s="26">
        <f t="shared" si="49"/>
        <v>1.3588275259633171E-3</v>
      </c>
      <c r="AB81" s="80">
        <v>449261726.92000002</v>
      </c>
      <c r="AC81" s="81">
        <v>103.24</v>
      </c>
      <c r="AD81" s="26">
        <f t="shared" si="50"/>
        <v>0.12703923246659293</v>
      </c>
      <c r="AE81" s="26">
        <f t="shared" si="51"/>
        <v>6.7849180963451756E-4</v>
      </c>
      <c r="AF81" s="80">
        <v>928038392.54999995</v>
      </c>
      <c r="AG81" s="81">
        <v>103.33</v>
      </c>
      <c r="AH81" s="26">
        <f t="shared" si="52"/>
        <v>1.0656965348736587</v>
      </c>
      <c r="AI81" s="26">
        <f t="shared" si="53"/>
        <v>8.7175513366915354E-4</v>
      </c>
      <c r="AJ81" s="27">
        <f t="shared" si="54"/>
        <v>0.31377899513361418</v>
      </c>
      <c r="AK81" s="27">
        <f t="shared" si="55"/>
        <v>1.2317215346676193E-3</v>
      </c>
      <c r="AL81" s="28">
        <f t="shared" si="56"/>
        <v>4.8688767620810953</v>
      </c>
      <c r="AM81" s="28">
        <f t="shared" si="57"/>
        <v>2.3069306930693052E-2</v>
      </c>
      <c r="AN81" s="29">
        <f t="shared" si="58"/>
        <v>0.34655972922329209</v>
      </c>
      <c r="AO81" s="87">
        <f t="shared" si="59"/>
        <v>7.9515588449010181E-3</v>
      </c>
      <c r="AP81" s="33"/>
      <c r="AQ81" s="31"/>
      <c r="AR81" s="31"/>
      <c r="AS81" s="32"/>
      <c r="AT81" s="32"/>
    </row>
    <row r="82" spans="1:46" s="134" customFormat="1" ht="15.75" customHeight="1">
      <c r="A82" s="235" t="s">
        <v>260</v>
      </c>
      <c r="B82" s="80">
        <v>0</v>
      </c>
      <c r="C82" s="81">
        <v>0</v>
      </c>
      <c r="D82" s="80">
        <v>0</v>
      </c>
      <c r="E82" s="81">
        <v>0</v>
      </c>
      <c r="F82" s="26" t="e">
        <f t="shared" si="38"/>
        <v>#DIV/0!</v>
      </c>
      <c r="G82" s="26" t="e">
        <f t="shared" si="39"/>
        <v>#DIV/0!</v>
      </c>
      <c r="H82" s="80">
        <v>0</v>
      </c>
      <c r="I82" s="81">
        <v>0</v>
      </c>
      <c r="J82" s="26" t="e">
        <f t="shared" si="40"/>
        <v>#DIV/0!</v>
      </c>
      <c r="K82" s="26" t="e">
        <f t="shared" si="41"/>
        <v>#DIV/0!</v>
      </c>
      <c r="L82" s="80">
        <v>0</v>
      </c>
      <c r="M82" s="81">
        <v>0</v>
      </c>
      <c r="N82" s="26" t="e">
        <f t="shared" si="42"/>
        <v>#DIV/0!</v>
      </c>
      <c r="O82" s="26" t="e">
        <f t="shared" si="43"/>
        <v>#DIV/0!</v>
      </c>
      <c r="P82" s="80">
        <v>0</v>
      </c>
      <c r="Q82" s="81">
        <v>0</v>
      </c>
      <c r="R82" s="26" t="e">
        <f t="shared" si="44"/>
        <v>#DIV/0!</v>
      </c>
      <c r="S82" s="26" t="e">
        <f t="shared" si="45"/>
        <v>#DIV/0!</v>
      </c>
      <c r="T82" s="80">
        <v>0</v>
      </c>
      <c r="U82" s="81">
        <v>0</v>
      </c>
      <c r="V82" s="26" t="e">
        <f t="shared" si="46"/>
        <v>#DIV/0!</v>
      </c>
      <c r="W82" s="26" t="e">
        <f t="shared" si="47"/>
        <v>#DIV/0!</v>
      </c>
      <c r="X82" s="80">
        <v>171673782.83000001</v>
      </c>
      <c r="Y82" s="81">
        <v>100.17</v>
      </c>
      <c r="Z82" s="26" t="e">
        <f t="shared" si="48"/>
        <v>#DIV/0!</v>
      </c>
      <c r="AA82" s="26" t="e">
        <f t="shared" si="49"/>
        <v>#DIV/0!</v>
      </c>
      <c r="AB82" s="80">
        <v>183760994.34</v>
      </c>
      <c r="AC82" s="81">
        <v>100.44</v>
      </c>
      <c r="AD82" s="26">
        <f t="shared" si="50"/>
        <v>7.0408022184548433E-2</v>
      </c>
      <c r="AE82" s="26">
        <f t="shared" si="51"/>
        <v>2.6954177897573726E-3</v>
      </c>
      <c r="AF82" s="80">
        <v>224790333.09999999</v>
      </c>
      <c r="AG82" s="81">
        <v>100.53</v>
      </c>
      <c r="AH82" s="26">
        <f t="shared" si="52"/>
        <v>0.22327555914334191</v>
      </c>
      <c r="AI82" s="26">
        <f t="shared" si="53"/>
        <v>8.9605734767028483E-4</v>
      </c>
      <c r="AJ82" s="27" t="e">
        <f t="shared" si="54"/>
        <v>#DIV/0!</v>
      </c>
      <c r="AK82" s="27" t="e">
        <f t="shared" si="55"/>
        <v>#DIV/0!</v>
      </c>
      <c r="AL82" s="28" t="e">
        <f t="shared" si="56"/>
        <v>#DIV/0!</v>
      </c>
      <c r="AM82" s="28" t="e">
        <f t="shared" si="57"/>
        <v>#DIV/0!</v>
      </c>
      <c r="AN82" s="29" t="e">
        <f t="shared" si="58"/>
        <v>#DIV/0!</v>
      </c>
      <c r="AO82" s="87" t="e">
        <f t="shared" si="59"/>
        <v>#DIV/0!</v>
      </c>
      <c r="AP82" s="33"/>
      <c r="AQ82" s="31"/>
      <c r="AR82" s="31"/>
      <c r="AS82" s="32"/>
      <c r="AT82" s="32"/>
    </row>
    <row r="83" spans="1:46">
      <c r="A83" s="237" t="s">
        <v>47</v>
      </c>
      <c r="B83" s="84">
        <f>SUM(B55:B82)</f>
        <v>399827914459.6499</v>
      </c>
      <c r="C83" s="100"/>
      <c r="D83" s="84">
        <f>SUM(D55:D82)</f>
        <v>405081754283.06</v>
      </c>
      <c r="E83" s="100"/>
      <c r="F83" s="26">
        <f>((D83-B83)/B83)</f>
        <v>1.3140252677230983E-2</v>
      </c>
      <c r="G83" s="26"/>
      <c r="H83" s="84">
        <f>SUM(H55:H82)</f>
        <v>402769523344.92004</v>
      </c>
      <c r="I83" s="100"/>
      <c r="J83" s="26">
        <f>((H83-D83)/D83)</f>
        <v>-5.7080599501014061E-3</v>
      </c>
      <c r="K83" s="26"/>
      <c r="L83" s="84">
        <f>SUM(L55:L82)</f>
        <v>409918332066.03015</v>
      </c>
      <c r="M83" s="100"/>
      <c r="N83" s="26">
        <f>((L83-H83)/H83)</f>
        <v>1.7749130226489548E-2</v>
      </c>
      <c r="O83" s="26"/>
      <c r="P83" s="84">
        <f>SUM(P55:P82)</f>
        <v>420561975893.18994</v>
      </c>
      <c r="Q83" s="100"/>
      <c r="R83" s="26">
        <f>((P83-L83)/L83)</f>
        <v>2.596527892157138E-2</v>
      </c>
      <c r="S83" s="26"/>
      <c r="T83" s="84">
        <f>SUM(T55:T82)</f>
        <v>418300153052.87012</v>
      </c>
      <c r="U83" s="100"/>
      <c r="V83" s="26">
        <f>((T83-P83)/P83)</f>
        <v>-5.3780963804827163E-3</v>
      </c>
      <c r="W83" s="26"/>
      <c r="X83" s="84">
        <f>SUM(X55:X82)</f>
        <v>411551434238.40009</v>
      </c>
      <c r="Y83" s="100"/>
      <c r="Z83" s="26">
        <f t="shared" si="48"/>
        <v>-1.6133675221526974E-2</v>
      </c>
      <c r="AA83" s="26"/>
      <c r="AB83" s="84">
        <f>SUM(AB55:AB82)</f>
        <v>412217464970.89996</v>
      </c>
      <c r="AC83" s="100"/>
      <c r="AD83" s="26">
        <f t="shared" si="50"/>
        <v>1.6183414200278674E-3</v>
      </c>
      <c r="AE83" s="26"/>
      <c r="AF83" s="84">
        <f>SUM(AF55:AF82)</f>
        <v>413868142741.87</v>
      </c>
      <c r="AG83" s="100"/>
      <c r="AH83" s="26">
        <f t="shared" si="52"/>
        <v>4.0043858187487512E-3</v>
      </c>
      <c r="AI83" s="26"/>
      <c r="AJ83" s="27">
        <f t="shared" si="54"/>
        <v>4.4071946889946787E-3</v>
      </c>
      <c r="AK83" s="27"/>
      <c r="AL83" s="28">
        <f t="shared" si="56"/>
        <v>2.1690407839673544E-2</v>
      </c>
      <c r="AM83" s="28"/>
      <c r="AN83" s="29">
        <f t="shared" si="58"/>
        <v>1.3871667596952209E-2</v>
      </c>
      <c r="AO83" s="87"/>
      <c r="AP83" s="33"/>
      <c r="AQ83" s="43"/>
      <c r="AR83" s="16"/>
      <c r="AS83" s="32" t="e">
        <f>(#REF!/AQ83)-1</f>
        <v>#REF!</v>
      </c>
      <c r="AT83" s="32" t="e">
        <f>(#REF!/AR83)-1</f>
        <v>#REF!</v>
      </c>
    </row>
    <row r="84" spans="1:46" s="134" customFormat="1" ht="7.5" customHeight="1">
      <c r="A84" s="237"/>
      <c r="B84" s="100"/>
      <c r="C84" s="100"/>
      <c r="D84" s="100"/>
      <c r="E84" s="100"/>
      <c r="F84" s="26"/>
      <c r="G84" s="26"/>
      <c r="H84" s="100"/>
      <c r="I84" s="100"/>
      <c r="J84" s="26"/>
      <c r="K84" s="26"/>
      <c r="L84" s="100"/>
      <c r="M84" s="100"/>
      <c r="N84" s="26"/>
      <c r="O84" s="26"/>
      <c r="P84" s="100"/>
      <c r="Q84" s="100"/>
      <c r="R84" s="26"/>
      <c r="S84" s="26"/>
      <c r="T84" s="100"/>
      <c r="U84" s="100"/>
      <c r="V84" s="26"/>
      <c r="W84" s="26"/>
      <c r="X84" s="100"/>
      <c r="Y84" s="100"/>
      <c r="Z84" s="26"/>
      <c r="AA84" s="26"/>
      <c r="AB84" s="100"/>
      <c r="AC84" s="100"/>
      <c r="AD84" s="26"/>
      <c r="AE84" s="26"/>
      <c r="AF84" s="100"/>
      <c r="AG84" s="100"/>
      <c r="AH84" s="26"/>
      <c r="AI84" s="26"/>
      <c r="AJ84" s="27"/>
      <c r="AK84" s="27"/>
      <c r="AL84" s="28"/>
      <c r="AM84" s="28"/>
      <c r="AN84" s="29"/>
      <c r="AO84" s="87"/>
      <c r="AP84" s="33"/>
      <c r="AQ84" s="43"/>
      <c r="AR84" s="16"/>
      <c r="AS84" s="32"/>
      <c r="AT84" s="32"/>
    </row>
    <row r="85" spans="1:46" s="134" customFormat="1">
      <c r="A85" s="234" t="s">
        <v>217</v>
      </c>
      <c r="B85" s="100"/>
      <c r="C85" s="100"/>
      <c r="D85" s="100"/>
      <c r="E85" s="100"/>
      <c r="F85" s="26"/>
      <c r="G85" s="26"/>
      <c r="H85" s="100"/>
      <c r="I85" s="100"/>
      <c r="J85" s="26"/>
      <c r="K85" s="26"/>
      <c r="L85" s="100"/>
      <c r="M85" s="100"/>
      <c r="N85" s="26"/>
      <c r="O85" s="26"/>
      <c r="P85" s="100"/>
      <c r="Q85" s="100"/>
      <c r="R85" s="26"/>
      <c r="S85" s="26"/>
      <c r="T85" s="100"/>
      <c r="U85" s="100"/>
      <c r="V85" s="26"/>
      <c r="W85" s="26"/>
      <c r="X85" s="100"/>
      <c r="Y85" s="100"/>
      <c r="Z85" s="26"/>
      <c r="AA85" s="26"/>
      <c r="AB85" s="100"/>
      <c r="AC85" s="100"/>
      <c r="AD85" s="26"/>
      <c r="AE85" s="26"/>
      <c r="AF85" s="100"/>
      <c r="AG85" s="100"/>
      <c r="AH85" s="26"/>
      <c r="AI85" s="26"/>
      <c r="AJ85" s="27"/>
      <c r="AK85" s="27"/>
      <c r="AL85" s="28"/>
      <c r="AM85" s="28"/>
      <c r="AN85" s="29"/>
      <c r="AO85" s="87"/>
      <c r="AP85" s="33"/>
      <c r="AQ85" s="43"/>
      <c r="AR85" s="16"/>
      <c r="AS85" s="32"/>
      <c r="AT85" s="32"/>
    </row>
    <row r="86" spans="1:46" s="134" customFormat="1">
      <c r="A86" s="233" t="s">
        <v>218</v>
      </c>
      <c r="B86" s="100"/>
      <c r="C86" s="100"/>
      <c r="D86" s="100"/>
      <c r="E86" s="100"/>
      <c r="F86" s="26"/>
      <c r="G86" s="26"/>
      <c r="H86" s="100"/>
      <c r="I86" s="100"/>
      <c r="J86" s="26"/>
      <c r="K86" s="26"/>
      <c r="L86" s="100"/>
      <c r="M86" s="100"/>
      <c r="N86" s="26"/>
      <c r="O86" s="26"/>
      <c r="P86" s="100"/>
      <c r="Q86" s="100"/>
      <c r="R86" s="26"/>
      <c r="S86" s="26"/>
      <c r="T86" s="100"/>
      <c r="U86" s="100"/>
      <c r="V86" s="26"/>
      <c r="W86" s="26"/>
      <c r="X86" s="100"/>
      <c r="Y86" s="100"/>
      <c r="Z86" s="26"/>
      <c r="AA86" s="26"/>
      <c r="AB86" s="100"/>
      <c r="AC86" s="100"/>
      <c r="AD86" s="26"/>
      <c r="AE86" s="26"/>
      <c r="AF86" s="100"/>
      <c r="AG86" s="100"/>
      <c r="AH86" s="26"/>
      <c r="AI86" s="26"/>
      <c r="AJ86" s="27"/>
      <c r="AK86" s="27"/>
      <c r="AL86" s="28"/>
      <c r="AM86" s="28"/>
      <c r="AN86" s="29"/>
      <c r="AO86" s="87"/>
      <c r="AP86" s="33"/>
      <c r="AQ86" s="43"/>
      <c r="AR86" s="16"/>
      <c r="AS86" s="32"/>
      <c r="AT86" s="32"/>
    </row>
    <row r="87" spans="1:46">
      <c r="A87" s="235" t="s">
        <v>236</v>
      </c>
      <c r="B87" s="80">
        <v>8151611982.4499998</v>
      </c>
      <c r="C87" s="80">
        <v>52578.239999999998</v>
      </c>
      <c r="D87" s="80">
        <v>8210327619.5200005</v>
      </c>
      <c r="E87" s="80">
        <v>52120.639999999999</v>
      </c>
      <c r="F87" s="26">
        <f t="shared" ref="F87:G94" si="68">((D87-B87)/B87)</f>
        <v>7.2029479808916799E-3</v>
      </c>
      <c r="G87" s="26">
        <f t="shared" si="68"/>
        <v>-8.7032201914708177E-3</v>
      </c>
      <c r="H87" s="80">
        <v>8243657889.96</v>
      </c>
      <c r="I87" s="80">
        <v>52162.239999999998</v>
      </c>
      <c r="J87" s="26">
        <f t="shared" ref="J87:J93" si="69">((H87-D87)/D87)</f>
        <v>4.0595542570989592E-3</v>
      </c>
      <c r="K87" s="26">
        <f t="shared" ref="K87:K93" si="70">((I87-E87)/E87)</f>
        <v>7.9814829595336028E-4</v>
      </c>
      <c r="L87" s="80">
        <v>8296448638.7399998</v>
      </c>
      <c r="M87" s="80">
        <v>52258.26</v>
      </c>
      <c r="N87" s="26">
        <f t="shared" ref="N87:N93" si="71">((L87-H87)/H87)</f>
        <v>6.4038015022789699E-3</v>
      </c>
      <c r="O87" s="26">
        <f t="shared" ref="O87:O93" si="72">((M87-I87)/I87)</f>
        <v>1.8407951805751454E-3</v>
      </c>
      <c r="P87" s="80">
        <v>8414163675.1199999</v>
      </c>
      <c r="Q87" s="80">
        <v>52295.74</v>
      </c>
      <c r="R87" s="26">
        <f t="shared" ref="R87:R93" si="73">((P87-L87)/L87)</f>
        <v>1.4188605451052097E-2</v>
      </c>
      <c r="S87" s="26">
        <f t="shared" ref="S87:S93" si="74">((Q87-M87)/M87)</f>
        <v>7.1720719365696306E-4</v>
      </c>
      <c r="T87" s="80">
        <v>8499999504.8999996</v>
      </c>
      <c r="U87" s="80">
        <v>52303.54</v>
      </c>
      <c r="V87" s="26">
        <f t="shared" ref="V87:V94" si="75">((T97-P87)/P87)</f>
        <v>19.800366187103435</v>
      </c>
      <c r="W87" s="26">
        <f t="shared" ref="W87:W93" si="76">((U87-Q87)/Q87)</f>
        <v>1.4915172822877945E-4</v>
      </c>
      <c r="X87" s="80">
        <v>8610941055.0699997</v>
      </c>
      <c r="Y87" s="80">
        <v>52360.800000000003</v>
      </c>
      <c r="Z87" s="26">
        <f t="shared" ref="Z87:Z93" si="77">((X97-T87)/T87)</f>
        <v>19.676717834560353</v>
      </c>
      <c r="AA87" s="26">
        <f t="shared" ref="AA87:AA93" si="78">((Y87-U87)/U87)</f>
        <v>1.0947633754809338E-3</v>
      </c>
      <c r="AB87" s="80">
        <v>8603051223.9099998</v>
      </c>
      <c r="AC87" s="80">
        <v>51371.24</v>
      </c>
      <c r="AD87" s="26">
        <f t="shared" ref="AD87:AD93" si="79">((AB97-X87)/X87)</f>
        <v>19.600581277718192</v>
      </c>
      <c r="AE87" s="26">
        <f t="shared" ref="AE87:AE93" si="80">((AC87-Y87)/Y87)</f>
        <v>-1.8898870911063331E-2</v>
      </c>
      <c r="AF87" s="80">
        <v>8484631719.1800003</v>
      </c>
      <c r="AG87" s="80">
        <v>51396.24</v>
      </c>
      <c r="AH87" s="26">
        <f t="shared" ref="AH87:AH93" si="81">((AF97-AB87)/AB87)</f>
        <v>19.687459785896987</v>
      </c>
      <c r="AI87" s="26">
        <f t="shared" ref="AI87:AI93" si="82">((AG87-AC87)/AC87)</f>
        <v>4.8665362175411768E-4</v>
      </c>
      <c r="AJ87" s="27">
        <f t="shared" si="54"/>
        <v>9.8496224993087864</v>
      </c>
      <c r="AK87" s="27">
        <f t="shared" si="55"/>
        <v>-2.8144214633606061E-3</v>
      </c>
      <c r="AL87" s="28">
        <f t="shared" si="56"/>
        <v>3.3409641170450206E-2</v>
      </c>
      <c r="AM87" s="28">
        <f t="shared" si="57"/>
        <v>-1.3898524653572969E-2</v>
      </c>
      <c r="AN87" s="29">
        <f t="shared" si="58"/>
        <v>10.521314344745027</v>
      </c>
      <c r="AO87" s="87">
        <f t="shared" si="59"/>
        <v>7.3245492949449691E-3</v>
      </c>
      <c r="AP87" s="33"/>
      <c r="AQ87" s="52">
        <v>31507613595.857655</v>
      </c>
      <c r="AR87" s="52">
        <v>11.808257597614354</v>
      </c>
      <c r="AS87" s="32" t="e">
        <f>(#REF!/AQ87)-1</f>
        <v>#REF!</v>
      </c>
      <c r="AT87" s="32" t="e">
        <f>(#REF!/AR87)-1</f>
        <v>#REF!</v>
      </c>
    </row>
    <row r="88" spans="1:46" s="117" customFormat="1">
      <c r="A88" s="235" t="s">
        <v>237</v>
      </c>
      <c r="B88" s="80">
        <v>636322303.69000006</v>
      </c>
      <c r="C88" s="80">
        <v>52511.68</v>
      </c>
      <c r="D88" s="80">
        <v>636111311.67999995</v>
      </c>
      <c r="E88" s="80">
        <v>52008.32</v>
      </c>
      <c r="F88" s="26">
        <f t="shared" si="68"/>
        <v>-3.3158040945064781E-4</v>
      </c>
      <c r="G88" s="26">
        <f t="shared" si="68"/>
        <v>-9.585676938921029E-3</v>
      </c>
      <c r="H88" s="80">
        <v>636641798.90999997</v>
      </c>
      <c r="I88" s="80">
        <v>52049.919999999998</v>
      </c>
      <c r="J88" s="26">
        <f t="shared" si="69"/>
        <v>8.3395346106796518E-4</v>
      </c>
      <c r="K88" s="26">
        <f t="shared" si="70"/>
        <v>7.9987202047669573E-4</v>
      </c>
      <c r="L88" s="80">
        <v>637842406.88</v>
      </c>
      <c r="M88" s="80">
        <v>52145.8</v>
      </c>
      <c r="N88" s="26">
        <f t="shared" si="71"/>
        <v>1.8858453404341344E-3</v>
      </c>
      <c r="O88" s="26">
        <f t="shared" si="72"/>
        <v>1.842077759197414E-3</v>
      </c>
      <c r="P88" s="80">
        <v>638278288.59000003</v>
      </c>
      <c r="Q88" s="80">
        <v>52183.29</v>
      </c>
      <c r="R88" s="26">
        <f t="shared" si="73"/>
        <v>6.8336897217629244E-4</v>
      </c>
      <c r="S88" s="26">
        <f t="shared" si="74"/>
        <v>7.1894572525491908E-4</v>
      </c>
      <c r="T88" s="80">
        <v>638398448.60000002</v>
      </c>
      <c r="U88" s="80">
        <v>52191.13</v>
      </c>
      <c r="V88" s="26">
        <f t="shared" si="75"/>
        <v>2.1090510863275043</v>
      </c>
      <c r="W88" s="26">
        <f t="shared" si="76"/>
        <v>1.5023966484283585E-4</v>
      </c>
      <c r="X88" s="80">
        <v>639117178.14999998</v>
      </c>
      <c r="Y88" s="80">
        <v>52248.31</v>
      </c>
      <c r="Z88" s="26">
        <f t="shared" si="77"/>
        <v>2.1124873021660409</v>
      </c>
      <c r="AA88" s="26">
        <f t="shared" si="78"/>
        <v>1.0955884649364804E-3</v>
      </c>
      <c r="AB88" s="80">
        <v>639644302.65999997</v>
      </c>
      <c r="AC88" s="80">
        <v>51262.91</v>
      </c>
      <c r="AD88" s="26">
        <f t="shared" si="79"/>
        <v>2.1163196695560451</v>
      </c>
      <c r="AE88" s="26">
        <f t="shared" si="80"/>
        <v>-1.8859940158829906E-2</v>
      </c>
      <c r="AF88" s="80">
        <v>640063580.63999999</v>
      </c>
      <c r="AG88" s="80">
        <v>51296.24</v>
      </c>
      <c r="AH88" s="26">
        <f t="shared" si="81"/>
        <v>2.0665489057324207</v>
      </c>
      <c r="AI88" s="26">
        <f t="shared" si="82"/>
        <v>6.5017768207061336E-4</v>
      </c>
      <c r="AJ88" s="27">
        <f t="shared" si="54"/>
        <v>1.0509348188932797</v>
      </c>
      <c r="AK88" s="27">
        <f t="shared" si="55"/>
        <v>-2.8985894726214971E-3</v>
      </c>
      <c r="AL88" s="28">
        <f t="shared" si="56"/>
        <v>6.2131719518741298E-3</v>
      </c>
      <c r="AM88" s="28">
        <f t="shared" si="57"/>
        <v>-1.3691655488967953E-2</v>
      </c>
      <c r="AN88" s="29">
        <f t="shared" si="58"/>
        <v>1.1227787780080911</v>
      </c>
      <c r="AO88" s="87">
        <f t="shared" si="59"/>
        <v>7.4312421905402713E-3</v>
      </c>
      <c r="AP88" s="33"/>
      <c r="AQ88" s="52"/>
      <c r="AR88" s="52"/>
      <c r="AS88" s="32"/>
      <c r="AT88" s="32"/>
    </row>
    <row r="89" spans="1:46">
      <c r="A89" s="235" t="s">
        <v>181</v>
      </c>
      <c r="B89" s="80">
        <v>58729413813.220001</v>
      </c>
      <c r="C89" s="80">
        <v>51347.31</v>
      </c>
      <c r="D89" s="80">
        <v>58565613055.040001</v>
      </c>
      <c r="E89" s="80">
        <v>51308.23</v>
      </c>
      <c r="F89" s="26">
        <f t="shared" si="68"/>
        <v>-2.7890753124310721E-3</v>
      </c>
      <c r="G89" s="26">
        <f t="shared" si="68"/>
        <v>-7.610914768464886E-4</v>
      </c>
      <c r="H89" s="80">
        <v>59105296192.75</v>
      </c>
      <c r="I89" s="80">
        <v>51441.62</v>
      </c>
      <c r="J89" s="26">
        <f t="shared" si="69"/>
        <v>9.2150173038025654E-3</v>
      </c>
      <c r="K89" s="26">
        <f t="shared" si="70"/>
        <v>2.5997778524030047E-3</v>
      </c>
      <c r="L89" s="80">
        <v>56976225852.32</v>
      </c>
      <c r="M89" s="80">
        <v>51475.61</v>
      </c>
      <c r="N89" s="26">
        <f t="shared" si="71"/>
        <v>-3.6021650809207134E-2</v>
      </c>
      <c r="O89" s="26">
        <f t="shared" si="72"/>
        <v>6.607490199569524E-4</v>
      </c>
      <c r="P89" s="80">
        <v>57035542965.980003</v>
      </c>
      <c r="Q89" s="80">
        <v>51525.5</v>
      </c>
      <c r="R89" s="26">
        <f t="shared" si="73"/>
        <v>1.0410853434509885E-3</v>
      </c>
      <c r="S89" s="26">
        <f t="shared" si="74"/>
        <v>9.6919686818668917E-4</v>
      </c>
      <c r="T89" s="80">
        <v>52441767033.040001</v>
      </c>
      <c r="U89" s="80">
        <v>51555.31</v>
      </c>
      <c r="V89" s="26">
        <f t="shared" si="75"/>
        <v>-0.91867928582995118</v>
      </c>
      <c r="W89" s="26">
        <f t="shared" si="76"/>
        <v>5.7854848570120952E-4</v>
      </c>
      <c r="X89" s="80">
        <v>52684035372.93</v>
      </c>
      <c r="Y89" s="80">
        <v>51645.67</v>
      </c>
      <c r="Z89" s="26">
        <f t="shared" si="77"/>
        <v>-0.91109894642751621</v>
      </c>
      <c r="AA89" s="26">
        <f t="shared" si="78"/>
        <v>1.7526807616907083E-3</v>
      </c>
      <c r="AB89" s="80">
        <v>53219539444.580002</v>
      </c>
      <c r="AC89" s="80">
        <v>51705.16</v>
      </c>
      <c r="AD89" s="26">
        <f t="shared" si="79"/>
        <v>-0.90625631246941951</v>
      </c>
      <c r="AE89" s="26">
        <f t="shared" si="80"/>
        <v>1.151887467042353E-3</v>
      </c>
      <c r="AF89" s="80">
        <v>53870670922.599998</v>
      </c>
      <c r="AG89" s="80">
        <v>51853.919999999998</v>
      </c>
      <c r="AH89" s="26">
        <f t="shared" si="81"/>
        <v>-0.90800563729326655</v>
      </c>
      <c r="AI89" s="26">
        <f t="shared" si="82"/>
        <v>2.877082287338338E-3</v>
      </c>
      <c r="AJ89" s="27">
        <f t="shared" si="54"/>
        <v>-0.45907435068681723</v>
      </c>
      <c r="AK89" s="27">
        <f t="shared" si="55"/>
        <v>1.2286039081840958E-3</v>
      </c>
      <c r="AL89" s="28">
        <f t="shared" si="56"/>
        <v>-8.016550818016184E-2</v>
      </c>
      <c r="AM89" s="28">
        <f t="shared" si="57"/>
        <v>1.0635525723650865E-2</v>
      </c>
      <c r="AN89" s="29">
        <f t="shared" si="58"/>
        <v>0.48332847816601288</v>
      </c>
      <c r="AO89" s="87">
        <f t="shared" si="59"/>
        <v>1.1740863850283013E-3</v>
      </c>
      <c r="AP89" s="33"/>
      <c r="AQ89" s="43">
        <f>SUM(AQ87:AQ87)</f>
        <v>31507613595.857655</v>
      </c>
      <c r="AR89" s="16"/>
      <c r="AS89" s="32" t="e">
        <f>(#REF!/AQ89)-1</f>
        <v>#REF!</v>
      </c>
      <c r="AT89" s="32" t="e">
        <f>(#REF!/AR89)-1</f>
        <v>#REF!</v>
      </c>
    </row>
    <row r="90" spans="1:46">
      <c r="A90" s="235" t="s">
        <v>133</v>
      </c>
      <c r="B90" s="80">
        <v>5636920760.8900003</v>
      </c>
      <c r="C90" s="80">
        <v>415.87</v>
      </c>
      <c r="D90" s="80">
        <v>5647746551.6199999</v>
      </c>
      <c r="E90" s="349">
        <v>416.02</v>
      </c>
      <c r="F90" s="26">
        <f t="shared" si="68"/>
        <v>1.9205149742587979E-3</v>
      </c>
      <c r="G90" s="26">
        <f t="shared" si="68"/>
        <v>3.6068963858892748E-4</v>
      </c>
      <c r="H90" s="80">
        <v>5657553978.2799997</v>
      </c>
      <c r="I90" s="349">
        <v>415.77</v>
      </c>
      <c r="J90" s="26">
        <f t="shared" si="69"/>
        <v>1.73652032193029E-3</v>
      </c>
      <c r="K90" s="26">
        <f t="shared" si="70"/>
        <v>-6.0093264746887169E-4</v>
      </c>
      <c r="L90" s="80">
        <v>5662705634.5900002</v>
      </c>
      <c r="M90" s="349">
        <v>415.8</v>
      </c>
      <c r="N90" s="26">
        <f t="shared" si="71"/>
        <v>9.1058014289889598E-4</v>
      </c>
      <c r="O90" s="26">
        <f t="shared" si="72"/>
        <v>7.2155278158668397E-5</v>
      </c>
      <c r="P90" s="80">
        <v>5669503888.46</v>
      </c>
      <c r="Q90" s="80">
        <v>415.89</v>
      </c>
      <c r="R90" s="26">
        <f t="shared" si="73"/>
        <v>1.2005310374026007E-3</v>
      </c>
      <c r="S90" s="26">
        <f t="shared" si="74"/>
        <v>2.164502164501563E-4</v>
      </c>
      <c r="T90" s="80">
        <v>5687166935.5200005</v>
      </c>
      <c r="U90" s="80">
        <v>415.73</v>
      </c>
      <c r="V90" s="26">
        <f t="shared" si="75"/>
        <v>-0.92194905377510938</v>
      </c>
      <c r="W90" s="26">
        <f t="shared" si="76"/>
        <v>-3.8471711269799267E-4</v>
      </c>
      <c r="X90" s="80">
        <v>5695923022.8400002</v>
      </c>
      <c r="Y90" s="349">
        <v>415.72</v>
      </c>
      <c r="Z90" s="26">
        <f t="shared" si="77"/>
        <v>-0.92212320850056007</v>
      </c>
      <c r="AA90" s="26">
        <f t="shared" si="78"/>
        <v>-2.4054073557335059E-5</v>
      </c>
      <c r="AB90" s="80">
        <v>5709393164.4200001</v>
      </c>
      <c r="AC90" s="80">
        <v>415.65</v>
      </c>
      <c r="AD90" s="26">
        <f t="shared" si="79"/>
        <v>-0.92213655769194924</v>
      </c>
      <c r="AE90" s="26">
        <f t="shared" si="80"/>
        <v>-1.683825651882277E-4</v>
      </c>
      <c r="AF90" s="80">
        <v>5690606288.6499996</v>
      </c>
      <c r="AG90" s="80">
        <v>415</v>
      </c>
      <c r="AH90" s="26">
        <f t="shared" si="81"/>
        <v>-0.92231431669059738</v>
      </c>
      <c r="AI90" s="26">
        <f t="shared" si="82"/>
        <v>-1.5638157103331585E-3</v>
      </c>
      <c r="AJ90" s="27">
        <f t="shared" si="54"/>
        <v>-0.4603443737727157</v>
      </c>
      <c r="AK90" s="27">
        <f t="shared" si="55"/>
        <v>-2.6157587200597915E-4</v>
      </c>
      <c r="AL90" s="28">
        <f t="shared" si="56"/>
        <v>7.5888208931234429E-3</v>
      </c>
      <c r="AM90" s="28">
        <f t="shared" si="57"/>
        <v>-2.4518052016729527E-3</v>
      </c>
      <c r="AN90" s="29">
        <f t="shared" si="58"/>
        <v>0.49367054280223899</v>
      </c>
      <c r="AO90" s="87">
        <f t="shared" si="59"/>
        <v>6.1159706243138262E-4</v>
      </c>
      <c r="AP90" s="33"/>
      <c r="AQ90" s="43"/>
      <c r="AR90" s="16"/>
      <c r="AS90" s="32" t="e">
        <f>(#REF!/AQ90)-1</f>
        <v>#REF!</v>
      </c>
      <c r="AT90" s="32" t="e">
        <f>(#REF!/AR90)-1</f>
        <v>#REF!</v>
      </c>
    </row>
    <row r="91" spans="1:46">
      <c r="A91" s="235" t="s">
        <v>141</v>
      </c>
      <c r="B91" s="80">
        <v>658490863.10000002</v>
      </c>
      <c r="C91" s="80">
        <v>48287.28</v>
      </c>
      <c r="D91" s="80">
        <v>654216960.36000001</v>
      </c>
      <c r="E91" s="80">
        <v>47992.47</v>
      </c>
      <c r="F91" s="26">
        <f t="shared" si="68"/>
        <v>-6.4904510897533354E-3</v>
      </c>
      <c r="G91" s="26">
        <f t="shared" si="68"/>
        <v>-6.1053345725830422E-3</v>
      </c>
      <c r="H91" s="80">
        <v>655252881.79999995</v>
      </c>
      <c r="I91" s="80">
        <v>48061.81</v>
      </c>
      <c r="J91" s="26">
        <f t="shared" si="69"/>
        <v>1.5834524366807841E-3</v>
      </c>
      <c r="K91" s="26">
        <f t="shared" si="70"/>
        <v>1.4448099879001124E-3</v>
      </c>
      <c r="L91" s="80">
        <v>651548419.55999994</v>
      </c>
      <c r="M91" s="80">
        <v>47809.657200000001</v>
      </c>
      <c r="N91" s="26">
        <f t="shared" si="71"/>
        <v>-5.653484849732728E-3</v>
      </c>
      <c r="O91" s="26">
        <f t="shared" si="72"/>
        <v>-5.246427464966388E-3</v>
      </c>
      <c r="P91" s="80">
        <v>653134115.10000002</v>
      </c>
      <c r="Q91" s="80">
        <v>47932.19</v>
      </c>
      <c r="R91" s="26">
        <f t="shared" si="73"/>
        <v>2.4337339979596975E-3</v>
      </c>
      <c r="S91" s="26">
        <f t="shared" si="74"/>
        <v>2.5629299011163138E-3</v>
      </c>
      <c r="T91" s="80">
        <v>652522773.14999998</v>
      </c>
      <c r="U91" s="80">
        <v>47900.41</v>
      </c>
      <c r="V91" s="26">
        <f t="shared" si="75"/>
        <v>2.0289372083206927</v>
      </c>
      <c r="W91" s="26">
        <f t="shared" si="76"/>
        <v>-6.6301998719438509E-4</v>
      </c>
      <c r="X91" s="80">
        <v>653055404.49000001</v>
      </c>
      <c r="Y91" s="80">
        <v>48539.72</v>
      </c>
      <c r="Z91" s="26">
        <f t="shared" si="77"/>
        <v>2.1022484351669712</v>
      </c>
      <c r="AA91" s="26">
        <f t="shared" si="78"/>
        <v>1.3346649851222518E-2</v>
      </c>
      <c r="AB91" s="80">
        <v>651238866.70000005</v>
      </c>
      <c r="AC91" s="80">
        <v>48632.07</v>
      </c>
      <c r="AD91" s="26">
        <f t="shared" si="79"/>
        <v>2.1180845577110308</v>
      </c>
      <c r="AE91" s="26">
        <f t="shared" si="80"/>
        <v>1.9025655689814144E-3</v>
      </c>
      <c r="AF91" s="80">
        <v>667209459.5</v>
      </c>
      <c r="AG91" s="80">
        <v>48703.417800000003</v>
      </c>
      <c r="AH91" s="26">
        <f t="shared" si="81"/>
        <v>2.0230044499618312</v>
      </c>
      <c r="AI91" s="26">
        <f t="shared" si="82"/>
        <v>1.4670936277235E-3</v>
      </c>
      <c r="AJ91" s="27">
        <f t="shared" si="54"/>
        <v>1.0330184877069601</v>
      </c>
      <c r="AK91" s="27">
        <f t="shared" si="55"/>
        <v>1.0886583640250056E-3</v>
      </c>
      <c r="AL91" s="28">
        <f t="shared" si="56"/>
        <v>1.9859618333420342E-2</v>
      </c>
      <c r="AM91" s="28">
        <f t="shared" si="57"/>
        <v>1.4813736404898555E-2</v>
      </c>
      <c r="AN91" s="29">
        <f t="shared" si="58"/>
        <v>1.1069861805385659</v>
      </c>
      <c r="AO91" s="87">
        <f t="shared" si="59"/>
        <v>5.9560240562493696E-3</v>
      </c>
      <c r="AP91" s="33"/>
      <c r="AQ91" s="31">
        <v>885354617.76999998</v>
      </c>
      <c r="AR91" s="31">
        <v>1763.14</v>
      </c>
      <c r="AS91" s="32" t="e">
        <f>(#REF!/AQ91)-1</f>
        <v>#REF!</v>
      </c>
      <c r="AT91" s="32" t="e">
        <f>(#REF!/AR91)-1</f>
        <v>#REF!</v>
      </c>
    </row>
    <row r="92" spans="1:46">
      <c r="A92" s="235" t="s">
        <v>159</v>
      </c>
      <c r="B92" s="80">
        <v>653400801.32000005</v>
      </c>
      <c r="C92" s="80">
        <v>39564.018681000001</v>
      </c>
      <c r="D92" s="80">
        <v>649770887.61000001</v>
      </c>
      <c r="E92" s="80">
        <v>39376.259676000001</v>
      </c>
      <c r="F92" s="26">
        <f t="shared" si="68"/>
        <v>-5.5554166794207901E-3</v>
      </c>
      <c r="G92" s="26">
        <f t="shared" si="68"/>
        <v>-4.7457010500848891E-3</v>
      </c>
      <c r="H92" s="80">
        <v>622654414.25</v>
      </c>
      <c r="I92" s="80">
        <v>37867.538556</v>
      </c>
      <c r="J92" s="26">
        <f t="shared" si="69"/>
        <v>-4.1732361170781836E-2</v>
      </c>
      <c r="K92" s="26">
        <f t="shared" si="70"/>
        <v>-3.8315501076390299E-2</v>
      </c>
      <c r="L92" s="80">
        <v>641990996.25999999</v>
      </c>
      <c r="M92" s="80">
        <v>39043.536840000001</v>
      </c>
      <c r="N92" s="26">
        <f t="shared" si="71"/>
        <v>3.1055078977142238E-2</v>
      </c>
      <c r="O92" s="26">
        <f t="shared" si="72"/>
        <v>3.1055577648937727E-2</v>
      </c>
      <c r="P92" s="80">
        <v>643858939.00999999</v>
      </c>
      <c r="Q92" s="80">
        <v>39043.536840000001</v>
      </c>
      <c r="R92" s="26">
        <f t="shared" si="73"/>
        <v>2.90960895227805E-3</v>
      </c>
      <c r="S92" s="26">
        <f t="shared" si="74"/>
        <v>0</v>
      </c>
      <c r="T92" s="80">
        <v>630569902.78999996</v>
      </c>
      <c r="U92" s="80">
        <v>39043.536840000001</v>
      </c>
      <c r="V92" s="26">
        <f t="shared" si="75"/>
        <v>-0.8449594120981061</v>
      </c>
      <c r="W92" s="26">
        <f t="shared" si="76"/>
        <v>0</v>
      </c>
      <c r="X92" s="80">
        <v>643543693.32000005</v>
      </c>
      <c r="Y92" s="80">
        <v>39441.465042000003</v>
      </c>
      <c r="Z92" s="26">
        <f t="shared" si="77"/>
        <v>-0.83831698857033232</v>
      </c>
      <c r="AA92" s="26">
        <f t="shared" si="78"/>
        <v>1.0191909704049311E-2</v>
      </c>
      <c r="AB92" s="80">
        <v>707428376.30999994</v>
      </c>
      <c r="AC92" s="80">
        <v>43617.365504000001</v>
      </c>
      <c r="AD92" s="26">
        <f t="shared" si="79"/>
        <v>-0.84297934289637522</v>
      </c>
      <c r="AE92" s="26">
        <f t="shared" si="80"/>
        <v>0.10587589628207801</v>
      </c>
      <c r="AF92" s="80">
        <v>705886713.60000002</v>
      </c>
      <c r="AG92" s="80">
        <v>43552.299500000001</v>
      </c>
      <c r="AH92" s="26">
        <f t="shared" si="81"/>
        <v>-0.85868318901560181</v>
      </c>
      <c r="AI92" s="26">
        <f t="shared" si="82"/>
        <v>-1.4917453919593851E-3</v>
      </c>
      <c r="AJ92" s="27">
        <f t="shared" si="54"/>
        <v>-0.42478275281264971</v>
      </c>
      <c r="AK92" s="27">
        <f t="shared" si="55"/>
        <v>1.282130451457881E-2</v>
      </c>
      <c r="AL92" s="28">
        <f t="shared" si="56"/>
        <v>8.6362481083765291E-2</v>
      </c>
      <c r="AM92" s="28">
        <f t="shared" si="57"/>
        <v>0.10605476138063244</v>
      </c>
      <c r="AN92" s="29">
        <f t="shared" si="58"/>
        <v>0.45101552281616603</v>
      </c>
      <c r="AO92" s="87">
        <f t="shared" si="59"/>
        <v>4.2182879312955592E-2</v>
      </c>
      <c r="AP92" s="33"/>
      <c r="AQ92" s="36">
        <v>113791197</v>
      </c>
      <c r="AR92" s="35">
        <v>81.52</v>
      </c>
      <c r="AS92" s="32" t="e">
        <f>(#REF!/AQ92)-1</f>
        <v>#REF!</v>
      </c>
      <c r="AT92" s="32" t="e">
        <f>(#REF!/AR92)-1</f>
        <v>#REF!</v>
      </c>
    </row>
    <row r="93" spans="1:46">
      <c r="A93" s="235" t="s">
        <v>160</v>
      </c>
      <c r="B93" s="80">
        <v>6313934600.4726</v>
      </c>
      <c r="C93" s="80">
        <v>426.48779100000002</v>
      </c>
      <c r="D93" s="80">
        <v>6239323605.5747995</v>
      </c>
      <c r="E93" s="80">
        <v>445.759704</v>
      </c>
      <c r="F93" s="26">
        <f t="shared" si="68"/>
        <v>-1.1816878003806975E-2</v>
      </c>
      <c r="G93" s="26">
        <f t="shared" si="68"/>
        <v>4.5187490490202528E-2</v>
      </c>
      <c r="H93" s="80">
        <v>6175179052.6194</v>
      </c>
      <c r="I93" s="80">
        <v>441.07969200000002</v>
      </c>
      <c r="J93" s="26">
        <f t="shared" si="69"/>
        <v>-1.028069018540515E-2</v>
      </c>
      <c r="K93" s="26">
        <f t="shared" si="70"/>
        <v>-1.0498957079350484E-2</v>
      </c>
      <c r="L93" s="80">
        <v>6154916673.5950003</v>
      </c>
      <c r="M93" s="80">
        <v>442.11059999999998</v>
      </c>
      <c r="N93" s="26">
        <f t="shared" si="71"/>
        <v>-3.2812617823291812E-3</v>
      </c>
      <c r="O93" s="26">
        <f t="shared" si="72"/>
        <v>2.337237507638311E-3</v>
      </c>
      <c r="P93" s="80">
        <v>6143584974.0953999</v>
      </c>
      <c r="Q93" s="80">
        <v>441.41503899999998</v>
      </c>
      <c r="R93" s="26">
        <f t="shared" si="73"/>
        <v>-1.8410808952482088E-3</v>
      </c>
      <c r="S93" s="26">
        <f t="shared" si="74"/>
        <v>-1.5732737464335799E-3</v>
      </c>
      <c r="T93" s="80">
        <v>6135139986.3098001</v>
      </c>
      <c r="U93" s="80">
        <v>441.953014</v>
      </c>
      <c r="V93" s="26">
        <f t="shared" si="75"/>
        <v>-0.68695306088719277</v>
      </c>
      <c r="W93" s="26">
        <f t="shared" si="76"/>
        <v>1.2187509542465253E-3</v>
      </c>
      <c r="X93" s="80">
        <v>6124258578.5178003</v>
      </c>
      <c r="Y93" s="80">
        <v>441.56779799999998</v>
      </c>
      <c r="Z93" s="26">
        <f t="shared" si="77"/>
        <v>-0.68580596786195935</v>
      </c>
      <c r="AA93" s="26">
        <f t="shared" si="78"/>
        <v>-8.7162206795135468E-4</v>
      </c>
      <c r="AB93" s="80">
        <v>6113441823.0003996</v>
      </c>
      <c r="AC93" s="80">
        <v>441.83621599999998</v>
      </c>
      <c r="AD93" s="26">
        <f t="shared" si="79"/>
        <v>-0.64860492146122972</v>
      </c>
      <c r="AE93" s="26">
        <f t="shared" si="80"/>
        <v>6.0787494290966604E-4</v>
      </c>
      <c r="AF93" s="80">
        <v>6112460635.8400002</v>
      </c>
      <c r="AG93" s="80">
        <v>441.87520000000001</v>
      </c>
      <c r="AH93" s="26">
        <f t="shared" si="81"/>
        <v>-0.65123278213784341</v>
      </c>
      <c r="AI93" s="26">
        <f t="shared" si="82"/>
        <v>8.8231789491940752E-5</v>
      </c>
      <c r="AJ93" s="27">
        <f t="shared" si="54"/>
        <v>-0.33747708040187685</v>
      </c>
      <c r="AK93" s="27">
        <f t="shared" si="55"/>
        <v>4.5619665988441936E-3</v>
      </c>
      <c r="AL93" s="28">
        <f t="shared" si="56"/>
        <v>-2.0332808130267208E-2</v>
      </c>
      <c r="AM93" s="28">
        <f t="shared" si="57"/>
        <v>-8.7143453415430144E-3</v>
      </c>
      <c r="AN93" s="29">
        <f t="shared" si="58"/>
        <v>0.35378768111753922</v>
      </c>
      <c r="AO93" s="87">
        <f t="shared" si="59"/>
        <v>1.6887042064111367E-2</v>
      </c>
      <c r="AP93" s="33"/>
      <c r="AQ93" s="31">
        <v>1066913090.3099999</v>
      </c>
      <c r="AR93" s="35">
        <v>1.1691</v>
      </c>
      <c r="AS93" s="32" t="e">
        <f>(#REF!/AQ93)-1</f>
        <v>#REF!</v>
      </c>
      <c r="AT93" s="32" t="e">
        <f>(#REF!/AR93)-1</f>
        <v>#REF!</v>
      </c>
    </row>
    <row r="94" spans="1:46">
      <c r="A94" s="246" t="s">
        <v>191</v>
      </c>
      <c r="B94" s="80">
        <v>779690302.46370006</v>
      </c>
      <c r="C94" s="80">
        <v>42193.062135</v>
      </c>
      <c r="D94" s="80">
        <v>780150298.73039997</v>
      </c>
      <c r="E94" s="80">
        <v>42244.749612</v>
      </c>
      <c r="F94" s="26">
        <f t="shared" si="68"/>
        <v>5.8997305115427692E-4</v>
      </c>
      <c r="G94" s="26">
        <f t="shared" si="68"/>
        <v>1.2250231290305824E-3</v>
      </c>
      <c r="H94" s="80">
        <v>827178088.5704999</v>
      </c>
      <c r="I94" s="80">
        <v>42232.797730999999</v>
      </c>
      <c r="J94" s="26">
        <f>((H94-D94)/D94)</f>
        <v>6.028042278088204E-2</v>
      </c>
      <c r="K94" s="26">
        <f>((I94-E94)/E94)</f>
        <v>-2.8291991572381879E-4</v>
      </c>
      <c r="L94" s="80">
        <v>854540142.33599997</v>
      </c>
      <c r="M94" s="80">
        <v>42269.603320000002</v>
      </c>
      <c r="N94" s="26">
        <f>((L94-H94)/H94)</f>
        <v>3.307879420837441E-2</v>
      </c>
      <c r="O94" s="26">
        <f>((M94-I94)/I94)</f>
        <v>8.7149303331583348E-4</v>
      </c>
      <c r="P94" s="80">
        <v>855277193.60000002</v>
      </c>
      <c r="Q94" s="80">
        <v>42306.06</v>
      </c>
      <c r="R94" s="26">
        <f>((P94-L94)/L94)</f>
        <v>8.6251216003174497E-4</v>
      </c>
      <c r="S94" s="26">
        <f>((Q94-M94)/M94)</f>
        <v>8.6247982324324504E-4</v>
      </c>
      <c r="T94" s="80">
        <v>859516768.92999995</v>
      </c>
      <c r="U94" s="80">
        <v>42338.92</v>
      </c>
      <c r="V94" s="26">
        <f t="shared" si="75"/>
        <v>304.89994321306517</v>
      </c>
      <c r="W94" s="26">
        <f>((U94-Q94)/Q94)</f>
        <v>7.7672087639455399E-4</v>
      </c>
      <c r="X94" s="80">
        <v>860055701.69819999</v>
      </c>
      <c r="Y94" s="80">
        <v>42367.158666000003</v>
      </c>
      <c r="Z94" s="26">
        <f>((X94-T94)/T94)</f>
        <v>6.2701832899775712E-4</v>
      </c>
      <c r="AA94" s="26">
        <f>((Y94-U94)/U94)</f>
        <v>6.6696708371410376E-4</v>
      </c>
      <c r="AB94" s="80">
        <v>863139760.41999996</v>
      </c>
      <c r="AC94" s="80">
        <v>42381.74</v>
      </c>
      <c r="AD94" s="26">
        <f>((AB94-X94)/X94)</f>
        <v>3.5858825372710444E-3</v>
      </c>
      <c r="AE94" s="26">
        <f>((AC94-Y94)/Y94)</f>
        <v>3.4416596390016141E-4</v>
      </c>
      <c r="AF94" s="80">
        <v>872489592</v>
      </c>
      <c r="AG94" s="80">
        <v>42393.686399999999</v>
      </c>
      <c r="AH94" s="26">
        <f>((AF94-AB94)/AB94)</f>
        <v>1.0832349532189848E-2</v>
      </c>
      <c r="AI94" s="26">
        <f>((AG94-AC94)/AC94)</f>
        <v>2.8187610985298676E-4</v>
      </c>
      <c r="AJ94" s="27">
        <f t="shared" si="54"/>
        <v>38.126225020708006</v>
      </c>
      <c r="AK94" s="27">
        <f t="shared" si="55"/>
        <v>5.93225762965956E-4</v>
      </c>
      <c r="AL94" s="28">
        <f t="shared" si="56"/>
        <v>0.11836090227725483</v>
      </c>
      <c r="AM94" s="28">
        <f t="shared" si="57"/>
        <v>3.5255691977800771E-3</v>
      </c>
      <c r="AN94" s="29">
        <f t="shared" si="58"/>
        <v>107.79286217842106</v>
      </c>
      <c r="AO94" s="87">
        <f t="shared" si="59"/>
        <v>4.6518924164854809E-4</v>
      </c>
      <c r="AP94" s="33"/>
      <c r="AQ94" s="31">
        <v>4173976375.3699999</v>
      </c>
      <c r="AR94" s="35">
        <v>299.53579999999999</v>
      </c>
      <c r="AS94" s="32" t="e">
        <f>(#REF!/AQ94)-1</f>
        <v>#REF!</v>
      </c>
      <c r="AT94" s="32" t="e">
        <f>(#REF!/AR94)-1</f>
        <v>#REF!</v>
      </c>
    </row>
    <row r="95" spans="1:46" ht="6.75" customHeight="1">
      <c r="A95" s="237"/>
      <c r="B95" s="100"/>
      <c r="C95" s="100"/>
      <c r="D95" s="100"/>
      <c r="E95" s="100"/>
      <c r="F95" s="26"/>
      <c r="G95" s="26"/>
      <c r="H95" s="100"/>
      <c r="I95" s="100"/>
      <c r="J95" s="26"/>
      <c r="K95" s="26"/>
      <c r="L95" s="100"/>
      <c r="M95" s="100"/>
      <c r="N95" s="26"/>
      <c r="O95" s="26"/>
      <c r="P95" s="100"/>
      <c r="Q95" s="100"/>
      <c r="R95" s="26"/>
      <c r="S95" s="26"/>
      <c r="T95" s="100"/>
      <c r="U95" s="100"/>
      <c r="V95" s="26"/>
      <c r="W95" s="26"/>
      <c r="X95" s="100"/>
      <c r="Y95" s="100"/>
      <c r="Z95" s="26"/>
      <c r="AA95" s="26"/>
      <c r="AB95" s="100"/>
      <c r="AC95" s="100"/>
      <c r="AD95" s="26"/>
      <c r="AE95" s="26"/>
      <c r="AF95" s="100"/>
      <c r="AG95" s="100"/>
      <c r="AH95" s="26"/>
      <c r="AI95" s="26"/>
      <c r="AJ95" s="27"/>
      <c r="AK95" s="27"/>
      <c r="AL95" s="28"/>
      <c r="AM95" s="28"/>
      <c r="AN95" s="29"/>
      <c r="AO95" s="87"/>
      <c r="AP95" s="33"/>
      <c r="AQ95" s="53">
        <v>4131236617.7600002</v>
      </c>
      <c r="AR95" s="51">
        <v>103.24</v>
      </c>
      <c r="AS95" s="32" t="e">
        <f>(#REF!/AQ95)-1</f>
        <v>#REF!</v>
      </c>
      <c r="AT95" s="32" t="e">
        <f>(#REF!/AR95)-1</f>
        <v>#REF!</v>
      </c>
    </row>
    <row r="96" spans="1:46">
      <c r="A96" s="233" t="s">
        <v>219</v>
      </c>
      <c r="B96" s="100"/>
      <c r="C96" s="100"/>
      <c r="D96" s="100"/>
      <c r="E96" s="100"/>
      <c r="F96" s="26"/>
      <c r="G96" s="26"/>
      <c r="H96" s="100"/>
      <c r="I96" s="100"/>
      <c r="J96" s="26"/>
      <c r="K96" s="26"/>
      <c r="L96" s="100"/>
      <c r="M96" s="100"/>
      <c r="N96" s="26"/>
      <c r="O96" s="26"/>
      <c r="P96" s="100"/>
      <c r="Q96" s="100"/>
      <c r="R96" s="26"/>
      <c r="S96" s="26"/>
      <c r="T96" s="100"/>
      <c r="U96" s="100"/>
      <c r="V96" s="26"/>
      <c r="W96" s="26"/>
      <c r="X96" s="100"/>
      <c r="Y96" s="100"/>
      <c r="Z96" s="26"/>
      <c r="AA96" s="26"/>
      <c r="AB96" s="100"/>
      <c r="AC96" s="100"/>
      <c r="AD96" s="26"/>
      <c r="AE96" s="26"/>
      <c r="AF96" s="100"/>
      <c r="AG96" s="100"/>
      <c r="AH96" s="26"/>
      <c r="AI96" s="26"/>
      <c r="AJ96" s="27"/>
      <c r="AK96" s="27"/>
      <c r="AL96" s="28"/>
      <c r="AM96" s="28"/>
      <c r="AN96" s="29"/>
      <c r="AO96" s="87"/>
      <c r="AP96" s="33"/>
      <c r="AQ96" s="48">
        <v>2931134847.0043802</v>
      </c>
      <c r="AR96" s="52">
        <v>2254.1853324818899</v>
      </c>
      <c r="AS96" s="32" t="e">
        <f>(#REF!/AQ96)-1</f>
        <v>#REF!</v>
      </c>
      <c r="AT96" s="32" t="e">
        <f>(#REF!/AR96)-1</f>
        <v>#REF!</v>
      </c>
    </row>
    <row r="97" spans="1:46">
      <c r="A97" s="235" t="s">
        <v>102</v>
      </c>
      <c r="B97" s="80">
        <v>171329674391.39999</v>
      </c>
      <c r="C97" s="71">
        <v>841.86</v>
      </c>
      <c r="D97" s="80">
        <v>172064419300.79999</v>
      </c>
      <c r="E97" s="71">
        <v>541.38</v>
      </c>
      <c r="F97" s="26">
        <f t="shared" ref="F97:G103" si="83">((D97-B97)/B97)</f>
        <v>4.2884859964274517E-3</v>
      </c>
      <c r="G97" s="26">
        <f t="shared" si="83"/>
        <v>-0.35692395410163213</v>
      </c>
      <c r="H97" s="80">
        <v>173088684815.07001</v>
      </c>
      <c r="I97" s="71">
        <v>542.75</v>
      </c>
      <c r="J97" s="26">
        <f t="shared" ref="J97:J103" si="84">((H97-D97)/D97)</f>
        <v>5.9528025516967379E-3</v>
      </c>
      <c r="K97" s="26">
        <f t="shared" ref="K97:K103" si="85">((I97-E97)/E97)</f>
        <v>2.5305700247515691E-3</v>
      </c>
      <c r="L97" s="80">
        <v>174171398357.92001</v>
      </c>
      <c r="M97" s="71">
        <v>543.03</v>
      </c>
      <c r="N97" s="26">
        <f t="shared" ref="N97:N103" si="86">((L97-H97)/H97)</f>
        <v>6.2552531611571836E-3</v>
      </c>
      <c r="O97" s="26">
        <f t="shared" ref="O97:O103" si="87">((M97-I97)/I97)</f>
        <v>5.1589129433435787E-4</v>
      </c>
      <c r="P97" s="80">
        <v>174478615896.73001</v>
      </c>
      <c r="Q97" s="71">
        <v>543.53</v>
      </c>
      <c r="R97" s="26">
        <f t="shared" ref="R97:R103" si="88">((P97-L97)/L97)</f>
        <v>1.7638805320875327E-3</v>
      </c>
      <c r="S97" s="26">
        <f t="shared" ref="S97:S103" si="89">((Q97-M97)/M97)</f>
        <v>9.2075944238808173E-4</v>
      </c>
      <c r="T97" s="80">
        <v>175017685600.72</v>
      </c>
      <c r="U97" s="71">
        <v>543.80999999999995</v>
      </c>
      <c r="V97" s="26">
        <f t="shared" ref="V97:V103" si="90">((T107-P97)/P97)</f>
        <v>-0.98599735321573134</v>
      </c>
      <c r="W97" s="26">
        <f t="shared" ref="W97:W103" si="91">((U97-Q97)/Q97)</f>
        <v>5.1515095762878359E-4</v>
      </c>
      <c r="X97" s="80">
        <v>175752091356.72</v>
      </c>
      <c r="Y97" s="71">
        <v>544.73</v>
      </c>
      <c r="Z97" s="26">
        <f>((X97-T97)/T97)</f>
        <v>4.1961802516086912E-3</v>
      </c>
      <c r="AA97" s="26">
        <f t="shared" ref="AA97:AA103" si="92">((Y97-U97)/U97)</f>
        <v>1.6917673452126164E-3</v>
      </c>
      <c r="AB97" s="80">
        <v>177390391082.60999</v>
      </c>
      <c r="AC97" s="71">
        <v>545.29999999999995</v>
      </c>
      <c r="AD97" s="26">
        <f>((AB97-X97)/X97)</f>
        <v>9.3216513854436286E-3</v>
      </c>
      <c r="AE97" s="26">
        <f t="shared" ref="AE97:AE103" si="93">((AC97-Y97)/Y97)</f>
        <v>1.0463899546563184E-3</v>
      </c>
      <c r="AF97" s="80">
        <v>177975276230.64999</v>
      </c>
      <c r="AG97" s="71">
        <v>546.84</v>
      </c>
      <c r="AH97" s="26">
        <f>((AF97-AB97)/AB97)</f>
        <v>3.2971636426892474E-3</v>
      </c>
      <c r="AI97" s="26">
        <f t="shared" ref="AI97:AI103" si="94">((AG97-AC97)/AC97)</f>
        <v>2.8241335044930818E-3</v>
      </c>
      <c r="AJ97" s="27">
        <f t="shared" si="54"/>
        <v>-0.1188652419618276</v>
      </c>
      <c r="AK97" s="27">
        <f t="shared" si="55"/>
        <v>-4.3359911447270923E-2</v>
      </c>
      <c r="AL97" s="28">
        <f t="shared" si="56"/>
        <v>3.4352581166224437E-2</v>
      </c>
      <c r="AM97" s="28">
        <f t="shared" si="57"/>
        <v>1.0085337470907748E-2</v>
      </c>
      <c r="AN97" s="29">
        <f t="shared" si="58"/>
        <v>0.35038155802203125</v>
      </c>
      <c r="AO97" s="87">
        <f t="shared" si="59"/>
        <v>0.12670199541302699</v>
      </c>
      <c r="AP97" s="33"/>
      <c r="AQ97" s="54">
        <v>1131224777.76</v>
      </c>
      <c r="AR97" s="55">
        <v>0.6573</v>
      </c>
      <c r="AS97" s="32" t="e">
        <f>(#REF!/AQ97)-1</f>
        <v>#REF!</v>
      </c>
      <c r="AT97" s="32" t="e">
        <f>(#REF!/AR97)-1</f>
        <v>#REF!</v>
      </c>
    </row>
    <row r="98" spans="1:46">
      <c r="A98" s="235" t="s">
        <v>137</v>
      </c>
      <c r="B98" s="80">
        <v>1835660324.6500001</v>
      </c>
      <c r="C98" s="71">
        <v>450.09</v>
      </c>
      <c r="D98" s="80">
        <v>1827965641.8800001</v>
      </c>
      <c r="E98" s="71">
        <v>449.28</v>
      </c>
      <c r="F98" s="26">
        <f t="shared" si="83"/>
        <v>-4.1917792015617617E-3</v>
      </c>
      <c r="G98" s="26">
        <f t="shared" si="83"/>
        <v>-1.7996400719856079E-3</v>
      </c>
      <c r="H98" s="80">
        <v>1888405216.1500001</v>
      </c>
      <c r="I98" s="71">
        <v>449.82</v>
      </c>
      <c r="J98" s="26">
        <f t="shared" si="84"/>
        <v>3.3063845887081306E-2</v>
      </c>
      <c r="K98" s="26">
        <f t="shared" si="85"/>
        <v>1.2019230769231225E-3</v>
      </c>
      <c r="L98" s="80">
        <v>1891487540.27</v>
      </c>
      <c r="M98" s="71">
        <v>445.66</v>
      </c>
      <c r="N98" s="26">
        <f t="shared" si="86"/>
        <v>1.6322366055967566E-3</v>
      </c>
      <c r="O98" s="26">
        <f t="shared" si="87"/>
        <v>-9.2481437019251433E-3</v>
      </c>
      <c r="P98" s="80">
        <v>1979761894.8499999</v>
      </c>
      <c r="Q98" s="71">
        <v>449.82</v>
      </c>
      <c r="R98" s="26">
        <f t="shared" si="88"/>
        <v>4.6669276270992099E-2</v>
      </c>
      <c r="S98" s="26">
        <f t="shared" si="89"/>
        <v>9.3344702239374581E-3</v>
      </c>
      <c r="T98" s="80">
        <v>1984439806.52</v>
      </c>
      <c r="U98" s="71">
        <v>449.64</v>
      </c>
      <c r="V98" s="26">
        <f t="shared" si="90"/>
        <v>4.0519157345018941</v>
      </c>
      <c r="W98" s="26">
        <f t="shared" si="91"/>
        <v>-4.001600640256254E-4</v>
      </c>
      <c r="X98" s="80">
        <v>1987007064.99</v>
      </c>
      <c r="Y98" s="71">
        <v>449.96</v>
      </c>
      <c r="Z98" s="26">
        <f t="shared" ref="Z98:Z103" si="95">((X98-T98)/T98)</f>
        <v>1.2936943018201619E-3</v>
      </c>
      <c r="AA98" s="26">
        <f t="shared" si="92"/>
        <v>7.1168045547547636E-4</v>
      </c>
      <c r="AB98" s="80">
        <v>1991693433.4200001</v>
      </c>
      <c r="AC98" s="71">
        <v>450</v>
      </c>
      <c r="AD98" s="26">
        <f t="shared" ref="AD98:AD103" si="96">((AB98-X98)/X98)</f>
        <v>2.3585061737179339E-3</v>
      </c>
      <c r="AE98" s="26">
        <f t="shared" si="93"/>
        <v>8.8896790825896668E-5</v>
      </c>
      <c r="AF98" s="80">
        <v>1961500536.3800001</v>
      </c>
      <c r="AG98" s="71">
        <v>450</v>
      </c>
      <c r="AH98" s="26">
        <f t="shared" ref="AH98:AH103" si="97">((AF98-AB98)/AB98)</f>
        <v>-1.5159409843589622E-2</v>
      </c>
      <c r="AI98" s="26">
        <f t="shared" si="94"/>
        <v>0</v>
      </c>
      <c r="AJ98" s="27">
        <f t="shared" si="54"/>
        <v>0.51469776308699389</v>
      </c>
      <c r="AK98" s="27">
        <f t="shared" si="55"/>
        <v>-1.387166134680288E-5</v>
      </c>
      <c r="AL98" s="28">
        <f t="shared" si="56"/>
        <v>7.3051096497997597E-2</v>
      </c>
      <c r="AM98" s="28">
        <f t="shared" si="57"/>
        <v>1.6025641025641634E-3</v>
      </c>
      <c r="AN98" s="29">
        <f t="shared" si="58"/>
        <v>1.4293974424438343</v>
      </c>
      <c r="AO98" s="87">
        <f t="shared" si="59"/>
        <v>5.0429129927570798E-3</v>
      </c>
      <c r="AP98" s="33"/>
      <c r="AQ98" s="31">
        <v>318569106.36000001</v>
      </c>
      <c r="AR98" s="38">
        <v>123.8</v>
      </c>
      <c r="AS98" s="32" t="e">
        <f>(#REF!/AQ98)-1</f>
        <v>#REF!</v>
      </c>
      <c r="AT98" s="32" t="e">
        <f>(#REF!/AR98)-1</f>
        <v>#REF!</v>
      </c>
    </row>
    <row r="99" spans="1:46">
      <c r="A99" s="235" t="s">
        <v>156</v>
      </c>
      <c r="B99" s="71">
        <v>4647920023.5900002</v>
      </c>
      <c r="C99" s="71">
        <v>46236.43</v>
      </c>
      <c r="D99" s="71">
        <v>4714363910.3500004</v>
      </c>
      <c r="E99" s="71">
        <v>46257.22</v>
      </c>
      <c r="F99" s="26">
        <f t="shared" si="83"/>
        <v>1.4295402335404156E-2</v>
      </c>
      <c r="G99" s="26">
        <f t="shared" si="83"/>
        <v>4.4964544191670666E-4</v>
      </c>
      <c r="H99" s="71">
        <v>4605095623.1999998</v>
      </c>
      <c r="I99" s="71">
        <v>46307.12</v>
      </c>
      <c r="J99" s="26">
        <f t="shared" si="84"/>
        <v>-2.3177737066523648E-2</v>
      </c>
      <c r="K99" s="26">
        <f t="shared" si="85"/>
        <v>1.0787505172165871E-3</v>
      </c>
      <c r="L99" s="71">
        <v>4659778444.3599997</v>
      </c>
      <c r="M99" s="71">
        <v>46352.87</v>
      </c>
      <c r="N99" s="26">
        <f t="shared" si="86"/>
        <v>1.1874416002246164E-2</v>
      </c>
      <c r="O99" s="26">
        <f t="shared" si="87"/>
        <v>9.8796902074670145E-4</v>
      </c>
      <c r="P99" s="71">
        <v>4708484252.9499998</v>
      </c>
      <c r="Q99" s="71">
        <v>46394.46</v>
      </c>
      <c r="R99" s="26">
        <f t="shared" si="88"/>
        <v>1.0452387205007916E-2</v>
      </c>
      <c r="S99" s="26">
        <f t="shared" si="89"/>
        <v>8.9724757064657491E-4</v>
      </c>
      <c r="T99" s="71">
        <v>4638171087.0699997</v>
      </c>
      <c r="U99" s="71">
        <v>46432.88</v>
      </c>
      <c r="V99" s="26">
        <f t="shared" si="90"/>
        <v>5.5156515014272012</v>
      </c>
      <c r="W99" s="26">
        <f t="shared" si="91"/>
        <v>8.2811611558790106E-4</v>
      </c>
      <c r="X99" s="71">
        <v>4662128340.4399996</v>
      </c>
      <c r="Y99" s="71">
        <v>46477.5</v>
      </c>
      <c r="Z99" s="26">
        <f t="shared" si="95"/>
        <v>5.1652370989044372E-3</v>
      </c>
      <c r="AA99" s="26">
        <f t="shared" si="92"/>
        <v>9.6095697703874115E-4</v>
      </c>
      <c r="AB99" s="71">
        <v>4938795749.8500004</v>
      </c>
      <c r="AC99" s="71">
        <v>46519.07</v>
      </c>
      <c r="AD99" s="26">
        <f t="shared" si="96"/>
        <v>5.934358499103215E-2</v>
      </c>
      <c r="AE99" s="26">
        <f t="shared" si="93"/>
        <v>8.9441127427249123E-4</v>
      </c>
      <c r="AF99" s="71">
        <v>4895897614.75</v>
      </c>
      <c r="AG99" s="71">
        <v>45205.95</v>
      </c>
      <c r="AH99" s="26">
        <f t="shared" si="97"/>
        <v>-8.6859504366632832E-3</v>
      </c>
      <c r="AI99" s="26">
        <f t="shared" si="94"/>
        <v>-2.8227563448710444E-2</v>
      </c>
      <c r="AJ99" s="27">
        <f t="shared" si="54"/>
        <v>0.69811485519457617</v>
      </c>
      <c r="AK99" s="27">
        <f t="shared" si="55"/>
        <v>-2.7663083164105925E-3</v>
      </c>
      <c r="AL99" s="28">
        <f t="shared" si="56"/>
        <v>3.8506510708996654E-2</v>
      </c>
      <c r="AM99" s="28">
        <f t="shared" si="57"/>
        <v>-2.2726614353391839E-2</v>
      </c>
      <c r="AN99" s="29">
        <f t="shared" si="58"/>
        <v>1.9467229711020735</v>
      </c>
      <c r="AO99" s="87">
        <f t="shared" si="59"/>
        <v>1.0289605368459501E-2</v>
      </c>
      <c r="AP99" s="33"/>
      <c r="AQ99" s="31">
        <v>1812522091.8199999</v>
      </c>
      <c r="AR99" s="35">
        <v>1.6227</v>
      </c>
      <c r="AS99" s="32" t="e">
        <f>(#REF!/AQ99)-1</f>
        <v>#REF!</v>
      </c>
      <c r="AT99" s="32" t="e">
        <f>(#REF!/AR99)-1</f>
        <v>#REF!</v>
      </c>
    </row>
    <row r="100" spans="1:46">
      <c r="A100" s="235" t="s">
        <v>162</v>
      </c>
      <c r="B100" s="71">
        <v>462230896.5</v>
      </c>
      <c r="C100" s="71">
        <v>45051.48</v>
      </c>
      <c r="D100" s="71">
        <v>441001535.39999998</v>
      </c>
      <c r="E100" s="71">
        <v>45005.94</v>
      </c>
      <c r="F100" s="26">
        <f t="shared" si="83"/>
        <v>-4.5928044318863534E-2</v>
      </c>
      <c r="G100" s="26">
        <f t="shared" si="83"/>
        <v>-1.0108435949274224E-3</v>
      </c>
      <c r="H100" s="71">
        <v>441496977.48000002</v>
      </c>
      <c r="I100" s="71">
        <v>45051.48</v>
      </c>
      <c r="J100" s="26">
        <f t="shared" si="84"/>
        <v>1.1234475171399663E-3</v>
      </c>
      <c r="K100" s="26">
        <f t="shared" si="85"/>
        <v>1.0118664336307801E-3</v>
      </c>
      <c r="L100" s="71">
        <v>442090740.42000002</v>
      </c>
      <c r="M100" s="71">
        <v>45109.440000000002</v>
      </c>
      <c r="N100" s="26">
        <f t="shared" si="86"/>
        <v>1.3448856284115679E-3</v>
      </c>
      <c r="O100" s="26">
        <f t="shared" si="87"/>
        <v>1.2865282117257661E-3</v>
      </c>
      <c r="P100" s="71">
        <v>441980322.48000002</v>
      </c>
      <c r="Q100" s="71">
        <v>45101.16</v>
      </c>
      <c r="R100" s="26">
        <f t="shared" si="88"/>
        <v>-2.4976306876524292E-4</v>
      </c>
      <c r="S100" s="26">
        <f t="shared" si="89"/>
        <v>-1.8355359765048814E-4</v>
      </c>
      <c r="T100" s="71">
        <v>442510143.12</v>
      </c>
      <c r="U100" s="71">
        <v>45154.98</v>
      </c>
      <c r="V100" s="26">
        <f t="shared" si="90"/>
        <v>15.886708152799573</v>
      </c>
      <c r="W100" s="26">
        <f t="shared" si="91"/>
        <v>1.1933174224343611E-3</v>
      </c>
      <c r="X100" s="71">
        <v>442898313.66000003</v>
      </c>
      <c r="Y100" s="71">
        <v>45192.24</v>
      </c>
      <c r="Z100" s="26">
        <f t="shared" si="95"/>
        <v>8.7720145184278246E-4</v>
      </c>
      <c r="AA100" s="26">
        <f t="shared" si="92"/>
        <v>8.2515815531298555E-4</v>
      </c>
      <c r="AB100" s="71">
        <v>443504173.68000001</v>
      </c>
      <c r="AC100" s="71">
        <v>45254.34</v>
      </c>
      <c r="AD100" s="26">
        <f t="shared" si="96"/>
        <v>1.3679438401860383E-3</v>
      </c>
      <c r="AE100" s="26">
        <f t="shared" si="93"/>
        <v>1.3741297178453324E-3</v>
      </c>
      <c r="AF100" s="71">
        <v>443538109.25999999</v>
      </c>
      <c r="AG100" s="71">
        <v>45304.02</v>
      </c>
      <c r="AH100" s="26">
        <f t="shared" si="97"/>
        <v>7.6516934932992824E-5</v>
      </c>
      <c r="AI100" s="26">
        <f t="shared" si="94"/>
        <v>1.0977952611837957E-3</v>
      </c>
      <c r="AJ100" s="27">
        <f t="shared" si="54"/>
        <v>1.9806650425980572</v>
      </c>
      <c r="AK100" s="27">
        <f t="shared" si="55"/>
        <v>6.9929975119438872E-4</v>
      </c>
      <c r="AL100" s="28">
        <f t="shared" si="56"/>
        <v>5.7518481374430478E-3</v>
      </c>
      <c r="AM100" s="28">
        <f t="shared" si="57"/>
        <v>6.6231257474012196E-3</v>
      </c>
      <c r="AN100" s="29">
        <f t="shared" si="58"/>
        <v>5.6189137105921674</v>
      </c>
      <c r="AO100" s="87">
        <f t="shared" si="59"/>
        <v>8.4689714744346433E-4</v>
      </c>
      <c r="AP100" s="33"/>
      <c r="AQ100" s="31"/>
      <c r="AR100" s="35"/>
      <c r="AS100" s="32"/>
      <c r="AT100" s="32"/>
    </row>
    <row r="101" spans="1:46" ht="16.5" customHeight="1">
      <c r="A101" s="235" t="s">
        <v>167</v>
      </c>
      <c r="B101" s="71">
        <v>2124474295.3415999</v>
      </c>
      <c r="C101" s="71">
        <v>453.16745794607482</v>
      </c>
      <c r="D101" s="71">
        <v>2113308778.2021999</v>
      </c>
      <c r="E101" s="71">
        <v>452.91233598678485</v>
      </c>
      <c r="F101" s="26">
        <f t="shared" si="83"/>
        <v>-5.2556612070491877E-3</v>
      </c>
      <c r="G101" s="26">
        <f t="shared" si="83"/>
        <v>-5.6297502130067808E-4</v>
      </c>
      <c r="H101" s="71">
        <v>2093654834.477</v>
      </c>
      <c r="I101" s="71">
        <v>453.00475349905366</v>
      </c>
      <c r="J101" s="26">
        <f t="shared" si="84"/>
        <v>-9.3000814305610486E-3</v>
      </c>
      <c r="K101" s="26">
        <f t="shared" si="85"/>
        <v>2.040516561940286E-4</v>
      </c>
      <c r="L101" s="71">
        <v>2025859019.3972998</v>
      </c>
      <c r="M101" s="71">
        <v>453.76532670706052</v>
      </c>
      <c r="N101" s="26">
        <f t="shared" si="86"/>
        <v>-3.2381562597273005E-2</v>
      </c>
      <c r="O101" s="26">
        <f t="shared" si="87"/>
        <v>1.678951936226094E-3</v>
      </c>
      <c r="P101" s="71">
        <v>2030071496.24</v>
      </c>
      <c r="Q101" s="71">
        <v>453.96300000000002</v>
      </c>
      <c r="R101" s="26">
        <f t="shared" si="88"/>
        <v>2.0793534013800576E-3</v>
      </c>
      <c r="S101" s="26">
        <f t="shared" si="89"/>
        <v>4.3562890618813486E-4</v>
      </c>
      <c r="T101" s="71">
        <v>1978302223.25</v>
      </c>
      <c r="U101" s="71">
        <v>454.04250000000002</v>
      </c>
      <c r="V101" s="26">
        <f t="shared" si="90"/>
        <v>23.918919357197588</v>
      </c>
      <c r="W101" s="26">
        <f t="shared" si="91"/>
        <v>1.7512440441180428E-4</v>
      </c>
      <c r="X101" s="71">
        <v>2024287751.9154</v>
      </c>
      <c r="Y101" s="71">
        <v>455.12803400000001</v>
      </c>
      <c r="Z101" s="26">
        <f t="shared" si="95"/>
        <v>2.3244946158860375E-2</v>
      </c>
      <c r="AA101" s="26">
        <f t="shared" si="92"/>
        <v>2.3908202425984254E-3</v>
      </c>
      <c r="AB101" s="71">
        <v>2036281972.0699999</v>
      </c>
      <c r="AC101" s="71">
        <v>455.11279000000002</v>
      </c>
      <c r="AD101" s="26">
        <f t="shared" si="96"/>
        <v>5.9251557211917431E-3</v>
      </c>
      <c r="AE101" s="26">
        <f t="shared" si="93"/>
        <v>-3.3493871748615676E-5</v>
      </c>
      <c r="AF101" s="71">
        <v>1968697992.0221999</v>
      </c>
      <c r="AG101" s="71">
        <v>456.83867699999996</v>
      </c>
      <c r="AH101" s="26">
        <f t="shared" si="97"/>
        <v>-3.3189892644925292E-2</v>
      </c>
      <c r="AI101" s="26">
        <f t="shared" si="94"/>
        <v>3.7922181883746735E-3</v>
      </c>
      <c r="AJ101" s="27">
        <f t="shared" si="54"/>
        <v>2.9837552018249012</v>
      </c>
      <c r="AK101" s="27">
        <f t="shared" si="55"/>
        <v>1.0100408051179834E-3</v>
      </c>
      <c r="AL101" s="28">
        <f t="shared" si="56"/>
        <v>-6.8428611886532278E-2</v>
      </c>
      <c r="AM101" s="28">
        <f t="shared" si="57"/>
        <v>8.6690970884256754E-3</v>
      </c>
      <c r="AN101" s="29">
        <f t="shared" si="58"/>
        <v>8.4591048697968585</v>
      </c>
      <c r="AO101" s="87">
        <f t="shared" si="59"/>
        <v>1.4800821065141891E-3</v>
      </c>
      <c r="AP101" s="33"/>
      <c r="AQ101" s="31"/>
      <c r="AR101" s="35"/>
      <c r="AS101" s="32"/>
      <c r="AT101" s="32"/>
    </row>
    <row r="102" spans="1:46">
      <c r="A102" s="235" t="s">
        <v>177</v>
      </c>
      <c r="B102" s="71">
        <v>102164343.23999999</v>
      </c>
      <c r="C102" s="71">
        <v>399.9</v>
      </c>
      <c r="D102" s="71">
        <v>100041122.78</v>
      </c>
      <c r="E102" s="71">
        <v>391.7</v>
      </c>
      <c r="F102" s="26">
        <f t="shared" si="83"/>
        <v>-2.0782402085355915E-2</v>
      </c>
      <c r="G102" s="26">
        <f t="shared" si="83"/>
        <v>-2.0505126281570366E-2</v>
      </c>
      <c r="H102" s="71">
        <v>98339609.620000005</v>
      </c>
      <c r="I102" s="71">
        <v>384.9</v>
      </c>
      <c r="J102" s="26">
        <f t="shared" si="84"/>
        <v>-1.7008137381082644E-2</v>
      </c>
      <c r="K102" s="26">
        <f t="shared" si="85"/>
        <v>-1.7360224661730945E-2</v>
      </c>
      <c r="L102" s="71">
        <v>100624979.2</v>
      </c>
      <c r="M102" s="71">
        <v>393.84</v>
      </c>
      <c r="N102" s="26">
        <f t="shared" si="86"/>
        <v>2.3239563272937854E-2</v>
      </c>
      <c r="O102" s="26">
        <f t="shared" si="87"/>
        <v>2.3226812159002335E-2</v>
      </c>
      <c r="P102" s="71">
        <v>101483181.47</v>
      </c>
      <c r="Q102" s="71">
        <v>397.21</v>
      </c>
      <c r="R102" s="26">
        <f t="shared" si="88"/>
        <v>8.5287199741353667E-3</v>
      </c>
      <c r="S102" s="26">
        <f t="shared" si="89"/>
        <v>8.5567743245988336E-3</v>
      </c>
      <c r="T102" s="71">
        <v>99824268.430000007</v>
      </c>
      <c r="U102" s="71">
        <v>390.72300000000001</v>
      </c>
      <c r="V102" s="26">
        <f t="shared" si="90"/>
        <v>-1</v>
      </c>
      <c r="W102" s="26">
        <f t="shared" si="91"/>
        <v>-1.6331411595881189E-2</v>
      </c>
      <c r="X102" s="71">
        <v>101952440.8</v>
      </c>
      <c r="Y102" s="71">
        <v>399.04</v>
      </c>
      <c r="Z102" s="26">
        <f t="shared" si="95"/>
        <v>2.1319188244212708E-2</v>
      </c>
      <c r="AA102" s="26">
        <f t="shared" si="92"/>
        <v>2.1286179723231054E-2</v>
      </c>
      <c r="AB102" s="71">
        <v>101049653.59999999</v>
      </c>
      <c r="AC102" s="71">
        <v>395.53</v>
      </c>
      <c r="AD102" s="26">
        <f t="shared" si="96"/>
        <v>-8.8549836856873267E-3</v>
      </c>
      <c r="AE102" s="26">
        <f t="shared" si="93"/>
        <v>-8.7961106655975538E-3</v>
      </c>
      <c r="AF102" s="71">
        <v>99971522.140000001</v>
      </c>
      <c r="AG102" s="71">
        <v>391.31</v>
      </c>
      <c r="AH102" s="26">
        <f t="shared" si="97"/>
        <v>-1.0669323660105982E-2</v>
      </c>
      <c r="AI102" s="26">
        <f t="shared" si="94"/>
        <v>-1.0669228629939501E-2</v>
      </c>
      <c r="AJ102" s="27">
        <f t="shared" si="54"/>
        <v>-0.12552842191511823</v>
      </c>
      <c r="AK102" s="27">
        <f t="shared" si="55"/>
        <v>-2.5740419534859165E-3</v>
      </c>
      <c r="AL102" s="28">
        <f t="shared" si="56"/>
        <v>-6.9572030047142773E-4</v>
      </c>
      <c r="AM102" s="28">
        <f t="shared" si="57"/>
        <v>-9.9565994383453253E-4</v>
      </c>
      <c r="AN102" s="29">
        <f t="shared" si="58"/>
        <v>0.3537395483891575</v>
      </c>
      <c r="AO102" s="87">
        <f t="shared" si="59"/>
        <v>1.7698085903514706E-2</v>
      </c>
      <c r="AP102" s="33"/>
      <c r="AQ102" s="31"/>
      <c r="AR102" s="35"/>
      <c r="AS102" s="32"/>
      <c r="AT102" s="32"/>
    </row>
    <row r="103" spans="1:46" s="101" customFormat="1">
      <c r="A103" s="235" t="s">
        <v>214</v>
      </c>
      <c r="B103" s="80">
        <v>1699908993.52</v>
      </c>
      <c r="C103" s="71">
        <v>424.69740000000002</v>
      </c>
      <c r="D103" s="80">
        <v>1686548122.3800001</v>
      </c>
      <c r="E103" s="71">
        <v>424.85039999999998</v>
      </c>
      <c r="F103" s="26">
        <f t="shared" si="83"/>
        <v>-7.8597567228193329E-3</v>
      </c>
      <c r="G103" s="26">
        <f t="shared" si="83"/>
        <v>3.6025650262978571E-4</v>
      </c>
      <c r="H103" s="80">
        <v>1731333978.4400001</v>
      </c>
      <c r="I103" s="71">
        <v>424.66680000000002</v>
      </c>
      <c r="J103" s="26">
        <f t="shared" si="84"/>
        <v>2.6554745438748376E-2</v>
      </c>
      <c r="K103" s="26">
        <f t="shared" si="85"/>
        <v>-4.3215211754527196E-4</v>
      </c>
      <c r="L103" s="80">
        <v>1754867567.79</v>
      </c>
      <c r="M103" s="71">
        <v>425.99979000000002</v>
      </c>
      <c r="N103" s="26">
        <f t="shared" si="86"/>
        <v>1.3592749661855879E-2</v>
      </c>
      <c r="O103" s="26">
        <f t="shared" si="87"/>
        <v>3.1389079626662482E-3</v>
      </c>
      <c r="P103" s="80">
        <v>1766830344.6199999</v>
      </c>
      <c r="Q103" s="71">
        <v>1.0244</v>
      </c>
      <c r="R103" s="26">
        <f t="shared" si="88"/>
        <v>6.8169114579200406E-3</v>
      </c>
      <c r="S103" s="26">
        <f t="shared" si="89"/>
        <v>-0.99759530397890572</v>
      </c>
      <c r="T103" s="80">
        <v>1923230471.3199999</v>
      </c>
      <c r="U103" s="71">
        <v>1.0259</v>
      </c>
      <c r="V103" s="26">
        <f t="shared" si="90"/>
        <v>-3.494659512613222E-2</v>
      </c>
      <c r="W103" s="26">
        <f t="shared" si="91"/>
        <v>1.4642717688403523E-3</v>
      </c>
      <c r="X103" s="80">
        <v>1927624370.03</v>
      </c>
      <c r="Y103" s="71">
        <v>427.166586</v>
      </c>
      <c r="Z103" s="26">
        <f t="shared" si="95"/>
        <v>2.2846449115296657E-3</v>
      </c>
      <c r="AA103" s="26">
        <f t="shared" si="92"/>
        <v>415.38228482308216</v>
      </c>
      <c r="AB103" s="80">
        <v>2152034324.1900001</v>
      </c>
      <c r="AC103" s="71">
        <v>427.52168799999998</v>
      </c>
      <c r="AD103" s="26">
        <f t="shared" si="96"/>
        <v>0.11641788599949457</v>
      </c>
      <c r="AE103" s="26">
        <f t="shared" si="93"/>
        <v>8.3129629432201904E-4</v>
      </c>
      <c r="AF103" s="80">
        <v>2132168096.1700001</v>
      </c>
      <c r="AG103" s="71">
        <v>427.81439999999998</v>
      </c>
      <c r="AH103" s="26">
        <f t="shared" si="97"/>
        <v>-9.2313713571819493E-3</v>
      </c>
      <c r="AI103" s="26">
        <f t="shared" si="94"/>
        <v>6.8467169787183885E-4</v>
      </c>
      <c r="AJ103" s="27">
        <f t="shared" si="54"/>
        <v>1.4203651782926877E-2</v>
      </c>
      <c r="AK103" s="27">
        <f t="shared" si="55"/>
        <v>51.798842096401508</v>
      </c>
      <c r="AL103" s="28">
        <f t="shared" si="56"/>
        <v>0.26422013571789227</v>
      </c>
      <c r="AM103" s="28">
        <f t="shared" si="57"/>
        <v>6.976573400895936E-3</v>
      </c>
      <c r="AN103" s="29">
        <f t="shared" si="58"/>
        <v>4.5117370942743172E-2</v>
      </c>
      <c r="AO103" s="87">
        <f t="shared" si="59"/>
        <v>146.91031151910551</v>
      </c>
      <c r="AP103" s="33"/>
      <c r="AQ103" s="31"/>
      <c r="AR103" s="35"/>
      <c r="AS103" s="32"/>
      <c r="AT103" s="32"/>
    </row>
    <row r="104" spans="1:46" s="128" customFormat="1">
      <c r="A104" s="237" t="s">
        <v>47</v>
      </c>
      <c r="B104" s="84">
        <f>SUM(B87:B103)</f>
        <v>263761818695.84787</v>
      </c>
      <c r="C104" s="100"/>
      <c r="D104" s="84">
        <f>SUM(D87:D103)</f>
        <v>264330908701.9274</v>
      </c>
      <c r="E104" s="100"/>
      <c r="F104" s="26">
        <f>((D104-B104)/B104)</f>
        <v>2.1575905447321947E-3</v>
      </c>
      <c r="G104" s="26"/>
      <c r="H104" s="84">
        <f>SUM(H87:H103)</f>
        <v>265870425351.5769</v>
      </c>
      <c r="I104" s="100"/>
      <c r="J104" s="26">
        <f>((H104-D104)/D104)</f>
        <v>5.8242021608813851E-3</v>
      </c>
      <c r="K104" s="26"/>
      <c r="L104" s="84">
        <f>SUM(L87:L103)</f>
        <v>264922325413.63831</v>
      </c>
      <c r="M104" s="100"/>
      <c r="N104" s="26">
        <f>((L104-H104)/H104)</f>
        <v>-3.5660225716525914E-3</v>
      </c>
      <c r="O104" s="26"/>
      <c r="P104" s="84">
        <f>SUM(P87:P103)</f>
        <v>265560571429.29544</v>
      </c>
      <c r="Q104" s="100"/>
      <c r="R104" s="26">
        <f>((P104-L104)/L104)</f>
        <v>2.4091816899938696E-3</v>
      </c>
      <c r="S104" s="26"/>
      <c r="T104" s="84">
        <f>SUM(T87:T103)</f>
        <v>261629244953.66977</v>
      </c>
      <c r="U104" s="100"/>
      <c r="V104" s="26"/>
      <c r="W104" s="26"/>
      <c r="X104" s="84">
        <f>SUM(X87:X103)</f>
        <v>262808919645.57141</v>
      </c>
      <c r="Y104" s="100"/>
      <c r="Z104" s="26"/>
      <c r="AA104" s="26"/>
      <c r="AB104" s="84">
        <f>SUM(AB87:AB103)</f>
        <v>265560627351.42041</v>
      </c>
      <c r="AC104" s="100"/>
      <c r="AD104" s="26"/>
      <c r="AE104" s="26"/>
      <c r="AF104" s="84">
        <f>SUM(AF87:AF103)</f>
        <v>266521069013.38223</v>
      </c>
      <c r="AG104" s="100"/>
      <c r="AH104" s="26"/>
      <c r="AI104" s="26"/>
      <c r="AJ104" s="27">
        <f t="shared" si="54"/>
        <v>1.7062379559887142E-3</v>
      </c>
      <c r="AK104" s="27"/>
      <c r="AL104" s="28">
        <f t="shared" si="56"/>
        <v>8.2856761708656902E-3</v>
      </c>
      <c r="AM104" s="28"/>
      <c r="AN104" s="29">
        <f t="shared" si="58"/>
        <v>3.8923946920734393E-3</v>
      </c>
      <c r="AO104" s="87"/>
      <c r="AP104" s="33"/>
      <c r="AQ104" s="31"/>
      <c r="AR104" s="35"/>
      <c r="AS104" s="32"/>
      <c r="AT104" s="32"/>
    </row>
    <row r="105" spans="1:46" s="128" customFormat="1" ht="8.25" customHeight="1">
      <c r="A105" s="237"/>
      <c r="B105" s="100"/>
      <c r="C105" s="100"/>
      <c r="D105" s="100"/>
      <c r="E105" s="100"/>
      <c r="F105" s="26"/>
      <c r="G105" s="26"/>
      <c r="H105" s="100"/>
      <c r="I105" s="100"/>
      <c r="J105" s="26"/>
      <c r="K105" s="26"/>
      <c r="L105" s="100"/>
      <c r="M105" s="100"/>
      <c r="N105" s="26"/>
      <c r="O105" s="26"/>
      <c r="P105" s="100"/>
      <c r="Q105" s="100"/>
      <c r="R105" s="26"/>
      <c r="S105" s="26"/>
      <c r="T105" s="100"/>
      <c r="U105" s="100"/>
      <c r="V105" s="26"/>
      <c r="W105" s="26"/>
      <c r="X105" s="100"/>
      <c r="Y105" s="100"/>
      <c r="Z105" s="26"/>
      <c r="AA105" s="26"/>
      <c r="AB105" s="100"/>
      <c r="AC105" s="100"/>
      <c r="AD105" s="26"/>
      <c r="AE105" s="26"/>
      <c r="AF105" s="100"/>
      <c r="AG105" s="100"/>
      <c r="AH105" s="26"/>
      <c r="AI105" s="26"/>
      <c r="AJ105" s="27"/>
      <c r="AK105" s="27"/>
      <c r="AL105" s="28"/>
      <c r="AM105" s="28"/>
      <c r="AN105" s="29"/>
      <c r="AO105" s="87"/>
      <c r="AP105" s="33"/>
      <c r="AQ105" s="31"/>
      <c r="AR105" s="35"/>
      <c r="AS105" s="32"/>
      <c r="AT105" s="32"/>
    </row>
    <row r="106" spans="1:46">
      <c r="A106" s="239" t="s">
        <v>240</v>
      </c>
      <c r="B106" s="100"/>
      <c r="C106" s="100"/>
      <c r="D106" s="100"/>
      <c r="E106" s="100"/>
      <c r="F106" s="26"/>
      <c r="G106" s="26"/>
      <c r="H106" s="100"/>
      <c r="I106" s="100"/>
      <c r="J106" s="26"/>
      <c r="K106" s="26"/>
      <c r="L106" s="100"/>
      <c r="M106" s="100"/>
      <c r="N106" s="26"/>
      <c r="O106" s="26"/>
      <c r="P106" s="100"/>
      <c r="Q106" s="100"/>
      <c r="R106" s="26"/>
      <c r="S106" s="26"/>
      <c r="T106" s="100"/>
      <c r="U106" s="100"/>
      <c r="V106" s="26"/>
      <c r="W106" s="26"/>
      <c r="X106" s="100"/>
      <c r="Y106" s="100"/>
      <c r="Z106" s="26"/>
      <c r="AA106" s="26"/>
      <c r="AB106" s="100"/>
      <c r="AC106" s="100"/>
      <c r="AD106" s="26"/>
      <c r="AE106" s="26"/>
      <c r="AF106" s="100"/>
      <c r="AG106" s="100"/>
      <c r="AH106" s="26"/>
      <c r="AI106" s="26"/>
      <c r="AJ106" s="27"/>
      <c r="AK106" s="27"/>
      <c r="AL106" s="28"/>
      <c r="AM106" s="28"/>
      <c r="AN106" s="29"/>
      <c r="AO106" s="87"/>
      <c r="AP106" s="33"/>
      <c r="AQ106" s="57">
        <f>SUM(AQ91:AQ99)</f>
        <v>16564722721.154379</v>
      </c>
      <c r="AR106" s="58"/>
      <c r="AS106" s="32" t="e">
        <f>(#REF!/AQ106)-1</f>
        <v>#REF!</v>
      </c>
      <c r="AT106" s="32" t="e">
        <f>(#REF!/AR106)-1</f>
        <v>#REF!</v>
      </c>
    </row>
    <row r="107" spans="1:46">
      <c r="A107" s="235" t="s">
        <v>154</v>
      </c>
      <c r="B107" s="80">
        <v>2425126115.6700001</v>
      </c>
      <c r="C107" s="81">
        <v>70</v>
      </c>
      <c r="D107" s="80">
        <v>2427268349.6599998</v>
      </c>
      <c r="E107" s="81">
        <v>70</v>
      </c>
      <c r="F107" s="26">
        <f t="shared" ref="F107:G110" si="98">((D107-B107)/B107)</f>
        <v>8.8334951991060758E-4</v>
      </c>
      <c r="G107" s="26">
        <f t="shared" si="98"/>
        <v>0</v>
      </c>
      <c r="H107" s="80">
        <v>2437592172.5599999</v>
      </c>
      <c r="I107" s="81">
        <v>70</v>
      </c>
      <c r="J107" s="26">
        <f t="shared" ref="J107:J110" si="99">((H107-D107)/D107)</f>
        <v>4.2532680416016658E-3</v>
      </c>
      <c r="K107" s="26">
        <f t="shared" ref="K107:K110" si="100">((I107-E107)/E107)</f>
        <v>0</v>
      </c>
      <c r="L107" s="80">
        <v>2439728940.75</v>
      </c>
      <c r="M107" s="81">
        <v>70</v>
      </c>
      <c r="N107" s="26">
        <f t="shared" ref="N107:N110" si="101">((L107-H107)/H107)</f>
        <v>8.7658969948036371E-4</v>
      </c>
      <c r="O107" s="26">
        <f t="shared" ref="O107:O110" si="102">((M107-I107)/I107)</f>
        <v>0</v>
      </c>
      <c r="P107" s="80">
        <v>2441396814.3000002</v>
      </c>
      <c r="Q107" s="81">
        <v>70</v>
      </c>
      <c r="R107" s="26">
        <f t="shared" ref="R107:R110" si="103">((P107-L107)/L107)</f>
        <v>6.8363067804059726E-4</v>
      </c>
      <c r="S107" s="26">
        <f t="shared" ref="S107:S110" si="104">((Q107-M107)/M107)</f>
        <v>0</v>
      </c>
      <c r="T107" s="80">
        <v>2443162429.8099999</v>
      </c>
      <c r="U107" s="81">
        <v>70</v>
      </c>
      <c r="V107" s="26">
        <f t="shared" ref="V107:V110" si="105">((T107-P107)/P107)</f>
        <v>7.2319890796039695E-4</v>
      </c>
      <c r="W107" s="26">
        <f t="shared" ref="W107:W110" si="106">((U107-Q107)/Q107)</f>
        <v>0</v>
      </c>
      <c r="X107" s="80">
        <v>2452433088.3099999</v>
      </c>
      <c r="Y107" s="81">
        <v>70</v>
      </c>
      <c r="Z107" s="26">
        <f t="shared" ref="Z107:Z110" si="107">((X107-T107)/T107)</f>
        <v>3.7945321960116099E-3</v>
      </c>
      <c r="AA107" s="26">
        <f t="shared" ref="AA107:AA110" si="108">((Y107-U107)/U107)</f>
        <v>0</v>
      </c>
      <c r="AB107" s="80">
        <v>2454182447</v>
      </c>
      <c r="AC107" s="81">
        <v>70</v>
      </c>
      <c r="AD107" s="26">
        <f t="shared" ref="AD107:AD110" si="109">((AB107-X107)/X107)</f>
        <v>7.1331556336387569E-4</v>
      </c>
      <c r="AE107" s="26">
        <f t="shared" ref="AE107:AE110" si="110">((AC107-Y107)/Y107)</f>
        <v>0</v>
      </c>
      <c r="AF107" s="80">
        <v>2307632307.77</v>
      </c>
      <c r="AG107" s="81">
        <v>77</v>
      </c>
      <c r="AH107" s="26">
        <f t="shared" ref="AH107:AH110" si="111">((AF107-AB107)/AB107)</f>
        <v>-5.971444356516499E-2</v>
      </c>
      <c r="AI107" s="26">
        <f t="shared" ref="AI107:AI110" si="112">((AG107-AC107)/AC107)</f>
        <v>0.1</v>
      </c>
      <c r="AJ107" s="27">
        <f t="shared" si="54"/>
        <v>-5.9733198698494845E-3</v>
      </c>
      <c r="AK107" s="27">
        <f t="shared" si="55"/>
        <v>1.2500000000000001E-2</v>
      </c>
      <c r="AL107" s="28">
        <f t="shared" si="56"/>
        <v>-4.9288345850493999E-2</v>
      </c>
      <c r="AM107" s="28">
        <f t="shared" si="57"/>
        <v>0.1</v>
      </c>
      <c r="AN107" s="29">
        <f t="shared" si="58"/>
        <v>2.1764673324023352E-2</v>
      </c>
      <c r="AO107" s="87">
        <f t="shared" si="59"/>
        <v>3.5355339059327376E-2</v>
      </c>
      <c r="AP107" s="33"/>
      <c r="AQ107" s="43"/>
      <c r="AR107" s="16"/>
      <c r="AS107" s="32" t="e">
        <f>(#REF!/AQ107)-1</f>
        <v>#REF!</v>
      </c>
      <c r="AT107" s="32" t="e">
        <f>(#REF!/AR107)-1</f>
        <v>#REF!</v>
      </c>
    </row>
    <row r="108" spans="1:46">
      <c r="A108" s="235" t="s">
        <v>26</v>
      </c>
      <c r="B108" s="80">
        <v>9972450759.3099995</v>
      </c>
      <c r="C108" s="81">
        <v>36.6</v>
      </c>
      <c r="D108" s="80">
        <v>9971368086.7000008</v>
      </c>
      <c r="E108" s="81">
        <v>36.6</v>
      </c>
      <c r="F108" s="26">
        <f t="shared" si="98"/>
        <v>-1.0856635305899609E-4</v>
      </c>
      <c r="G108" s="26">
        <f t="shared" si="98"/>
        <v>0</v>
      </c>
      <c r="H108" s="80">
        <v>10001525133.299999</v>
      </c>
      <c r="I108" s="81">
        <v>36.6</v>
      </c>
      <c r="J108" s="26">
        <f t="shared" si="99"/>
        <v>3.0243639927626893E-3</v>
      </c>
      <c r="K108" s="26">
        <f t="shared" si="100"/>
        <v>0</v>
      </c>
      <c r="L108" s="80">
        <v>10003582323.76</v>
      </c>
      <c r="M108" s="81">
        <v>36.6</v>
      </c>
      <c r="N108" s="26">
        <f t="shared" si="101"/>
        <v>2.0568767588770959E-4</v>
      </c>
      <c r="O108" s="26">
        <f t="shared" si="102"/>
        <v>0</v>
      </c>
      <c r="P108" s="80">
        <v>10000967788.950001</v>
      </c>
      <c r="Q108" s="81">
        <v>36.6</v>
      </c>
      <c r="R108" s="26">
        <f t="shared" si="103"/>
        <v>-2.6135985343865825E-4</v>
      </c>
      <c r="S108" s="26">
        <f t="shared" si="104"/>
        <v>0</v>
      </c>
      <c r="T108" s="80">
        <v>10001590267.16</v>
      </c>
      <c r="U108" s="81">
        <v>36.6</v>
      </c>
      <c r="V108" s="26">
        <f t="shared" si="105"/>
        <v>6.2241797307542202E-5</v>
      </c>
      <c r="W108" s="26">
        <f t="shared" si="106"/>
        <v>0</v>
      </c>
      <c r="X108" s="80">
        <v>10027058749.26</v>
      </c>
      <c r="Y108" s="81">
        <v>36.6</v>
      </c>
      <c r="Z108" s="26">
        <f t="shared" si="107"/>
        <v>2.5464432574913189E-3</v>
      </c>
      <c r="AA108" s="26">
        <f t="shared" si="108"/>
        <v>0</v>
      </c>
      <c r="AB108" s="80">
        <v>10049412054.969999</v>
      </c>
      <c r="AC108" s="81">
        <v>36.6</v>
      </c>
      <c r="AD108" s="26">
        <f t="shared" si="109"/>
        <v>2.2292983684421681E-3</v>
      </c>
      <c r="AE108" s="26">
        <f t="shared" si="110"/>
        <v>0</v>
      </c>
      <c r="AF108" s="80">
        <v>10056853030.049999</v>
      </c>
      <c r="AG108" s="81">
        <v>36.6</v>
      </c>
      <c r="AH108" s="26">
        <f t="shared" si="111"/>
        <v>7.404388474965501E-4</v>
      </c>
      <c r="AI108" s="26">
        <f t="shared" si="112"/>
        <v>0</v>
      </c>
      <c r="AJ108" s="27">
        <f t="shared" si="54"/>
        <v>1.0548184666112905E-3</v>
      </c>
      <c r="AK108" s="27">
        <f t="shared" si="55"/>
        <v>0</v>
      </c>
      <c r="AL108" s="28">
        <f t="shared" si="56"/>
        <v>8.573040590490277E-3</v>
      </c>
      <c r="AM108" s="28">
        <f t="shared" si="57"/>
        <v>0</v>
      </c>
      <c r="AN108" s="29">
        <f t="shared" si="58"/>
        <v>1.3295709745241681E-3</v>
      </c>
      <c r="AO108" s="87">
        <f t="shared" si="59"/>
        <v>0</v>
      </c>
      <c r="AP108" s="33"/>
      <c r="AQ108" s="31">
        <v>640873657.65999997</v>
      </c>
      <c r="AR108" s="35">
        <v>11.5358</v>
      </c>
      <c r="AS108" s="32" t="e">
        <f>(#REF!/AQ108)-1</f>
        <v>#REF!</v>
      </c>
      <c r="AT108" s="32" t="e">
        <f>(#REF!/AR108)-1</f>
        <v>#REF!</v>
      </c>
    </row>
    <row r="109" spans="1:46">
      <c r="A109" s="235" t="s">
        <v>202</v>
      </c>
      <c r="B109" s="80">
        <v>30048534024.59</v>
      </c>
      <c r="C109" s="81">
        <v>11.26</v>
      </c>
      <c r="D109" s="80">
        <v>30066844657.169998</v>
      </c>
      <c r="E109" s="81">
        <v>11.27</v>
      </c>
      <c r="F109" s="26">
        <f t="shared" si="98"/>
        <v>6.0936858234127633E-4</v>
      </c>
      <c r="G109" s="26">
        <f t="shared" si="98"/>
        <v>8.8809946714030078E-4</v>
      </c>
      <c r="H109" s="80">
        <v>30238732885.07</v>
      </c>
      <c r="I109" s="81">
        <v>11.27</v>
      </c>
      <c r="J109" s="26">
        <f t="shared" si="99"/>
        <v>5.7168695238863912E-3</v>
      </c>
      <c r="K109" s="26">
        <f t="shared" si="100"/>
        <v>0</v>
      </c>
      <c r="L109" s="80">
        <v>30207425860.549999</v>
      </c>
      <c r="M109" s="81">
        <v>11.32</v>
      </c>
      <c r="N109" s="26">
        <f t="shared" si="101"/>
        <v>-1.0353285846662547E-3</v>
      </c>
      <c r="O109" s="26">
        <f t="shared" si="102"/>
        <v>4.4365572315883508E-3</v>
      </c>
      <c r="P109" s="80">
        <v>30631774789.560001</v>
      </c>
      <c r="Q109" s="81">
        <v>11.48</v>
      </c>
      <c r="R109" s="26">
        <f t="shared" si="103"/>
        <v>1.4047834826077956E-2</v>
      </c>
      <c r="S109" s="26">
        <f t="shared" si="104"/>
        <v>1.413427561837457E-2</v>
      </c>
      <c r="T109" s="80">
        <v>30678842492.18</v>
      </c>
      <c r="U109" s="81">
        <v>11.49</v>
      </c>
      <c r="V109" s="26">
        <f t="shared" si="105"/>
        <v>1.5365646601724384E-3</v>
      </c>
      <c r="W109" s="26">
        <f t="shared" si="106"/>
        <v>8.7108013937280365E-4</v>
      </c>
      <c r="X109" s="80">
        <v>30681646615.310001</v>
      </c>
      <c r="Y109" s="81">
        <v>11.49</v>
      </c>
      <c r="Z109" s="26">
        <f t="shared" si="107"/>
        <v>9.1402507467999673E-5</v>
      </c>
      <c r="AA109" s="26">
        <f t="shared" si="108"/>
        <v>0</v>
      </c>
      <c r="AB109" s="80">
        <v>25623640030.860001</v>
      </c>
      <c r="AC109" s="81">
        <v>9.6</v>
      </c>
      <c r="AD109" s="26">
        <f t="shared" si="109"/>
        <v>-0.16485446977040921</v>
      </c>
      <c r="AE109" s="26">
        <f t="shared" si="110"/>
        <v>-0.164490861618799</v>
      </c>
      <c r="AF109" s="80">
        <v>25650547854.529999</v>
      </c>
      <c r="AG109" s="81">
        <v>9.61</v>
      </c>
      <c r="AH109" s="26">
        <f t="shared" si="111"/>
        <v>1.0501171432939097E-3</v>
      </c>
      <c r="AI109" s="26">
        <f t="shared" si="112"/>
        <v>1.0416666666666445E-3</v>
      </c>
      <c r="AJ109" s="27">
        <f t="shared" si="54"/>
        <v>-1.7854705138979434E-2</v>
      </c>
      <c r="AK109" s="27">
        <f t="shared" si="55"/>
        <v>-1.7889897811957042E-2</v>
      </c>
      <c r="AL109" s="28">
        <f t="shared" si="56"/>
        <v>-0.14688261615063924</v>
      </c>
      <c r="AM109" s="28">
        <f t="shared" si="57"/>
        <v>-0.14729370008873116</v>
      </c>
      <c r="AN109" s="29">
        <f t="shared" si="58"/>
        <v>5.9595795472107353E-2</v>
      </c>
      <c r="AO109" s="87">
        <f t="shared" si="59"/>
        <v>5.9424561257301306E-2</v>
      </c>
      <c r="AP109" s="33"/>
      <c r="AQ109" s="31">
        <v>2128320668.46</v>
      </c>
      <c r="AR109" s="38">
        <v>1.04</v>
      </c>
      <c r="AS109" s="32" t="e">
        <f>(#REF!/AQ109)-1</f>
        <v>#REF!</v>
      </c>
      <c r="AT109" s="32" t="e">
        <f>(#REF!/AR109)-1</f>
        <v>#REF!</v>
      </c>
    </row>
    <row r="110" spans="1:46">
      <c r="A110" s="235" t="s">
        <v>179</v>
      </c>
      <c r="B110" s="80">
        <v>7400000000</v>
      </c>
      <c r="C110" s="81">
        <v>100</v>
      </c>
      <c r="D110" s="80">
        <v>7400000000</v>
      </c>
      <c r="E110" s="81">
        <v>100</v>
      </c>
      <c r="F110" s="26">
        <f t="shared" si="98"/>
        <v>0</v>
      </c>
      <c r="G110" s="26">
        <f t="shared" si="98"/>
        <v>0</v>
      </c>
      <c r="H110" s="80">
        <v>7463592715</v>
      </c>
      <c r="I110" s="81">
        <v>100</v>
      </c>
      <c r="J110" s="26">
        <f t="shared" si="99"/>
        <v>8.5936101351351355E-3</v>
      </c>
      <c r="K110" s="26">
        <f t="shared" si="100"/>
        <v>0</v>
      </c>
      <c r="L110" s="80">
        <v>7463592715</v>
      </c>
      <c r="M110" s="81">
        <v>100</v>
      </c>
      <c r="N110" s="26">
        <f t="shared" si="101"/>
        <v>0</v>
      </c>
      <c r="O110" s="26">
        <f t="shared" si="102"/>
        <v>0</v>
      </c>
      <c r="P110" s="80">
        <v>7463592715</v>
      </c>
      <c r="Q110" s="81">
        <v>100</v>
      </c>
      <c r="R110" s="26">
        <f t="shared" si="103"/>
        <v>0</v>
      </c>
      <c r="S110" s="26">
        <f t="shared" si="104"/>
        <v>0</v>
      </c>
      <c r="T110" s="80">
        <v>7463592715</v>
      </c>
      <c r="U110" s="81">
        <v>100</v>
      </c>
      <c r="V110" s="26">
        <f t="shared" si="105"/>
        <v>0</v>
      </c>
      <c r="W110" s="26">
        <f t="shared" si="106"/>
        <v>0</v>
      </c>
      <c r="X110" s="80">
        <v>7463592715</v>
      </c>
      <c r="Y110" s="81">
        <v>100</v>
      </c>
      <c r="Z110" s="26">
        <f t="shared" si="107"/>
        <v>0</v>
      </c>
      <c r="AA110" s="26">
        <f t="shared" si="108"/>
        <v>0</v>
      </c>
      <c r="AB110" s="80">
        <v>7463592715</v>
      </c>
      <c r="AC110" s="81">
        <v>100</v>
      </c>
      <c r="AD110" s="26">
        <f t="shared" si="109"/>
        <v>0</v>
      </c>
      <c r="AE110" s="26">
        <f t="shared" si="110"/>
        <v>0</v>
      </c>
      <c r="AF110" s="80">
        <v>7463592715</v>
      </c>
      <c r="AG110" s="81">
        <v>100</v>
      </c>
      <c r="AH110" s="26">
        <f t="shared" si="111"/>
        <v>0</v>
      </c>
      <c r="AI110" s="26">
        <f t="shared" si="112"/>
        <v>0</v>
      </c>
      <c r="AJ110" s="27">
        <f t="shared" si="54"/>
        <v>1.0742012668918919E-3</v>
      </c>
      <c r="AK110" s="27">
        <f t="shared" si="55"/>
        <v>0</v>
      </c>
      <c r="AL110" s="28">
        <f t="shared" si="56"/>
        <v>8.5936101351351355E-3</v>
      </c>
      <c r="AM110" s="28">
        <f t="shared" si="57"/>
        <v>0</v>
      </c>
      <c r="AN110" s="29">
        <f t="shared" si="58"/>
        <v>3.0383000007137488E-3</v>
      </c>
      <c r="AO110" s="87">
        <f t="shared" si="59"/>
        <v>0</v>
      </c>
      <c r="AP110" s="33"/>
      <c r="AQ110" s="31">
        <v>1789192828.73</v>
      </c>
      <c r="AR110" s="35">
        <v>0.79</v>
      </c>
      <c r="AS110" s="32" t="e">
        <f>(#REF!/AQ110)-1</f>
        <v>#REF!</v>
      </c>
      <c r="AT110" s="32" t="e">
        <f>(#REF!/AR110)-1</f>
        <v>#REF!</v>
      </c>
    </row>
    <row r="111" spans="1:46">
      <c r="A111" s="237" t="s">
        <v>47</v>
      </c>
      <c r="B111" s="75">
        <f>SUM(B107:B110)</f>
        <v>49846110899.57</v>
      </c>
      <c r="C111" s="100"/>
      <c r="D111" s="75">
        <f>SUM(D107:D110)</f>
        <v>49865481093.529999</v>
      </c>
      <c r="E111" s="100"/>
      <c r="F111" s="26">
        <f>((D111-B111)/B111)</f>
        <v>3.8859990499612242E-4</v>
      </c>
      <c r="G111" s="26"/>
      <c r="H111" s="75">
        <f>SUM(H107:H110)</f>
        <v>50141442905.93</v>
      </c>
      <c r="I111" s="100"/>
      <c r="J111" s="26">
        <f>((H111-D111)/D111)</f>
        <v>5.5341251372346091E-3</v>
      </c>
      <c r="K111" s="26"/>
      <c r="L111" s="75">
        <f>SUM(L107:L110)</f>
        <v>50114329840.059998</v>
      </c>
      <c r="M111" s="100"/>
      <c r="N111" s="26">
        <f>((L111-H111)/H111)</f>
        <v>-5.4073166424168078E-4</v>
      </c>
      <c r="O111" s="26"/>
      <c r="P111" s="75">
        <f>SUM(P107:P110)</f>
        <v>50537732107.809998</v>
      </c>
      <c r="Q111" s="100"/>
      <c r="R111" s="26">
        <f>((P111-L111)/L111)</f>
        <v>8.4487265239561096E-3</v>
      </c>
      <c r="S111" s="26"/>
      <c r="T111" s="75">
        <f>SUM(T107:T110)</f>
        <v>50587187904.150002</v>
      </c>
      <c r="U111" s="100"/>
      <c r="V111" s="26">
        <f>((T111-P111)/P111)</f>
        <v>9.7859152513021385E-4</v>
      </c>
      <c r="W111" s="26"/>
      <c r="X111" s="75">
        <f>SUM(X107:X110)</f>
        <v>50624731167.880005</v>
      </c>
      <c r="Y111" s="100"/>
      <c r="Z111" s="26">
        <f>((X111-T111)/T111)</f>
        <v>7.421496486647647E-4</v>
      </c>
      <c r="AA111" s="26"/>
      <c r="AB111" s="75">
        <f>SUM(AB107:AB110)</f>
        <v>45590827247.830002</v>
      </c>
      <c r="AC111" s="100"/>
      <c r="AD111" s="26">
        <f>((AB111-X111)/X111)</f>
        <v>-9.9435667191135155E-2</v>
      </c>
      <c r="AE111" s="26"/>
      <c r="AF111" s="75">
        <f>SUM(AF107:AF110)</f>
        <v>45478625907.349998</v>
      </c>
      <c r="AG111" s="100"/>
      <c r="AH111" s="26">
        <f>((AF111-AB111)/AB111)</f>
        <v>-2.461050769491002E-3</v>
      </c>
      <c r="AI111" s="26"/>
      <c r="AJ111" s="27">
        <f t="shared" si="54"/>
        <v>-1.0793157110610753E-2</v>
      </c>
      <c r="AK111" s="27"/>
      <c r="AL111" s="28">
        <f t="shared" si="56"/>
        <v>-8.797378647469202E-2</v>
      </c>
      <c r="AM111" s="28"/>
      <c r="AN111" s="29">
        <f t="shared" si="58"/>
        <v>3.5987160619797447E-2</v>
      </c>
      <c r="AO111" s="87"/>
      <c r="AP111" s="33"/>
      <c r="AQ111" s="31">
        <v>204378030.47999999</v>
      </c>
      <c r="AR111" s="35">
        <v>22.9087</v>
      </c>
      <c r="AS111" s="32" t="e">
        <f>(#REF!/AQ111)-1</f>
        <v>#REF!</v>
      </c>
      <c r="AT111" s="32" t="e">
        <f>(#REF!/AR111)-1</f>
        <v>#REF!</v>
      </c>
    </row>
    <row r="112" spans="1:46">
      <c r="A112" s="239" t="s">
        <v>256</v>
      </c>
      <c r="B112" s="100"/>
      <c r="C112" s="100"/>
      <c r="D112" s="100"/>
      <c r="E112" s="100"/>
      <c r="F112" s="26"/>
      <c r="G112" s="26"/>
      <c r="H112" s="100"/>
      <c r="I112" s="100"/>
      <c r="J112" s="26"/>
      <c r="K112" s="26"/>
      <c r="L112" s="100"/>
      <c r="M112" s="100"/>
      <c r="N112" s="26"/>
      <c r="O112" s="26"/>
      <c r="P112" s="100"/>
      <c r="Q112" s="100"/>
      <c r="R112" s="26"/>
      <c r="S112" s="26"/>
      <c r="T112" s="100"/>
      <c r="U112" s="100"/>
      <c r="V112" s="26"/>
      <c r="W112" s="26"/>
      <c r="X112" s="100"/>
      <c r="Y112" s="100"/>
      <c r="Z112" s="26"/>
      <c r="AA112" s="26"/>
      <c r="AB112" s="100"/>
      <c r="AC112" s="100"/>
      <c r="AD112" s="26"/>
      <c r="AE112" s="26"/>
      <c r="AF112" s="100"/>
      <c r="AG112" s="100"/>
      <c r="AH112" s="26"/>
      <c r="AI112" s="26"/>
      <c r="AJ112" s="27"/>
      <c r="AK112" s="27"/>
      <c r="AL112" s="28"/>
      <c r="AM112" s="28"/>
      <c r="AN112" s="29"/>
      <c r="AO112" s="87"/>
      <c r="AP112" s="33"/>
      <c r="AQ112" s="31">
        <v>160273731.87</v>
      </c>
      <c r="AR112" s="35">
        <v>133.94</v>
      </c>
      <c r="AS112" s="32" t="e">
        <f>(#REF!/AQ112)-1</f>
        <v>#REF!</v>
      </c>
      <c r="AT112" s="32" t="e">
        <f>(#REF!/AR112)-1</f>
        <v>#REF!</v>
      </c>
    </row>
    <row r="113" spans="1:46" s="101" customFormat="1">
      <c r="A113" s="235" t="s">
        <v>27</v>
      </c>
      <c r="B113" s="80">
        <v>1693447221.5</v>
      </c>
      <c r="C113" s="71">
        <v>3557.03</v>
      </c>
      <c r="D113" s="80">
        <v>1694191040.0799999</v>
      </c>
      <c r="E113" s="71">
        <v>3566.96</v>
      </c>
      <c r="F113" s="26">
        <f t="shared" ref="F113:F134" si="113">((D113-B113)/B113)</f>
        <v>4.3923339951573666E-4</v>
      </c>
      <c r="G113" s="26">
        <f t="shared" ref="G113:G134" si="114">((E113-C113)/C113)</f>
        <v>2.7916548356353012E-3</v>
      </c>
      <c r="H113" s="80">
        <v>1689412863.95</v>
      </c>
      <c r="I113" s="71">
        <v>3561.41</v>
      </c>
      <c r="J113" s="26">
        <f t="shared" ref="J113:J134" si="115">((H113-D113)/D113)</f>
        <v>-2.8203290047940817E-3</v>
      </c>
      <c r="K113" s="26">
        <f t="shared" ref="K113:K134" si="116">((I113-E113)/E113)</f>
        <v>-1.555946800637008E-3</v>
      </c>
      <c r="L113" s="80">
        <v>1709067193.6900001</v>
      </c>
      <c r="M113" s="71">
        <v>3608.13</v>
      </c>
      <c r="N113" s="26">
        <f t="shared" ref="N113:N134" si="117">((L113-H113)/H113)</f>
        <v>1.1633822708113166E-2</v>
      </c>
      <c r="O113" s="26">
        <f t="shared" ref="O113:O134" si="118">((M113-I113)/I113)</f>
        <v>1.3118399734936515E-2</v>
      </c>
      <c r="P113" s="80">
        <v>1699779059.4100001</v>
      </c>
      <c r="Q113" s="71">
        <v>3593.49</v>
      </c>
      <c r="R113" s="26">
        <f t="shared" ref="R113:R134" si="119">((P113-L113)/L113)</f>
        <v>-5.4346220641835708E-3</v>
      </c>
      <c r="S113" s="26">
        <f t="shared" ref="S113:S134" si="120">((Q113-M113)/M113)</f>
        <v>-4.0575034713273431E-3</v>
      </c>
      <c r="T113" s="80">
        <v>1705085639.9100001</v>
      </c>
      <c r="U113" s="71">
        <v>3620.29</v>
      </c>
      <c r="V113" s="26">
        <f t="shared" ref="V113:V134" si="121">((T113-P113)/P113)</f>
        <v>3.1219236821530996E-3</v>
      </c>
      <c r="W113" s="26">
        <f t="shared" ref="W113:W134" si="122">((U113-Q113)/Q113)</f>
        <v>7.4579308694333879E-3</v>
      </c>
      <c r="X113" s="80">
        <v>1671457443.29</v>
      </c>
      <c r="Y113" s="71">
        <v>3550.79</v>
      </c>
      <c r="Z113" s="26">
        <f t="shared" ref="Z113:Z134" si="123">((X113-T113)/T113)</f>
        <v>-1.972229185026456E-2</v>
      </c>
      <c r="AA113" s="26">
        <f t="shared" ref="AA113:AA134" si="124">((Y113-U113)/U113)</f>
        <v>-1.9197357117799956E-2</v>
      </c>
      <c r="AB113" s="80">
        <v>1695784851.9300001</v>
      </c>
      <c r="AC113" s="71">
        <v>3571.47</v>
      </c>
      <c r="AD113" s="26">
        <f t="shared" ref="AD113:AD134" si="125">((AB113-X113)/X113)</f>
        <v>1.4554608457224878E-2</v>
      </c>
      <c r="AE113" s="26">
        <f t="shared" ref="AE113:AE134" si="126">((AC113-Y113)/Y113)</f>
        <v>5.8240560551313476E-3</v>
      </c>
      <c r="AF113" s="80">
        <v>1722350760.0699999</v>
      </c>
      <c r="AG113" s="71">
        <v>3640.86</v>
      </c>
      <c r="AH113" s="26">
        <f t="shared" ref="AH113:AH134" si="127">((AF113-AB113)/AB113)</f>
        <v>1.5665848241163835E-2</v>
      </c>
      <c r="AI113" s="26">
        <f t="shared" ref="AI113:AI134" si="128">((AG113-AC113)/AC113)</f>
        <v>1.9428974623894455E-2</v>
      </c>
      <c r="AJ113" s="27">
        <f t="shared" si="54"/>
        <v>2.1797741961160628E-3</v>
      </c>
      <c r="AK113" s="27">
        <f t="shared" si="55"/>
        <v>2.9762760911583377E-3</v>
      </c>
      <c r="AL113" s="28">
        <f t="shared" si="56"/>
        <v>1.6621336864507501E-2</v>
      </c>
      <c r="AM113" s="28">
        <f t="shared" si="57"/>
        <v>2.0717922264337163E-2</v>
      </c>
      <c r="AN113" s="29">
        <f t="shared" si="58"/>
        <v>1.1898303821811411E-2</v>
      </c>
      <c r="AO113" s="87">
        <f t="shared" si="59"/>
        <v>1.1731935872758274E-2</v>
      </c>
      <c r="AP113" s="33"/>
      <c r="AQ113" s="31"/>
      <c r="AR113" s="35"/>
      <c r="AS113" s="32"/>
      <c r="AT113" s="32"/>
    </row>
    <row r="114" spans="1:46" s="117" customFormat="1">
      <c r="A114" s="235" t="s">
        <v>233</v>
      </c>
      <c r="B114" s="80">
        <v>199150535.09999999</v>
      </c>
      <c r="C114" s="71">
        <v>147.58000000000001</v>
      </c>
      <c r="D114" s="80">
        <v>198616232.78999999</v>
      </c>
      <c r="E114" s="71">
        <v>148.03</v>
      </c>
      <c r="F114" s="26">
        <f t="shared" si="113"/>
        <v>-2.6829067254663E-3</v>
      </c>
      <c r="G114" s="26">
        <f t="shared" si="114"/>
        <v>3.0491936576771145E-3</v>
      </c>
      <c r="H114" s="80">
        <v>197764402.09</v>
      </c>
      <c r="I114" s="71">
        <v>147.12</v>
      </c>
      <c r="J114" s="26">
        <f t="shared" si="115"/>
        <v>-4.2888271921894816E-3</v>
      </c>
      <c r="K114" s="26">
        <f t="shared" si="116"/>
        <v>-6.1474025535364222E-3</v>
      </c>
      <c r="L114" s="80">
        <v>195059487.65000001</v>
      </c>
      <c r="M114" s="71">
        <v>147.94</v>
      </c>
      <c r="N114" s="26">
        <f t="shared" si="117"/>
        <v>-1.367745869031084E-2</v>
      </c>
      <c r="O114" s="26">
        <f t="shared" si="118"/>
        <v>5.573681348558953E-3</v>
      </c>
      <c r="P114" s="80">
        <v>193204654.22999999</v>
      </c>
      <c r="Q114" s="71">
        <v>147.12</v>
      </c>
      <c r="R114" s="26">
        <f t="shared" si="119"/>
        <v>-9.5090653746009498E-3</v>
      </c>
      <c r="S114" s="26">
        <f t="shared" si="120"/>
        <v>-5.5427876166012791E-3</v>
      </c>
      <c r="T114" s="80">
        <v>189880367.28999999</v>
      </c>
      <c r="U114" s="71">
        <v>145.69</v>
      </c>
      <c r="V114" s="26">
        <f t="shared" si="121"/>
        <v>-1.7206039643551281E-2</v>
      </c>
      <c r="W114" s="26">
        <f t="shared" si="122"/>
        <v>-9.7199564980968382E-3</v>
      </c>
      <c r="X114" s="80">
        <v>189442686.41</v>
      </c>
      <c r="Y114" s="71">
        <v>145.31</v>
      </c>
      <c r="Z114" s="26">
        <f t="shared" si="123"/>
        <v>-2.305034934609828E-3</v>
      </c>
      <c r="AA114" s="26">
        <f t="shared" si="124"/>
        <v>-2.608277850229909E-3</v>
      </c>
      <c r="AB114" s="80">
        <v>189298690.31999999</v>
      </c>
      <c r="AC114" s="71">
        <v>143.54</v>
      </c>
      <c r="AD114" s="26">
        <f t="shared" si="125"/>
        <v>-7.6010371647898328E-4</v>
      </c>
      <c r="AE114" s="26">
        <f t="shared" si="126"/>
        <v>-1.2180854724382425E-2</v>
      </c>
      <c r="AF114" s="80">
        <v>193892175.91</v>
      </c>
      <c r="AG114" s="71">
        <v>147.01</v>
      </c>
      <c r="AH114" s="26">
        <f t="shared" si="127"/>
        <v>2.4265807556486236E-2</v>
      </c>
      <c r="AI114" s="26">
        <f t="shared" si="128"/>
        <v>2.417444614741535E-2</v>
      </c>
      <c r="AJ114" s="27">
        <f t="shared" si="54"/>
        <v>-3.270453590090179E-3</v>
      </c>
      <c r="AK114" s="27">
        <f t="shared" si="55"/>
        <v>-4.2524476114943208E-4</v>
      </c>
      <c r="AL114" s="28">
        <f t="shared" si="56"/>
        <v>-2.378484786283714E-2</v>
      </c>
      <c r="AM114" s="28">
        <f t="shared" si="57"/>
        <v>-6.8904951698980626E-3</v>
      </c>
      <c r="AN114" s="29">
        <f t="shared" si="58"/>
        <v>1.258280263193493E-2</v>
      </c>
      <c r="AO114" s="87">
        <f t="shared" si="59"/>
        <v>1.1597337315213327E-2</v>
      </c>
      <c r="AP114" s="33"/>
      <c r="AQ114" s="31"/>
      <c r="AR114" s="35"/>
      <c r="AS114" s="32"/>
      <c r="AT114" s="32"/>
    </row>
    <row r="115" spans="1:46" s="128" customFormat="1">
      <c r="A115" s="235" t="s">
        <v>83</v>
      </c>
      <c r="B115" s="71">
        <v>938944903.85000002</v>
      </c>
      <c r="C115" s="71">
        <v>1.4322999999999999</v>
      </c>
      <c r="D115" s="71">
        <v>939053341.99000001</v>
      </c>
      <c r="E115" s="71">
        <v>1.4326000000000001</v>
      </c>
      <c r="F115" s="26">
        <f t="shared" si="113"/>
        <v>1.1548935358757653E-4</v>
      </c>
      <c r="G115" s="26">
        <f t="shared" si="114"/>
        <v>2.0945332681713958E-4</v>
      </c>
      <c r="H115" s="71">
        <v>934844190.11000001</v>
      </c>
      <c r="I115" s="71">
        <v>1.4326000000000001</v>
      </c>
      <c r="J115" s="26">
        <f t="shared" si="115"/>
        <v>-4.4823352325014335E-3</v>
      </c>
      <c r="K115" s="26">
        <f t="shared" si="116"/>
        <v>0</v>
      </c>
      <c r="L115" s="71">
        <v>956903887.98000002</v>
      </c>
      <c r="M115" s="71">
        <v>1.4599</v>
      </c>
      <c r="N115" s="26">
        <f t="shared" si="117"/>
        <v>2.3597192027694277E-2</v>
      </c>
      <c r="O115" s="26">
        <f t="shared" si="118"/>
        <v>1.905626134301262E-2</v>
      </c>
      <c r="P115" s="71">
        <v>959906075.61000001</v>
      </c>
      <c r="Q115" s="71">
        <v>1.4643999999999999</v>
      </c>
      <c r="R115" s="26">
        <f t="shared" si="119"/>
        <v>3.1373972534875345E-3</v>
      </c>
      <c r="S115" s="26">
        <f t="shared" si="120"/>
        <v>3.0824029043084789E-3</v>
      </c>
      <c r="T115" s="71">
        <v>949539618.65999997</v>
      </c>
      <c r="U115" s="71">
        <v>1.4484999999999999</v>
      </c>
      <c r="V115" s="26">
        <f t="shared" si="121"/>
        <v>-1.0799449251753494E-2</v>
      </c>
      <c r="W115" s="26">
        <f t="shared" si="122"/>
        <v>-1.0857689155968332E-2</v>
      </c>
      <c r="X115" s="71">
        <v>938425736.05999994</v>
      </c>
      <c r="Y115" s="71">
        <v>1.4315</v>
      </c>
      <c r="Z115" s="26">
        <f t="shared" si="123"/>
        <v>-1.1704495927915098E-2</v>
      </c>
      <c r="AA115" s="26">
        <f t="shared" si="124"/>
        <v>-1.1736278909216365E-2</v>
      </c>
      <c r="AB115" s="71">
        <v>936570818.21000004</v>
      </c>
      <c r="AC115" s="71">
        <v>1.4285000000000001</v>
      </c>
      <c r="AD115" s="26">
        <f t="shared" si="125"/>
        <v>-1.976627215902897E-3</v>
      </c>
      <c r="AE115" s="26">
        <f t="shared" si="126"/>
        <v>-2.095703807195174E-3</v>
      </c>
      <c r="AF115" s="71">
        <v>947913257.94000006</v>
      </c>
      <c r="AG115" s="71">
        <v>1.4458</v>
      </c>
      <c r="AH115" s="26">
        <f t="shared" si="127"/>
        <v>1.2110605529732393E-2</v>
      </c>
      <c r="AI115" s="26">
        <f t="shared" si="128"/>
        <v>1.2110605530276423E-2</v>
      </c>
      <c r="AJ115" s="27">
        <f t="shared" si="54"/>
        <v>1.2497220670536074E-3</v>
      </c>
      <c r="AK115" s="27">
        <f t="shared" si="55"/>
        <v>1.2211314040043492E-3</v>
      </c>
      <c r="AL115" s="28">
        <f t="shared" si="56"/>
        <v>9.4349442718818389E-3</v>
      </c>
      <c r="AM115" s="28">
        <f t="shared" si="57"/>
        <v>9.2140164735445181E-3</v>
      </c>
      <c r="AN115" s="29">
        <f t="shared" si="58"/>
        <v>1.1822968618036627E-2</v>
      </c>
      <c r="AO115" s="87">
        <f t="shared" si="59"/>
        <v>1.0470675218280814E-2</v>
      </c>
      <c r="AP115" s="33"/>
      <c r="AQ115" s="31"/>
      <c r="AR115" s="35"/>
      <c r="AS115" s="32"/>
      <c r="AT115" s="32"/>
    </row>
    <row r="116" spans="1:46">
      <c r="A116" s="235" t="s">
        <v>9</v>
      </c>
      <c r="B116" s="71">
        <v>4742170106.0900002</v>
      </c>
      <c r="C116" s="71">
        <v>488.55930000000001</v>
      </c>
      <c r="D116" s="71">
        <v>4753099631.0900002</v>
      </c>
      <c r="E116" s="71">
        <v>490.07319999999999</v>
      </c>
      <c r="F116" s="26">
        <f t="shared" si="113"/>
        <v>2.3047517814605723E-3</v>
      </c>
      <c r="G116" s="26">
        <f t="shared" si="114"/>
        <v>3.0987026549284362E-3</v>
      </c>
      <c r="H116" s="71">
        <v>4763975152.8500004</v>
      </c>
      <c r="I116" s="71">
        <v>491.03949999999998</v>
      </c>
      <c r="J116" s="26">
        <f t="shared" si="115"/>
        <v>2.2880904260587126E-3</v>
      </c>
      <c r="K116" s="26">
        <f t="shared" si="116"/>
        <v>1.9717462615788618E-3</v>
      </c>
      <c r="L116" s="71">
        <v>4823789177.5299997</v>
      </c>
      <c r="M116" s="71">
        <v>497.95530000000002</v>
      </c>
      <c r="N116" s="26">
        <f t="shared" si="117"/>
        <v>1.2555486282126433E-2</v>
      </c>
      <c r="O116" s="26">
        <f t="shared" si="118"/>
        <v>1.4083999352394353E-2</v>
      </c>
      <c r="P116" s="71">
        <v>4815599639.6499996</v>
      </c>
      <c r="Q116" s="71">
        <v>497.3723</v>
      </c>
      <c r="R116" s="26">
        <f t="shared" si="119"/>
        <v>-1.6977395940411997E-3</v>
      </c>
      <c r="S116" s="26">
        <f t="shared" si="120"/>
        <v>-1.1707878197099756E-3</v>
      </c>
      <c r="T116" s="71">
        <v>4754990063.9700003</v>
      </c>
      <c r="U116" s="71">
        <v>491.47620000000001</v>
      </c>
      <c r="V116" s="26">
        <f t="shared" si="121"/>
        <v>-1.2586091082190647E-2</v>
      </c>
      <c r="W116" s="26">
        <f t="shared" si="122"/>
        <v>-1.1854500140035924E-2</v>
      </c>
      <c r="X116" s="71">
        <v>4736345461.9200001</v>
      </c>
      <c r="Y116" s="71">
        <v>491.52350000000001</v>
      </c>
      <c r="Z116" s="26">
        <f t="shared" si="123"/>
        <v>-3.9210601492684471E-3</v>
      </c>
      <c r="AA116" s="26">
        <f t="shared" si="124"/>
        <v>9.6240672488325985E-5</v>
      </c>
      <c r="AB116" s="71">
        <v>4715803134.6300001</v>
      </c>
      <c r="AC116" s="71">
        <v>490.05669999999998</v>
      </c>
      <c r="AD116" s="26">
        <f t="shared" si="125"/>
        <v>-4.3371682777701348E-3</v>
      </c>
      <c r="AE116" s="26">
        <f t="shared" si="126"/>
        <v>-2.9841909898510135E-3</v>
      </c>
      <c r="AF116" s="71">
        <v>4776692775.7700005</v>
      </c>
      <c r="AG116" s="71">
        <v>496.5453</v>
      </c>
      <c r="AH116" s="26">
        <f t="shared" si="127"/>
        <v>1.2911828463080598E-2</v>
      </c>
      <c r="AI116" s="26">
        <f t="shared" si="128"/>
        <v>1.3240508700319819E-2</v>
      </c>
      <c r="AJ116" s="27">
        <f t="shared" si="54"/>
        <v>9.3976223118198579E-4</v>
      </c>
      <c r="AK116" s="27">
        <f t="shared" si="55"/>
        <v>2.0602148365141105E-3</v>
      </c>
      <c r="AL116" s="28">
        <f t="shared" si="56"/>
        <v>4.9637387202400868E-3</v>
      </c>
      <c r="AM116" s="28">
        <f t="shared" si="57"/>
        <v>1.3206394473315439E-2</v>
      </c>
      <c r="AN116" s="29">
        <f t="shared" si="58"/>
        <v>8.6463478171476052E-3</v>
      </c>
      <c r="AO116" s="87">
        <f t="shared" si="59"/>
        <v>8.4854374776041144E-3</v>
      </c>
      <c r="AP116" s="33"/>
      <c r="AQ116" s="59">
        <f>SUM(AQ108:AQ112)</f>
        <v>4923038917.1999998</v>
      </c>
      <c r="AR116" s="16"/>
      <c r="AS116" s="32" t="e">
        <f>(#REF!/AQ116)-1</f>
        <v>#REF!</v>
      </c>
      <c r="AT116" s="32" t="e">
        <f>(#REF!/AR116)-1</f>
        <v>#REF!</v>
      </c>
    </row>
    <row r="117" spans="1:46">
      <c r="A117" s="235" t="s">
        <v>17</v>
      </c>
      <c r="B117" s="71">
        <v>2491953776.4099998</v>
      </c>
      <c r="C117" s="71">
        <v>13.536799999999999</v>
      </c>
      <c r="D117" s="71">
        <v>2488877242.1999998</v>
      </c>
      <c r="E117" s="71">
        <v>13.5221</v>
      </c>
      <c r="F117" s="26">
        <f t="shared" si="113"/>
        <v>-1.2345871898282986E-3</v>
      </c>
      <c r="G117" s="26">
        <f t="shared" si="114"/>
        <v>-1.0859287276165335E-3</v>
      </c>
      <c r="H117" s="71">
        <v>2477957988.46</v>
      </c>
      <c r="I117" s="71">
        <v>13.4826</v>
      </c>
      <c r="J117" s="26">
        <f t="shared" si="115"/>
        <v>-4.3872206932744845E-3</v>
      </c>
      <c r="K117" s="26">
        <f t="shared" si="116"/>
        <v>-2.9211439051626828E-3</v>
      </c>
      <c r="L117" s="71">
        <v>2510349045.0100002</v>
      </c>
      <c r="M117" s="71">
        <v>13.6028</v>
      </c>
      <c r="N117" s="26">
        <f t="shared" si="117"/>
        <v>1.3071673006906209E-2</v>
      </c>
      <c r="O117" s="26">
        <f t="shared" si="118"/>
        <v>8.9151943987065205E-3</v>
      </c>
      <c r="P117" s="71">
        <v>2509588047.5999999</v>
      </c>
      <c r="Q117" s="71">
        <v>13.6351</v>
      </c>
      <c r="R117" s="26">
        <f t="shared" si="119"/>
        <v>-3.031440633775662E-4</v>
      </c>
      <c r="S117" s="26">
        <f t="shared" si="120"/>
        <v>2.3745111300614084E-3</v>
      </c>
      <c r="T117" s="71">
        <v>2502427590.5</v>
      </c>
      <c r="U117" s="71">
        <v>13.5991</v>
      </c>
      <c r="V117" s="26">
        <f t="shared" si="121"/>
        <v>-2.8532400394748777E-3</v>
      </c>
      <c r="W117" s="26">
        <f t="shared" si="122"/>
        <v>-2.6402446626720443E-3</v>
      </c>
      <c r="X117" s="71">
        <v>2484592858.71</v>
      </c>
      <c r="Y117" s="71">
        <v>13.5871</v>
      </c>
      <c r="Z117" s="26">
        <f t="shared" si="123"/>
        <v>-7.1269721680284363E-3</v>
      </c>
      <c r="AA117" s="26">
        <f t="shared" si="124"/>
        <v>-8.8241133604433054E-4</v>
      </c>
      <c r="AB117" s="71">
        <v>2491819975.3099999</v>
      </c>
      <c r="AC117" s="71">
        <v>13.568899999999999</v>
      </c>
      <c r="AD117" s="26">
        <f t="shared" si="125"/>
        <v>2.9087729905785133E-3</v>
      </c>
      <c r="AE117" s="26">
        <f t="shared" si="126"/>
        <v>-1.3395058548181891E-3</v>
      </c>
      <c r="AF117" s="71">
        <v>2530792177.5999999</v>
      </c>
      <c r="AG117" s="71">
        <v>13.8239</v>
      </c>
      <c r="AH117" s="26">
        <f t="shared" si="127"/>
        <v>1.5640055331505857E-2</v>
      </c>
      <c r="AI117" s="26">
        <f t="shared" si="128"/>
        <v>1.8792975112205176E-2</v>
      </c>
      <c r="AJ117" s="27">
        <f t="shared" si="54"/>
        <v>1.9644171468758648E-3</v>
      </c>
      <c r="AK117" s="27">
        <f t="shared" si="55"/>
        <v>2.6516807693324155E-3</v>
      </c>
      <c r="AL117" s="28">
        <f t="shared" si="56"/>
        <v>1.6840901065474052E-2</v>
      </c>
      <c r="AM117" s="28">
        <f t="shared" si="57"/>
        <v>2.2319018495647869E-2</v>
      </c>
      <c r="AN117" s="29">
        <f t="shared" si="58"/>
        <v>8.2190368460570568E-3</v>
      </c>
      <c r="AO117" s="87">
        <f t="shared" si="59"/>
        <v>7.5715610875534013E-3</v>
      </c>
      <c r="AP117" s="33"/>
      <c r="AQ117" s="15" t="e">
        <f>SUM(AQ20,AQ52,#REF!,#REF!,AQ89,AQ106,AQ116)</f>
        <v>#REF!</v>
      </c>
      <c r="AR117" s="16"/>
      <c r="AS117" s="32" t="e">
        <f>(#REF!/AQ117)-1</f>
        <v>#REF!</v>
      </c>
      <c r="AT117" s="32" t="e">
        <f>(#REF!/AR117)-1</f>
        <v>#REF!</v>
      </c>
    </row>
    <row r="118" spans="1:46" ht="15" customHeight="1">
      <c r="A118" s="236" t="s">
        <v>140</v>
      </c>
      <c r="B118" s="71">
        <v>4291321214.4099998</v>
      </c>
      <c r="C118" s="71">
        <v>183.55</v>
      </c>
      <c r="D118" s="71">
        <v>4310434963.6099997</v>
      </c>
      <c r="E118" s="71">
        <v>184.37</v>
      </c>
      <c r="F118" s="26">
        <f t="shared" si="113"/>
        <v>4.4540476568887414E-3</v>
      </c>
      <c r="G118" s="26">
        <f t="shared" si="114"/>
        <v>4.4674475619721774E-3</v>
      </c>
      <c r="H118" s="71">
        <v>4310434963.6099997</v>
      </c>
      <c r="I118" s="71">
        <v>184.83</v>
      </c>
      <c r="J118" s="26">
        <f t="shared" si="115"/>
        <v>0</v>
      </c>
      <c r="K118" s="26">
        <f t="shared" si="116"/>
        <v>2.4949829147909528E-3</v>
      </c>
      <c r="L118" s="71">
        <v>4310434963.6099997</v>
      </c>
      <c r="M118" s="71">
        <v>187.39</v>
      </c>
      <c r="N118" s="26">
        <f t="shared" si="117"/>
        <v>0</v>
      </c>
      <c r="O118" s="26">
        <f t="shared" si="118"/>
        <v>1.3850565384407151E-2</v>
      </c>
      <c r="P118" s="71">
        <v>4310434963.6099997</v>
      </c>
      <c r="Q118" s="71">
        <v>187.89</v>
      </c>
      <c r="R118" s="26">
        <f t="shared" si="119"/>
        <v>0</v>
      </c>
      <c r="S118" s="26">
        <f t="shared" si="120"/>
        <v>2.6682320294572816E-3</v>
      </c>
      <c r="T118" s="71">
        <v>4310434963.6099997</v>
      </c>
      <c r="U118" s="71">
        <v>187.3</v>
      </c>
      <c r="V118" s="26">
        <f t="shared" si="121"/>
        <v>0</v>
      </c>
      <c r="W118" s="26">
        <f t="shared" si="122"/>
        <v>-3.1401351854807337E-3</v>
      </c>
      <c r="X118" s="71">
        <v>4370995396.0900002</v>
      </c>
      <c r="Y118" s="71">
        <v>186.74</v>
      </c>
      <c r="Z118" s="26">
        <f t="shared" si="123"/>
        <v>1.4049726533695567E-2</v>
      </c>
      <c r="AA118" s="26">
        <f t="shared" si="124"/>
        <v>-2.9898558462359971E-3</v>
      </c>
      <c r="AB118" s="71">
        <v>4384145003.3000002</v>
      </c>
      <c r="AC118" s="71">
        <v>187.33</v>
      </c>
      <c r="AD118" s="26">
        <f t="shared" si="125"/>
        <v>3.00837818812685E-3</v>
      </c>
      <c r="AE118" s="26">
        <f t="shared" si="126"/>
        <v>3.1594730641533865E-3</v>
      </c>
      <c r="AF118" s="71">
        <v>4463585675.6800003</v>
      </c>
      <c r="AG118" s="71">
        <v>190.79</v>
      </c>
      <c r="AH118" s="26">
        <f t="shared" si="127"/>
        <v>1.8119991998486396E-2</v>
      </c>
      <c r="AI118" s="26">
        <f t="shared" si="128"/>
        <v>1.8470079538781718E-2</v>
      </c>
      <c r="AJ118" s="27">
        <f t="shared" si="54"/>
        <v>4.9540180471496949E-3</v>
      </c>
      <c r="AK118" s="27">
        <f t="shared" si="55"/>
        <v>4.8725986827307423E-3</v>
      </c>
      <c r="AL118" s="28">
        <f t="shared" si="56"/>
        <v>3.5530222207954751E-2</v>
      </c>
      <c r="AM118" s="28">
        <f t="shared" si="57"/>
        <v>3.4821283289038281E-2</v>
      </c>
      <c r="AN118" s="29">
        <f t="shared" si="58"/>
        <v>7.1542140135087496E-3</v>
      </c>
      <c r="AO118" s="87">
        <f t="shared" si="59"/>
        <v>7.6075967942542599E-3</v>
      </c>
      <c r="AP118" s="33"/>
      <c r="AQ118" s="60"/>
      <c r="AR118" s="61"/>
      <c r="AS118" s="32" t="e">
        <f>(#REF!/AQ118)-1</f>
        <v>#REF!</v>
      </c>
      <c r="AT118" s="32" t="e">
        <f>(#REF!/AR118)-1</f>
        <v>#REF!</v>
      </c>
    </row>
    <row r="119" spans="1:46" ht="17.25" customHeight="1">
      <c r="A119" s="235" t="s">
        <v>138</v>
      </c>
      <c r="B119" s="71">
        <v>4877192160.1899996</v>
      </c>
      <c r="C119" s="71">
        <v>179.26259999999999</v>
      </c>
      <c r="D119" s="71">
        <v>4902546871.5900002</v>
      </c>
      <c r="E119" s="71">
        <v>180.2013</v>
      </c>
      <c r="F119" s="26">
        <f t="shared" si="113"/>
        <v>5.1986287534368618E-3</v>
      </c>
      <c r="G119" s="26">
        <f t="shared" si="114"/>
        <v>5.236451998353318E-3</v>
      </c>
      <c r="H119" s="71">
        <v>4948401770.7799997</v>
      </c>
      <c r="I119" s="71">
        <v>181.89619999999999</v>
      </c>
      <c r="J119" s="26">
        <f t="shared" si="115"/>
        <v>9.3532811395901777E-3</v>
      </c>
      <c r="K119" s="26">
        <f t="shared" si="116"/>
        <v>9.4055925234723045E-3</v>
      </c>
      <c r="L119" s="71">
        <v>5043638979.2700005</v>
      </c>
      <c r="M119" s="71">
        <v>185.36590000000001</v>
      </c>
      <c r="N119" s="26">
        <f t="shared" si="117"/>
        <v>1.92460541608344E-2</v>
      </c>
      <c r="O119" s="26">
        <f t="shared" si="118"/>
        <v>1.9075164846764348E-2</v>
      </c>
      <c r="P119" s="71">
        <v>5039673291.7200003</v>
      </c>
      <c r="Q119" s="71">
        <v>185.22569999999999</v>
      </c>
      <c r="R119" s="26">
        <f t="shared" si="119"/>
        <v>-7.8627506177576789E-4</v>
      </c>
      <c r="S119" s="26">
        <f t="shared" si="120"/>
        <v>-7.5634191617779433E-4</v>
      </c>
      <c r="T119" s="71">
        <v>5057286359.0500002</v>
      </c>
      <c r="U119" s="71">
        <v>185.8621</v>
      </c>
      <c r="V119" s="26">
        <f t="shared" si="121"/>
        <v>3.4948827653049556E-3</v>
      </c>
      <c r="W119" s="26">
        <f t="shared" si="122"/>
        <v>3.4358083138571428E-3</v>
      </c>
      <c r="X119" s="71">
        <v>4984350383.71</v>
      </c>
      <c r="Y119" s="71">
        <v>183.14449999999999</v>
      </c>
      <c r="Z119" s="26">
        <f t="shared" si="123"/>
        <v>-1.442195876638099E-2</v>
      </c>
      <c r="AA119" s="26">
        <f t="shared" si="124"/>
        <v>-1.4621593105856463E-2</v>
      </c>
      <c r="AB119" s="71">
        <v>5017235857.4399996</v>
      </c>
      <c r="AC119" s="71">
        <v>184.3571</v>
      </c>
      <c r="AD119" s="26">
        <f t="shared" si="125"/>
        <v>6.5977451820957069E-3</v>
      </c>
      <c r="AE119" s="26">
        <f t="shared" si="126"/>
        <v>6.6210014496750329E-3</v>
      </c>
      <c r="AF119" s="71">
        <v>5132734468.04</v>
      </c>
      <c r="AG119" s="71">
        <v>188.61850000000001</v>
      </c>
      <c r="AH119" s="26">
        <f t="shared" si="127"/>
        <v>2.3020366967346943E-2</v>
      </c>
      <c r="AI119" s="26">
        <f t="shared" si="128"/>
        <v>2.3114922072434471E-2</v>
      </c>
      <c r="AJ119" s="27">
        <f t="shared" si="54"/>
        <v>6.4628406425565367E-3</v>
      </c>
      <c r="AK119" s="27">
        <f t="shared" si="55"/>
        <v>6.4388757728152946E-3</v>
      </c>
      <c r="AL119" s="28">
        <f t="shared" si="56"/>
        <v>4.6952655931537288E-2</v>
      </c>
      <c r="AM119" s="28">
        <f t="shared" si="57"/>
        <v>4.6709984889121266E-2</v>
      </c>
      <c r="AN119" s="29">
        <f t="shared" si="58"/>
        <v>1.1619359472509508E-2</v>
      </c>
      <c r="AO119" s="87">
        <f t="shared" si="59"/>
        <v>1.1664228857409628E-2</v>
      </c>
      <c r="AP119" s="33"/>
      <c r="AQ119" s="412" t="s">
        <v>93</v>
      </c>
      <c r="AR119" s="412"/>
      <c r="AS119" s="32" t="e">
        <f>(#REF!/AQ119)-1</f>
        <v>#REF!</v>
      </c>
      <c r="AT119" s="32" t="e">
        <f>(#REF!/AR119)-1</f>
        <v>#REF!</v>
      </c>
    </row>
    <row r="120" spans="1:46" ht="16.5" customHeight="1">
      <c r="A120" s="235" t="s">
        <v>11</v>
      </c>
      <c r="B120" s="71">
        <v>2227301781.7800002</v>
      </c>
      <c r="C120" s="71">
        <v>4065.36</v>
      </c>
      <c r="D120" s="71">
        <v>2229061451.0700002</v>
      </c>
      <c r="E120" s="71">
        <v>4070.16</v>
      </c>
      <c r="F120" s="26">
        <f t="shared" si="113"/>
        <v>7.9004529354512578E-4</v>
      </c>
      <c r="G120" s="26">
        <f t="shared" si="114"/>
        <v>1.1807072436388726E-3</v>
      </c>
      <c r="H120" s="71">
        <v>2211322762.5599999</v>
      </c>
      <c r="I120" s="71">
        <v>4037.77</v>
      </c>
      <c r="J120" s="26">
        <f t="shared" si="115"/>
        <v>-7.957918119074401E-3</v>
      </c>
      <c r="K120" s="26">
        <f t="shared" si="116"/>
        <v>-7.9579181162410997E-3</v>
      </c>
      <c r="L120" s="71">
        <v>2234834224.0999999</v>
      </c>
      <c r="M120" s="71">
        <v>4080.24</v>
      </c>
      <c r="N120" s="26">
        <f t="shared" si="117"/>
        <v>1.0632306571466419E-2</v>
      </c>
      <c r="O120" s="26">
        <f t="shared" si="118"/>
        <v>1.0518182065843226E-2</v>
      </c>
      <c r="P120" s="71">
        <v>2232266150.9499998</v>
      </c>
      <c r="Q120" s="71">
        <v>4090.79</v>
      </c>
      <c r="R120" s="26">
        <f t="shared" si="119"/>
        <v>-1.149111250537742E-3</v>
      </c>
      <c r="S120" s="26">
        <f t="shared" si="120"/>
        <v>2.5856322177127281E-3</v>
      </c>
      <c r="T120" s="71">
        <v>2217216270.5</v>
      </c>
      <c r="U120" s="71">
        <v>4063.21</v>
      </c>
      <c r="V120" s="26">
        <f t="shared" si="121"/>
        <v>-6.7419740444457912E-3</v>
      </c>
      <c r="W120" s="26">
        <f t="shared" si="122"/>
        <v>-6.7419740441332669E-3</v>
      </c>
      <c r="X120" s="71">
        <v>2212818649.3499999</v>
      </c>
      <c r="Y120" s="71">
        <v>4049.97</v>
      </c>
      <c r="Z120" s="26">
        <f t="shared" si="123"/>
        <v>-1.9833974739001878E-3</v>
      </c>
      <c r="AA120" s="26">
        <f t="shared" si="124"/>
        <v>-3.2585074362388939E-3</v>
      </c>
      <c r="AB120" s="71">
        <v>2213561665.6100001</v>
      </c>
      <c r="AC120" s="71">
        <v>4051.11</v>
      </c>
      <c r="AD120" s="26">
        <f t="shared" si="125"/>
        <v>3.3577819864202824E-4</v>
      </c>
      <c r="AE120" s="26">
        <f t="shared" si="126"/>
        <v>2.8148356654501822E-4</v>
      </c>
      <c r="AF120" s="71">
        <v>2249906761.7199998</v>
      </c>
      <c r="AG120" s="71">
        <v>4118.5600000000004</v>
      </c>
      <c r="AH120" s="26">
        <f t="shared" si="127"/>
        <v>1.6419283309183932E-2</v>
      </c>
      <c r="AI120" s="26">
        <f t="shared" si="128"/>
        <v>1.6649757720723524E-2</v>
      </c>
      <c r="AJ120" s="27">
        <f t="shared" si="54"/>
        <v>1.2931265606099228E-3</v>
      </c>
      <c r="AK120" s="27">
        <f t="shared" si="55"/>
        <v>1.6571704022312634E-3</v>
      </c>
      <c r="AL120" s="28">
        <f t="shared" si="56"/>
        <v>9.3516087858382703E-3</v>
      </c>
      <c r="AM120" s="28">
        <f t="shared" si="57"/>
        <v>1.1891424415747918E-2</v>
      </c>
      <c r="AN120" s="29">
        <f t="shared" si="58"/>
        <v>8.3155217393124942E-3</v>
      </c>
      <c r="AO120" s="87">
        <f t="shared" si="59"/>
        <v>8.3958852015228059E-3</v>
      </c>
      <c r="AP120" s="33"/>
      <c r="AQ120" s="62" t="s">
        <v>81</v>
      </c>
      <c r="AR120" s="63" t="s">
        <v>82</v>
      </c>
      <c r="AS120" s="32" t="e">
        <f>(#REF!/AQ120)-1</f>
        <v>#REF!</v>
      </c>
      <c r="AT120" s="32" t="e">
        <f>(#REF!/AR120)-1</f>
        <v>#REF!</v>
      </c>
    </row>
    <row r="121" spans="1:46" ht="14.25" customHeight="1">
      <c r="A121" s="235" t="s">
        <v>174</v>
      </c>
      <c r="B121" s="71">
        <v>1913662111.3972945</v>
      </c>
      <c r="C121" s="71">
        <v>1.2838000000000001</v>
      </c>
      <c r="D121" s="71">
        <v>1915361081.3643999</v>
      </c>
      <c r="E121" s="71">
        <v>1.2850999999999999</v>
      </c>
      <c r="F121" s="26">
        <f t="shared" si="113"/>
        <v>8.8781084026628683E-4</v>
      </c>
      <c r="G121" s="26">
        <f t="shared" si="114"/>
        <v>1.0126187879730929E-3</v>
      </c>
      <c r="H121" s="71">
        <v>1901516005.3171585</v>
      </c>
      <c r="I121" s="71">
        <v>1.2760872315951022</v>
      </c>
      <c r="J121" s="26">
        <f t="shared" si="115"/>
        <v>-7.2284417710831656E-3</v>
      </c>
      <c r="K121" s="26">
        <f t="shared" si="116"/>
        <v>-7.0132817717669686E-3</v>
      </c>
      <c r="L121" s="71">
        <v>1896524742.0178165</v>
      </c>
      <c r="M121" s="71">
        <v>1.2738187561860792</v>
      </c>
      <c r="N121" s="26">
        <f t="shared" si="117"/>
        <v>-2.6248862935599705E-3</v>
      </c>
      <c r="O121" s="26">
        <f t="shared" si="118"/>
        <v>-1.7776805165485372E-3</v>
      </c>
      <c r="P121" s="71">
        <v>1894097771.9100001</v>
      </c>
      <c r="Q121" s="71">
        <v>1.2525999999999999</v>
      </c>
      <c r="R121" s="26">
        <f t="shared" si="119"/>
        <v>-1.2796933538732911E-3</v>
      </c>
      <c r="S121" s="26">
        <f t="shared" si="120"/>
        <v>-1.6657594405039233E-2</v>
      </c>
      <c r="T121" s="71">
        <v>1920698146.0999999</v>
      </c>
      <c r="U121" s="71">
        <v>1.2841</v>
      </c>
      <c r="V121" s="26">
        <f t="shared" si="121"/>
        <v>1.4043823177710682E-2</v>
      </c>
      <c r="W121" s="26">
        <f t="shared" si="122"/>
        <v>2.5147692798978192E-2</v>
      </c>
      <c r="X121" s="71">
        <v>1891431335.8599999</v>
      </c>
      <c r="Y121" s="71">
        <v>1.2645</v>
      </c>
      <c r="Z121" s="26">
        <f t="shared" si="123"/>
        <v>-1.5237589675101531E-2</v>
      </c>
      <c r="AA121" s="26">
        <f t="shared" si="124"/>
        <v>-1.5263608753212414E-2</v>
      </c>
      <c r="AB121" s="71">
        <v>1890315283.6500001</v>
      </c>
      <c r="AC121" s="71">
        <v>1.2605999999999999</v>
      </c>
      <c r="AD121" s="26">
        <f t="shared" si="125"/>
        <v>-5.9005695255247043E-4</v>
      </c>
      <c r="AE121" s="26">
        <f t="shared" si="126"/>
        <v>-3.0842230130486473E-3</v>
      </c>
      <c r="AF121" s="71">
        <v>1890315283.6500001</v>
      </c>
      <c r="AG121" s="71">
        <v>1.2605999999999999</v>
      </c>
      <c r="AH121" s="26">
        <f t="shared" si="127"/>
        <v>0</v>
      </c>
      <c r="AI121" s="26">
        <f t="shared" si="128"/>
        <v>0</v>
      </c>
      <c r="AJ121" s="27">
        <f t="shared" si="54"/>
        <v>-1.5036292535241826E-3</v>
      </c>
      <c r="AK121" s="27">
        <f t="shared" si="55"/>
        <v>-2.2045096090830643E-3</v>
      </c>
      <c r="AL121" s="28">
        <f t="shared" si="56"/>
        <v>-1.3076279954774136E-2</v>
      </c>
      <c r="AM121" s="28">
        <f t="shared" si="57"/>
        <v>-1.9064664228464687E-2</v>
      </c>
      <c r="AN121" s="29">
        <f t="shared" si="58"/>
        <v>8.2222719311156947E-3</v>
      </c>
      <c r="AO121" s="87">
        <f t="shared" si="59"/>
        <v>1.2911040974665776E-2</v>
      </c>
      <c r="AP121" s="33"/>
      <c r="AQ121" s="56">
        <v>1901056000</v>
      </c>
      <c r="AR121" s="50">
        <v>12.64</v>
      </c>
      <c r="AS121" s="32" t="e">
        <f>(#REF!/AQ121)-1</f>
        <v>#REF!</v>
      </c>
      <c r="AT121" s="32" t="e">
        <f>(#REF!/AR121)-1</f>
        <v>#REF!</v>
      </c>
    </row>
    <row r="122" spans="1:46">
      <c r="A122" s="235" t="s">
        <v>32</v>
      </c>
      <c r="B122" s="80">
        <v>1184450837.6700001</v>
      </c>
      <c r="C122" s="71">
        <v>552.20000000000005</v>
      </c>
      <c r="D122" s="80">
        <v>1188575715.3099999</v>
      </c>
      <c r="E122" s="71">
        <v>552.20000000000005</v>
      </c>
      <c r="F122" s="26">
        <f t="shared" si="113"/>
        <v>3.4825233000925098E-3</v>
      </c>
      <c r="G122" s="26">
        <f t="shared" si="114"/>
        <v>0</v>
      </c>
      <c r="H122" s="80">
        <v>1203688872.0799999</v>
      </c>
      <c r="I122" s="71">
        <v>552.20000000000005</v>
      </c>
      <c r="J122" s="26">
        <f t="shared" si="115"/>
        <v>1.2715350461336174E-2</v>
      </c>
      <c r="K122" s="26">
        <f t="shared" si="116"/>
        <v>0</v>
      </c>
      <c r="L122" s="80">
        <v>1200710520.54</v>
      </c>
      <c r="M122" s="71">
        <v>552.20000000000005</v>
      </c>
      <c r="N122" s="26">
        <f t="shared" si="117"/>
        <v>-2.4743533059779039E-3</v>
      </c>
      <c r="O122" s="26">
        <f t="shared" si="118"/>
        <v>0</v>
      </c>
      <c r="P122" s="80">
        <v>1191918197.0599999</v>
      </c>
      <c r="Q122" s="71">
        <v>552.20000000000005</v>
      </c>
      <c r="R122" s="26">
        <f t="shared" si="119"/>
        <v>-7.3226005182713107E-3</v>
      </c>
      <c r="S122" s="26">
        <f t="shared" si="120"/>
        <v>0</v>
      </c>
      <c r="T122" s="80">
        <v>1194141154.1199999</v>
      </c>
      <c r="U122" s="71">
        <v>552.20000000000005</v>
      </c>
      <c r="V122" s="26">
        <f t="shared" si="121"/>
        <v>1.8650248527819408E-3</v>
      </c>
      <c r="W122" s="26">
        <f t="shared" si="122"/>
        <v>0</v>
      </c>
      <c r="X122" s="80">
        <v>1196342167.3699999</v>
      </c>
      <c r="Y122" s="71">
        <v>552.20000000000005</v>
      </c>
      <c r="Z122" s="26">
        <f t="shared" si="123"/>
        <v>1.8431767822473179E-3</v>
      </c>
      <c r="AA122" s="26">
        <f t="shared" si="124"/>
        <v>0</v>
      </c>
      <c r="AB122" s="80">
        <v>1180299341.76</v>
      </c>
      <c r="AC122" s="71">
        <v>552.20000000000005</v>
      </c>
      <c r="AD122" s="26">
        <f t="shared" si="125"/>
        <v>-1.3409897308282568E-2</v>
      </c>
      <c r="AE122" s="26">
        <f t="shared" si="126"/>
        <v>0</v>
      </c>
      <c r="AF122" s="80">
        <v>1194497522.73</v>
      </c>
      <c r="AG122" s="71">
        <v>552.20000000000005</v>
      </c>
      <c r="AH122" s="26">
        <f t="shared" si="127"/>
        <v>1.2029305166627011E-2</v>
      </c>
      <c r="AI122" s="26">
        <f t="shared" si="128"/>
        <v>0</v>
      </c>
      <c r="AJ122" s="27">
        <f t="shared" si="54"/>
        <v>1.0910661788191465E-3</v>
      </c>
      <c r="AK122" s="27">
        <f t="shared" si="55"/>
        <v>0</v>
      </c>
      <c r="AL122" s="28">
        <f t="shared" si="56"/>
        <v>4.982271927418248E-3</v>
      </c>
      <c r="AM122" s="28">
        <f t="shared" si="57"/>
        <v>0</v>
      </c>
      <c r="AN122" s="29">
        <f t="shared" si="58"/>
        <v>8.9077233922784226E-3</v>
      </c>
      <c r="AO122" s="87">
        <f t="shared" si="59"/>
        <v>0</v>
      </c>
      <c r="AP122" s="33"/>
      <c r="AQ122" s="56">
        <v>106884243.56</v>
      </c>
      <c r="AR122" s="50">
        <v>2.92</v>
      </c>
      <c r="AS122" s="32" t="e">
        <f>(#REF!/AQ122)-1</f>
        <v>#REF!</v>
      </c>
      <c r="AT122" s="32" t="e">
        <f>(#REF!/AR122)-1</f>
        <v>#REF!</v>
      </c>
    </row>
    <row r="123" spans="1:46">
      <c r="A123" s="235" t="s">
        <v>58</v>
      </c>
      <c r="B123" s="80">
        <v>2063271174.8</v>
      </c>
      <c r="C123" s="71">
        <v>2.96</v>
      </c>
      <c r="D123" s="80">
        <v>2079729648.3099999</v>
      </c>
      <c r="E123" s="71">
        <v>2.97</v>
      </c>
      <c r="F123" s="26">
        <f t="shared" si="113"/>
        <v>7.9768833641537043E-3</v>
      </c>
      <c r="G123" s="26">
        <f t="shared" si="114"/>
        <v>3.3783783783784566E-3</v>
      </c>
      <c r="H123" s="80">
        <v>2023630811.3800001</v>
      </c>
      <c r="I123" s="71">
        <v>2.91</v>
      </c>
      <c r="J123" s="26">
        <f t="shared" si="115"/>
        <v>-2.6974100684474089E-2</v>
      </c>
      <c r="K123" s="26">
        <f t="shared" si="116"/>
        <v>-2.0202020202020218E-2</v>
      </c>
      <c r="L123" s="80">
        <v>2089224857.4000001</v>
      </c>
      <c r="M123" s="71">
        <v>3</v>
      </c>
      <c r="N123" s="26">
        <f t="shared" si="117"/>
        <v>3.2414038000967482E-2</v>
      </c>
      <c r="O123" s="26">
        <f t="shared" si="118"/>
        <v>3.0927835051546341E-2</v>
      </c>
      <c r="P123" s="80">
        <v>2162487596.4899998</v>
      </c>
      <c r="Q123" s="71">
        <v>3</v>
      </c>
      <c r="R123" s="26">
        <f t="shared" si="119"/>
        <v>3.506694783498495E-2</v>
      </c>
      <c r="S123" s="26">
        <f t="shared" si="120"/>
        <v>0</v>
      </c>
      <c r="T123" s="80">
        <v>2149806487.4099998</v>
      </c>
      <c r="U123" s="71">
        <v>3.09</v>
      </c>
      <c r="V123" s="26">
        <f t="shared" si="121"/>
        <v>-5.864130319444617E-3</v>
      </c>
      <c r="W123" s="26">
        <f t="shared" si="122"/>
        <v>2.9999999999999954E-2</v>
      </c>
      <c r="X123" s="80">
        <v>2095578055.6600001</v>
      </c>
      <c r="Y123" s="71">
        <v>3.04</v>
      </c>
      <c r="Z123" s="26">
        <f t="shared" si="123"/>
        <v>-2.5224796774770176E-2</v>
      </c>
      <c r="AA123" s="26">
        <f t="shared" si="124"/>
        <v>-1.6181229773462726E-2</v>
      </c>
      <c r="AB123" s="80">
        <v>2126541228.9000001</v>
      </c>
      <c r="AC123" s="71">
        <v>3.1</v>
      </c>
      <c r="AD123" s="26">
        <f t="shared" si="125"/>
        <v>1.4775480758815348E-2</v>
      </c>
      <c r="AE123" s="26">
        <f t="shared" si="126"/>
        <v>1.9736842105263174E-2</v>
      </c>
      <c r="AF123" s="80">
        <v>2123298691.48</v>
      </c>
      <c r="AG123" s="71">
        <v>3.1</v>
      </c>
      <c r="AH123" s="26">
        <f t="shared" si="127"/>
        <v>-1.5247940533357773E-3</v>
      </c>
      <c r="AI123" s="26">
        <f t="shared" si="128"/>
        <v>0</v>
      </c>
      <c r="AJ123" s="27">
        <f t="shared" si="54"/>
        <v>3.8306910158621031E-3</v>
      </c>
      <c r="AK123" s="27">
        <f t="shared" si="55"/>
        <v>5.9574756949631229E-3</v>
      </c>
      <c r="AL123" s="28">
        <f t="shared" si="56"/>
        <v>2.0949378302802253E-2</v>
      </c>
      <c r="AM123" s="28">
        <f t="shared" si="57"/>
        <v>4.3771043771043731E-2</v>
      </c>
      <c r="AN123" s="29">
        <f t="shared" si="58"/>
        <v>2.3438424319145626E-2</v>
      </c>
      <c r="AO123" s="87">
        <f t="shared" si="59"/>
        <v>1.9433068435409116E-2</v>
      </c>
      <c r="AP123" s="33"/>
      <c r="AQ123" s="56">
        <v>84059843.040000007</v>
      </c>
      <c r="AR123" s="50">
        <v>7.19</v>
      </c>
      <c r="AS123" s="32" t="e">
        <f>(#REF!/AQ123)-1</f>
        <v>#REF!</v>
      </c>
      <c r="AT123" s="32" t="e">
        <f>(#REF!/AR123)-1</f>
        <v>#REF!</v>
      </c>
    </row>
    <row r="124" spans="1:46">
      <c r="A124" s="236" t="s">
        <v>54</v>
      </c>
      <c r="B124" s="71">
        <v>166395640.24000001</v>
      </c>
      <c r="C124" s="71">
        <v>1.6577</v>
      </c>
      <c r="D124" s="71">
        <v>166183747.30000001</v>
      </c>
      <c r="E124" s="71">
        <v>1.6556999999999999</v>
      </c>
      <c r="F124" s="26">
        <f t="shared" si="113"/>
        <v>-1.2734284365526331E-3</v>
      </c>
      <c r="G124" s="26">
        <f t="shared" si="114"/>
        <v>-1.2064909211558193E-3</v>
      </c>
      <c r="H124" s="71">
        <v>169810412.62</v>
      </c>
      <c r="I124" s="71">
        <v>1.7466999999999999</v>
      </c>
      <c r="J124" s="26">
        <f t="shared" si="115"/>
        <v>2.1823225068171227E-2</v>
      </c>
      <c r="K124" s="26">
        <f t="shared" si="116"/>
        <v>5.4961647641480926E-2</v>
      </c>
      <c r="L124" s="71">
        <v>169810412.62</v>
      </c>
      <c r="M124" s="71">
        <v>1.652296</v>
      </c>
      <c r="N124" s="26">
        <f t="shared" si="117"/>
        <v>0</v>
      </c>
      <c r="O124" s="26">
        <f t="shared" si="118"/>
        <v>-5.4047060170607397E-2</v>
      </c>
      <c r="P124" s="71">
        <v>165384781.34999999</v>
      </c>
      <c r="Q124" s="71">
        <v>1.676857</v>
      </c>
      <c r="R124" s="26">
        <f t="shared" si="119"/>
        <v>-2.6062190190325036E-2</v>
      </c>
      <c r="S124" s="26">
        <f t="shared" si="120"/>
        <v>1.4864769992785829E-2</v>
      </c>
      <c r="T124" s="71">
        <v>161498433.49000001</v>
      </c>
      <c r="U124" s="71">
        <v>1.6631</v>
      </c>
      <c r="V124" s="26">
        <f t="shared" si="121"/>
        <v>-2.3498823944238231E-2</v>
      </c>
      <c r="W124" s="26">
        <f t="shared" si="122"/>
        <v>-8.2040388655681539E-3</v>
      </c>
      <c r="X124" s="71">
        <v>153586482.25999999</v>
      </c>
      <c r="Y124" s="71">
        <v>1.5831999999999999</v>
      </c>
      <c r="Z124" s="26">
        <f t="shared" si="123"/>
        <v>-4.8990885292332739E-2</v>
      </c>
      <c r="AA124" s="26">
        <f t="shared" si="124"/>
        <v>-4.804281161686013E-2</v>
      </c>
      <c r="AB124" s="71">
        <v>157091871.63999999</v>
      </c>
      <c r="AC124" s="71">
        <v>1.6129</v>
      </c>
      <c r="AD124" s="26">
        <f t="shared" si="125"/>
        <v>2.2823554055140551E-2</v>
      </c>
      <c r="AE124" s="26">
        <f t="shared" si="126"/>
        <v>1.8759474482061687E-2</v>
      </c>
      <c r="AF124" s="71">
        <v>162912297.94999999</v>
      </c>
      <c r="AG124" s="71">
        <v>1.6721999999999999</v>
      </c>
      <c r="AH124" s="26">
        <f t="shared" si="127"/>
        <v>3.7051097865447795E-2</v>
      </c>
      <c r="AI124" s="26">
        <f t="shared" si="128"/>
        <v>3.676607353214701E-2</v>
      </c>
      <c r="AJ124" s="27">
        <f t="shared" si="54"/>
        <v>-2.2659313593361334E-3</v>
      </c>
      <c r="AK124" s="27">
        <f t="shared" si="55"/>
        <v>1.7314455092854938E-3</v>
      </c>
      <c r="AL124" s="28">
        <f t="shared" si="56"/>
        <v>-1.9685735838501119E-2</v>
      </c>
      <c r="AM124" s="28">
        <f t="shared" si="57"/>
        <v>9.9655734734553116E-3</v>
      </c>
      <c r="AN124" s="29">
        <f t="shared" si="58"/>
        <v>2.9184235009689957E-2</v>
      </c>
      <c r="AO124" s="87">
        <f t="shared" si="59"/>
        <v>3.820878966003774E-2</v>
      </c>
      <c r="AP124" s="33"/>
      <c r="AQ124" s="56">
        <v>82672021.189999998</v>
      </c>
      <c r="AR124" s="50">
        <v>18.53</v>
      </c>
      <c r="AS124" s="32" t="e">
        <f>(#REF!/AQ124)-1</f>
        <v>#REF!</v>
      </c>
      <c r="AT124" s="32" t="e">
        <f>(#REF!/AR124)-1</f>
        <v>#REF!</v>
      </c>
    </row>
    <row r="125" spans="1:46">
      <c r="A125" s="235" t="s">
        <v>234</v>
      </c>
      <c r="B125" s="71">
        <v>607374433.28999996</v>
      </c>
      <c r="C125" s="71">
        <v>1.1546000000000001</v>
      </c>
      <c r="D125" s="71">
        <v>608942414.24000001</v>
      </c>
      <c r="E125" s="71">
        <v>1.1576</v>
      </c>
      <c r="F125" s="26">
        <f t="shared" si="113"/>
        <v>2.5815721967529571E-3</v>
      </c>
      <c r="G125" s="26">
        <f t="shared" si="114"/>
        <v>2.5983024424042021E-3</v>
      </c>
      <c r="H125" s="71">
        <v>613616831.32000005</v>
      </c>
      <c r="I125" s="71">
        <v>1.1662999999999999</v>
      </c>
      <c r="J125" s="26">
        <f t="shared" si="115"/>
        <v>7.6762875613353709E-3</v>
      </c>
      <c r="K125" s="26">
        <f t="shared" si="116"/>
        <v>7.5155494125776871E-3</v>
      </c>
      <c r="L125" s="71">
        <v>618930378.53999996</v>
      </c>
      <c r="M125" s="71">
        <v>1.1763999999999999</v>
      </c>
      <c r="N125" s="26">
        <f t="shared" si="117"/>
        <v>8.6593896203425759E-3</v>
      </c>
      <c r="O125" s="26">
        <f t="shared" si="118"/>
        <v>8.6598645288519238E-3</v>
      </c>
      <c r="P125" s="71">
        <v>616299766.59000003</v>
      </c>
      <c r="Q125" s="71">
        <v>1.1714</v>
      </c>
      <c r="R125" s="26">
        <f t="shared" si="119"/>
        <v>-4.250255022552457E-3</v>
      </c>
      <c r="S125" s="26">
        <f t="shared" si="120"/>
        <v>-4.250255015300828E-3</v>
      </c>
      <c r="T125" s="71">
        <v>617481066.55999994</v>
      </c>
      <c r="U125" s="71">
        <v>1.1726000000000001</v>
      </c>
      <c r="V125" s="26">
        <f t="shared" si="121"/>
        <v>1.9167619947936501E-3</v>
      </c>
      <c r="W125" s="26">
        <f t="shared" si="122"/>
        <v>1.024415229639824E-3</v>
      </c>
      <c r="X125" s="71">
        <v>609375090.90999997</v>
      </c>
      <c r="Y125" s="71">
        <v>1.1573</v>
      </c>
      <c r="Z125" s="26">
        <f t="shared" si="123"/>
        <v>-1.3127488580594928E-2</v>
      </c>
      <c r="AA125" s="26">
        <f t="shared" si="124"/>
        <v>-1.3047927682074101E-2</v>
      </c>
      <c r="AB125" s="71">
        <v>607917440.80999994</v>
      </c>
      <c r="AC125" s="71">
        <v>1.1553</v>
      </c>
      <c r="AD125" s="26">
        <f t="shared" si="125"/>
        <v>-2.3920408328854839E-3</v>
      </c>
      <c r="AE125" s="26">
        <f t="shared" si="126"/>
        <v>-1.7281603732826423E-3</v>
      </c>
      <c r="AF125" s="71">
        <v>614073966.42999995</v>
      </c>
      <c r="AG125" s="71">
        <v>1.167</v>
      </c>
      <c r="AH125" s="26">
        <f t="shared" si="127"/>
        <v>1.0127239665631144E-2</v>
      </c>
      <c r="AI125" s="26">
        <f t="shared" si="128"/>
        <v>1.012723967800575E-2</v>
      </c>
      <c r="AJ125" s="27">
        <f t="shared" si="54"/>
        <v>1.3989333253528532E-3</v>
      </c>
      <c r="AK125" s="27">
        <f t="shared" si="55"/>
        <v>1.3623785276027272E-3</v>
      </c>
      <c r="AL125" s="28">
        <f t="shared" si="56"/>
        <v>8.4269909107981111E-3</v>
      </c>
      <c r="AM125" s="28">
        <f t="shared" si="57"/>
        <v>8.1202487906013084E-3</v>
      </c>
      <c r="AN125" s="29">
        <f t="shared" si="58"/>
        <v>7.8127301069142157E-3</v>
      </c>
      <c r="AO125" s="87">
        <f t="shared" si="59"/>
        <v>7.7301759638019173E-3</v>
      </c>
      <c r="AP125" s="33"/>
      <c r="AQ125" s="56">
        <v>541500000</v>
      </c>
      <c r="AR125" s="50">
        <v>3610</v>
      </c>
      <c r="AS125" s="32" t="e">
        <f>(#REF!/AQ125)-1</f>
        <v>#REF!</v>
      </c>
      <c r="AT125" s="32" t="e">
        <f>(#REF!/AR125)-1</f>
        <v>#REF!</v>
      </c>
    </row>
    <row r="126" spans="1:46">
      <c r="A126" s="235" t="s">
        <v>120</v>
      </c>
      <c r="B126" s="71">
        <v>116213747.52</v>
      </c>
      <c r="C126" s="71">
        <v>1.2949999999999999</v>
      </c>
      <c r="D126" s="71">
        <v>116455652.94</v>
      </c>
      <c r="E126" s="71">
        <v>1.3057000000000001</v>
      </c>
      <c r="F126" s="26">
        <f t="shared" si="113"/>
        <v>2.0815559704618482E-3</v>
      </c>
      <c r="G126" s="26">
        <f t="shared" si="114"/>
        <v>8.2625482625483821E-3</v>
      </c>
      <c r="H126" s="71">
        <v>119996513.2</v>
      </c>
      <c r="I126" s="71">
        <v>1.3323</v>
      </c>
      <c r="J126" s="26">
        <f t="shared" si="115"/>
        <v>3.0405224397516528E-2</v>
      </c>
      <c r="K126" s="26">
        <f t="shared" si="116"/>
        <v>2.0372214138010228E-2</v>
      </c>
      <c r="L126" s="71">
        <v>119034091.7</v>
      </c>
      <c r="M126" s="71">
        <v>1.1674</v>
      </c>
      <c r="N126" s="26">
        <f t="shared" si="117"/>
        <v>-8.020412213110872E-3</v>
      </c>
      <c r="O126" s="26">
        <f t="shared" si="118"/>
        <v>-0.12377092246491034</v>
      </c>
      <c r="P126" s="71">
        <v>119545731.90000001</v>
      </c>
      <c r="Q126" s="71">
        <v>1.1724000000000001</v>
      </c>
      <c r="R126" s="26">
        <f t="shared" si="119"/>
        <v>4.2982660907724046E-3</v>
      </c>
      <c r="S126" s="26">
        <f t="shared" si="120"/>
        <v>4.2830221003941366E-3</v>
      </c>
      <c r="T126" s="71">
        <v>118834582.63</v>
      </c>
      <c r="U126" s="71">
        <v>1.1657</v>
      </c>
      <c r="V126" s="26">
        <f t="shared" si="121"/>
        <v>-5.9487633619148116E-3</v>
      </c>
      <c r="W126" s="26">
        <f t="shared" si="122"/>
        <v>-5.714773114977951E-3</v>
      </c>
      <c r="X126" s="71">
        <v>137281732.34</v>
      </c>
      <c r="Y126" s="71">
        <v>1.1571</v>
      </c>
      <c r="Z126" s="26">
        <f t="shared" si="123"/>
        <v>0.15523384945472088</v>
      </c>
      <c r="AA126" s="26">
        <f t="shared" si="124"/>
        <v>-7.3775413914385704E-3</v>
      </c>
      <c r="AB126" s="71">
        <v>137693496.08000001</v>
      </c>
      <c r="AC126" s="71">
        <v>1.1605000000000001</v>
      </c>
      <c r="AD126" s="26">
        <f t="shared" si="125"/>
        <v>2.9994066434142256E-3</v>
      </c>
      <c r="AE126" s="26">
        <f t="shared" si="126"/>
        <v>2.938380433843289E-3</v>
      </c>
      <c r="AF126" s="71">
        <v>140013348.53999999</v>
      </c>
      <c r="AG126" s="71">
        <v>1.1798</v>
      </c>
      <c r="AH126" s="26">
        <f t="shared" si="127"/>
        <v>1.6847945081241475E-2</v>
      </c>
      <c r="AI126" s="26">
        <f t="shared" si="128"/>
        <v>1.6630762602326474E-2</v>
      </c>
      <c r="AJ126" s="27">
        <f t="shared" si="54"/>
        <v>2.4737134007887705E-2</v>
      </c>
      <c r="AK126" s="27">
        <f t="shared" si="55"/>
        <v>-1.0547038679275545E-2</v>
      </c>
      <c r="AL126" s="28">
        <f t="shared" si="56"/>
        <v>0.2022889830186031</v>
      </c>
      <c r="AM126" s="28">
        <f t="shared" si="57"/>
        <v>-9.6423374435168963E-2</v>
      </c>
      <c r="AN126" s="29">
        <f t="shared" si="58"/>
        <v>5.4171673876038808E-2</v>
      </c>
      <c r="AO126" s="87">
        <f t="shared" si="59"/>
        <v>4.6756611805380169E-2</v>
      </c>
      <c r="AP126" s="33"/>
      <c r="AQ126" s="56">
        <v>551092000</v>
      </c>
      <c r="AR126" s="50">
        <v>8.86</v>
      </c>
      <c r="AS126" s="32" t="e">
        <f>(#REF!/AQ126)-1</f>
        <v>#REF!</v>
      </c>
      <c r="AT126" s="32" t="e">
        <f>(#REF!/AR126)-1</f>
        <v>#REF!</v>
      </c>
    </row>
    <row r="127" spans="1:46">
      <c r="A127" s="235" t="s">
        <v>122</v>
      </c>
      <c r="B127" s="71">
        <v>224488670.83880854</v>
      </c>
      <c r="C127" s="71">
        <v>148.01810559897839</v>
      </c>
      <c r="D127" s="71">
        <v>223785192.23386148</v>
      </c>
      <c r="E127" s="71">
        <v>147.61000000000001</v>
      </c>
      <c r="F127" s="26">
        <f t="shared" si="113"/>
        <v>-3.1336931272232661E-3</v>
      </c>
      <c r="G127" s="26">
        <f t="shared" si="114"/>
        <v>-2.7571329691521017E-3</v>
      </c>
      <c r="H127" s="71">
        <v>222513400.29313341</v>
      </c>
      <c r="I127" s="71">
        <v>146.82416866150194</v>
      </c>
      <c r="J127" s="26">
        <f t="shared" si="115"/>
        <v>-5.6830924693132149E-3</v>
      </c>
      <c r="K127" s="26">
        <f t="shared" si="116"/>
        <v>-5.3236998746566651E-3</v>
      </c>
      <c r="L127" s="71">
        <v>223598035.08769396</v>
      </c>
      <c r="M127" s="71">
        <v>147.58000000000001</v>
      </c>
      <c r="N127" s="26">
        <f t="shared" si="117"/>
        <v>4.8744695516390549E-3</v>
      </c>
      <c r="O127" s="26">
        <f t="shared" si="118"/>
        <v>5.1478673122312196E-3</v>
      </c>
      <c r="P127" s="71">
        <v>225086037.31</v>
      </c>
      <c r="Q127" s="71">
        <v>148.6</v>
      </c>
      <c r="R127" s="26">
        <f t="shared" si="119"/>
        <v>6.6548090269328902E-3</v>
      </c>
      <c r="S127" s="26">
        <f t="shared" si="120"/>
        <v>6.9115056240681783E-3</v>
      </c>
      <c r="T127" s="71">
        <v>223222314.34</v>
      </c>
      <c r="U127" s="71">
        <v>147.43</v>
      </c>
      <c r="V127" s="26">
        <f t="shared" si="121"/>
        <v>-8.280047009016309E-3</v>
      </c>
      <c r="W127" s="26">
        <f t="shared" si="122"/>
        <v>-7.8734858681022042E-3</v>
      </c>
      <c r="X127" s="71">
        <v>224348662.76043126</v>
      </c>
      <c r="Y127" s="71">
        <v>148.21606441003223</v>
      </c>
      <c r="Z127" s="26">
        <f t="shared" si="123"/>
        <v>5.0458594328327945E-3</v>
      </c>
      <c r="AA127" s="26">
        <f t="shared" si="124"/>
        <v>5.3317805740502253E-3</v>
      </c>
      <c r="AB127" s="71">
        <v>224858466.75</v>
      </c>
      <c r="AC127" s="71">
        <v>148.6</v>
      </c>
      <c r="AD127" s="26">
        <f t="shared" si="125"/>
        <v>2.2723736495506987E-3</v>
      </c>
      <c r="AE127" s="26">
        <f t="shared" si="126"/>
        <v>2.5903777130772037E-3</v>
      </c>
      <c r="AF127" s="71">
        <v>225629890.34223858</v>
      </c>
      <c r="AG127" s="71">
        <v>149.14289472785637</v>
      </c>
      <c r="AH127" s="26">
        <f t="shared" si="127"/>
        <v>3.4307073395472899E-3</v>
      </c>
      <c r="AI127" s="26">
        <f t="shared" si="128"/>
        <v>3.6533965535422495E-3</v>
      </c>
      <c r="AJ127" s="27">
        <f t="shared" si="54"/>
        <v>6.4767329936874234E-4</v>
      </c>
      <c r="AK127" s="27">
        <f t="shared" si="55"/>
        <v>9.6007613313226305E-4</v>
      </c>
      <c r="AL127" s="28">
        <f t="shared" si="56"/>
        <v>8.2431643039604721E-3</v>
      </c>
      <c r="AM127" s="28">
        <f t="shared" si="57"/>
        <v>1.0384762061217795E-2</v>
      </c>
      <c r="AN127" s="29">
        <f t="shared" si="58"/>
        <v>5.5775311274495016E-3</v>
      </c>
      <c r="AO127" s="87">
        <f t="shared" si="59"/>
        <v>5.5203010767847227E-3</v>
      </c>
      <c r="AP127" s="33"/>
      <c r="AQ127" s="31">
        <v>913647681</v>
      </c>
      <c r="AR127" s="35">
        <v>81</v>
      </c>
      <c r="AS127" s="32" t="e">
        <f>(#REF!/AQ127)-1</f>
        <v>#REF!</v>
      </c>
      <c r="AT127" s="32" t="e">
        <f>(#REF!/AR127)-1</f>
        <v>#REF!</v>
      </c>
    </row>
    <row r="128" spans="1:46">
      <c r="A128" s="235" t="s">
        <v>128</v>
      </c>
      <c r="B128" s="71">
        <v>160408820.25</v>
      </c>
      <c r="C128" s="71">
        <v>3.8180000000000001</v>
      </c>
      <c r="D128" s="71">
        <v>161121928.80000001</v>
      </c>
      <c r="E128" s="71">
        <v>3.8342000000000001</v>
      </c>
      <c r="F128" s="26">
        <f t="shared" si="113"/>
        <v>4.4455694449259059E-3</v>
      </c>
      <c r="G128" s="26">
        <f t="shared" si="114"/>
        <v>4.2430591932949169E-3</v>
      </c>
      <c r="H128" s="71">
        <v>160210004.91</v>
      </c>
      <c r="I128" s="71">
        <v>3.8134999999999999</v>
      </c>
      <c r="J128" s="26">
        <f t="shared" si="115"/>
        <v>-5.6598372226041487E-3</v>
      </c>
      <c r="K128" s="26">
        <f t="shared" si="116"/>
        <v>-5.3987794063951183E-3</v>
      </c>
      <c r="L128" s="71">
        <v>161578290.75</v>
      </c>
      <c r="M128" s="71">
        <v>3.8445999999999998</v>
      </c>
      <c r="N128" s="26">
        <f t="shared" si="117"/>
        <v>8.5405767309516996E-3</v>
      </c>
      <c r="O128" s="26">
        <f t="shared" si="118"/>
        <v>8.1552379703684029E-3</v>
      </c>
      <c r="P128" s="71">
        <v>161026066.33000001</v>
      </c>
      <c r="Q128" s="71">
        <v>3.8304</v>
      </c>
      <c r="R128" s="26">
        <f t="shared" si="119"/>
        <v>-3.4176894521950924E-3</v>
      </c>
      <c r="S128" s="26">
        <f t="shared" si="120"/>
        <v>-3.6934921708369579E-3</v>
      </c>
      <c r="T128" s="71">
        <v>159281314.72999999</v>
      </c>
      <c r="U128" s="71">
        <v>3.7907000000000002</v>
      </c>
      <c r="V128" s="26">
        <f t="shared" si="121"/>
        <v>-1.0835212209831939E-2</v>
      </c>
      <c r="W128" s="26">
        <f t="shared" si="122"/>
        <v>-1.0364452798663285E-2</v>
      </c>
      <c r="X128" s="71">
        <v>156623966.88</v>
      </c>
      <c r="Y128" s="71">
        <v>3.7303000000000002</v>
      </c>
      <c r="Z128" s="26">
        <f t="shared" si="123"/>
        <v>-1.6683362103737668E-2</v>
      </c>
      <c r="AA128" s="26">
        <f t="shared" si="124"/>
        <v>-1.59337325559923E-2</v>
      </c>
      <c r="AB128" s="71">
        <v>160429091.84</v>
      </c>
      <c r="AC128" s="71">
        <v>3.8169</v>
      </c>
      <c r="AD128" s="26">
        <f t="shared" si="125"/>
        <v>2.4294653211761434E-2</v>
      </c>
      <c r="AE128" s="26">
        <f t="shared" si="126"/>
        <v>2.3215290995362247E-2</v>
      </c>
      <c r="AF128" s="71">
        <v>163855850.97</v>
      </c>
      <c r="AG128" s="71">
        <v>3.8948</v>
      </c>
      <c r="AH128" s="26">
        <f t="shared" si="127"/>
        <v>2.1359960906701315E-2</v>
      </c>
      <c r="AI128" s="26">
        <f t="shared" si="128"/>
        <v>2.0409232623333093E-2</v>
      </c>
      <c r="AJ128" s="27">
        <f t="shared" si="54"/>
        <v>2.7555824132464383E-3</v>
      </c>
      <c r="AK128" s="27">
        <f t="shared" si="55"/>
        <v>2.579045481308875E-3</v>
      </c>
      <c r="AL128" s="28">
        <f t="shared" si="56"/>
        <v>1.6968032783381045E-2</v>
      </c>
      <c r="AM128" s="28">
        <f t="shared" si="57"/>
        <v>1.5805122320171089E-2</v>
      </c>
      <c r="AN128" s="29">
        <f t="shared" si="58"/>
        <v>1.472552458928514E-2</v>
      </c>
      <c r="AO128" s="87">
        <f t="shared" si="59"/>
        <v>1.4096000363137941E-2</v>
      </c>
      <c r="AP128" s="33"/>
      <c r="AQ128" s="64">
        <f>SUM(AQ121:AQ127)</f>
        <v>4180911788.79</v>
      </c>
      <c r="AR128" s="65"/>
      <c r="AS128" s="32" t="e">
        <f>(#REF!/AQ128)-1</f>
        <v>#REF!</v>
      </c>
      <c r="AT128" s="32" t="e">
        <f>(#REF!/AR128)-1</f>
        <v>#REF!</v>
      </c>
    </row>
    <row r="129" spans="1:46">
      <c r="A129" s="235" t="s">
        <v>170</v>
      </c>
      <c r="B129" s="71">
        <v>356216069.29000002</v>
      </c>
      <c r="C129" s="71">
        <v>139.19999999999999</v>
      </c>
      <c r="D129" s="71">
        <v>361166083.12</v>
      </c>
      <c r="E129" s="71">
        <v>141.02000000000001</v>
      </c>
      <c r="F129" s="26">
        <f t="shared" si="113"/>
        <v>1.3896099184593814E-2</v>
      </c>
      <c r="G129" s="26">
        <f t="shared" si="114"/>
        <v>1.3074712643678318E-2</v>
      </c>
      <c r="H129" s="71">
        <v>359691610.97000003</v>
      </c>
      <c r="I129" s="71">
        <v>140.19999999999999</v>
      </c>
      <c r="J129" s="26">
        <f t="shared" si="115"/>
        <v>-4.0825321615542516E-3</v>
      </c>
      <c r="K129" s="26">
        <f t="shared" si="116"/>
        <v>-5.8147780456674339E-3</v>
      </c>
      <c r="L129" s="71">
        <v>358740758.81999999</v>
      </c>
      <c r="M129" s="71">
        <v>140.38999999999999</v>
      </c>
      <c r="N129" s="26">
        <f t="shared" si="117"/>
        <v>-2.6435205075698619E-3</v>
      </c>
      <c r="O129" s="26">
        <f t="shared" si="118"/>
        <v>1.3552068473608968E-3</v>
      </c>
      <c r="P129" s="71">
        <v>358467174.63999999</v>
      </c>
      <c r="Q129" s="71">
        <v>140.47999999999999</v>
      </c>
      <c r="R129" s="26">
        <f t="shared" si="119"/>
        <v>-7.6262363077979497E-4</v>
      </c>
      <c r="S129" s="26">
        <f t="shared" si="120"/>
        <v>6.4107130137476618E-4</v>
      </c>
      <c r="T129" s="71">
        <v>355970165.29000002</v>
      </c>
      <c r="U129" s="71">
        <v>139.41</v>
      </c>
      <c r="V129" s="26">
        <f t="shared" si="121"/>
        <v>-6.9657963870963947E-3</v>
      </c>
      <c r="W129" s="26">
        <f t="shared" si="122"/>
        <v>-7.6167425968108856E-3</v>
      </c>
      <c r="X129" s="71">
        <v>357710493.25999999</v>
      </c>
      <c r="Y129" s="71">
        <v>139.78</v>
      </c>
      <c r="Z129" s="26">
        <f t="shared" si="123"/>
        <v>4.8889714355195108E-3</v>
      </c>
      <c r="AA129" s="26">
        <f t="shared" si="124"/>
        <v>2.6540420342873864E-3</v>
      </c>
      <c r="AB129" s="71">
        <v>360326790.62</v>
      </c>
      <c r="AC129" s="71">
        <v>140.74</v>
      </c>
      <c r="AD129" s="26">
        <f t="shared" si="125"/>
        <v>7.3140078619342384E-3</v>
      </c>
      <c r="AE129" s="26">
        <f t="shared" si="126"/>
        <v>6.8679353269423945E-3</v>
      </c>
      <c r="AF129" s="71">
        <v>363556463.5</v>
      </c>
      <c r="AG129" s="71">
        <v>142.84</v>
      </c>
      <c r="AH129" s="26">
        <f t="shared" si="127"/>
        <v>8.9631772160011346E-3</v>
      </c>
      <c r="AI129" s="26">
        <f t="shared" si="128"/>
        <v>1.4921131163848189E-2</v>
      </c>
      <c r="AJ129" s="27">
        <f t="shared" si="54"/>
        <v>2.5759728763810495E-3</v>
      </c>
      <c r="AK129" s="27">
        <f t="shared" si="55"/>
        <v>3.2603223343767038E-3</v>
      </c>
      <c r="AL129" s="28">
        <f t="shared" si="56"/>
        <v>6.6185073619046738E-3</v>
      </c>
      <c r="AM129" s="28">
        <f t="shared" si="57"/>
        <v>1.2905970784285868E-2</v>
      </c>
      <c r="AN129" s="29">
        <f t="shared" si="58"/>
        <v>7.275310151555069E-3</v>
      </c>
      <c r="AO129" s="87">
        <f t="shared" si="59"/>
        <v>8.0785173359003374E-3</v>
      </c>
      <c r="AP129" s="33"/>
      <c r="AQ129" s="88"/>
      <c r="AR129" s="89"/>
      <c r="AS129" s="32"/>
      <c r="AT129" s="32"/>
    </row>
    <row r="130" spans="1:46" s="101" customFormat="1">
      <c r="A130" s="235" t="s">
        <v>143</v>
      </c>
      <c r="B130" s="80">
        <v>133237325.56</v>
      </c>
      <c r="C130" s="71">
        <v>145.48045200000001</v>
      </c>
      <c r="D130" s="80">
        <v>133666500.68000001</v>
      </c>
      <c r="E130" s="71">
        <v>144.059515</v>
      </c>
      <c r="F130" s="26">
        <f t="shared" si="113"/>
        <v>3.2211328034105337E-3</v>
      </c>
      <c r="G130" s="26">
        <f t="shared" si="114"/>
        <v>-9.7672022630230018E-3</v>
      </c>
      <c r="H130" s="80">
        <v>132649032.61</v>
      </c>
      <c r="I130" s="71">
        <v>142.991525</v>
      </c>
      <c r="J130" s="26">
        <f t="shared" si="115"/>
        <v>-7.611990026101188E-3</v>
      </c>
      <c r="K130" s="26">
        <f t="shared" si="116"/>
        <v>-7.4135332192393462E-3</v>
      </c>
      <c r="L130" s="80">
        <v>134117430.36</v>
      </c>
      <c r="M130" s="71">
        <v>144.39047199999999</v>
      </c>
      <c r="N130" s="26">
        <f t="shared" si="117"/>
        <v>1.1069796146325623E-2</v>
      </c>
      <c r="O130" s="26">
        <f t="shared" si="118"/>
        <v>9.7834259757701904E-3</v>
      </c>
      <c r="P130" s="80">
        <v>133840204.61</v>
      </c>
      <c r="Q130" s="71">
        <v>144.11049600000001</v>
      </c>
      <c r="R130" s="26">
        <f t="shared" si="119"/>
        <v>-2.0670374406657399E-3</v>
      </c>
      <c r="S130" s="26">
        <f t="shared" si="120"/>
        <v>-1.9390199098454121E-3</v>
      </c>
      <c r="T130" s="80">
        <v>132474442.95999999</v>
      </c>
      <c r="U130" s="71">
        <v>142.75492399999999</v>
      </c>
      <c r="V130" s="26">
        <f t="shared" si="121"/>
        <v>-1.020441991985689E-2</v>
      </c>
      <c r="W130" s="26">
        <f t="shared" si="122"/>
        <v>-9.4064765414451374E-3</v>
      </c>
      <c r="X130" s="80">
        <v>129781440.73999999</v>
      </c>
      <c r="Y130" s="71">
        <v>139.847375</v>
      </c>
      <c r="Z130" s="26">
        <f t="shared" si="123"/>
        <v>-2.0328466078646863E-2</v>
      </c>
      <c r="AA130" s="26">
        <f t="shared" si="124"/>
        <v>-2.0367416538290401E-2</v>
      </c>
      <c r="AB130" s="80">
        <v>146959399.03999999</v>
      </c>
      <c r="AC130" s="71">
        <v>139.21</v>
      </c>
      <c r="AD130" s="26">
        <f t="shared" si="125"/>
        <v>0.13236066884489109</v>
      </c>
      <c r="AE130" s="26">
        <f t="shared" si="126"/>
        <v>-4.5576472207647196E-3</v>
      </c>
      <c r="AF130" s="80">
        <v>149982010.40000001</v>
      </c>
      <c r="AG130" s="71">
        <v>141.980109</v>
      </c>
      <c r="AH130" s="26">
        <f t="shared" si="127"/>
        <v>2.0567662767709795E-2</v>
      </c>
      <c r="AI130" s="26">
        <f t="shared" si="128"/>
        <v>1.9898778823360323E-2</v>
      </c>
      <c r="AJ130" s="27">
        <f t="shared" si="54"/>
        <v>1.5875918387133293E-2</v>
      </c>
      <c r="AK130" s="27">
        <f t="shared" si="55"/>
        <v>-2.9711363616846884E-3</v>
      </c>
      <c r="AL130" s="28">
        <f t="shared" si="56"/>
        <v>0.12206132155026353</v>
      </c>
      <c r="AM130" s="28">
        <f t="shared" si="57"/>
        <v>-1.4434353746088939E-2</v>
      </c>
      <c r="AN130" s="29">
        <f t="shared" si="58"/>
        <v>4.8753791017318089E-2</v>
      </c>
      <c r="AO130" s="87">
        <f t="shared" si="59"/>
        <v>1.2531444625733983E-2</v>
      </c>
      <c r="AP130" s="33"/>
      <c r="AQ130" s="88"/>
      <c r="AR130" s="89"/>
      <c r="AS130" s="32"/>
      <c r="AT130" s="32"/>
    </row>
    <row r="131" spans="1:46" s="130" customFormat="1">
      <c r="A131" s="235" t="s">
        <v>157</v>
      </c>
      <c r="B131" s="80">
        <v>1144701058.3</v>
      </c>
      <c r="C131" s="71">
        <v>2.3205</v>
      </c>
      <c r="D131" s="80">
        <v>1143045001.23</v>
      </c>
      <c r="E131" s="71">
        <v>2.3169</v>
      </c>
      <c r="F131" s="26">
        <f t="shared" si="113"/>
        <v>-1.4467157673981276E-3</v>
      </c>
      <c r="G131" s="26">
        <f t="shared" si="114"/>
        <v>-1.5513897866839248E-3</v>
      </c>
      <c r="H131" s="80">
        <v>1128256707.1900001</v>
      </c>
      <c r="I131" s="71">
        <v>2.2422</v>
      </c>
      <c r="J131" s="26">
        <f t="shared" si="115"/>
        <v>-1.293763064803807E-2</v>
      </c>
      <c r="K131" s="26">
        <f t="shared" si="116"/>
        <v>-3.2241356985627342E-2</v>
      </c>
      <c r="L131" s="80">
        <v>987235877.49000001</v>
      </c>
      <c r="M131" s="71">
        <v>2.3105000000000002</v>
      </c>
      <c r="N131" s="26">
        <f t="shared" si="117"/>
        <v>-0.12499002115504547</v>
      </c>
      <c r="O131" s="26">
        <f t="shared" si="118"/>
        <v>3.0461154223530573E-2</v>
      </c>
      <c r="P131" s="80">
        <v>996373949.21000004</v>
      </c>
      <c r="Q131" s="71">
        <v>2.3315999999999999</v>
      </c>
      <c r="R131" s="26">
        <f t="shared" si="119"/>
        <v>9.2562192363117302E-3</v>
      </c>
      <c r="S131" s="26">
        <f t="shared" si="120"/>
        <v>9.132222462670276E-3</v>
      </c>
      <c r="T131" s="80">
        <v>990450829.16999996</v>
      </c>
      <c r="U131" s="71">
        <v>2.2683</v>
      </c>
      <c r="V131" s="26">
        <f t="shared" si="121"/>
        <v>-5.9446757361494391E-3</v>
      </c>
      <c r="W131" s="26">
        <f t="shared" si="122"/>
        <v>-2.7148739063304131E-2</v>
      </c>
      <c r="X131" s="80">
        <v>979618497.23000002</v>
      </c>
      <c r="Y131" s="71">
        <v>2.2923</v>
      </c>
      <c r="Z131" s="26">
        <f t="shared" si="123"/>
        <v>-1.0936769015658715E-2</v>
      </c>
      <c r="AA131" s="26">
        <f t="shared" si="124"/>
        <v>1.0580611030287009E-2</v>
      </c>
      <c r="AB131" s="80">
        <v>965083996.88999999</v>
      </c>
      <c r="AC131" s="71">
        <v>2.2583000000000002</v>
      </c>
      <c r="AD131" s="26">
        <f t="shared" si="125"/>
        <v>-1.4836898630536522E-2</v>
      </c>
      <c r="AE131" s="26">
        <f t="shared" si="126"/>
        <v>-1.4832264537800378E-2</v>
      </c>
      <c r="AF131" s="80">
        <v>987250460.40999997</v>
      </c>
      <c r="AG131" s="71">
        <v>2.3102999999999998</v>
      </c>
      <c r="AH131" s="26">
        <f t="shared" si="127"/>
        <v>2.296842926774436E-2</v>
      </c>
      <c r="AI131" s="26">
        <f t="shared" si="128"/>
        <v>2.302617012797219E-2</v>
      </c>
      <c r="AJ131" s="27">
        <f t="shared" si="54"/>
        <v>-1.7358507806096279E-2</v>
      </c>
      <c r="AK131" s="27">
        <f t="shared" si="55"/>
        <v>-3.2169906611946618E-4</v>
      </c>
      <c r="AL131" s="28">
        <f t="shared" si="56"/>
        <v>-0.1362978191167922</v>
      </c>
      <c r="AM131" s="28">
        <f t="shared" si="57"/>
        <v>-2.8486339505374254E-3</v>
      </c>
      <c r="AN131" s="29">
        <f t="shared" si="58"/>
        <v>4.530807291715188E-2</v>
      </c>
      <c r="AO131" s="87">
        <f t="shared" si="59"/>
        <v>2.2839712709452811E-2</v>
      </c>
      <c r="AP131" s="33"/>
      <c r="AQ131" s="88"/>
      <c r="AR131" s="89"/>
      <c r="AS131" s="32"/>
      <c r="AT131" s="32"/>
    </row>
    <row r="132" spans="1:46" s="130" customFormat="1">
      <c r="A132" s="235" t="s">
        <v>176</v>
      </c>
      <c r="B132" s="80">
        <v>18249476.539999999</v>
      </c>
      <c r="C132" s="71">
        <v>1.1803999999999999</v>
      </c>
      <c r="D132" s="80">
        <v>18017904.140000001</v>
      </c>
      <c r="E132" s="71">
        <v>1.1654</v>
      </c>
      <c r="F132" s="26">
        <f t="shared" si="113"/>
        <v>-1.2689262592953174E-2</v>
      </c>
      <c r="G132" s="26">
        <f t="shared" si="114"/>
        <v>-1.2707556760420114E-2</v>
      </c>
      <c r="H132" s="80">
        <v>17888603.920000002</v>
      </c>
      <c r="I132" s="71">
        <v>1.1571</v>
      </c>
      <c r="J132" s="26">
        <f t="shared" si="115"/>
        <v>-7.1762075652822737E-3</v>
      </c>
      <c r="K132" s="26">
        <f t="shared" si="116"/>
        <v>-7.1220181911789719E-3</v>
      </c>
      <c r="L132" s="80">
        <v>17954547.25</v>
      </c>
      <c r="M132" s="71">
        <v>1.1613</v>
      </c>
      <c r="N132" s="26">
        <f t="shared" si="117"/>
        <v>3.686331828627027E-3</v>
      </c>
      <c r="O132" s="26">
        <f t="shared" si="118"/>
        <v>3.629764065335737E-3</v>
      </c>
      <c r="P132" s="80">
        <v>18041505.460000001</v>
      </c>
      <c r="Q132" s="71">
        <v>1.167</v>
      </c>
      <c r="R132" s="26">
        <f t="shared" si="119"/>
        <v>4.8432415916252573E-3</v>
      </c>
      <c r="S132" s="26">
        <f t="shared" si="120"/>
        <v>4.9082924308964425E-3</v>
      </c>
      <c r="T132" s="80">
        <v>18007043.09</v>
      </c>
      <c r="U132" s="71">
        <v>1.1647000000000001</v>
      </c>
      <c r="V132" s="26">
        <f t="shared" si="121"/>
        <v>-1.910171525120667E-3</v>
      </c>
      <c r="W132" s="26">
        <f t="shared" si="122"/>
        <v>-1.9708654670093991E-3</v>
      </c>
      <c r="X132" s="80">
        <v>17764864.510000002</v>
      </c>
      <c r="Y132" s="71">
        <v>1.1491</v>
      </c>
      <c r="Z132" s="26">
        <f t="shared" si="123"/>
        <v>-1.3449103153115085E-2</v>
      </c>
      <c r="AA132" s="26">
        <f t="shared" si="124"/>
        <v>-1.3394007040439648E-2</v>
      </c>
      <c r="AB132" s="80">
        <v>17960048.84</v>
      </c>
      <c r="AC132" s="71">
        <v>1.1617</v>
      </c>
      <c r="AD132" s="26">
        <f t="shared" si="125"/>
        <v>1.0987099276221735E-2</v>
      </c>
      <c r="AE132" s="26">
        <f t="shared" si="126"/>
        <v>1.0965103124184096E-2</v>
      </c>
      <c r="AF132" s="80">
        <v>18185739.109999999</v>
      </c>
      <c r="AG132" s="71">
        <v>1.1762999999999999</v>
      </c>
      <c r="AH132" s="26">
        <f t="shared" si="127"/>
        <v>1.2566239212966391E-2</v>
      </c>
      <c r="AI132" s="26">
        <f t="shared" si="128"/>
        <v>1.2567788585693334E-2</v>
      </c>
      <c r="AJ132" s="27">
        <f t="shared" si="54"/>
        <v>-3.9272911587884913E-4</v>
      </c>
      <c r="AK132" s="27">
        <f t="shared" si="55"/>
        <v>-3.9043740661731533E-4</v>
      </c>
      <c r="AL132" s="28">
        <f t="shared" si="56"/>
        <v>9.3148997073085101E-3</v>
      </c>
      <c r="AM132" s="28">
        <f t="shared" si="57"/>
        <v>9.3530118414277587E-3</v>
      </c>
      <c r="AN132" s="29">
        <f t="shared" si="58"/>
        <v>1.0081675964076177E-2</v>
      </c>
      <c r="AO132" s="87">
        <f t="shared" si="59"/>
        <v>1.0069179740256652E-2</v>
      </c>
      <c r="AP132" s="33"/>
      <c r="AQ132" s="88"/>
      <c r="AR132" s="89"/>
      <c r="AS132" s="32"/>
      <c r="AT132" s="32"/>
    </row>
    <row r="133" spans="1:46" ht="15.75" customHeight="1" thickBot="1">
      <c r="A133" s="235" t="s">
        <v>235</v>
      </c>
      <c r="B133" s="80">
        <v>205975836.65000001</v>
      </c>
      <c r="C133" s="71">
        <v>1.0505</v>
      </c>
      <c r="D133" s="80">
        <v>204114615.11000001</v>
      </c>
      <c r="E133" s="71">
        <v>1.0409999999999999</v>
      </c>
      <c r="F133" s="26">
        <f t="shared" si="113"/>
        <v>-9.0361159360776485E-3</v>
      </c>
      <c r="G133" s="26">
        <f t="shared" si="114"/>
        <v>-9.0433127082342347E-3</v>
      </c>
      <c r="H133" s="80">
        <v>203493608.44999999</v>
      </c>
      <c r="I133" s="71">
        <v>1.0371999999999999</v>
      </c>
      <c r="J133" s="26">
        <f t="shared" si="115"/>
        <v>-3.0424409328325542E-3</v>
      </c>
      <c r="K133" s="26">
        <f t="shared" si="116"/>
        <v>-3.6503362151777386E-3</v>
      </c>
      <c r="L133" s="80">
        <v>204193199.77000001</v>
      </c>
      <c r="M133" s="71">
        <v>1.0399</v>
      </c>
      <c r="N133" s="26">
        <f t="shared" si="117"/>
        <v>3.4379031623094827E-3</v>
      </c>
      <c r="O133" s="26">
        <f t="shared" si="118"/>
        <v>2.6031623602006818E-3</v>
      </c>
      <c r="P133" s="80">
        <v>203824311.25999999</v>
      </c>
      <c r="Q133" s="71">
        <v>1.0379</v>
      </c>
      <c r="R133" s="26">
        <f t="shared" si="119"/>
        <v>-1.8065660874873916E-3</v>
      </c>
      <c r="S133" s="26">
        <f t="shared" si="120"/>
        <v>-1.9232618521011651E-3</v>
      </c>
      <c r="T133" s="80">
        <v>203518543.27000001</v>
      </c>
      <c r="U133" s="71">
        <v>1.0362</v>
      </c>
      <c r="V133" s="26">
        <f t="shared" si="121"/>
        <v>-1.5001546582435867E-3</v>
      </c>
      <c r="W133" s="26">
        <f t="shared" si="122"/>
        <v>-1.6379227285866025E-3</v>
      </c>
      <c r="X133" s="80">
        <v>201205005.02000001</v>
      </c>
      <c r="Y133" s="71">
        <v>1.0156000000000001</v>
      </c>
      <c r="Z133" s="26">
        <f t="shared" si="123"/>
        <v>-1.1367702484636597E-2</v>
      </c>
      <c r="AA133" s="26">
        <f t="shared" si="124"/>
        <v>-1.9880331982242764E-2</v>
      </c>
      <c r="AB133" s="80">
        <v>204827246.83000001</v>
      </c>
      <c r="AC133" s="71">
        <v>1.0179</v>
      </c>
      <c r="AD133" s="26">
        <f t="shared" si="125"/>
        <v>1.8002742077116558E-2</v>
      </c>
      <c r="AE133" s="26">
        <f t="shared" si="126"/>
        <v>2.2646711303662549E-3</v>
      </c>
      <c r="AF133" s="80">
        <v>208163091.44</v>
      </c>
      <c r="AG133" s="71">
        <v>1.0346</v>
      </c>
      <c r="AH133" s="26">
        <f t="shared" si="127"/>
        <v>1.6286137033168384E-2</v>
      </c>
      <c r="AI133" s="26">
        <f t="shared" si="128"/>
        <v>1.6406326751154277E-2</v>
      </c>
      <c r="AJ133" s="27">
        <f t="shared" si="54"/>
        <v>1.3717252716645809E-3</v>
      </c>
      <c r="AK133" s="27">
        <f t="shared" si="55"/>
        <v>-1.8576256555776615E-3</v>
      </c>
      <c r="AL133" s="28">
        <f t="shared" si="56"/>
        <v>1.9834328511058392E-2</v>
      </c>
      <c r="AM133" s="28">
        <f t="shared" si="57"/>
        <v>-6.1479346781940078E-3</v>
      </c>
      <c r="AN133" s="29">
        <f t="shared" si="58"/>
        <v>1.0768669907193653E-2</v>
      </c>
      <c r="AO133" s="87">
        <f t="shared" si="59"/>
        <v>1.0352241637313834E-2</v>
      </c>
      <c r="AP133" s="33"/>
      <c r="AQ133" s="67" t="e">
        <f>SUM(AQ117,AQ128)</f>
        <v>#REF!</v>
      </c>
      <c r="AR133" s="68"/>
      <c r="AS133" s="32" t="e">
        <f>(#REF!/AQ133)-1</f>
        <v>#REF!</v>
      </c>
      <c r="AT133" s="32" t="e">
        <f>(#REF!/AR133)-1</f>
        <v>#REF!</v>
      </c>
    </row>
    <row r="134" spans="1:46">
      <c r="A134" s="235" t="s">
        <v>200</v>
      </c>
      <c r="B134" s="71">
        <v>4139190.97</v>
      </c>
      <c r="C134" s="71">
        <v>101.43600000000001</v>
      </c>
      <c r="D134" s="71">
        <v>4139190.97</v>
      </c>
      <c r="E134" s="71">
        <v>101.417</v>
      </c>
      <c r="F134" s="26">
        <f t="shared" si="113"/>
        <v>0</v>
      </c>
      <c r="G134" s="26">
        <f t="shared" si="114"/>
        <v>-1.873102251666613E-4</v>
      </c>
      <c r="H134" s="71">
        <v>4059190.97</v>
      </c>
      <c r="I134" s="71">
        <v>100.932</v>
      </c>
      <c r="J134" s="26">
        <f t="shared" si="115"/>
        <v>-1.9327448426473541E-2</v>
      </c>
      <c r="K134" s="26">
        <f t="shared" si="116"/>
        <v>-4.7822357198497234E-3</v>
      </c>
      <c r="L134" s="71">
        <v>4096734.35</v>
      </c>
      <c r="M134" s="71">
        <v>100.925</v>
      </c>
      <c r="N134" s="26">
        <f t="shared" si="117"/>
        <v>9.2489809613465635E-3</v>
      </c>
      <c r="O134" s="26">
        <f t="shared" si="118"/>
        <v>-6.9353624222298198E-5</v>
      </c>
      <c r="P134" s="71">
        <v>4322181.3</v>
      </c>
      <c r="Q134" s="71">
        <v>101.55200000000001</v>
      </c>
      <c r="R134" s="26">
        <f t="shared" si="119"/>
        <v>5.5030893081949459E-2</v>
      </c>
      <c r="S134" s="26">
        <f t="shared" si="120"/>
        <v>6.2125340599455993E-3</v>
      </c>
      <c r="T134" s="71">
        <v>4298136.33</v>
      </c>
      <c r="U134" s="71">
        <v>100.925</v>
      </c>
      <c r="V134" s="26">
        <f t="shared" si="121"/>
        <v>-5.5631562701915676E-3</v>
      </c>
      <c r="W134" s="26">
        <f t="shared" si="122"/>
        <v>-6.174176776429903E-3</v>
      </c>
      <c r="X134" s="71">
        <v>4250550.41</v>
      </c>
      <c r="Y134" s="71">
        <v>99.786000000000001</v>
      </c>
      <c r="Z134" s="26">
        <f t="shared" si="123"/>
        <v>-1.1071291449706045E-2</v>
      </c>
      <c r="AA134" s="26">
        <f t="shared" si="124"/>
        <v>-1.128560812484514E-2</v>
      </c>
      <c r="AB134" s="71">
        <v>6771772.0800000001</v>
      </c>
      <c r="AC134" s="71">
        <v>100</v>
      </c>
      <c r="AD134" s="26">
        <f t="shared" si="125"/>
        <v>0.59315181019109475</v>
      </c>
      <c r="AE134" s="26">
        <f t="shared" si="126"/>
        <v>2.1445894213617004E-3</v>
      </c>
      <c r="AF134" s="71">
        <v>4330962.5199999996</v>
      </c>
      <c r="AG134" s="71">
        <v>101.563</v>
      </c>
      <c r="AH134" s="26">
        <f t="shared" si="127"/>
        <v>-0.36043882327474913</v>
      </c>
      <c r="AI134" s="26">
        <f t="shared" si="128"/>
        <v>1.5630000000000022E-2</v>
      </c>
      <c r="AJ134" s="27">
        <f t="shared" ref="AJ134:AJ158" si="129">AVERAGE(F134,J134,N134,R134,V134,Z134,AD134,AH134)</f>
        <v>3.2628870601658803E-2</v>
      </c>
      <c r="AK134" s="27">
        <f t="shared" ref="AK134:AK158" si="130">AVERAGE(G134,K134,O134,S134,W134,AA134,AE134,AI134)</f>
        <v>1.8605487634919954E-4</v>
      </c>
      <c r="AL134" s="28">
        <f t="shared" ref="AL134:AL158" si="131">((AF134-D134)/D134)</f>
        <v>4.6330684278623496E-2</v>
      </c>
      <c r="AM134" s="28">
        <f t="shared" ref="AM134:AM158" si="132">((AG134-E134)/E134)</f>
        <v>1.4396008558722974E-3</v>
      </c>
      <c r="AN134" s="29">
        <f t="shared" ref="AN134:AN158" si="133">STDEV(F134,J134,N134,R134,V134,Z134,AD134,AH134)</f>
        <v>0.26100604398850041</v>
      </c>
      <c r="AO134" s="87">
        <f t="shared" ref="AO134:AO158" si="134">STDEV(G134,K134,O134,S134,W134,AA134,AE134,AI134)</f>
        <v>8.2428314746479051E-3</v>
      </c>
    </row>
    <row r="135" spans="1:46">
      <c r="A135" s="237" t="s">
        <v>47</v>
      </c>
      <c r="B135" s="250">
        <f>SUM(B113:B134)</f>
        <v>29760266092.646111</v>
      </c>
      <c r="C135" s="100"/>
      <c r="D135" s="250">
        <f>SUM(D113:D134)</f>
        <v>29840185450.168259</v>
      </c>
      <c r="E135" s="100"/>
      <c r="F135" s="26">
        <f>((D135-B135)/B135)</f>
        <v>2.6854382710609077E-3</v>
      </c>
      <c r="G135" s="26"/>
      <c r="H135" s="250">
        <f>SUM(H113:H134)</f>
        <v>29795135699.640293</v>
      </c>
      <c r="I135" s="100"/>
      <c r="J135" s="26">
        <f>((H135-D135)/D135)</f>
        <v>-1.5097007558212588E-3</v>
      </c>
      <c r="K135" s="26"/>
      <c r="L135" s="250">
        <f>SUM(L113:L134)</f>
        <v>29969826835.535515</v>
      </c>
      <c r="M135" s="100"/>
      <c r="N135" s="26">
        <f>((L135-H135)/H135)</f>
        <v>5.8630756931686238E-3</v>
      </c>
      <c r="O135" s="26"/>
      <c r="P135" s="250">
        <f>SUM(P113:P134)</f>
        <v>30011167158.200005</v>
      </c>
      <c r="Q135" s="100"/>
      <c r="R135" s="26">
        <f>((P135-L135)/L135)</f>
        <v>1.3793981156898819E-3</v>
      </c>
      <c r="S135" s="26"/>
      <c r="T135" s="250">
        <f>SUM(T113:T134)</f>
        <v>29936543532.98</v>
      </c>
      <c r="U135" s="100"/>
      <c r="V135" s="26">
        <f>((T135-P135)/P135)</f>
        <v>-2.4865285920616215E-3</v>
      </c>
      <c r="W135" s="26"/>
      <c r="X135" s="250">
        <f>SUM(X113:X134)</f>
        <v>29743326960.750423</v>
      </c>
      <c r="Y135" s="100"/>
      <c r="Z135" s="26">
        <f>((X135-T135)/T135)</f>
        <v>-6.4542044413616571E-3</v>
      </c>
      <c r="AA135" s="26"/>
      <c r="AB135" s="250">
        <f>SUM(AB113:AB134)</f>
        <v>29831295472.480007</v>
      </c>
      <c r="AC135" s="100"/>
      <c r="AD135" s="26">
        <f>((AB135-X135)/X135)</f>
        <v>2.957588162402539E-3</v>
      </c>
      <c r="AE135" s="26"/>
      <c r="AF135" s="250">
        <f>SUM(AF113:AF134)</f>
        <v>30263933632.202248</v>
      </c>
      <c r="AG135" s="100"/>
      <c r="AH135" s="26">
        <f>((AF135-AB135)/AB135)</f>
        <v>1.4502828417939749E-2</v>
      </c>
      <c r="AI135" s="26"/>
      <c r="AJ135" s="27">
        <f t="shared" si="129"/>
        <v>2.1172368588771454E-3</v>
      </c>
      <c r="AK135" s="27"/>
      <c r="AL135" s="28">
        <f t="shared" si="131"/>
        <v>1.4200588087551567E-2</v>
      </c>
      <c r="AM135" s="28"/>
      <c r="AN135" s="29">
        <f t="shared" si="133"/>
        <v>6.288613005846504E-3</v>
      </c>
      <c r="AO135" s="87"/>
    </row>
    <row r="136" spans="1:46" s="134" customFormat="1" ht="8.25" customHeight="1">
      <c r="A136" s="237"/>
      <c r="B136" s="100"/>
      <c r="C136" s="100"/>
      <c r="D136" s="100"/>
      <c r="E136" s="100"/>
      <c r="F136" s="26"/>
      <c r="G136" s="26"/>
      <c r="H136" s="100"/>
      <c r="I136" s="100"/>
      <c r="J136" s="26"/>
      <c r="K136" s="26"/>
      <c r="L136" s="100"/>
      <c r="M136" s="100"/>
      <c r="N136" s="26"/>
      <c r="O136" s="26"/>
      <c r="P136" s="100"/>
      <c r="Q136" s="100"/>
      <c r="R136" s="26"/>
      <c r="S136" s="26"/>
      <c r="T136" s="100"/>
      <c r="U136" s="100"/>
      <c r="V136" s="26"/>
      <c r="W136" s="26"/>
      <c r="X136" s="100"/>
      <c r="Y136" s="100"/>
      <c r="Z136" s="26"/>
      <c r="AA136" s="26"/>
      <c r="AB136" s="100"/>
      <c r="AC136" s="100"/>
      <c r="AD136" s="26"/>
      <c r="AE136" s="26"/>
      <c r="AF136" s="100"/>
      <c r="AG136" s="100"/>
      <c r="AH136" s="26"/>
      <c r="AI136" s="26"/>
      <c r="AJ136" s="27"/>
      <c r="AK136" s="27"/>
      <c r="AL136" s="28"/>
      <c r="AM136" s="28"/>
      <c r="AN136" s="29"/>
      <c r="AO136" s="87"/>
    </row>
    <row r="137" spans="1:46" s="134" customFormat="1">
      <c r="A137" s="239" t="s">
        <v>74</v>
      </c>
      <c r="B137" s="100"/>
      <c r="C137" s="100"/>
      <c r="D137" s="100"/>
      <c r="E137" s="100"/>
      <c r="F137" s="26"/>
      <c r="G137" s="26"/>
      <c r="H137" s="100"/>
      <c r="I137" s="100"/>
      <c r="J137" s="26"/>
      <c r="K137" s="26"/>
      <c r="L137" s="100"/>
      <c r="M137" s="100"/>
      <c r="N137" s="26"/>
      <c r="O137" s="26"/>
      <c r="P137" s="100"/>
      <c r="Q137" s="100"/>
      <c r="R137" s="26"/>
      <c r="S137" s="26"/>
      <c r="T137" s="100"/>
      <c r="U137" s="100"/>
      <c r="V137" s="26"/>
      <c r="W137" s="26"/>
      <c r="X137" s="100"/>
      <c r="Y137" s="100"/>
      <c r="Z137" s="26"/>
      <c r="AA137" s="26"/>
      <c r="AB137" s="100"/>
      <c r="AC137" s="100"/>
      <c r="AD137" s="26"/>
      <c r="AE137" s="26"/>
      <c r="AF137" s="100"/>
      <c r="AG137" s="100"/>
      <c r="AH137" s="26"/>
      <c r="AI137" s="26"/>
      <c r="AJ137" s="27"/>
      <c r="AK137" s="27"/>
      <c r="AL137" s="28"/>
      <c r="AM137" s="28"/>
      <c r="AN137" s="29"/>
      <c r="AO137" s="87"/>
    </row>
    <row r="138" spans="1:46" s="134" customFormat="1">
      <c r="A138" s="236" t="s">
        <v>209</v>
      </c>
      <c r="B138" s="74">
        <v>578726487.76999998</v>
      </c>
      <c r="C138" s="74">
        <v>15.5024</v>
      </c>
      <c r="D138" s="74">
        <v>575066010.32000005</v>
      </c>
      <c r="E138" s="74">
        <v>15.4087</v>
      </c>
      <c r="F138" s="26">
        <f t="shared" ref="F138:G140" si="135">((D138-B138)/B138)</f>
        <v>-6.3250560106636964E-3</v>
      </c>
      <c r="G138" s="26">
        <f t="shared" si="135"/>
        <v>-6.044225410259064E-3</v>
      </c>
      <c r="H138" s="74">
        <v>570871245.24000001</v>
      </c>
      <c r="I138" s="74">
        <v>15.309699999999999</v>
      </c>
      <c r="J138" s="26">
        <f t="shared" ref="J138:J140" si="136">((H138-D138)/D138)</f>
        <v>-7.2944062154983438E-3</v>
      </c>
      <c r="K138" s="26">
        <f t="shared" ref="K138:K140" si="137">((I138-E138)/E138)</f>
        <v>-6.4249417536846199E-3</v>
      </c>
      <c r="L138" s="74">
        <v>583849555.04999995</v>
      </c>
      <c r="M138" s="74">
        <v>15.6571</v>
      </c>
      <c r="N138" s="26">
        <f t="shared" ref="N138:N140" si="138">((L138-H138)/H138)</f>
        <v>2.2734215321256426E-2</v>
      </c>
      <c r="O138" s="26">
        <f t="shared" ref="O138:O140" si="139">((M138-I138)/I138)</f>
        <v>2.2691496240945307E-2</v>
      </c>
      <c r="P138" s="74">
        <v>584492622.38999999</v>
      </c>
      <c r="Q138" s="74">
        <v>15.798999999999999</v>
      </c>
      <c r="R138" s="26">
        <f t="shared" ref="R138:R140" si="140">((P138-L138)/L138)</f>
        <v>1.1014264452851423E-3</v>
      </c>
      <c r="S138" s="26">
        <f t="shared" ref="S138:S140" si="141">((Q138-M138)/M138)</f>
        <v>9.0629810118093186E-3</v>
      </c>
      <c r="T138" s="74">
        <v>585928985.63</v>
      </c>
      <c r="U138" s="74">
        <v>15.717499999999999</v>
      </c>
      <c r="V138" s="26">
        <f t="shared" ref="V138:V140" si="142">((T138-P138)/P138)</f>
        <v>2.4574531567681667E-3</v>
      </c>
      <c r="W138" s="26">
        <f t="shared" ref="W138:W140" si="143">((U138-Q138)/Q138)</f>
        <v>-5.1585543388822158E-3</v>
      </c>
      <c r="X138" s="74">
        <v>582440326</v>
      </c>
      <c r="Y138" s="74">
        <v>15.648199999999999</v>
      </c>
      <c r="Z138" s="26">
        <f t="shared" ref="Z138:Z140" si="144">((X138-T138)/T138)</f>
        <v>-5.9540656215342101E-3</v>
      </c>
      <c r="AA138" s="26">
        <f t="shared" ref="AA138:AA140" si="145">((Y138-U138)/U138)</f>
        <v>-4.4090981390170281E-3</v>
      </c>
      <c r="AB138" s="74">
        <v>583269324.77999997</v>
      </c>
      <c r="AC138" s="74">
        <v>15.649699999999999</v>
      </c>
      <c r="AD138" s="26">
        <f t="shared" ref="AD138:AD140" si="146">((AB138-X138)/X138)</f>
        <v>1.4233196827102446E-3</v>
      </c>
      <c r="AE138" s="26">
        <f t="shared" ref="AE138:AE140" si="147">((AC138-Y138)/Y138)</f>
        <v>9.5857670530799505E-5</v>
      </c>
      <c r="AF138" s="74">
        <v>589801750.84000003</v>
      </c>
      <c r="AG138" s="74">
        <v>15.851800000000001</v>
      </c>
      <c r="AH138" s="26">
        <f t="shared" ref="AH138:AH140" si="148">((AF138-AB138)/AB138)</f>
        <v>1.1199673602694587E-2</v>
      </c>
      <c r="AI138" s="26">
        <f t="shared" ref="AI138:AI140" si="149">((AG138-AC138)/AC138)</f>
        <v>1.2913985571608498E-2</v>
      </c>
      <c r="AJ138" s="27">
        <f t="shared" si="129"/>
        <v>2.4178200451272897E-3</v>
      </c>
      <c r="AK138" s="27">
        <f t="shared" si="130"/>
        <v>2.8409376066313744E-3</v>
      </c>
      <c r="AL138" s="28">
        <f t="shared" si="131"/>
        <v>2.5624433118208743E-2</v>
      </c>
      <c r="AM138" s="28">
        <f t="shared" si="132"/>
        <v>2.875648172785512E-2</v>
      </c>
      <c r="AN138" s="29">
        <f t="shared" si="133"/>
        <v>1.0236168738258699E-2</v>
      </c>
      <c r="AO138" s="87">
        <f t="shared" si="134"/>
        <v>1.0843811884116407E-2</v>
      </c>
    </row>
    <row r="139" spans="1:46">
      <c r="A139" s="236" t="s">
        <v>30</v>
      </c>
      <c r="B139" s="72">
        <v>1637404232.1099999</v>
      </c>
      <c r="C139" s="74">
        <v>1.35</v>
      </c>
      <c r="D139" s="72">
        <v>1644890002.5899999</v>
      </c>
      <c r="E139" s="74">
        <v>1.35</v>
      </c>
      <c r="F139" s="26">
        <f t="shared" si="135"/>
        <v>4.5717302625715509E-3</v>
      </c>
      <c r="G139" s="26">
        <f t="shared" si="135"/>
        <v>0</v>
      </c>
      <c r="H139" s="72">
        <v>1645694264.1199999</v>
      </c>
      <c r="I139" s="74">
        <v>1.36</v>
      </c>
      <c r="J139" s="26">
        <f t="shared" si="136"/>
        <v>4.8894547886703832E-4</v>
      </c>
      <c r="K139" s="26">
        <f t="shared" si="137"/>
        <v>7.4074074074074138E-3</v>
      </c>
      <c r="L139" s="72">
        <v>1685348068.5599999</v>
      </c>
      <c r="M139" s="74">
        <v>1.39</v>
      </c>
      <c r="N139" s="26">
        <f t="shared" si="138"/>
        <v>2.4095486813405214E-2</v>
      </c>
      <c r="O139" s="26">
        <f t="shared" si="139"/>
        <v>2.205882352941162E-2</v>
      </c>
      <c r="P139" s="72">
        <v>1682371007.0599999</v>
      </c>
      <c r="Q139" s="74">
        <v>1.37</v>
      </c>
      <c r="R139" s="26">
        <f t="shared" si="140"/>
        <v>-1.7664371862031263E-3</v>
      </c>
      <c r="S139" s="26">
        <f t="shared" si="141"/>
        <v>-1.4388489208632947E-2</v>
      </c>
      <c r="T139" s="72">
        <v>1702310810.27</v>
      </c>
      <c r="U139" s="74">
        <v>1.4</v>
      </c>
      <c r="V139" s="26">
        <f t="shared" si="142"/>
        <v>1.1852203304933029E-2</v>
      </c>
      <c r="W139" s="26">
        <f t="shared" si="143"/>
        <v>2.1897810218977957E-2</v>
      </c>
      <c r="X139" s="72">
        <v>1671493565.5699999</v>
      </c>
      <c r="Y139" s="74">
        <v>1.38</v>
      </c>
      <c r="Z139" s="26">
        <f t="shared" si="144"/>
        <v>-1.810318334001074E-2</v>
      </c>
      <c r="AA139" s="26">
        <f t="shared" si="145"/>
        <v>-1.4285714285714299E-2</v>
      </c>
      <c r="AB139" s="72">
        <v>1686534501.3900001</v>
      </c>
      <c r="AC139" s="74">
        <v>1.39</v>
      </c>
      <c r="AD139" s="26">
        <f t="shared" si="146"/>
        <v>8.9985005804500522E-3</v>
      </c>
      <c r="AE139" s="26">
        <f t="shared" si="147"/>
        <v>7.2463768115942099E-3</v>
      </c>
      <c r="AF139" s="72">
        <v>1723854112.4100001</v>
      </c>
      <c r="AG139" s="74">
        <v>1.42</v>
      </c>
      <c r="AH139" s="26">
        <f t="shared" si="148"/>
        <v>2.2127985516597542E-2</v>
      </c>
      <c r="AI139" s="26">
        <f t="shared" si="149"/>
        <v>2.1582733812949662E-2</v>
      </c>
      <c r="AJ139" s="27">
        <f t="shared" si="129"/>
        <v>6.5331539288263196E-3</v>
      </c>
      <c r="AK139" s="27">
        <f t="shared" si="130"/>
        <v>6.4398685357492024E-3</v>
      </c>
      <c r="AL139" s="28">
        <f t="shared" si="131"/>
        <v>4.8005708403398031E-2</v>
      </c>
      <c r="AM139" s="28">
        <f t="shared" si="132"/>
        <v>5.1851851851851732E-2</v>
      </c>
      <c r="AN139" s="29">
        <f t="shared" si="133"/>
        <v>1.3639315516254111E-2</v>
      </c>
      <c r="AO139" s="87">
        <f t="shared" si="134"/>
        <v>1.5206365436045017E-2</v>
      </c>
    </row>
    <row r="140" spans="1:46">
      <c r="A140" s="236" t="s">
        <v>31</v>
      </c>
      <c r="B140" s="74">
        <v>437905662.73000002</v>
      </c>
      <c r="C140" s="74">
        <v>41.105499999999999</v>
      </c>
      <c r="D140" s="74">
        <v>436491520</v>
      </c>
      <c r="E140" s="74">
        <v>40.997100000000003</v>
      </c>
      <c r="F140" s="26">
        <f t="shared" si="135"/>
        <v>-3.2293319094892333E-3</v>
      </c>
      <c r="G140" s="26">
        <f t="shared" si="135"/>
        <v>-2.6371166875477992E-3</v>
      </c>
      <c r="H140" s="74">
        <v>435095389.75</v>
      </c>
      <c r="I140" s="74">
        <v>40.755400000000002</v>
      </c>
      <c r="J140" s="26">
        <f t="shared" si="136"/>
        <v>-3.1985277743769224E-3</v>
      </c>
      <c r="K140" s="26">
        <f t="shared" si="137"/>
        <v>-5.8955389527552329E-3</v>
      </c>
      <c r="L140" s="74">
        <v>436924152.88</v>
      </c>
      <c r="M140" s="74">
        <v>40.852200000000003</v>
      </c>
      <c r="N140" s="26">
        <f t="shared" si="138"/>
        <v>4.2031314812385808E-3</v>
      </c>
      <c r="O140" s="26">
        <f t="shared" si="139"/>
        <v>2.3751453795080352E-3</v>
      </c>
      <c r="P140" s="74">
        <v>439510452.01999998</v>
      </c>
      <c r="Q140" s="74">
        <v>41.110999999999997</v>
      </c>
      <c r="R140" s="26">
        <f t="shared" si="140"/>
        <v>5.9193320464256995E-3</v>
      </c>
      <c r="S140" s="26">
        <f t="shared" si="141"/>
        <v>6.3350321402517781E-3</v>
      </c>
      <c r="T140" s="74">
        <v>436882031.55000001</v>
      </c>
      <c r="U140" s="74">
        <v>40.974699999999999</v>
      </c>
      <c r="V140" s="26">
        <f t="shared" si="142"/>
        <v>-5.9803366630297164E-3</v>
      </c>
      <c r="W140" s="26">
        <f t="shared" si="143"/>
        <v>-3.3154143659847373E-3</v>
      </c>
      <c r="X140" s="74">
        <v>436323933.38</v>
      </c>
      <c r="Y140" s="74">
        <v>40.899000000000001</v>
      </c>
      <c r="Z140" s="26">
        <f t="shared" si="144"/>
        <v>-1.2774573676558813E-3</v>
      </c>
      <c r="AA140" s="26">
        <f t="shared" si="145"/>
        <v>-1.8474814946783664E-3</v>
      </c>
      <c r="AB140" s="74">
        <v>449918992.85000002</v>
      </c>
      <c r="AC140" s="74">
        <v>42.0291</v>
      </c>
      <c r="AD140" s="26">
        <f t="shared" si="146"/>
        <v>3.1158179577006884E-2</v>
      </c>
      <c r="AE140" s="26">
        <f t="shared" si="147"/>
        <v>2.7631482432333279E-2</v>
      </c>
      <c r="AF140" s="74">
        <v>454267759.91000003</v>
      </c>
      <c r="AG140" s="74">
        <v>42.513199999999998</v>
      </c>
      <c r="AH140" s="26">
        <f t="shared" si="148"/>
        <v>9.665666773595958E-3</v>
      </c>
      <c r="AI140" s="26">
        <f t="shared" si="149"/>
        <v>1.1518210002117533E-2</v>
      </c>
      <c r="AJ140" s="27">
        <f t="shared" si="129"/>
        <v>4.6575820204644205E-3</v>
      </c>
      <c r="AK140" s="27">
        <f t="shared" si="130"/>
        <v>4.2705398066555603E-3</v>
      </c>
      <c r="AL140" s="28">
        <f t="shared" si="131"/>
        <v>4.0725281237995244E-2</v>
      </c>
      <c r="AM140" s="28">
        <f t="shared" si="132"/>
        <v>3.6980664486024481E-2</v>
      </c>
      <c r="AN140" s="29">
        <f t="shared" si="133"/>
        <v>1.1961085719181547E-2</v>
      </c>
      <c r="AO140" s="87">
        <f t="shared" si="134"/>
        <v>1.1033447675071346E-2</v>
      </c>
    </row>
    <row r="141" spans="1:46">
      <c r="A141" s="237" t="s">
        <v>47</v>
      </c>
      <c r="B141" s="250">
        <f>SUM(B138:B140)</f>
        <v>2654036382.6100001</v>
      </c>
      <c r="C141" s="100"/>
      <c r="D141" s="250">
        <f>SUM(D138:D140)</f>
        <v>2656447532.9099998</v>
      </c>
      <c r="E141" s="100"/>
      <c r="F141" s="26">
        <f>((D141-B141)/B141)</f>
        <v>9.0848426788655017E-4</v>
      </c>
      <c r="G141" s="26"/>
      <c r="H141" s="250">
        <f>SUM(H138:H140)</f>
        <v>2651660899.1099997</v>
      </c>
      <c r="I141" s="100"/>
      <c r="J141" s="26">
        <f>((H141-D141)/D141)</f>
        <v>-1.8018928439955608E-3</v>
      </c>
      <c r="K141" s="26"/>
      <c r="L141" s="250">
        <f>SUM(L138:L140)</f>
        <v>2706121776.4899998</v>
      </c>
      <c r="M141" s="100"/>
      <c r="N141" s="26">
        <f>((L141-H141)/H141)</f>
        <v>2.053840194961554E-2</v>
      </c>
      <c r="O141" s="26"/>
      <c r="P141" s="250">
        <f>SUM(P138:P140)</f>
        <v>2706374081.4699998</v>
      </c>
      <c r="Q141" s="100"/>
      <c r="R141" s="26">
        <f>((P141-L141)/L141)</f>
        <v>9.3234895115205639E-5</v>
      </c>
      <c r="S141" s="26"/>
      <c r="T141" s="250">
        <f>SUM(T138:T140)</f>
        <v>2725121827.4500003</v>
      </c>
      <c r="U141" s="100"/>
      <c r="V141" s="26">
        <f>((T141-P141)/P141)</f>
        <v>6.9272559578376653E-3</v>
      </c>
      <c r="W141" s="26"/>
      <c r="X141" s="250">
        <f>SUM(X138:X140)</f>
        <v>2690257824.9499998</v>
      </c>
      <c r="Y141" s="100"/>
      <c r="Z141" s="26">
        <f>((X141-T141)/T141)</f>
        <v>-1.2793557392119986E-2</v>
      </c>
      <c r="AA141" s="26"/>
      <c r="AB141" s="250">
        <f>SUM(AB138:AB140)</f>
        <v>2719722819.02</v>
      </c>
      <c r="AC141" s="100"/>
      <c r="AD141" s="26">
        <f>((AB141-X141)/X141)</f>
        <v>1.0952479645904496E-2</v>
      </c>
      <c r="AE141" s="26"/>
      <c r="AF141" s="250">
        <f>SUM(AF138:AF140)</f>
        <v>2767923623.1599998</v>
      </c>
      <c r="AG141" s="100"/>
      <c r="AH141" s="26">
        <f>((AF141-AB141)/AB141)</f>
        <v>1.7722689901674651E-2</v>
      </c>
      <c r="AI141" s="26"/>
      <c r="AJ141" s="27">
        <f t="shared" si="129"/>
        <v>5.3183870477398207E-3</v>
      </c>
      <c r="AK141" s="27"/>
      <c r="AL141" s="28">
        <f t="shared" si="131"/>
        <v>4.1964348577923444E-2</v>
      </c>
      <c r="AM141" s="28"/>
      <c r="AN141" s="29">
        <f t="shared" si="133"/>
        <v>1.098919869791036E-2</v>
      </c>
      <c r="AO141" s="87"/>
    </row>
    <row r="142" spans="1:46" ht="8.25" customHeight="1">
      <c r="A142" s="237"/>
      <c r="B142" s="100"/>
      <c r="C142" s="100"/>
      <c r="D142" s="100"/>
      <c r="E142" s="100"/>
      <c r="F142" s="26"/>
      <c r="G142" s="26"/>
      <c r="H142" s="100"/>
      <c r="I142" s="100"/>
      <c r="J142" s="26"/>
      <c r="K142" s="26"/>
      <c r="L142" s="100"/>
      <c r="M142" s="100"/>
      <c r="N142" s="26"/>
      <c r="O142" s="26"/>
      <c r="P142" s="100"/>
      <c r="Q142" s="100"/>
      <c r="R142" s="26"/>
      <c r="S142" s="26"/>
      <c r="T142" s="100"/>
      <c r="U142" s="100"/>
      <c r="V142" s="26"/>
      <c r="W142" s="26"/>
      <c r="X142" s="100"/>
      <c r="Y142" s="100"/>
      <c r="Z142" s="26"/>
      <c r="AA142" s="26"/>
      <c r="AB142" s="100"/>
      <c r="AC142" s="100"/>
      <c r="AD142" s="26"/>
      <c r="AE142" s="26"/>
      <c r="AF142" s="100"/>
      <c r="AG142" s="100"/>
      <c r="AH142" s="26"/>
      <c r="AI142" s="26"/>
      <c r="AJ142" s="27"/>
      <c r="AK142" s="27"/>
      <c r="AL142" s="28"/>
      <c r="AM142" s="28"/>
      <c r="AN142" s="29"/>
      <c r="AO142" s="87"/>
    </row>
    <row r="143" spans="1:46">
      <c r="A143" s="240" t="s">
        <v>220</v>
      </c>
      <c r="B143" s="100"/>
      <c r="C143" s="100"/>
      <c r="D143" s="100"/>
      <c r="E143" s="100"/>
      <c r="F143" s="26"/>
      <c r="G143" s="26"/>
      <c r="H143" s="100"/>
      <c r="I143" s="100"/>
      <c r="J143" s="26"/>
      <c r="K143" s="26"/>
      <c r="L143" s="100"/>
      <c r="M143" s="100"/>
      <c r="N143" s="26"/>
      <c r="O143" s="26"/>
      <c r="P143" s="100"/>
      <c r="Q143" s="100"/>
      <c r="R143" s="26"/>
      <c r="S143" s="26"/>
      <c r="T143" s="100"/>
      <c r="U143" s="100"/>
      <c r="V143" s="26"/>
      <c r="W143" s="26"/>
      <c r="X143" s="100"/>
      <c r="Y143" s="100"/>
      <c r="Z143" s="26"/>
      <c r="AA143" s="26"/>
      <c r="AB143" s="100"/>
      <c r="AC143" s="100"/>
      <c r="AD143" s="26"/>
      <c r="AE143" s="26"/>
      <c r="AF143" s="100"/>
      <c r="AG143" s="100"/>
      <c r="AH143" s="26"/>
      <c r="AI143" s="26"/>
      <c r="AJ143" s="27"/>
      <c r="AK143" s="27"/>
      <c r="AL143" s="28"/>
      <c r="AM143" s="28"/>
      <c r="AN143" s="29"/>
      <c r="AO143" s="87"/>
    </row>
    <row r="144" spans="1:46">
      <c r="A144" s="241" t="s">
        <v>221</v>
      </c>
      <c r="B144" s="100"/>
      <c r="C144" s="100"/>
      <c r="D144" s="100"/>
      <c r="E144" s="100"/>
      <c r="F144" s="26"/>
      <c r="G144" s="26"/>
      <c r="H144" s="100"/>
      <c r="I144" s="100"/>
      <c r="J144" s="26"/>
      <c r="K144" s="26"/>
      <c r="L144" s="100"/>
      <c r="M144" s="100"/>
      <c r="N144" s="26"/>
      <c r="O144" s="26"/>
      <c r="P144" s="100"/>
      <c r="Q144" s="100"/>
      <c r="R144" s="26"/>
      <c r="S144" s="26"/>
      <c r="T144" s="100"/>
      <c r="U144" s="100"/>
      <c r="V144" s="26"/>
      <c r="W144" s="26"/>
      <c r="X144" s="100"/>
      <c r="Y144" s="100"/>
      <c r="Z144" s="26"/>
      <c r="AA144" s="26"/>
      <c r="AB144" s="100"/>
      <c r="AC144" s="100"/>
      <c r="AD144" s="26"/>
      <c r="AE144" s="26"/>
      <c r="AF144" s="100"/>
      <c r="AG144" s="100"/>
      <c r="AH144" s="26"/>
      <c r="AI144" s="26"/>
      <c r="AJ144" s="27"/>
      <c r="AK144" s="27"/>
      <c r="AL144" s="28"/>
      <c r="AM144" s="28"/>
      <c r="AN144" s="29"/>
      <c r="AO144" s="87"/>
    </row>
    <row r="145" spans="1:41">
      <c r="A145" s="236" t="s">
        <v>29</v>
      </c>
      <c r="B145" s="251">
        <v>3097012629.9000001</v>
      </c>
      <c r="C145" s="114">
        <v>1.58</v>
      </c>
      <c r="D145" s="251">
        <v>3105476304.0900002</v>
      </c>
      <c r="E145" s="114">
        <v>1.59</v>
      </c>
      <c r="F145" s="26">
        <f>((D145-B145)/B145)</f>
        <v>2.7328510411251832E-3</v>
      </c>
      <c r="G145" s="26">
        <f>((E145-C145)/C145)</f>
        <v>6.329113924050638E-3</v>
      </c>
      <c r="H145" s="251">
        <v>3119602922.0500002</v>
      </c>
      <c r="I145" s="114">
        <v>1.59</v>
      </c>
      <c r="J145" s="26">
        <f>((H145-D145)/D145)</f>
        <v>4.5489376110823586E-3</v>
      </c>
      <c r="K145" s="26">
        <f>((I145-E145)/E145)</f>
        <v>0</v>
      </c>
      <c r="L145" s="251">
        <v>2966966592.8699999</v>
      </c>
      <c r="M145" s="114">
        <v>1.52</v>
      </c>
      <c r="N145" s="26">
        <f>((L145-H145)/H145)</f>
        <v>-4.892812739119299E-2</v>
      </c>
      <c r="O145" s="26">
        <f>((M145-I145)/I145)</f>
        <v>-4.4025157232704441E-2</v>
      </c>
      <c r="P145" s="251">
        <v>2960951587.98</v>
      </c>
      <c r="Q145" s="114">
        <v>1.51</v>
      </c>
      <c r="R145" s="26">
        <f>((P145-L145)/L145)</f>
        <v>-2.0273247782616401E-3</v>
      </c>
      <c r="S145" s="26">
        <f>((Q145-M145)/M145)</f>
        <v>-6.5789473684210583E-3</v>
      </c>
      <c r="T145" s="251">
        <v>2968790874.8899999</v>
      </c>
      <c r="U145" s="114">
        <v>1.51</v>
      </c>
      <c r="V145" s="26">
        <f>((T145-P145)/P145)</f>
        <v>2.6475565969479127E-3</v>
      </c>
      <c r="W145" s="26">
        <f>((U145-Q145)/Q145)</f>
        <v>0</v>
      </c>
      <c r="X145" s="251">
        <v>2996352757.4699998</v>
      </c>
      <c r="Y145" s="114">
        <v>1.53</v>
      </c>
      <c r="Z145" s="26">
        <f>((X145-T145)/T145)</f>
        <v>9.2838747293108523E-3</v>
      </c>
      <c r="AA145" s="26">
        <f>((Y145-U145)/U145)</f>
        <v>1.3245033112582794E-2</v>
      </c>
      <c r="AB145" s="251">
        <v>2977398885.5100002</v>
      </c>
      <c r="AC145" s="114">
        <v>1.51</v>
      </c>
      <c r="AD145" s="26">
        <f>((AB145-X145)/X145)</f>
        <v>-6.3256477104529744E-3</v>
      </c>
      <c r="AE145" s="26">
        <f>((AC145-Y145)/Y145)</f>
        <v>-1.3071895424836612E-2</v>
      </c>
      <c r="AF145" s="251">
        <v>3039103151.6599998</v>
      </c>
      <c r="AG145" s="114">
        <v>1.54</v>
      </c>
      <c r="AH145" s="26">
        <f>((AF145-AB145)/AB145)</f>
        <v>2.0724218864423421E-2</v>
      </c>
      <c r="AI145" s="26">
        <f>((AG145-AC145)/AC145)</f>
        <v>1.986754966887419E-2</v>
      </c>
      <c r="AJ145" s="27">
        <f t="shared" si="129"/>
        <v>-2.1679576296272343E-3</v>
      </c>
      <c r="AK145" s="27">
        <f t="shared" si="130"/>
        <v>-3.029287915056811E-3</v>
      </c>
      <c r="AL145" s="28">
        <f t="shared" si="131"/>
        <v>-2.1372937974952502E-2</v>
      </c>
      <c r="AM145" s="28">
        <f t="shared" si="132"/>
        <v>-3.1446540880503172E-2</v>
      </c>
      <c r="AN145" s="29">
        <f t="shared" si="133"/>
        <v>2.0533386173038331E-2</v>
      </c>
      <c r="AO145" s="87">
        <f t="shared" si="134"/>
        <v>1.9600170920254758E-2</v>
      </c>
    </row>
    <row r="146" spans="1:41">
      <c r="A146" s="235" t="s">
        <v>73</v>
      </c>
      <c r="B146" s="251">
        <v>282255375.50999999</v>
      </c>
      <c r="C146" s="114">
        <v>246.22</v>
      </c>
      <c r="D146" s="251">
        <v>283604409.22000003</v>
      </c>
      <c r="E146" s="114">
        <v>248.17</v>
      </c>
      <c r="F146" s="26">
        <f>((D146-B146)/B146)</f>
        <v>4.7794792484022802E-3</v>
      </c>
      <c r="G146" s="26">
        <f>((E146-C146)/C146)</f>
        <v>7.9197465681097746E-3</v>
      </c>
      <c r="H146" s="251">
        <v>281428449.63999999</v>
      </c>
      <c r="I146" s="114">
        <v>247.08</v>
      </c>
      <c r="J146" s="26">
        <f>((H146-D146)/D146)</f>
        <v>-7.6725167495971091E-3</v>
      </c>
      <c r="K146" s="26">
        <f>((I146-E146)/E146)</f>
        <v>-4.3921505419670997E-3</v>
      </c>
      <c r="L146" s="251">
        <v>287570273.94</v>
      </c>
      <c r="M146" s="114">
        <v>253.15</v>
      </c>
      <c r="N146" s="26">
        <f>((L146-H146)/H146)</f>
        <v>2.1823750611768507E-2</v>
      </c>
      <c r="O146" s="26">
        <f>((M146-I146)/I146)</f>
        <v>2.4566941881172061E-2</v>
      </c>
      <c r="P146" s="251">
        <v>294197648.76999998</v>
      </c>
      <c r="Q146" s="114">
        <v>255.17</v>
      </c>
      <c r="R146" s="26">
        <f>((P146-L146)/L146)</f>
        <v>2.3046105354348097E-2</v>
      </c>
      <c r="S146" s="26">
        <f>((Q146-M146)/M146)</f>
        <v>7.9794588188820143E-3</v>
      </c>
      <c r="T146" s="251">
        <v>293577670.31999999</v>
      </c>
      <c r="U146" s="114">
        <v>254.52</v>
      </c>
      <c r="V146" s="26">
        <f>((T146-P146)/P146)</f>
        <v>-2.1073535175825946E-3</v>
      </c>
      <c r="W146" s="26">
        <f>((U146-Q146)/Q146)</f>
        <v>-2.5473213935806611E-3</v>
      </c>
      <c r="X146" s="251">
        <v>294672503.52999997</v>
      </c>
      <c r="Y146" s="114">
        <v>255.27</v>
      </c>
      <c r="Z146" s="26">
        <f>((X146-T146)/T146)</f>
        <v>3.7292795763608625E-3</v>
      </c>
      <c r="AA146" s="26">
        <f>((Y146-U146)/U146)</f>
        <v>2.9467232437529467E-3</v>
      </c>
      <c r="AB146" s="251">
        <v>293580300.85000002</v>
      </c>
      <c r="AC146" s="114">
        <v>254.87</v>
      </c>
      <c r="AD146" s="26">
        <f>((AB146-X146)/X146)</f>
        <v>-3.7064967613741158E-3</v>
      </c>
      <c r="AE146" s="26">
        <f>((AC146-Y146)/Y146)</f>
        <v>-1.5669683080659915E-3</v>
      </c>
      <c r="AF146" s="251">
        <v>296796708.31999999</v>
      </c>
      <c r="AG146" s="114">
        <v>257.83999999999997</v>
      </c>
      <c r="AH146" s="26">
        <f>((AF146-AB146)/AB146)</f>
        <v>1.0955801396372773E-2</v>
      </c>
      <c r="AI146" s="26">
        <f>((AG146-AC146)/AC146)</f>
        <v>1.1652999568407308E-2</v>
      </c>
      <c r="AJ146" s="27">
        <f t="shared" si="129"/>
        <v>6.3560061448373374E-3</v>
      </c>
      <c r="AK146" s="27">
        <f t="shared" si="130"/>
        <v>5.8199287295887941E-3</v>
      </c>
      <c r="AL146" s="28">
        <f t="shared" si="131"/>
        <v>4.6516551474932541E-2</v>
      </c>
      <c r="AM146" s="28">
        <f t="shared" si="132"/>
        <v>3.8965225450296119E-2</v>
      </c>
      <c r="AN146" s="29">
        <f t="shared" si="133"/>
        <v>1.1451984559810864E-2</v>
      </c>
      <c r="AO146" s="87">
        <f t="shared" si="134"/>
        <v>9.4993760543884125E-3</v>
      </c>
    </row>
    <row r="147" spans="1:41" ht="8.25" customHeight="1">
      <c r="A147" s="237"/>
      <c r="B147" s="100"/>
      <c r="C147" s="100"/>
      <c r="D147" s="100"/>
      <c r="E147" s="100"/>
      <c r="F147" s="26"/>
      <c r="G147" s="26"/>
      <c r="H147" s="100"/>
      <c r="I147" s="100"/>
      <c r="J147" s="26"/>
      <c r="K147" s="26"/>
      <c r="L147" s="100"/>
      <c r="M147" s="100"/>
      <c r="N147" s="26"/>
      <c r="O147" s="26"/>
      <c r="P147" s="100"/>
      <c r="Q147" s="100"/>
      <c r="R147" s="26"/>
      <c r="S147" s="26"/>
      <c r="T147" s="100"/>
      <c r="U147" s="100"/>
      <c r="V147" s="26"/>
      <c r="W147" s="26"/>
      <c r="X147" s="100"/>
      <c r="Y147" s="100"/>
      <c r="Z147" s="26"/>
      <c r="AA147" s="26"/>
      <c r="AB147" s="100"/>
      <c r="AC147" s="100"/>
      <c r="AD147" s="26"/>
      <c r="AE147" s="26"/>
      <c r="AF147" s="100"/>
      <c r="AG147" s="100"/>
      <c r="AH147" s="26"/>
      <c r="AI147" s="26"/>
      <c r="AJ147" s="27"/>
      <c r="AK147" s="27"/>
      <c r="AL147" s="28"/>
      <c r="AM147" s="28"/>
      <c r="AN147" s="29"/>
      <c r="AO147" s="87"/>
    </row>
    <row r="148" spans="1:41">
      <c r="A148" s="241" t="s">
        <v>222</v>
      </c>
      <c r="B148" s="100"/>
      <c r="C148" s="100"/>
      <c r="D148" s="100"/>
      <c r="E148" s="100"/>
      <c r="F148" s="26"/>
      <c r="G148" s="26"/>
      <c r="H148" s="100"/>
      <c r="I148" s="100"/>
      <c r="J148" s="26"/>
      <c r="K148" s="26"/>
      <c r="L148" s="100"/>
      <c r="M148" s="100"/>
      <c r="N148" s="26"/>
      <c r="O148" s="26"/>
      <c r="P148" s="100"/>
      <c r="Q148" s="100"/>
      <c r="R148" s="26"/>
      <c r="S148" s="26"/>
      <c r="T148" s="100"/>
      <c r="U148" s="100"/>
      <c r="V148" s="26"/>
      <c r="W148" s="26"/>
      <c r="X148" s="100"/>
      <c r="Y148" s="100"/>
      <c r="Z148" s="26"/>
      <c r="AA148" s="26"/>
      <c r="AB148" s="100"/>
      <c r="AC148" s="100"/>
      <c r="AD148" s="26"/>
      <c r="AE148" s="26"/>
      <c r="AF148" s="100"/>
      <c r="AG148" s="100"/>
      <c r="AH148" s="26"/>
      <c r="AI148" s="26"/>
      <c r="AJ148" s="27"/>
      <c r="AK148" s="27"/>
      <c r="AL148" s="28"/>
      <c r="AM148" s="28"/>
      <c r="AN148" s="29"/>
      <c r="AO148" s="87"/>
    </row>
    <row r="149" spans="1:41">
      <c r="A149" s="235" t="s">
        <v>144</v>
      </c>
      <c r="B149" s="80">
        <v>7264009362.9399996</v>
      </c>
      <c r="C149" s="81">
        <v>117.46</v>
      </c>
      <c r="D149" s="80">
        <v>7244208253.1099997</v>
      </c>
      <c r="E149" s="81">
        <v>117.54</v>
      </c>
      <c r="F149" s="26">
        <f t="shared" ref="F149:G152" si="150">((D149-B149)/B149)</f>
        <v>-2.7259201964995429E-3</v>
      </c>
      <c r="G149" s="26">
        <f t="shared" si="150"/>
        <v>6.8108292184584126E-4</v>
      </c>
      <c r="H149" s="80">
        <v>7244800917.3599997</v>
      </c>
      <c r="I149" s="81">
        <v>117.62</v>
      </c>
      <c r="J149" s="26">
        <f t="shared" ref="J149:J152" si="151">((H149-D149)/D149)</f>
        <v>8.1812149691522777E-5</v>
      </c>
      <c r="K149" s="26">
        <f t="shared" ref="K149:K152" si="152">((I149-E149)/E149)</f>
        <v>6.8061936362088051E-4</v>
      </c>
      <c r="L149" s="80">
        <v>7240422453.7200003</v>
      </c>
      <c r="M149" s="81">
        <v>117.7</v>
      </c>
      <c r="N149" s="26">
        <f t="shared" ref="N149:N152" si="153">((L149-H149)/H149)</f>
        <v>-6.0435941441920236E-4</v>
      </c>
      <c r="O149" s="26">
        <f t="shared" ref="O149:O152" si="154">((M149-I149)/I149)</f>
        <v>6.8015643598026091E-4</v>
      </c>
      <c r="P149" s="80">
        <v>7244487154.0100002</v>
      </c>
      <c r="Q149" s="81">
        <v>117.78</v>
      </c>
      <c r="R149" s="26">
        <f t="shared" ref="R149:R152" si="155">((P149-L149)/L149)</f>
        <v>5.6138993490795436E-4</v>
      </c>
      <c r="S149" s="26">
        <f t="shared" ref="S149:S152" si="156">((Q149-M149)/M149)</f>
        <v>6.7969413763804842E-4</v>
      </c>
      <c r="T149" s="80">
        <v>7231642017.6599998</v>
      </c>
      <c r="U149" s="81">
        <v>117.84</v>
      </c>
      <c r="V149" s="26">
        <f t="shared" ref="V149:V152" si="157">((T149-P149)/P149)</f>
        <v>-1.7730911901597183E-3</v>
      </c>
      <c r="W149" s="26">
        <f t="shared" ref="W149:W152" si="158">((U149-Q149)/Q149)</f>
        <v>5.0942435048397243E-4</v>
      </c>
      <c r="X149" s="80">
        <v>7240138052.1700001</v>
      </c>
      <c r="Y149" s="81">
        <v>117.91</v>
      </c>
      <c r="Z149" s="26">
        <f t="shared" ref="Z149:Z152" si="159">((X149-T149)/T149)</f>
        <v>1.1748416873031775E-3</v>
      </c>
      <c r="AA149" s="26">
        <f t="shared" ref="AA149:AA152" si="160">((Y149-U149)/U149)</f>
        <v>5.9402579769172754E-4</v>
      </c>
      <c r="AB149" s="80">
        <v>7240138052.1700001</v>
      </c>
      <c r="AC149" s="81">
        <v>117.99</v>
      </c>
      <c r="AD149" s="26">
        <f t="shared" ref="AD149:AD152" si="161">((AB149-X149)/X149)</f>
        <v>0</v>
      </c>
      <c r="AE149" s="26">
        <f t="shared" ref="AE149:AE152" si="162">((AC149-Y149)/Y149)</f>
        <v>6.784835891781723E-4</v>
      </c>
      <c r="AF149" s="80">
        <v>7184891772.2600002</v>
      </c>
      <c r="AG149" s="81">
        <v>118.02</v>
      </c>
      <c r="AH149" s="26">
        <f t="shared" ref="AH149:AH152" si="163">((AF149-AB149)/AB149)</f>
        <v>-7.6305561457411077E-3</v>
      </c>
      <c r="AI149" s="26">
        <f t="shared" ref="AI149:AI152" si="164">((AG149-AC149)/AC149)</f>
        <v>2.5425883549454306E-4</v>
      </c>
      <c r="AJ149" s="27">
        <f t="shared" si="129"/>
        <v>-1.3644853968646147E-3</v>
      </c>
      <c r="AK149" s="27">
        <f t="shared" si="130"/>
        <v>5.9471817899168068E-4</v>
      </c>
      <c r="AL149" s="28">
        <f t="shared" si="131"/>
        <v>-8.1881247442789021E-3</v>
      </c>
      <c r="AM149" s="28">
        <f t="shared" si="132"/>
        <v>4.0837161817252826E-3</v>
      </c>
      <c r="AN149" s="29">
        <f t="shared" si="133"/>
        <v>2.8277369137182785E-3</v>
      </c>
      <c r="AO149" s="87">
        <f t="shared" si="134"/>
        <v>1.5097928747521299E-4</v>
      </c>
    </row>
    <row r="150" spans="1:41">
      <c r="A150" s="235" t="s">
        <v>206</v>
      </c>
      <c r="B150" s="80">
        <v>5427021317.9099998</v>
      </c>
      <c r="C150" s="80">
        <v>117.03</v>
      </c>
      <c r="D150" s="80">
        <v>5453018828.3500004</v>
      </c>
      <c r="E150" s="80">
        <v>117.21</v>
      </c>
      <c r="F150" s="26">
        <f t="shared" si="150"/>
        <v>4.7903829591022197E-3</v>
      </c>
      <c r="G150" s="26">
        <f t="shared" si="150"/>
        <v>1.5380671622660224E-3</v>
      </c>
      <c r="H150" s="80">
        <v>5414308957.1000004</v>
      </c>
      <c r="I150" s="80">
        <v>117.4</v>
      </c>
      <c r="J150" s="26">
        <f t="shared" si="151"/>
        <v>-7.0987965507746126E-3</v>
      </c>
      <c r="K150" s="26">
        <f t="shared" si="152"/>
        <v>1.6210220970907939E-3</v>
      </c>
      <c r="L150" s="80">
        <v>5469210584.1199999</v>
      </c>
      <c r="M150" s="80">
        <v>117.57</v>
      </c>
      <c r="N150" s="26">
        <f t="shared" si="153"/>
        <v>1.0140098663561635E-2</v>
      </c>
      <c r="O150" s="26">
        <f t="shared" si="154"/>
        <v>1.4480408858602001E-3</v>
      </c>
      <c r="P150" s="80">
        <v>5448983433.29</v>
      </c>
      <c r="Q150" s="80">
        <v>117.69</v>
      </c>
      <c r="R150" s="26">
        <f t="shared" si="155"/>
        <v>-3.6983675283467784E-3</v>
      </c>
      <c r="S150" s="26">
        <f t="shared" si="156"/>
        <v>1.0206685378923582E-3</v>
      </c>
      <c r="T150" s="80">
        <v>5447637436.5600004</v>
      </c>
      <c r="U150" s="80">
        <v>117.91</v>
      </c>
      <c r="V150" s="26">
        <f t="shared" si="157"/>
        <v>-2.4701795233516671E-4</v>
      </c>
      <c r="W150" s="26">
        <f t="shared" si="158"/>
        <v>1.8693176990398409E-3</v>
      </c>
      <c r="X150" s="80">
        <v>5443941992.4300003</v>
      </c>
      <c r="Y150" s="80">
        <v>118.09</v>
      </c>
      <c r="Z150" s="26">
        <f t="shared" si="159"/>
        <v>-6.7835720953075449E-4</v>
      </c>
      <c r="AA150" s="26">
        <f t="shared" si="160"/>
        <v>1.5265880756509781E-3</v>
      </c>
      <c r="AB150" s="80">
        <v>5457880532.4399996</v>
      </c>
      <c r="AC150" s="80">
        <v>118.27</v>
      </c>
      <c r="AD150" s="26">
        <f t="shared" si="161"/>
        <v>2.5603762915514757E-3</v>
      </c>
      <c r="AE150" s="26">
        <f t="shared" si="162"/>
        <v>1.524261156744793E-3</v>
      </c>
      <c r="AF150" s="80">
        <v>5714045889.96</v>
      </c>
      <c r="AG150" s="80">
        <v>118.43</v>
      </c>
      <c r="AH150" s="26">
        <f t="shared" si="163"/>
        <v>4.6934951396871122E-2</v>
      </c>
      <c r="AI150" s="26">
        <f t="shared" si="164"/>
        <v>1.3528367295172978E-3</v>
      </c>
      <c r="AJ150" s="27">
        <f t="shared" si="129"/>
        <v>6.5879087587623923E-3</v>
      </c>
      <c r="AK150" s="27">
        <f t="shared" si="130"/>
        <v>1.4876002930077855E-3</v>
      </c>
      <c r="AL150" s="28">
        <f t="shared" si="131"/>
        <v>4.7868358761743432E-2</v>
      </c>
      <c r="AM150" s="28">
        <f t="shared" si="132"/>
        <v>1.0408668202371924E-2</v>
      </c>
      <c r="AN150" s="29">
        <f t="shared" si="133"/>
        <v>1.712392747794278E-2</v>
      </c>
      <c r="AO150" s="87">
        <f t="shared" si="134"/>
        <v>2.4103110515462121E-4</v>
      </c>
    </row>
    <row r="151" spans="1:41">
      <c r="A151" s="235" t="s">
        <v>180</v>
      </c>
      <c r="B151" s="80">
        <v>1825454318.8</v>
      </c>
      <c r="C151" s="81">
        <v>1.0842000000000001</v>
      </c>
      <c r="D151" s="80">
        <v>1827772980.1900001</v>
      </c>
      <c r="E151" s="81">
        <v>1.0857000000000001</v>
      </c>
      <c r="F151" s="26">
        <f t="shared" si="150"/>
        <v>1.270183190080771E-3</v>
      </c>
      <c r="G151" s="26">
        <f t="shared" si="150"/>
        <v>1.3835085777532345E-3</v>
      </c>
      <c r="H151" s="80">
        <v>1822454589.9200001</v>
      </c>
      <c r="I151" s="81">
        <v>1.0871</v>
      </c>
      <c r="J151" s="26">
        <f t="shared" si="151"/>
        <v>-2.9097652321390184E-3</v>
      </c>
      <c r="K151" s="26">
        <f t="shared" si="152"/>
        <v>1.2894906511926366E-3</v>
      </c>
      <c r="L151" s="80">
        <v>1816229455.79</v>
      </c>
      <c r="M151" s="81">
        <v>1.0886</v>
      </c>
      <c r="N151" s="26">
        <f t="shared" si="153"/>
        <v>-3.4157965660331639E-3</v>
      </c>
      <c r="O151" s="26">
        <f t="shared" si="154"/>
        <v>1.3798178640419987E-3</v>
      </c>
      <c r="P151" s="80">
        <v>1803643190.99</v>
      </c>
      <c r="Q151" s="81">
        <v>1.0902000000000001</v>
      </c>
      <c r="R151" s="26">
        <f t="shared" si="155"/>
        <v>-6.9298869478610792E-3</v>
      </c>
      <c r="S151" s="26">
        <f t="shared" si="156"/>
        <v>1.4697776961235035E-3</v>
      </c>
      <c r="T151" s="80">
        <v>1831648669.29</v>
      </c>
      <c r="U151" s="81">
        <v>1.0918000000000001</v>
      </c>
      <c r="V151" s="26">
        <f t="shared" si="157"/>
        <v>1.5527172136872621E-2</v>
      </c>
      <c r="W151" s="26">
        <f t="shared" si="158"/>
        <v>1.467620620069754E-3</v>
      </c>
      <c r="X151" s="80">
        <v>1865817466.8299999</v>
      </c>
      <c r="Y151" s="81">
        <v>1.0931999999999999</v>
      </c>
      <c r="Z151" s="26">
        <f t="shared" si="159"/>
        <v>1.8654667848089435E-2</v>
      </c>
      <c r="AA151" s="26">
        <f t="shared" si="160"/>
        <v>1.282286132991249E-3</v>
      </c>
      <c r="AB151" s="80">
        <v>1823970955.2</v>
      </c>
      <c r="AC151" s="81">
        <v>1.095</v>
      </c>
      <c r="AD151" s="26">
        <f t="shared" si="161"/>
        <v>-2.2427977213171107E-2</v>
      </c>
      <c r="AE151" s="26">
        <f t="shared" si="162"/>
        <v>1.646542261251394E-3</v>
      </c>
      <c r="AF151" s="80">
        <v>1825797276.4400001</v>
      </c>
      <c r="AG151" s="81">
        <v>1.0963000000000001</v>
      </c>
      <c r="AH151" s="26">
        <f t="shared" si="163"/>
        <v>1.0012885538518632E-3</v>
      </c>
      <c r="AI151" s="26">
        <f t="shared" si="164"/>
        <v>1.1872146118722183E-3</v>
      </c>
      <c r="AJ151" s="27">
        <f t="shared" si="129"/>
        <v>9.6235721211290412E-5</v>
      </c>
      <c r="AK151" s="27">
        <f t="shared" si="130"/>
        <v>1.3882823019119987E-3</v>
      </c>
      <c r="AL151" s="28">
        <f t="shared" si="131"/>
        <v>-1.080934980116963E-3</v>
      </c>
      <c r="AM151" s="28">
        <f t="shared" si="132"/>
        <v>9.7632863590309867E-3</v>
      </c>
      <c r="AN151" s="29">
        <f t="shared" si="133"/>
        <v>1.2888552260237456E-2</v>
      </c>
      <c r="AO151" s="87">
        <f t="shared" si="134"/>
        <v>1.4200196367366628E-4</v>
      </c>
    </row>
    <row r="152" spans="1:41">
      <c r="A152" s="235" t="s">
        <v>193</v>
      </c>
      <c r="B152" s="80">
        <v>279928188.47000003</v>
      </c>
      <c r="C152" s="81">
        <v>101.2033</v>
      </c>
      <c r="D152" s="80">
        <v>279146343.31999999</v>
      </c>
      <c r="E152" s="81">
        <v>101.4149</v>
      </c>
      <c r="F152" s="26">
        <f t="shared" si="150"/>
        <v>-2.7930204323950258E-3</v>
      </c>
      <c r="G152" s="26">
        <f t="shared" si="150"/>
        <v>2.0908409113141986E-3</v>
      </c>
      <c r="H152" s="80">
        <v>277339960.48046452</v>
      </c>
      <c r="I152" s="81">
        <v>101.79158128520376</v>
      </c>
      <c r="J152" s="26">
        <f t="shared" si="151"/>
        <v>-6.471096192955406E-3</v>
      </c>
      <c r="K152" s="26">
        <f t="shared" si="152"/>
        <v>3.7142597902651273E-3</v>
      </c>
      <c r="L152" s="80">
        <v>285111514.32999998</v>
      </c>
      <c r="M152" s="81">
        <v>103.55</v>
      </c>
      <c r="N152" s="26">
        <f t="shared" si="153"/>
        <v>2.8021760138971692E-2</v>
      </c>
      <c r="O152" s="26">
        <f t="shared" si="154"/>
        <v>1.7274696911028693E-2</v>
      </c>
      <c r="P152" s="80">
        <v>284859958.85000002</v>
      </c>
      <c r="Q152" s="81">
        <v>103.43</v>
      </c>
      <c r="R152" s="26">
        <f t="shared" si="155"/>
        <v>-8.8230557994511103E-4</v>
      </c>
      <c r="S152" s="26">
        <f t="shared" si="156"/>
        <v>-1.1588604538869179E-3</v>
      </c>
      <c r="T152" s="80">
        <v>284652590.22000003</v>
      </c>
      <c r="U152" s="81">
        <v>103.36</v>
      </c>
      <c r="V152" s="26">
        <f t="shared" si="157"/>
        <v>-7.2796693096901783E-4</v>
      </c>
      <c r="W152" s="26">
        <f t="shared" si="158"/>
        <v>-6.7678623223443282E-4</v>
      </c>
      <c r="X152" s="80">
        <v>290340847.38999999</v>
      </c>
      <c r="Y152" s="81">
        <v>103.52</v>
      </c>
      <c r="Z152" s="26">
        <f t="shared" si="159"/>
        <v>1.9983156189106385E-2</v>
      </c>
      <c r="AA152" s="26">
        <f t="shared" si="160"/>
        <v>1.5479876160990381E-3</v>
      </c>
      <c r="AB152" s="80">
        <v>315043192.38</v>
      </c>
      <c r="AC152" s="81">
        <v>100.93</v>
      </c>
      <c r="AD152" s="26">
        <f t="shared" si="161"/>
        <v>8.5080501803518588E-2</v>
      </c>
      <c r="AE152" s="26">
        <f t="shared" si="162"/>
        <v>-2.5019319938176094E-2</v>
      </c>
      <c r="AF152" s="80">
        <v>312258574.93000001</v>
      </c>
      <c r="AG152" s="81">
        <v>101.05751280629715</v>
      </c>
      <c r="AH152" s="26">
        <f t="shared" si="163"/>
        <v>-8.8388434263998554E-3</v>
      </c>
      <c r="AI152" s="26">
        <f t="shared" si="164"/>
        <v>1.2633786416045532E-3</v>
      </c>
      <c r="AJ152" s="27">
        <f t="shared" si="129"/>
        <v>1.4171523196116531E-2</v>
      </c>
      <c r="AK152" s="27">
        <f t="shared" si="130"/>
        <v>-1.2047534424822941E-4</v>
      </c>
      <c r="AL152" s="28">
        <f t="shared" si="131"/>
        <v>0.11861961441508742</v>
      </c>
      <c r="AM152" s="28">
        <f t="shared" si="132"/>
        <v>-3.5240107094997729E-3</v>
      </c>
      <c r="AN152" s="29">
        <f t="shared" si="133"/>
        <v>3.1499864859796098E-2</v>
      </c>
      <c r="AO152" s="87">
        <f t="shared" si="134"/>
        <v>1.1638766128647924E-2</v>
      </c>
    </row>
    <row r="153" spans="1:41">
      <c r="A153" s="237" t="s">
        <v>47</v>
      </c>
      <c r="B153" s="84">
        <f>SUM(B145:B152)</f>
        <v>18175681193.529999</v>
      </c>
      <c r="C153" s="100"/>
      <c r="D153" s="84">
        <f>SUM(D145:D152)</f>
        <v>18193227118.279999</v>
      </c>
      <c r="E153" s="100"/>
      <c r="F153" s="26">
        <f>((D153-B153)/B153)</f>
        <v>9.6535170061443564E-4</v>
      </c>
      <c r="G153" s="26"/>
      <c r="H153" s="84">
        <f>SUM(H145:H152)</f>
        <v>18159935796.550465</v>
      </c>
      <c r="I153" s="100"/>
      <c r="J153" s="26">
        <f>((H153-D153)/D153)</f>
        <v>-1.8298744644419927E-3</v>
      </c>
      <c r="K153" s="26"/>
      <c r="L153" s="84">
        <f>SUM(L145:L152)</f>
        <v>18065510874.770004</v>
      </c>
      <c r="M153" s="100"/>
      <c r="N153" s="26">
        <f>((L153-H153)/H153)</f>
        <v>-5.1996286131362124E-3</v>
      </c>
      <c r="O153" s="26"/>
      <c r="P153" s="84">
        <f>SUM(P145:P152)</f>
        <v>18037122973.889999</v>
      </c>
      <c r="Q153" s="100"/>
      <c r="R153" s="26">
        <f>((P153-L153)/L153)</f>
        <v>-1.5713865540138673E-3</v>
      </c>
      <c r="S153" s="26"/>
      <c r="T153" s="84">
        <f>SUM(T145:T152)</f>
        <v>18057949258.940002</v>
      </c>
      <c r="U153" s="100"/>
      <c r="V153" s="26">
        <f>((T153-P153)/P153)</f>
        <v>1.1546345323558841E-3</v>
      </c>
      <c r="W153" s="26"/>
      <c r="X153" s="84">
        <f>SUM(X145:X152)</f>
        <v>18131263619.82</v>
      </c>
      <c r="Y153" s="100"/>
      <c r="Z153" s="26">
        <f>((X153-T153)/T153)</f>
        <v>4.0599494343855963E-3</v>
      </c>
      <c r="AA153" s="26"/>
      <c r="AB153" s="84">
        <f>SUM(AB145:AB152)</f>
        <v>18108011918.550003</v>
      </c>
      <c r="AC153" s="100"/>
      <c r="AD153" s="26">
        <f>((AB153-X153)/X153)</f>
        <v>-1.2824093101034221E-3</v>
      </c>
      <c r="AE153" s="26"/>
      <c r="AF153" s="84">
        <f>SUM(AF145:AF152)</f>
        <v>18372893373.57</v>
      </c>
      <c r="AG153" s="100"/>
      <c r="AH153" s="26">
        <f>((AF153-AB153)/AB153)</f>
        <v>1.4627859547002495E-2</v>
      </c>
      <c r="AI153" s="26"/>
      <c r="AJ153" s="27">
        <f t="shared" si="129"/>
        <v>1.3655620340828646E-3</v>
      </c>
      <c r="AK153" s="27"/>
      <c r="AL153" s="28">
        <f t="shared" si="131"/>
        <v>9.8754472816687776E-3</v>
      </c>
      <c r="AM153" s="28"/>
      <c r="AN153" s="29">
        <f t="shared" si="133"/>
        <v>6.0036046244294743E-3</v>
      </c>
      <c r="AO153" s="87"/>
    </row>
    <row r="154" spans="1:41">
      <c r="A154" s="237" t="s">
        <v>33</v>
      </c>
      <c r="B154" s="14">
        <f>SUM(B20,B52,B83,B104,B111,B135,B141,B153)</f>
        <v>1365446853450.5566</v>
      </c>
      <c r="C154" s="100"/>
      <c r="D154" s="14">
        <f>SUM(D20,D52,D83,D104,D111,D135,D141,D153)</f>
        <v>1374335272281.9834</v>
      </c>
      <c r="E154" s="100"/>
      <c r="F154" s="26">
        <f>((D154-B154)/B154)</f>
        <v>6.5095311538235648E-3</v>
      </c>
      <c r="G154" s="26"/>
      <c r="H154" s="14">
        <f>SUM(H20,H52,H83,H104,H111,H135,H141,H153)</f>
        <v>1386992411228.5371</v>
      </c>
      <c r="I154" s="100"/>
      <c r="J154" s="26">
        <f>((H154-D154)/D154)</f>
        <v>9.2096442562646704E-3</v>
      </c>
      <c r="K154" s="26"/>
      <c r="L154" s="14">
        <f>SUM(L20,L52,L83,L104,L111,L135,L141,L153)</f>
        <v>1402147126362.9736</v>
      </c>
      <c r="M154" s="100"/>
      <c r="N154" s="26">
        <f>((L154-H154)/H154)</f>
        <v>1.0926314384815661E-2</v>
      </c>
      <c r="O154" s="26"/>
      <c r="P154" s="14">
        <f>SUM(P20,P52,P83,P104,P111,P135,P141,P153)</f>
        <v>1420046022961.3538</v>
      </c>
      <c r="Q154" s="100"/>
      <c r="R154" s="26">
        <f>((P154-L154)/L154)</f>
        <v>1.2765348415902713E-2</v>
      </c>
      <c r="S154" s="26"/>
      <c r="T154" s="14">
        <f>SUM(T20,T52,T83,T104,T111,T135,T141,T153)</f>
        <v>1415746745958.9297</v>
      </c>
      <c r="U154" s="100"/>
      <c r="V154" s="26">
        <f>((T154-P154)/P154)</f>
        <v>-3.0275617359628885E-3</v>
      </c>
      <c r="W154" s="26"/>
      <c r="X154" s="14">
        <f>SUM(X20,X52,X83,X104,X111,X135,X141,X153)</f>
        <v>1414145259277.8921</v>
      </c>
      <c r="Y154" s="100"/>
      <c r="Z154" s="26">
        <f>((X154-T154)/T154)</f>
        <v>-1.1311957351191795E-3</v>
      </c>
      <c r="AA154" s="26"/>
      <c r="AB154" s="14">
        <f>SUM(AB20,AB52,AB83,AB104,AB111,AB135,AB141,AB153)</f>
        <v>1412552536253.6406</v>
      </c>
      <c r="AC154" s="100"/>
      <c r="AD154" s="26">
        <f>((AB154-X154)/X154)</f>
        <v>-1.1262796475835588E-3</v>
      </c>
      <c r="AE154" s="26"/>
      <c r="AF154" s="14">
        <f>SUM(AF20,AF52,AF83,AF104,AF111,AF135,AF141,AF153)</f>
        <v>1416009097633.312</v>
      </c>
      <c r="AG154" s="100"/>
      <c r="AH154" s="26">
        <f>((AF154-AB154)/AB154)</f>
        <v>2.447032086211001E-3</v>
      </c>
      <c r="AI154" s="26"/>
      <c r="AJ154" s="27">
        <f t="shared" si="129"/>
        <v>4.5716041472939981E-3</v>
      </c>
      <c r="AK154" s="27"/>
      <c r="AL154" s="28">
        <f t="shared" si="131"/>
        <v>3.032289586960267E-2</v>
      </c>
      <c r="AM154" s="28"/>
      <c r="AN154" s="29">
        <f t="shared" si="133"/>
        <v>6.0949123898549062E-3</v>
      </c>
      <c r="AO154" s="87"/>
    </row>
    <row r="155" spans="1:41" s="134" customFormat="1" ht="6" customHeight="1">
      <c r="A155" s="237"/>
      <c r="B155" s="100"/>
      <c r="C155" s="100"/>
      <c r="D155" s="100"/>
      <c r="E155" s="100"/>
      <c r="F155" s="26"/>
      <c r="G155" s="26"/>
      <c r="H155" s="100"/>
      <c r="I155" s="100"/>
      <c r="J155" s="26"/>
      <c r="K155" s="26"/>
      <c r="L155" s="100"/>
      <c r="M155" s="100"/>
      <c r="N155" s="26"/>
      <c r="O155" s="26"/>
      <c r="P155" s="100"/>
      <c r="Q155" s="100"/>
      <c r="R155" s="26"/>
      <c r="S155" s="26"/>
      <c r="T155" s="100"/>
      <c r="U155" s="100"/>
      <c r="V155" s="26"/>
      <c r="W155" s="26"/>
      <c r="X155" s="100"/>
      <c r="Y155" s="100"/>
      <c r="Z155" s="26"/>
      <c r="AA155" s="26"/>
      <c r="AB155" s="100"/>
      <c r="AC155" s="100"/>
      <c r="AD155" s="26"/>
      <c r="AE155" s="26"/>
      <c r="AF155" s="100"/>
      <c r="AG155" s="100"/>
      <c r="AH155" s="26"/>
      <c r="AI155" s="26"/>
      <c r="AJ155" s="27"/>
      <c r="AK155" s="27"/>
      <c r="AL155" s="28"/>
      <c r="AM155" s="28"/>
      <c r="AN155" s="29"/>
      <c r="AO155" s="87"/>
    </row>
    <row r="156" spans="1:41" s="134" customFormat="1">
      <c r="A156" s="241" t="s">
        <v>223</v>
      </c>
      <c r="B156" s="100"/>
      <c r="C156" s="100"/>
      <c r="D156" s="100"/>
      <c r="E156" s="100"/>
      <c r="F156" s="26"/>
      <c r="G156" s="26"/>
      <c r="H156" s="100"/>
      <c r="I156" s="100"/>
      <c r="J156" s="26"/>
      <c r="K156" s="26"/>
      <c r="L156" s="100"/>
      <c r="M156" s="100"/>
      <c r="N156" s="26"/>
      <c r="O156" s="26"/>
      <c r="P156" s="100"/>
      <c r="Q156" s="100"/>
      <c r="R156" s="26"/>
      <c r="S156" s="26"/>
      <c r="T156" s="100"/>
      <c r="U156" s="100"/>
      <c r="V156" s="26"/>
      <c r="W156" s="26"/>
      <c r="X156" s="100"/>
      <c r="Y156" s="100"/>
      <c r="Z156" s="26"/>
      <c r="AA156" s="26"/>
      <c r="AB156" s="100"/>
      <c r="AC156" s="100"/>
      <c r="AD156" s="26"/>
      <c r="AE156" s="26"/>
      <c r="AF156" s="100"/>
      <c r="AG156" s="100"/>
      <c r="AH156" s="26"/>
      <c r="AI156" s="26"/>
      <c r="AJ156" s="27"/>
      <c r="AK156" s="27"/>
      <c r="AL156" s="28"/>
      <c r="AM156" s="28"/>
      <c r="AN156" s="29"/>
      <c r="AO156" s="87"/>
    </row>
    <row r="157" spans="1:41" s="134" customFormat="1">
      <c r="A157" s="242" t="s">
        <v>130</v>
      </c>
      <c r="B157" s="80">
        <v>78497141826</v>
      </c>
      <c r="C157" s="81">
        <v>107.28</v>
      </c>
      <c r="D157" s="80">
        <v>77723084061</v>
      </c>
      <c r="E157" s="81">
        <v>107.28</v>
      </c>
      <c r="F157" s="26">
        <f>((D157-B157)/B157)</f>
        <v>-9.8609675077827464E-3</v>
      </c>
      <c r="G157" s="26">
        <f>((E157-C157)/C157)</f>
        <v>0</v>
      </c>
      <c r="H157" s="80">
        <v>78497141827.520004</v>
      </c>
      <c r="I157" s="81">
        <v>107.28</v>
      </c>
      <c r="J157" s="26">
        <f>((H157-D157)/D157)</f>
        <v>9.9591746245233214E-3</v>
      </c>
      <c r="K157" s="26">
        <f>((I157-E157)/E157)</f>
        <v>0</v>
      </c>
      <c r="L157" s="80">
        <v>78497141827.520004</v>
      </c>
      <c r="M157" s="81">
        <v>107.28</v>
      </c>
      <c r="N157" s="26">
        <f>((L157-H157)/H157)</f>
        <v>0</v>
      </c>
      <c r="O157" s="26">
        <f>((M157-I157)/I157)</f>
        <v>0</v>
      </c>
      <c r="P157" s="80">
        <v>78497141827.520004</v>
      </c>
      <c r="Q157" s="81">
        <v>107.28</v>
      </c>
      <c r="R157" s="26">
        <f>((P157-L157)/L157)</f>
        <v>0</v>
      </c>
      <c r="S157" s="26">
        <f>((Q157-M157)/M157)</f>
        <v>0</v>
      </c>
      <c r="T157" s="80">
        <v>78497141827.520004</v>
      </c>
      <c r="U157" s="81">
        <v>107.28</v>
      </c>
      <c r="V157" s="26">
        <f>((T157-P157)/P157)</f>
        <v>0</v>
      </c>
      <c r="W157" s="26">
        <f>((U157-Q157)/Q157)</f>
        <v>0</v>
      </c>
      <c r="X157" s="80">
        <v>78497141827.520004</v>
      </c>
      <c r="Y157" s="81">
        <v>107.28</v>
      </c>
      <c r="Z157" s="26">
        <f>((X157-T157)/T157)</f>
        <v>0</v>
      </c>
      <c r="AA157" s="26">
        <f>((Y157-U157)/U157)</f>
        <v>0</v>
      </c>
      <c r="AB157" s="80">
        <v>77994799498.5</v>
      </c>
      <c r="AC157" s="81">
        <v>107.53</v>
      </c>
      <c r="AD157" s="26">
        <f>((AB157-X157)/X157)</f>
        <v>-6.3994983425484427E-3</v>
      </c>
      <c r="AE157" s="26">
        <f>((AC157-Y157)/Y157)</f>
        <v>2.3303504847129006E-3</v>
      </c>
      <c r="AF157" s="80">
        <v>78055229066</v>
      </c>
      <c r="AG157" s="81">
        <v>107.55</v>
      </c>
      <c r="AH157" s="26">
        <f>((AF157-AB157)/AB157)</f>
        <v>7.7478970250012872E-4</v>
      </c>
      <c r="AI157" s="26">
        <f>((AG157-AC157)/AC157)</f>
        <v>1.8599460615638445E-4</v>
      </c>
      <c r="AJ157" s="27">
        <f t="shared" si="129"/>
        <v>-6.9081269041346735E-4</v>
      </c>
      <c r="AK157" s="27">
        <f t="shared" si="130"/>
        <v>3.1454313635866061E-4</v>
      </c>
      <c r="AL157" s="28">
        <f t="shared" si="131"/>
        <v>4.2734408832686066E-3</v>
      </c>
      <c r="AM157" s="28">
        <f t="shared" si="132"/>
        <v>2.5167785234898959E-3</v>
      </c>
      <c r="AN157" s="29">
        <f t="shared" si="133"/>
        <v>5.7837202575700911E-3</v>
      </c>
      <c r="AO157" s="87">
        <f t="shared" si="134"/>
        <v>8.1710536985124473E-4</v>
      </c>
    </row>
    <row r="158" spans="1:41" s="134" customFormat="1">
      <c r="A158" s="242" t="s">
        <v>224</v>
      </c>
      <c r="B158" s="80">
        <v>6786088675.5500002</v>
      </c>
      <c r="C158" s="81">
        <v>100.61</v>
      </c>
      <c r="D158" s="80">
        <v>6795337809.7600002</v>
      </c>
      <c r="E158" s="81">
        <v>100.75</v>
      </c>
      <c r="F158" s="26">
        <f>((D158-B158)/B158)</f>
        <v>1.3629551059838475E-3</v>
      </c>
      <c r="G158" s="26">
        <f>((E158-C158)/C158)</f>
        <v>1.3915117781532708E-3</v>
      </c>
      <c r="H158" s="80">
        <v>6804268480.3900003</v>
      </c>
      <c r="I158" s="81">
        <v>100.75</v>
      </c>
      <c r="J158" s="26">
        <f>((H158-D158)/D158)</f>
        <v>1.3142349769827749E-3</v>
      </c>
      <c r="K158" s="26">
        <f>((I158-E158)/E158)</f>
        <v>0</v>
      </c>
      <c r="L158" s="80">
        <v>6813092806.6700001</v>
      </c>
      <c r="M158" s="81">
        <v>101.01</v>
      </c>
      <c r="N158" s="26">
        <f>((L158-H158)/H158)</f>
        <v>1.2968809660335373E-3</v>
      </c>
      <c r="O158" s="26">
        <f>((M158-I158)/I158)</f>
        <v>2.5806451612903733E-3</v>
      </c>
      <c r="P158" s="80">
        <v>6821914344.3999996</v>
      </c>
      <c r="Q158" s="81">
        <v>101.14</v>
      </c>
      <c r="R158" s="26">
        <f>((P158-L158)/L158)</f>
        <v>1.2947919513680013E-3</v>
      </c>
      <c r="S158" s="26">
        <f>((Q158-M158)/M158)</f>
        <v>1.2870012870012419E-3</v>
      </c>
      <c r="T158" s="80">
        <v>6833858381.1499996</v>
      </c>
      <c r="U158" s="81">
        <v>101.31</v>
      </c>
      <c r="V158" s="26">
        <f>((T158-P158)/P158)</f>
        <v>1.7508335852684325E-3</v>
      </c>
      <c r="W158" s="26">
        <f>((U158-Q158)/Q158)</f>
        <v>1.6808384417639085E-3</v>
      </c>
      <c r="X158" s="80">
        <v>6848145873.1099997</v>
      </c>
      <c r="Y158" s="81">
        <v>101.53</v>
      </c>
      <c r="Z158" s="26">
        <f>((X158-T158)/T158)</f>
        <v>2.0906918409971122E-3</v>
      </c>
      <c r="AA158" s="26">
        <f>((Y158-U158)/U158)</f>
        <v>2.1715526601519975E-3</v>
      </c>
      <c r="AB158" s="80">
        <v>6862472573.9399996</v>
      </c>
      <c r="AC158" s="82">
        <v>101.74</v>
      </c>
      <c r="AD158" s="26">
        <f>((AB158-X158)/X158)</f>
        <v>2.0920554403280594E-3</v>
      </c>
      <c r="AE158" s="26">
        <f>((AC158-Y158)/Y158)</f>
        <v>2.0683541810301758E-3</v>
      </c>
      <c r="AF158" s="80">
        <v>6875713257.9700003</v>
      </c>
      <c r="AG158" s="82">
        <v>101.94</v>
      </c>
      <c r="AH158" s="26">
        <f>((AF158-AB158)/AB158)</f>
        <v>1.9294334348645302E-3</v>
      </c>
      <c r="AI158" s="26">
        <f>((AG158-AC158)/AC158)</f>
        <v>1.9657951641439244E-3</v>
      </c>
      <c r="AJ158" s="27">
        <f t="shared" si="129"/>
        <v>1.6414846627282871E-3</v>
      </c>
      <c r="AK158" s="27">
        <f t="shared" si="130"/>
        <v>1.6432123341918615E-3</v>
      </c>
      <c r="AL158" s="28">
        <f t="shared" si="131"/>
        <v>1.1828028342396529E-2</v>
      </c>
      <c r="AM158" s="28">
        <f t="shared" si="132"/>
        <v>1.181141439205953E-2</v>
      </c>
      <c r="AN158" s="29">
        <f t="shared" si="133"/>
        <v>3.6317870680923313E-4</v>
      </c>
      <c r="AO158" s="87">
        <f t="shared" si="134"/>
        <v>7.8690451923366957E-4</v>
      </c>
    </row>
    <row r="159" spans="1:41" s="134" customFormat="1">
      <c r="A159" s="237" t="s">
        <v>47</v>
      </c>
      <c r="B159" s="85">
        <f>SUM(B157:B158)</f>
        <v>85283230501.550003</v>
      </c>
      <c r="C159" s="100"/>
      <c r="D159" s="85">
        <f>SUM(D157:D158)</f>
        <v>84518421870.759995</v>
      </c>
      <c r="E159" s="100"/>
      <c r="F159" s="26"/>
      <c r="G159" s="26"/>
      <c r="H159" s="85">
        <f>SUM(H157:H158)</f>
        <v>85301410307.910004</v>
      </c>
      <c r="I159" s="100"/>
      <c r="J159" s="26"/>
      <c r="K159" s="26"/>
      <c r="L159" s="85">
        <f>SUM(L157:L158)</f>
        <v>85310234634.190002</v>
      </c>
      <c r="M159" s="100"/>
      <c r="N159" s="26"/>
      <c r="O159" s="26"/>
      <c r="P159" s="85">
        <f>SUM(P157:P158)</f>
        <v>85319056171.919998</v>
      </c>
      <c r="Q159" s="100"/>
      <c r="R159" s="26"/>
      <c r="S159" s="26"/>
      <c r="T159" s="85">
        <f>SUM(T157:T158)</f>
        <v>85331000208.669998</v>
      </c>
      <c r="U159" s="100"/>
      <c r="V159" s="26"/>
      <c r="W159" s="26"/>
      <c r="X159" s="85">
        <f>SUM(X157:X158)</f>
        <v>85345287700.630005</v>
      </c>
      <c r="Y159" s="100"/>
      <c r="Z159" s="26"/>
      <c r="AA159" s="26"/>
      <c r="AB159" s="85">
        <f>SUM(AB157:AB158)</f>
        <v>84857272072.440002</v>
      </c>
      <c r="AC159" s="100"/>
      <c r="AD159" s="26"/>
      <c r="AE159" s="26"/>
      <c r="AF159" s="85">
        <f>SUM(AF157:AF158)</f>
        <v>84930942323.970001</v>
      </c>
      <c r="AG159" s="100"/>
      <c r="AH159" s="26"/>
      <c r="AI159" s="26"/>
      <c r="AJ159" s="27"/>
      <c r="AK159" s="27"/>
      <c r="AL159" s="28"/>
      <c r="AM159" s="28"/>
      <c r="AN159" s="29"/>
      <c r="AO159" s="87"/>
    </row>
    <row r="160" spans="1:41" ht="6" customHeight="1">
      <c r="A160" s="236"/>
      <c r="B160" s="100"/>
      <c r="C160" s="100"/>
      <c r="D160" s="100"/>
      <c r="E160" s="100"/>
      <c r="F160" s="26"/>
      <c r="G160" s="26"/>
      <c r="H160" s="100"/>
      <c r="I160" s="100"/>
      <c r="J160" s="26"/>
      <c r="K160" s="26"/>
      <c r="L160" s="100"/>
      <c r="M160" s="100"/>
      <c r="N160" s="26"/>
      <c r="O160" s="26"/>
      <c r="P160" s="100"/>
      <c r="Q160" s="100"/>
      <c r="R160" s="26"/>
      <c r="S160" s="26"/>
      <c r="T160" s="100"/>
      <c r="U160" s="100"/>
      <c r="V160" s="26"/>
      <c r="W160" s="26"/>
      <c r="X160" s="100"/>
      <c r="Y160" s="100"/>
      <c r="Z160" s="26"/>
      <c r="AA160" s="26"/>
      <c r="AB160" s="100"/>
      <c r="AC160" s="100"/>
      <c r="AD160" s="26"/>
      <c r="AE160" s="26"/>
      <c r="AF160" s="100"/>
      <c r="AG160" s="100"/>
      <c r="AH160" s="26"/>
      <c r="AI160" s="26"/>
      <c r="AJ160" s="27"/>
      <c r="AK160" s="27"/>
      <c r="AL160" s="28"/>
      <c r="AM160" s="28"/>
      <c r="AN160" s="29"/>
      <c r="AO160" s="87"/>
    </row>
    <row r="161" spans="1:41" ht="25.5">
      <c r="A161" s="232" t="s">
        <v>51</v>
      </c>
      <c r="B161" s="90" t="s">
        <v>81</v>
      </c>
      <c r="C161" s="91" t="s">
        <v>82</v>
      </c>
      <c r="D161" s="90" t="s">
        <v>81</v>
      </c>
      <c r="E161" s="91" t="s">
        <v>82</v>
      </c>
      <c r="F161" s="351" t="s">
        <v>80</v>
      </c>
      <c r="G161" s="351" t="s">
        <v>4</v>
      </c>
      <c r="H161" s="90" t="s">
        <v>81</v>
      </c>
      <c r="I161" s="91" t="s">
        <v>82</v>
      </c>
      <c r="J161" s="353" t="s">
        <v>80</v>
      </c>
      <c r="K161" s="353" t="s">
        <v>4</v>
      </c>
      <c r="L161" s="90" t="s">
        <v>81</v>
      </c>
      <c r="M161" s="91" t="s">
        <v>82</v>
      </c>
      <c r="N161" s="354" t="s">
        <v>80</v>
      </c>
      <c r="O161" s="354" t="s">
        <v>4</v>
      </c>
      <c r="P161" s="90" t="s">
        <v>81</v>
      </c>
      <c r="Q161" s="91" t="s">
        <v>82</v>
      </c>
      <c r="R161" s="356" t="s">
        <v>80</v>
      </c>
      <c r="S161" s="356" t="s">
        <v>4</v>
      </c>
      <c r="T161" s="90" t="s">
        <v>81</v>
      </c>
      <c r="U161" s="91" t="s">
        <v>82</v>
      </c>
      <c r="V161" s="360" t="s">
        <v>80</v>
      </c>
      <c r="W161" s="360" t="s">
        <v>4</v>
      </c>
      <c r="X161" s="90" t="s">
        <v>81</v>
      </c>
      <c r="Y161" s="91" t="s">
        <v>82</v>
      </c>
      <c r="Z161" s="362" t="s">
        <v>80</v>
      </c>
      <c r="AA161" s="362" t="s">
        <v>4</v>
      </c>
      <c r="AB161" s="90" t="s">
        <v>81</v>
      </c>
      <c r="AC161" s="91" t="s">
        <v>82</v>
      </c>
      <c r="AD161" s="365" t="s">
        <v>80</v>
      </c>
      <c r="AE161" s="365" t="s">
        <v>4</v>
      </c>
      <c r="AF161" s="90" t="s">
        <v>81</v>
      </c>
      <c r="AG161" s="91" t="s">
        <v>82</v>
      </c>
      <c r="AH161" s="366" t="s">
        <v>80</v>
      </c>
      <c r="AI161" s="366" t="s">
        <v>4</v>
      </c>
      <c r="AJ161" s="23" t="s">
        <v>86</v>
      </c>
      <c r="AK161" s="23" t="s">
        <v>86</v>
      </c>
      <c r="AL161" s="24" t="s">
        <v>86</v>
      </c>
      <c r="AM161" s="24" t="s">
        <v>86</v>
      </c>
      <c r="AN161" s="18" t="s">
        <v>86</v>
      </c>
      <c r="AO161" s="19" t="s">
        <v>86</v>
      </c>
    </row>
    <row r="162" spans="1:41">
      <c r="A162" s="236" t="s">
        <v>35</v>
      </c>
      <c r="B162" s="83">
        <v>2758504000</v>
      </c>
      <c r="C162" s="82">
        <v>18.72</v>
      </c>
      <c r="D162" s="83">
        <v>2776732000</v>
      </c>
      <c r="E162" s="82">
        <v>18.829999999999998</v>
      </c>
      <c r="F162" s="26">
        <f t="shared" ref="F162:F173" si="165">((D162-B162)/B162)</f>
        <v>6.6079295154185024E-3</v>
      </c>
      <c r="G162" s="26">
        <f t="shared" ref="G162:G173" si="166">((E162-C162)/C162)</f>
        <v>5.8760683760683457E-3</v>
      </c>
      <c r="H162" s="83">
        <v>2764580000</v>
      </c>
      <c r="I162" s="82">
        <v>18.760000000000002</v>
      </c>
      <c r="J162" s="26">
        <f t="shared" ref="J162:J173" si="167">((H162-D162)/D162)</f>
        <v>-4.3763676148796497E-3</v>
      </c>
      <c r="K162" s="26">
        <f t="shared" ref="K162:K173" si="168">((I162-E162)/E162)</f>
        <v>-3.7174721189589346E-3</v>
      </c>
      <c r="L162" s="83">
        <v>2551920000</v>
      </c>
      <c r="M162" s="82">
        <v>18.86</v>
      </c>
      <c r="N162" s="26">
        <f t="shared" ref="N162:N173" si="169">((L162-H162)/H162)</f>
        <v>-7.6923076923076927E-2</v>
      </c>
      <c r="O162" s="26">
        <f t="shared" ref="O162:O173" si="170">((M162-I162)/I162)</f>
        <v>5.3304904051171571E-3</v>
      </c>
      <c r="P162" s="83">
        <v>2761806761.0700002</v>
      </c>
      <c r="Q162" s="82">
        <v>18.829999999999998</v>
      </c>
      <c r="R162" s="26">
        <f t="shared" ref="R162:R173" si="171">((P162-L162)/L162)</f>
        <v>8.2246606895984273E-2</v>
      </c>
      <c r="S162" s="26">
        <f t="shared" ref="S162:S173" si="172">((Q162-M162)/M162)</f>
        <v>-1.5906680805939097E-3</v>
      </c>
      <c r="T162" s="83">
        <v>2751738082.1199999</v>
      </c>
      <c r="U162" s="82">
        <v>18.64</v>
      </c>
      <c r="V162" s="26">
        <f t="shared" ref="V162:V173" si="173">((T162-P162)/P162)</f>
        <v>-3.6456855316334305E-3</v>
      </c>
      <c r="W162" s="26">
        <f t="shared" ref="W162:W173" si="174">((U162-Q162)/Q162)</f>
        <v>-1.009028146574603E-2</v>
      </c>
      <c r="X162" s="83">
        <v>2744833000</v>
      </c>
      <c r="Y162" s="82">
        <v>18.09</v>
      </c>
      <c r="Z162" s="26">
        <f t="shared" ref="Z162:Z173" si="175">((X162-T162)/T162)</f>
        <v>-2.509352966718423E-3</v>
      </c>
      <c r="AA162" s="26">
        <f t="shared" ref="AA162:AA173" si="176">((Y162-U162)/U162)</f>
        <v>-2.9506437768240381E-2</v>
      </c>
      <c r="AB162" s="83">
        <v>2752725768.5700002</v>
      </c>
      <c r="AC162" s="82">
        <v>18.010000000000002</v>
      </c>
      <c r="AD162" s="26">
        <f t="shared" ref="AD162:AD173" si="177">((AB162-X162)/X162)</f>
        <v>2.8755004657843196E-3</v>
      </c>
      <c r="AE162" s="26">
        <f t="shared" ref="AE162:AE173" si="178">((AC162-Y162)/Y162)</f>
        <v>-4.4223327805416419E-3</v>
      </c>
      <c r="AF162" s="83">
        <v>2802555000</v>
      </c>
      <c r="AG162" s="82">
        <v>18.670000000000002</v>
      </c>
      <c r="AH162" s="26">
        <f t="shared" ref="AH162:AH173" si="179">((AF162-AB162)/AB162)</f>
        <v>1.8101778244291065E-2</v>
      </c>
      <c r="AI162" s="26">
        <f t="shared" ref="AI162:AI173" si="180">((AG162-AC162)/AC162)</f>
        <v>3.6646307606885066E-2</v>
      </c>
      <c r="AJ162" s="27">
        <f t="shared" ref="AJ162" si="181">AVERAGE(F162,J162,N162,R162,V162,Z162,AD162,AH162)</f>
        <v>2.797166510646217E-3</v>
      </c>
      <c r="AK162" s="27">
        <f t="shared" ref="AK162" si="182">AVERAGE(G162,K162,O162,S162,W162,AA162,AE162,AI162)</f>
        <v>-1.8429072825129102E-4</v>
      </c>
      <c r="AL162" s="28">
        <f t="shared" ref="AL162" si="183">((AF162-D162)/D162)</f>
        <v>9.2997811816192561E-3</v>
      </c>
      <c r="AM162" s="28">
        <f t="shared" ref="AM162" si="184">((AG162-E162)/E162)</f>
        <v>-8.4970791290492082E-3</v>
      </c>
      <c r="AN162" s="29">
        <f t="shared" ref="AN162" si="185">STDEV(F162,J162,N162,R162,V162,Z162,AD162,AH162)</f>
        <v>4.3156557298701256E-2</v>
      </c>
      <c r="AO162" s="87">
        <f t="shared" ref="AO162" si="186">STDEV(G162,K162,O162,S162,W162,AA162,AE162,AI162)</f>
        <v>1.8570225651011098E-2</v>
      </c>
    </row>
    <row r="163" spans="1:41">
      <c r="A163" s="236" t="s">
        <v>67</v>
      </c>
      <c r="B163" s="83">
        <v>383418868.5</v>
      </c>
      <c r="C163" s="82">
        <v>4.55</v>
      </c>
      <c r="D163" s="83">
        <v>383418868.5</v>
      </c>
      <c r="E163" s="82">
        <v>4.5599999999999996</v>
      </c>
      <c r="F163" s="26">
        <f t="shared" si="165"/>
        <v>0</v>
      </c>
      <c r="G163" s="26">
        <f t="shared" si="166"/>
        <v>2.197802197802151E-3</v>
      </c>
      <c r="H163" s="83">
        <v>374046407.26999998</v>
      </c>
      <c r="I163" s="82">
        <v>4.4400000000000004</v>
      </c>
      <c r="J163" s="26">
        <f t="shared" si="167"/>
        <v>-2.4444444444444494E-2</v>
      </c>
      <c r="K163" s="26">
        <f t="shared" si="168"/>
        <v>-2.6315789473684043E-2</v>
      </c>
      <c r="L163" s="83">
        <v>379158658.85000002</v>
      </c>
      <c r="M163" s="82">
        <v>4.49</v>
      </c>
      <c r="N163" s="26">
        <f t="shared" si="169"/>
        <v>1.3667425968109454E-2</v>
      </c>
      <c r="O163" s="26">
        <f t="shared" si="170"/>
        <v>1.1261261261261221E-2</v>
      </c>
      <c r="P163" s="83">
        <v>344781074.32999998</v>
      </c>
      <c r="Q163" s="82">
        <v>4.3899999999999997</v>
      </c>
      <c r="R163" s="26">
        <f t="shared" si="171"/>
        <v>-9.0668071841662062E-2</v>
      </c>
      <c r="S163" s="26">
        <f t="shared" si="172"/>
        <v>-2.2271714922049116E-2</v>
      </c>
      <c r="T163" s="83">
        <v>342389929.19</v>
      </c>
      <c r="U163" s="82">
        <v>4.3600000000000003</v>
      </c>
      <c r="V163" s="26">
        <f t="shared" si="173"/>
        <v>-6.9352563641917053E-3</v>
      </c>
      <c r="W163" s="26">
        <f t="shared" si="174"/>
        <v>-6.833712984054525E-3</v>
      </c>
      <c r="X163" s="83">
        <v>349337191.30000001</v>
      </c>
      <c r="Y163" s="82">
        <v>4.1399999999999997</v>
      </c>
      <c r="Z163" s="26">
        <f t="shared" si="175"/>
        <v>2.029049781468549E-2</v>
      </c>
      <c r="AA163" s="26">
        <f t="shared" si="176"/>
        <v>-5.0458715596330417E-2</v>
      </c>
      <c r="AB163" s="83">
        <v>335930706.36000001</v>
      </c>
      <c r="AC163" s="82">
        <v>4.21</v>
      </c>
      <c r="AD163" s="26">
        <f t="shared" si="177"/>
        <v>-3.8376918558570887E-2</v>
      </c>
      <c r="AE163" s="26">
        <f t="shared" si="178"/>
        <v>1.6908212560386545E-2</v>
      </c>
      <c r="AF163" s="83">
        <v>374046407.26999998</v>
      </c>
      <c r="AG163" s="82">
        <v>4.4400000000000004</v>
      </c>
      <c r="AH163" s="26">
        <f t="shared" si="179"/>
        <v>0.11346298563476151</v>
      </c>
      <c r="AI163" s="26">
        <f t="shared" si="180"/>
        <v>5.4631828978622426E-2</v>
      </c>
      <c r="AJ163" s="27">
        <f t="shared" ref="AJ163:AJ175" si="187">AVERAGE(F163,J163,N163,R163,V163,Z163,AD163,AH163)</f>
        <v>-1.6254727239140877E-3</v>
      </c>
      <c r="AK163" s="27">
        <f t="shared" ref="AK163:AK173" si="188">AVERAGE(G163,K163,O163,S163,W163,AA163,AE163,AI163)</f>
        <v>-2.6101034972557183E-3</v>
      </c>
      <c r="AL163" s="28">
        <f t="shared" ref="AL163:AL175" si="189">((AF163-D163)/D163)</f>
        <v>-2.4444444444444494E-2</v>
      </c>
      <c r="AM163" s="28">
        <f t="shared" ref="AM163:AM173" si="190">((AG163-E163)/E163)</f>
        <v>-2.6315789473684043E-2</v>
      </c>
      <c r="AN163" s="29">
        <f t="shared" ref="AN163:AN175" si="191">STDEV(F163,J163,N163,R163,V163,Z163,AD163,AH163)</f>
        <v>5.8297672613770619E-2</v>
      </c>
      <c r="AO163" s="87">
        <f t="shared" ref="AO163:AO173" si="192">STDEV(G163,K163,O163,S163,W163,AA163,AE163,AI163)</f>
        <v>3.1912830561373846E-2</v>
      </c>
    </row>
    <row r="164" spans="1:41">
      <c r="A164" s="236" t="s">
        <v>56</v>
      </c>
      <c r="B164" s="83">
        <v>151519174.40000001</v>
      </c>
      <c r="C164" s="82">
        <v>5.98</v>
      </c>
      <c r="D164" s="83">
        <v>151519174.40000001</v>
      </c>
      <c r="E164" s="82">
        <v>5.91</v>
      </c>
      <c r="F164" s="26">
        <f t="shared" si="165"/>
        <v>0</v>
      </c>
      <c r="G164" s="26">
        <f t="shared" si="166"/>
        <v>-1.1705685618729143E-2</v>
      </c>
      <c r="H164" s="83">
        <v>148180616.31999999</v>
      </c>
      <c r="I164" s="82">
        <v>5.81</v>
      </c>
      <c r="J164" s="26">
        <f t="shared" si="167"/>
        <v>-2.2033898305084832E-2</v>
      </c>
      <c r="K164" s="26">
        <f t="shared" si="168"/>
        <v>-1.6920473773265741E-2</v>
      </c>
      <c r="L164" s="83">
        <v>148180616.31999999</v>
      </c>
      <c r="M164" s="82">
        <v>5.78</v>
      </c>
      <c r="N164" s="26">
        <f t="shared" si="169"/>
        <v>0</v>
      </c>
      <c r="O164" s="26">
        <f t="shared" si="170"/>
        <v>-5.1635111876074634E-3</v>
      </c>
      <c r="P164" s="83">
        <v>127217050.73</v>
      </c>
      <c r="Q164" s="82">
        <v>5.76</v>
      </c>
      <c r="R164" s="26">
        <f t="shared" si="171"/>
        <v>-0.14147306247349256</v>
      </c>
      <c r="S164" s="26">
        <f t="shared" si="172"/>
        <v>-3.4602076124568273E-3</v>
      </c>
      <c r="T164" s="83">
        <v>125592995.04000001</v>
      </c>
      <c r="U164" s="82">
        <v>5.7</v>
      </c>
      <c r="V164" s="26">
        <f t="shared" si="173"/>
        <v>-1.2766022169833378E-2</v>
      </c>
      <c r="W164" s="26">
        <f t="shared" si="174"/>
        <v>-1.0416666666666598E-2</v>
      </c>
      <c r="X164" s="83">
        <v>142530748.80000001</v>
      </c>
      <c r="Y164" s="82">
        <v>5.59</v>
      </c>
      <c r="Z164" s="26">
        <f t="shared" si="175"/>
        <v>0.134862248922446</v>
      </c>
      <c r="AA164" s="26">
        <f t="shared" si="176"/>
        <v>-1.9298245614035144E-2</v>
      </c>
      <c r="AB164" s="83">
        <v>122578819.19</v>
      </c>
      <c r="AC164" s="82">
        <v>5.57</v>
      </c>
      <c r="AD164" s="26">
        <f t="shared" si="177"/>
        <v>-0.1399833353713498</v>
      </c>
      <c r="AE164" s="26">
        <f t="shared" si="178"/>
        <v>-3.5778175313058271E-3</v>
      </c>
      <c r="AF164" s="83">
        <v>144328433.91999999</v>
      </c>
      <c r="AG164" s="82">
        <v>5.68</v>
      </c>
      <c r="AH164" s="26">
        <f t="shared" si="179"/>
        <v>0.17743371060123841</v>
      </c>
      <c r="AI164" s="26">
        <f t="shared" si="180"/>
        <v>1.9748653500897564E-2</v>
      </c>
      <c r="AJ164" s="27">
        <f t="shared" si="187"/>
        <v>-4.9504484950952179E-4</v>
      </c>
      <c r="AK164" s="27">
        <f t="shared" si="188"/>
        <v>-6.3492443128961486E-3</v>
      </c>
      <c r="AL164" s="28">
        <f t="shared" si="189"/>
        <v>-4.7457627118644194E-2</v>
      </c>
      <c r="AM164" s="28">
        <f t="shared" si="190"/>
        <v>-3.8917089678511069E-2</v>
      </c>
      <c r="AN164" s="29">
        <f t="shared" si="191"/>
        <v>0.11334335500769056</v>
      </c>
      <c r="AO164" s="87">
        <f t="shared" si="192"/>
        <v>1.2090116907583753E-2</v>
      </c>
    </row>
    <row r="165" spans="1:41">
      <c r="A165" s="236" t="s">
        <v>57</v>
      </c>
      <c r="B165" s="83">
        <v>224214939.90000001</v>
      </c>
      <c r="C165" s="82">
        <v>21.41</v>
      </c>
      <c r="D165" s="83">
        <v>224214939.90000001</v>
      </c>
      <c r="E165" s="82">
        <v>21.41</v>
      </c>
      <c r="F165" s="26">
        <f t="shared" si="165"/>
        <v>0</v>
      </c>
      <c r="G165" s="26">
        <f t="shared" si="166"/>
        <v>0</v>
      </c>
      <c r="H165" s="83">
        <v>222846491.91</v>
      </c>
      <c r="I165" s="82">
        <v>21.27</v>
      </c>
      <c r="J165" s="26">
        <f t="shared" si="167"/>
        <v>-6.1032863849765683E-3</v>
      </c>
      <c r="K165" s="26">
        <f t="shared" si="168"/>
        <v>-6.5390004670714888E-3</v>
      </c>
      <c r="L165" s="83">
        <v>222846491.91</v>
      </c>
      <c r="M165" s="82">
        <v>21.24</v>
      </c>
      <c r="N165" s="26">
        <f t="shared" si="169"/>
        <v>0</v>
      </c>
      <c r="O165" s="26">
        <f t="shared" si="170"/>
        <v>-1.4104372355430719E-3</v>
      </c>
      <c r="P165" s="83">
        <v>214362815.84999999</v>
      </c>
      <c r="Q165" s="82">
        <v>21.07</v>
      </c>
      <c r="R165" s="26">
        <f t="shared" si="171"/>
        <v>-3.806959664155838E-2</v>
      </c>
      <c r="S165" s="26">
        <f t="shared" si="172"/>
        <v>-8.0037664783426631E-3</v>
      </c>
      <c r="T165" s="83">
        <v>214214008.99000001</v>
      </c>
      <c r="U165" s="82">
        <v>21.07</v>
      </c>
      <c r="V165" s="26">
        <f t="shared" si="173"/>
        <v>-6.9418224149524069E-4</v>
      </c>
      <c r="W165" s="26">
        <f t="shared" si="174"/>
        <v>0</v>
      </c>
      <c r="X165" s="83">
        <v>222846491.91</v>
      </c>
      <c r="Y165" s="82">
        <v>21.25</v>
      </c>
      <c r="Z165" s="26">
        <f t="shared" si="175"/>
        <v>4.0298405135599562E-2</v>
      </c>
      <c r="AA165" s="26">
        <f t="shared" si="176"/>
        <v>8.5429520645467355E-3</v>
      </c>
      <c r="AB165" s="83">
        <v>211213646.93000001</v>
      </c>
      <c r="AC165" s="82">
        <v>21.16</v>
      </c>
      <c r="AD165" s="26">
        <f t="shared" si="177"/>
        <v>-5.2201158206690967E-2</v>
      </c>
      <c r="AE165" s="26">
        <f t="shared" si="178"/>
        <v>-4.2352941176470524E-3</v>
      </c>
      <c r="AF165" s="83">
        <v>221688574.38</v>
      </c>
      <c r="AG165" s="82">
        <v>21.49</v>
      </c>
      <c r="AH165" s="26">
        <f t="shared" si="179"/>
        <v>4.9593989793053322E-2</v>
      </c>
      <c r="AI165" s="26">
        <f t="shared" si="180"/>
        <v>1.5595463137996139E-2</v>
      </c>
      <c r="AJ165" s="27">
        <f t="shared" si="187"/>
        <v>-8.9697856825853451E-4</v>
      </c>
      <c r="AK165" s="27">
        <f t="shared" si="188"/>
        <v>4.9373961299232485E-4</v>
      </c>
      <c r="AL165" s="28">
        <f t="shared" si="189"/>
        <v>-1.1267605633802864E-2</v>
      </c>
      <c r="AM165" s="28">
        <f t="shared" si="190"/>
        <v>3.7365716954693273E-3</v>
      </c>
      <c r="AN165" s="29">
        <f t="shared" si="191"/>
        <v>3.4411534228892031E-2</v>
      </c>
      <c r="AO165" s="87">
        <f t="shared" si="192"/>
        <v>7.9372190562548173E-3</v>
      </c>
    </row>
    <row r="166" spans="1:41">
      <c r="A166" s="236" t="s">
        <v>101</v>
      </c>
      <c r="B166" s="83">
        <v>635354392.32000005</v>
      </c>
      <c r="C166" s="82">
        <v>165.45</v>
      </c>
      <c r="D166" s="83">
        <v>635354392.32000005</v>
      </c>
      <c r="E166" s="82">
        <v>168.05</v>
      </c>
      <c r="F166" s="26">
        <f t="shared" si="165"/>
        <v>0</v>
      </c>
      <c r="G166" s="26">
        <f t="shared" si="166"/>
        <v>1.5714717437292372E-2</v>
      </c>
      <c r="H166" s="83">
        <v>635354392.32000005</v>
      </c>
      <c r="I166" s="82">
        <v>170.18</v>
      </c>
      <c r="J166" s="26">
        <f t="shared" si="167"/>
        <v>0</v>
      </c>
      <c r="K166" s="26">
        <f t="shared" si="168"/>
        <v>1.2674799166914582E-2</v>
      </c>
      <c r="L166" s="83">
        <v>635354392.32000005</v>
      </c>
      <c r="M166" s="82">
        <v>171.68</v>
      </c>
      <c r="N166" s="26">
        <f t="shared" si="169"/>
        <v>0</v>
      </c>
      <c r="O166" s="26">
        <f t="shared" si="170"/>
        <v>8.8141967328710779E-3</v>
      </c>
      <c r="P166" s="83">
        <v>599377450</v>
      </c>
      <c r="Q166" s="82">
        <v>171.26</v>
      </c>
      <c r="R166" s="26">
        <f t="shared" si="171"/>
        <v>-5.6624999771592119E-2</v>
      </c>
      <c r="S166" s="26">
        <f t="shared" si="172"/>
        <v>-2.4464119291706427E-3</v>
      </c>
      <c r="T166" s="83">
        <v>597948196.39999998</v>
      </c>
      <c r="U166" s="82">
        <v>170.85</v>
      </c>
      <c r="V166" s="26">
        <f t="shared" si="173"/>
        <v>-2.384563516695571E-3</v>
      </c>
      <c r="W166" s="26">
        <f t="shared" si="174"/>
        <v>-2.3940207871073023E-3</v>
      </c>
      <c r="X166" s="83">
        <v>690095974.76999998</v>
      </c>
      <c r="Y166" s="82">
        <v>171.64</v>
      </c>
      <c r="Z166" s="26">
        <f t="shared" si="175"/>
        <v>0.15410662482934787</v>
      </c>
      <c r="AA166" s="26">
        <f t="shared" si="176"/>
        <v>4.6239391278899153E-3</v>
      </c>
      <c r="AB166" s="83">
        <v>591836504.50999999</v>
      </c>
      <c r="AC166" s="82">
        <v>169.12</v>
      </c>
      <c r="AD166" s="26">
        <f t="shared" si="177"/>
        <v>-0.1423852244504811</v>
      </c>
      <c r="AE166" s="26">
        <f t="shared" si="178"/>
        <v>-1.4681892332789454E-2</v>
      </c>
      <c r="AF166" s="83">
        <v>690095974.76999998</v>
      </c>
      <c r="AG166" s="82">
        <v>169.15</v>
      </c>
      <c r="AH166" s="26">
        <f t="shared" si="179"/>
        <v>0.16602468673565868</v>
      </c>
      <c r="AI166" s="26">
        <f t="shared" si="180"/>
        <v>1.773888363292404E-4</v>
      </c>
      <c r="AJ166" s="27">
        <f t="shared" si="187"/>
        <v>1.4842065478279719E-2</v>
      </c>
      <c r="AK166" s="27">
        <f t="shared" si="188"/>
        <v>2.8103395315287232E-3</v>
      </c>
      <c r="AL166" s="28">
        <f t="shared" si="189"/>
        <v>8.6159131205673645E-2</v>
      </c>
      <c r="AM166" s="28">
        <f t="shared" si="190"/>
        <v>6.545670931270421E-3</v>
      </c>
      <c r="AN166" s="29">
        <f t="shared" si="191"/>
        <v>0.10214582156672354</v>
      </c>
      <c r="AO166" s="87">
        <f t="shared" si="192"/>
        <v>9.7891732105797637E-3</v>
      </c>
    </row>
    <row r="167" spans="1:41">
      <c r="A167" s="236" t="s">
        <v>37</v>
      </c>
      <c r="B167" s="83">
        <v>514528856.60000002</v>
      </c>
      <c r="C167" s="82">
        <v>8999.98</v>
      </c>
      <c r="D167" s="83">
        <v>517331330</v>
      </c>
      <c r="E167" s="82">
        <v>9049</v>
      </c>
      <c r="F167" s="26">
        <f t="shared" si="165"/>
        <v>5.4466787703972208E-3</v>
      </c>
      <c r="G167" s="26">
        <f t="shared" si="166"/>
        <v>5.4466787703973162E-3</v>
      </c>
      <c r="H167" s="83">
        <v>429918400</v>
      </c>
      <c r="I167" s="82">
        <v>7520</v>
      </c>
      <c r="J167" s="26">
        <f t="shared" si="167"/>
        <v>-0.16896894684495525</v>
      </c>
      <c r="K167" s="26">
        <f t="shared" si="168"/>
        <v>-0.16896894684495525</v>
      </c>
      <c r="L167" s="83">
        <v>514470543.19999999</v>
      </c>
      <c r="M167" s="82">
        <v>8998.9599999999991</v>
      </c>
      <c r="N167" s="26">
        <f t="shared" si="169"/>
        <v>0.19667021276595742</v>
      </c>
      <c r="O167" s="26">
        <f t="shared" si="170"/>
        <v>0.19667021276595734</v>
      </c>
      <c r="P167" s="83">
        <v>505382800</v>
      </c>
      <c r="Q167" s="82">
        <v>8840</v>
      </c>
      <c r="R167" s="26">
        <f t="shared" si="171"/>
        <v>-1.766426342599587E-2</v>
      </c>
      <c r="S167" s="26">
        <f t="shared" si="172"/>
        <v>-1.7664263425995797E-2</v>
      </c>
      <c r="T167" s="83">
        <v>505382800</v>
      </c>
      <c r="U167" s="82">
        <v>8840</v>
      </c>
      <c r="V167" s="26">
        <f t="shared" si="173"/>
        <v>0</v>
      </c>
      <c r="W167" s="26">
        <f t="shared" si="174"/>
        <v>0</v>
      </c>
      <c r="X167" s="83">
        <v>485939283</v>
      </c>
      <c r="Y167" s="82">
        <v>8499.9</v>
      </c>
      <c r="Z167" s="26">
        <f t="shared" si="175"/>
        <v>-3.8472850678733031E-2</v>
      </c>
      <c r="AA167" s="26">
        <f t="shared" si="176"/>
        <v>-3.8472850678733073E-2</v>
      </c>
      <c r="AB167" s="83">
        <v>485939283</v>
      </c>
      <c r="AC167" s="82">
        <v>8499.9</v>
      </c>
      <c r="AD167" s="26">
        <f t="shared" si="177"/>
        <v>0</v>
      </c>
      <c r="AE167" s="26">
        <f t="shared" si="178"/>
        <v>0</v>
      </c>
      <c r="AF167" s="83">
        <v>483080783</v>
      </c>
      <c r="AG167" s="82">
        <v>8449.9</v>
      </c>
      <c r="AH167" s="26">
        <f t="shared" si="179"/>
        <v>-5.8824221461428955E-3</v>
      </c>
      <c r="AI167" s="26">
        <f t="shared" si="180"/>
        <v>-5.8824221461428964E-3</v>
      </c>
      <c r="AJ167" s="27">
        <f t="shared" si="187"/>
        <v>-3.6089489449340501E-3</v>
      </c>
      <c r="AK167" s="27">
        <f t="shared" si="188"/>
        <v>-3.6089489449340467E-3</v>
      </c>
      <c r="AL167" s="28">
        <f t="shared" si="189"/>
        <v>-6.6206210631008955E-2</v>
      </c>
      <c r="AM167" s="28">
        <f t="shared" si="190"/>
        <v>-6.6206210631008997E-2</v>
      </c>
      <c r="AN167" s="29">
        <f t="shared" si="191"/>
        <v>9.927014882133324E-2</v>
      </c>
      <c r="AO167" s="87">
        <f t="shared" si="192"/>
        <v>9.9270148821333226E-2</v>
      </c>
    </row>
    <row r="168" spans="1:41">
      <c r="A168" s="236" t="s">
        <v>52</v>
      </c>
      <c r="B168" s="83">
        <v>472806290.19999999</v>
      </c>
      <c r="C168" s="82">
        <v>14.16</v>
      </c>
      <c r="D168" s="83">
        <v>472303643.44999999</v>
      </c>
      <c r="E168" s="82">
        <v>14.14</v>
      </c>
      <c r="F168" s="26">
        <f t="shared" si="165"/>
        <v>-1.063113500007323E-3</v>
      </c>
      <c r="G168" s="26">
        <f t="shared" si="166"/>
        <v>-1.4124293785310433E-3</v>
      </c>
      <c r="H168" s="83">
        <v>472402784.69999999</v>
      </c>
      <c r="I168" s="82">
        <v>14.14</v>
      </c>
      <c r="J168" s="26">
        <f t="shared" si="167"/>
        <v>2.0990998349242144E-4</v>
      </c>
      <c r="K168" s="26">
        <f t="shared" si="168"/>
        <v>0</v>
      </c>
      <c r="L168" s="83">
        <v>476517974</v>
      </c>
      <c r="M168" s="82">
        <v>14.27</v>
      </c>
      <c r="N168" s="26">
        <f t="shared" si="169"/>
        <v>8.7111876417353649E-3</v>
      </c>
      <c r="O168" s="26">
        <f t="shared" si="170"/>
        <v>9.1937765205091226E-3</v>
      </c>
      <c r="P168" s="83">
        <v>476974395.27999997</v>
      </c>
      <c r="Q168" s="82">
        <v>14.28</v>
      </c>
      <c r="R168" s="26">
        <f t="shared" si="171"/>
        <v>9.5782594761047017E-4</v>
      </c>
      <c r="S168" s="26">
        <f t="shared" si="172"/>
        <v>7.0077084793271111E-4</v>
      </c>
      <c r="T168" s="83">
        <v>472790112.95999998</v>
      </c>
      <c r="U168" s="82">
        <v>14.16</v>
      </c>
      <c r="V168" s="26">
        <f t="shared" si="173"/>
        <v>-8.7725512342097071E-3</v>
      </c>
      <c r="W168" s="26">
        <f t="shared" si="174"/>
        <v>-8.403361344537761E-3</v>
      </c>
      <c r="X168" s="83">
        <v>479051753.56999999</v>
      </c>
      <c r="Y168" s="82">
        <v>14.34</v>
      </c>
      <c r="Z168" s="26">
        <f t="shared" si="175"/>
        <v>1.3244017669484928E-2</v>
      </c>
      <c r="AA168" s="26">
        <f t="shared" si="176"/>
        <v>1.2711864406779641E-2</v>
      </c>
      <c r="AB168" s="83">
        <v>472584731.38</v>
      </c>
      <c r="AC168" s="82">
        <v>14.15</v>
      </c>
      <c r="AD168" s="26">
        <f t="shared" si="177"/>
        <v>-1.3499631598895763E-2</v>
      </c>
      <c r="AE168" s="26">
        <f t="shared" si="178"/>
        <v>-1.3249651324965098E-2</v>
      </c>
      <c r="AF168" s="83">
        <v>481211044.82999998</v>
      </c>
      <c r="AG168" s="82">
        <v>14.41</v>
      </c>
      <c r="AH168" s="26">
        <f t="shared" si="179"/>
        <v>1.8253474725707267E-2</v>
      </c>
      <c r="AI168" s="26">
        <f t="shared" si="180"/>
        <v>1.8374558303886911E-2</v>
      </c>
      <c r="AJ168" s="27">
        <f t="shared" si="187"/>
        <v>2.2551399543647077E-3</v>
      </c>
      <c r="AK168" s="27">
        <f t="shared" si="188"/>
        <v>2.2394410038843104E-3</v>
      </c>
      <c r="AL168" s="28">
        <f t="shared" si="189"/>
        <v>1.8859480555633211E-2</v>
      </c>
      <c r="AM168" s="28">
        <f t="shared" si="190"/>
        <v>1.9094766619519064E-2</v>
      </c>
      <c r="AN168" s="29">
        <f t="shared" si="191"/>
        <v>1.0724353430625165E-2</v>
      </c>
      <c r="AO168" s="87">
        <f t="shared" si="192"/>
        <v>1.0638719222323168E-2</v>
      </c>
    </row>
    <row r="169" spans="1:41">
      <c r="A169" s="236" t="s">
        <v>45</v>
      </c>
      <c r="B169" s="83">
        <v>480985712.97000003</v>
      </c>
      <c r="C169" s="82">
        <v>79</v>
      </c>
      <c r="D169" s="83">
        <v>483527967.69999999</v>
      </c>
      <c r="E169" s="82">
        <v>76.7</v>
      </c>
      <c r="F169" s="26">
        <f t="shared" si="165"/>
        <v>5.2855098632805433E-3</v>
      </c>
      <c r="G169" s="26">
        <f t="shared" si="166"/>
        <v>-2.9113924050632876E-2</v>
      </c>
      <c r="H169" s="83">
        <v>481394576.10000002</v>
      </c>
      <c r="I169" s="82">
        <v>71.3</v>
      </c>
      <c r="J169" s="26">
        <f t="shared" si="167"/>
        <v>-4.4121369238430599E-3</v>
      </c>
      <c r="K169" s="26">
        <f t="shared" si="168"/>
        <v>-7.040417209908742E-2</v>
      </c>
      <c r="L169" s="83">
        <v>483644460.39999998</v>
      </c>
      <c r="M169" s="82">
        <v>66.05</v>
      </c>
      <c r="N169" s="26">
        <f t="shared" si="169"/>
        <v>4.6736802026880004E-3</v>
      </c>
      <c r="O169" s="26">
        <f t="shared" si="170"/>
        <v>-7.3632538569424963E-2</v>
      </c>
      <c r="P169" s="83">
        <v>482875789.11000001</v>
      </c>
      <c r="Q169" s="82">
        <v>66.05</v>
      </c>
      <c r="R169" s="26">
        <f t="shared" si="171"/>
        <v>-1.5893313227742325E-3</v>
      </c>
      <c r="S169" s="26">
        <f t="shared" si="172"/>
        <v>0</v>
      </c>
      <c r="T169" s="83">
        <v>482710156.68000001</v>
      </c>
      <c r="U169" s="82">
        <v>60</v>
      </c>
      <c r="V169" s="26">
        <f t="shared" si="173"/>
        <v>-3.4301249666148778E-4</v>
      </c>
      <c r="W169" s="26">
        <f t="shared" si="174"/>
        <v>-9.1597274791824335E-2</v>
      </c>
      <c r="X169" s="83">
        <v>479020499.14999998</v>
      </c>
      <c r="Y169" s="82">
        <v>60</v>
      </c>
      <c r="Z169" s="26">
        <f t="shared" si="175"/>
        <v>-7.6436293683499025E-3</v>
      </c>
      <c r="AA169" s="26">
        <f t="shared" si="176"/>
        <v>0</v>
      </c>
      <c r="AB169" s="83">
        <v>480606746.07999998</v>
      </c>
      <c r="AC169" s="82">
        <v>60.8</v>
      </c>
      <c r="AD169" s="26">
        <f t="shared" si="177"/>
        <v>3.3114385142488266E-3</v>
      </c>
      <c r="AE169" s="26">
        <f t="shared" si="178"/>
        <v>1.3333333333333286E-2</v>
      </c>
      <c r="AF169" s="83">
        <v>481068184.07999998</v>
      </c>
      <c r="AG169" s="82">
        <v>55</v>
      </c>
      <c r="AH169" s="26">
        <f t="shared" si="179"/>
        <v>9.6011552847240049E-4</v>
      </c>
      <c r="AI169" s="26">
        <f t="shared" si="180"/>
        <v>-9.5394736842105227E-2</v>
      </c>
      <c r="AJ169" s="27">
        <f t="shared" si="187"/>
        <v>3.0329249632636015E-5</v>
      </c>
      <c r="AK169" s="27">
        <f t="shared" si="188"/>
        <v>-4.3351164127467687E-2</v>
      </c>
      <c r="AL169" s="28">
        <f t="shared" si="189"/>
        <v>-5.0871589325028506E-3</v>
      </c>
      <c r="AM169" s="28">
        <f t="shared" si="190"/>
        <v>-0.28292046936114734</v>
      </c>
      <c r="AN169" s="29">
        <f t="shared" si="191"/>
        <v>4.5070681456747053E-3</v>
      </c>
      <c r="AO169" s="87">
        <f t="shared" si="192"/>
        <v>4.4496429476901252E-2</v>
      </c>
    </row>
    <row r="170" spans="1:41">
      <c r="A170" s="236" t="s">
        <v>103</v>
      </c>
      <c r="B170" s="83">
        <v>761813699.21000004</v>
      </c>
      <c r="C170" s="82">
        <v>49</v>
      </c>
      <c r="D170" s="83">
        <v>746257377.71000004</v>
      </c>
      <c r="E170" s="82">
        <v>49</v>
      </c>
      <c r="F170" s="26">
        <f t="shared" si="165"/>
        <v>-2.0420112576253077E-2</v>
      </c>
      <c r="G170" s="26">
        <f t="shared" si="166"/>
        <v>0</v>
      </c>
      <c r="H170" s="83">
        <v>741578966.97000003</v>
      </c>
      <c r="I170" s="82">
        <v>53.9</v>
      </c>
      <c r="J170" s="26">
        <f t="shared" si="167"/>
        <v>-6.2691651429382144E-3</v>
      </c>
      <c r="K170" s="26">
        <f t="shared" si="168"/>
        <v>9.9999999999999978E-2</v>
      </c>
      <c r="L170" s="83">
        <v>745108294.38999999</v>
      </c>
      <c r="M170" s="82">
        <v>53.9</v>
      </c>
      <c r="N170" s="26">
        <f t="shared" si="169"/>
        <v>4.7592064732099298E-3</v>
      </c>
      <c r="O170" s="26">
        <f t="shared" si="170"/>
        <v>0</v>
      </c>
      <c r="P170" s="83">
        <v>743304340</v>
      </c>
      <c r="Q170" s="82">
        <v>53.9</v>
      </c>
      <c r="R170" s="26">
        <f t="shared" si="171"/>
        <v>-2.4210633589535255E-3</v>
      </c>
      <c r="S170" s="26">
        <f t="shared" si="172"/>
        <v>0</v>
      </c>
      <c r="T170" s="83">
        <v>745409037.45000005</v>
      </c>
      <c r="U170" s="82">
        <v>53.9</v>
      </c>
      <c r="V170" s="26">
        <f t="shared" si="173"/>
        <v>2.8315419899203704E-3</v>
      </c>
      <c r="W170" s="26">
        <f t="shared" si="174"/>
        <v>0</v>
      </c>
      <c r="X170" s="83">
        <v>730458971.88999999</v>
      </c>
      <c r="Y170" s="82">
        <v>53.9</v>
      </c>
      <c r="Z170" s="26">
        <f t="shared" si="175"/>
        <v>-2.0056190371857237E-2</v>
      </c>
      <c r="AA170" s="26">
        <f t="shared" si="176"/>
        <v>0</v>
      </c>
      <c r="AB170" s="83">
        <v>734124159.88999999</v>
      </c>
      <c r="AC170" s="82">
        <v>53.9</v>
      </c>
      <c r="AD170" s="26">
        <f t="shared" si="177"/>
        <v>5.01765073884525E-3</v>
      </c>
      <c r="AE170" s="26">
        <f t="shared" si="178"/>
        <v>0</v>
      </c>
      <c r="AF170" s="83">
        <v>752437219.47000003</v>
      </c>
      <c r="AG170" s="82">
        <v>53.9</v>
      </c>
      <c r="AH170" s="26">
        <f t="shared" si="179"/>
        <v>2.4945452800169448E-2</v>
      </c>
      <c r="AI170" s="26">
        <f t="shared" si="180"/>
        <v>0</v>
      </c>
      <c r="AJ170" s="27">
        <f t="shared" si="187"/>
        <v>-1.4515849309821327E-3</v>
      </c>
      <c r="AK170" s="27">
        <f t="shared" si="188"/>
        <v>1.2499999999999997E-2</v>
      </c>
      <c r="AL170" s="28">
        <f t="shared" si="189"/>
        <v>8.2811131180555147E-3</v>
      </c>
      <c r="AM170" s="28">
        <f t="shared" si="190"/>
        <v>9.9999999999999978E-2</v>
      </c>
      <c r="AN170" s="29">
        <f t="shared" si="191"/>
        <v>1.4763173629868599E-2</v>
      </c>
      <c r="AO170" s="87">
        <f t="shared" si="192"/>
        <v>3.5355339059327369E-2</v>
      </c>
    </row>
    <row r="171" spans="1:41">
      <c r="A171" s="236" t="s">
        <v>155</v>
      </c>
      <c r="B171" s="82">
        <v>556600402.62033093</v>
      </c>
      <c r="C171" s="82">
        <v>126.86629862720824</v>
      </c>
      <c r="D171" s="82">
        <v>567036682.89999998</v>
      </c>
      <c r="E171" s="82">
        <v>127.61</v>
      </c>
      <c r="F171" s="26">
        <f t="shared" si="165"/>
        <v>1.8750040838162771E-2</v>
      </c>
      <c r="G171" s="26">
        <f t="shared" si="166"/>
        <v>5.8620877320390632E-3</v>
      </c>
      <c r="H171" s="82">
        <v>564924735.4799999</v>
      </c>
      <c r="I171" s="82">
        <v>127.13508168785864</v>
      </c>
      <c r="J171" s="26">
        <f t="shared" si="167"/>
        <v>-3.7245340269679338E-3</v>
      </c>
      <c r="K171" s="26">
        <f t="shared" si="168"/>
        <v>-3.7216386814619166E-3</v>
      </c>
      <c r="L171" s="82">
        <v>567958000.38999999</v>
      </c>
      <c r="M171" s="82">
        <v>127.81771135141217</v>
      </c>
      <c r="N171" s="26">
        <f t="shared" si="169"/>
        <v>5.3693257163236266E-3</v>
      </c>
      <c r="O171" s="26">
        <f t="shared" si="170"/>
        <v>5.3693257163236483E-3</v>
      </c>
      <c r="P171" s="82">
        <v>566873810.15999997</v>
      </c>
      <c r="Q171" s="82">
        <v>127.57</v>
      </c>
      <c r="R171" s="26">
        <f t="shared" si="171"/>
        <v>-1.9089267679221662E-3</v>
      </c>
      <c r="S171" s="26">
        <f t="shared" si="172"/>
        <v>-1.9380049039615468E-3</v>
      </c>
      <c r="T171" s="82">
        <v>561026846</v>
      </c>
      <c r="U171" s="82">
        <v>126.26</v>
      </c>
      <c r="V171" s="26">
        <f t="shared" si="173"/>
        <v>-1.0314401644961623E-2</v>
      </c>
      <c r="W171" s="26">
        <f t="shared" si="174"/>
        <v>-1.026887199184752E-2</v>
      </c>
      <c r="X171" s="82">
        <v>556836195.88999999</v>
      </c>
      <c r="Y171" s="82">
        <v>125.31477346461122</v>
      </c>
      <c r="Z171" s="26">
        <f t="shared" si="175"/>
        <v>-7.4696070961281849E-3</v>
      </c>
      <c r="AA171" s="26">
        <f t="shared" si="176"/>
        <v>-7.4863498763565964E-3</v>
      </c>
      <c r="AB171" s="83">
        <v>556834492.85000002</v>
      </c>
      <c r="AC171" s="82">
        <v>125.31</v>
      </c>
      <c r="AD171" s="26">
        <f t="shared" si="177"/>
        <v>-3.0584218707978522E-6</v>
      </c>
      <c r="AE171" s="26">
        <f t="shared" si="178"/>
        <v>-3.8091794600474549E-5</v>
      </c>
      <c r="AF171" s="83">
        <v>573546114.15999985</v>
      </c>
      <c r="AG171" s="82">
        <v>129.07530418813994</v>
      </c>
      <c r="AH171" s="26">
        <f t="shared" si="179"/>
        <v>3.0011828513830226E-2</v>
      </c>
      <c r="AI171" s="26">
        <f t="shared" si="180"/>
        <v>3.0047914676721219E-2</v>
      </c>
      <c r="AJ171" s="27">
        <f t="shared" si="187"/>
        <v>3.8388333888082398E-3</v>
      </c>
      <c r="AK171" s="27">
        <f t="shared" si="188"/>
        <v>2.2282963596069847E-3</v>
      </c>
      <c r="AL171" s="28">
        <f t="shared" si="189"/>
        <v>1.1479735714290366E-2</v>
      </c>
      <c r="AM171" s="28">
        <f t="shared" si="190"/>
        <v>1.1482675245983379E-2</v>
      </c>
      <c r="AN171" s="29">
        <f t="shared" si="191"/>
        <v>1.3850778639636416E-2</v>
      </c>
      <c r="AO171" s="87">
        <f t="shared" si="192"/>
        <v>1.2566688080794268E-2</v>
      </c>
    </row>
    <row r="172" spans="1:41">
      <c r="A172" s="236" t="s">
        <v>203</v>
      </c>
      <c r="B172" s="83">
        <v>231003632.87</v>
      </c>
      <c r="C172" s="82">
        <v>23.22</v>
      </c>
      <c r="D172" s="83">
        <v>230200882.55000001</v>
      </c>
      <c r="E172" s="82">
        <v>23.16</v>
      </c>
      <c r="F172" s="26">
        <f t="shared" si="165"/>
        <v>-3.4750549592081521E-3</v>
      </c>
      <c r="G172" s="26">
        <f t="shared" si="166"/>
        <v>-2.5839793281653197E-3</v>
      </c>
      <c r="H172" s="83">
        <v>211780403.86000001</v>
      </c>
      <c r="I172" s="82">
        <v>22.38</v>
      </c>
      <c r="J172" s="26">
        <f t="shared" si="167"/>
        <v>-8.0019148866638426E-2</v>
      </c>
      <c r="K172" s="26">
        <f t="shared" si="168"/>
        <v>-3.3678756476683988E-2</v>
      </c>
      <c r="L172" s="83">
        <v>214278929.19</v>
      </c>
      <c r="M172" s="82">
        <v>22.47</v>
      </c>
      <c r="N172" s="26">
        <f t="shared" si="169"/>
        <v>1.1797717279128732E-2</v>
      </c>
      <c r="O172" s="26">
        <f t="shared" si="170"/>
        <v>4.0214477211796187E-3</v>
      </c>
      <c r="P172" s="83">
        <v>215820995.09</v>
      </c>
      <c r="Q172" s="82">
        <v>22.59</v>
      </c>
      <c r="R172" s="26">
        <f t="shared" si="171"/>
        <v>7.1965354028471189E-3</v>
      </c>
      <c r="S172" s="26">
        <f t="shared" si="172"/>
        <v>5.3404539385848247E-3</v>
      </c>
      <c r="T172" s="83">
        <v>221353767.75999999</v>
      </c>
      <c r="U172" s="82">
        <v>22.18</v>
      </c>
      <c r="V172" s="26">
        <f t="shared" si="173"/>
        <v>2.5635933462788238E-2</v>
      </c>
      <c r="W172" s="26">
        <f t="shared" si="174"/>
        <v>-1.8149623727312977E-2</v>
      </c>
      <c r="X172" s="83">
        <v>212561426.66</v>
      </c>
      <c r="Y172" s="82">
        <v>21.28</v>
      </c>
      <c r="Z172" s="26">
        <f t="shared" si="175"/>
        <v>-3.9720765492155426E-2</v>
      </c>
      <c r="AA172" s="26">
        <f t="shared" si="176"/>
        <v>-4.057709648331824E-2</v>
      </c>
      <c r="AB172" s="83">
        <v>218206620.74000001</v>
      </c>
      <c r="AC172" s="82">
        <v>21.17</v>
      </c>
      <c r="AD172" s="26">
        <f t="shared" si="177"/>
        <v>2.6557942185012305E-2</v>
      </c>
      <c r="AE172" s="26">
        <f t="shared" si="178"/>
        <v>-5.1691729323307999E-3</v>
      </c>
      <c r="AF172" s="83">
        <v>238812820.49000001</v>
      </c>
      <c r="AG172" s="82">
        <v>22.58</v>
      </c>
      <c r="AH172" s="26">
        <f t="shared" si="179"/>
        <v>9.4434347042810077E-2</v>
      </c>
      <c r="AI172" s="26">
        <f t="shared" si="180"/>
        <v>6.6603684459140125E-2</v>
      </c>
      <c r="AJ172" s="27">
        <f t="shared" si="187"/>
        <v>5.3009382568230583E-3</v>
      </c>
      <c r="AK172" s="27">
        <f t="shared" si="188"/>
        <v>-3.0241303536133451E-3</v>
      </c>
      <c r="AL172" s="28">
        <f t="shared" si="189"/>
        <v>3.7410533984940174E-2</v>
      </c>
      <c r="AM172" s="28">
        <f t="shared" si="190"/>
        <v>-2.5043177892918905E-2</v>
      </c>
      <c r="AN172" s="29">
        <f t="shared" si="191"/>
        <v>5.1045396275119517E-2</v>
      </c>
      <c r="AO172" s="87">
        <f t="shared" si="192"/>
        <v>3.2844103394803793E-2</v>
      </c>
    </row>
    <row r="173" spans="1:41">
      <c r="A173" s="236" t="s">
        <v>204</v>
      </c>
      <c r="B173" s="83">
        <v>167990162.59999999</v>
      </c>
      <c r="C173" s="82">
        <v>19.7</v>
      </c>
      <c r="D173" s="83">
        <v>170267044.18000001</v>
      </c>
      <c r="E173" s="82">
        <v>20.170000000000002</v>
      </c>
      <c r="F173" s="26">
        <f t="shared" si="165"/>
        <v>1.3553660195100098E-2</v>
      </c>
      <c r="G173" s="26">
        <f t="shared" si="166"/>
        <v>2.3857868020304693E-2</v>
      </c>
      <c r="H173" s="83">
        <v>166370132.59999999</v>
      </c>
      <c r="I173" s="82">
        <v>20.38</v>
      </c>
      <c r="J173" s="26">
        <f t="shared" si="167"/>
        <v>-2.2887057203391296E-2</v>
      </c>
      <c r="K173" s="26">
        <f t="shared" si="168"/>
        <v>1.0411502231036058E-2</v>
      </c>
      <c r="L173" s="83">
        <v>172518287.16</v>
      </c>
      <c r="M173" s="82">
        <v>20.48</v>
      </c>
      <c r="N173" s="26">
        <f t="shared" si="169"/>
        <v>3.6954677284425044E-2</v>
      </c>
      <c r="O173" s="26">
        <f t="shared" si="170"/>
        <v>4.9067713444554181E-3</v>
      </c>
      <c r="P173" s="83">
        <v>171454971.61000001</v>
      </c>
      <c r="Q173" s="82">
        <v>20.347000000000001</v>
      </c>
      <c r="R173" s="26">
        <f t="shared" si="171"/>
        <v>-6.1634947083251705E-3</v>
      </c>
      <c r="S173" s="26">
        <f t="shared" si="172"/>
        <v>-6.494140624999957E-3</v>
      </c>
      <c r="T173" s="83">
        <v>172656406.12</v>
      </c>
      <c r="U173" s="82">
        <v>20.349</v>
      </c>
      <c r="V173" s="26">
        <f t="shared" si="173"/>
        <v>7.0072888451017511E-3</v>
      </c>
      <c r="W173" s="26">
        <f t="shared" si="174"/>
        <v>9.8294588882827516E-5</v>
      </c>
      <c r="X173" s="83">
        <v>168587547.81</v>
      </c>
      <c r="Y173" s="82">
        <v>20.46</v>
      </c>
      <c r="Z173" s="26">
        <f t="shared" si="175"/>
        <v>-2.3566216866416509E-2</v>
      </c>
      <c r="AA173" s="26">
        <f t="shared" si="176"/>
        <v>5.4548135043491399E-3</v>
      </c>
      <c r="AB173" s="83">
        <v>171488014.06</v>
      </c>
      <c r="AC173" s="82">
        <v>20.25</v>
      </c>
      <c r="AD173" s="26">
        <f t="shared" si="177"/>
        <v>1.720451058027641E-2</v>
      </c>
      <c r="AE173" s="26">
        <f t="shared" si="178"/>
        <v>-1.026392961876837E-2</v>
      </c>
      <c r="AF173" s="83">
        <v>180091266.09999999</v>
      </c>
      <c r="AG173" s="82">
        <v>20.9</v>
      </c>
      <c r="AH173" s="26">
        <f t="shared" si="179"/>
        <v>5.0168241128443515E-2</v>
      </c>
      <c r="AI173" s="26">
        <f t="shared" si="180"/>
        <v>3.2098765432098698E-2</v>
      </c>
      <c r="AJ173" s="27">
        <f t="shared" si="187"/>
        <v>9.0339511569017296E-3</v>
      </c>
      <c r="AK173" s="27">
        <f t="shared" si="188"/>
        <v>7.508743109669814E-3</v>
      </c>
      <c r="AL173" s="28">
        <f t="shared" si="189"/>
        <v>5.7698904490373272E-2</v>
      </c>
      <c r="AM173" s="28">
        <f t="shared" si="190"/>
        <v>3.6192364898363749E-2</v>
      </c>
      <c r="AN173" s="29">
        <f t="shared" si="191"/>
        <v>2.6391486779075896E-2</v>
      </c>
      <c r="AO173" s="87">
        <f t="shared" si="192"/>
        <v>1.4433301640137827E-2</v>
      </c>
    </row>
    <row r="174" spans="1:41">
      <c r="A174" s="237" t="s">
        <v>38</v>
      </c>
      <c r="B174" s="85">
        <f>SUM(B162:B173)</f>
        <v>7338740132.1903315</v>
      </c>
      <c r="C174" s="100"/>
      <c r="D174" s="85">
        <f>SUM(D162:D173)</f>
        <v>7358164303.6100006</v>
      </c>
      <c r="E174" s="100"/>
      <c r="F174" s="26">
        <f>((D174-B174)/B174)</f>
        <v>2.6467991875700585E-3</v>
      </c>
      <c r="G174" s="26"/>
      <c r="H174" s="85">
        <f>SUM(H162:H173)</f>
        <v>7213377907.5299997</v>
      </c>
      <c r="I174" s="100"/>
      <c r="J174" s="26">
        <f>((H174-D174)/D174)</f>
        <v>-1.9676972422179674E-2</v>
      </c>
      <c r="K174" s="26"/>
      <c r="L174" s="85">
        <f>SUM(L162:L173)</f>
        <v>7111956648.1300001</v>
      </c>
      <c r="M174" s="100"/>
      <c r="N174" s="26">
        <f>((L174-H174)/H174)</f>
        <v>-1.4060161646893143E-2</v>
      </c>
      <c r="O174" s="26"/>
      <c r="P174" s="85">
        <f>SUM(P162:P173)</f>
        <v>7210232253.2299986</v>
      </c>
      <c r="Q174" s="100"/>
      <c r="R174" s="26">
        <f>((P174-L174)/L174)</f>
        <v>1.3818363913373799E-2</v>
      </c>
      <c r="S174" s="26"/>
      <c r="T174" s="85">
        <f>SUM(T162:T173)</f>
        <v>7193212338.71</v>
      </c>
      <c r="U174" s="100"/>
      <c r="V174" s="26">
        <f>((T174-P174)/P174)</f>
        <v>-2.3605223690782036E-3</v>
      </c>
      <c r="W174" s="26"/>
      <c r="X174" s="85">
        <f>SUM(X162:X173)</f>
        <v>7262099084.750001</v>
      </c>
      <c r="Y174" s="100"/>
      <c r="Z174" s="26">
        <f>((X174-T174)/T174)</f>
        <v>9.5766318018014711E-3</v>
      </c>
      <c r="AA174" s="26"/>
      <c r="AB174" s="85">
        <f>SUM(AB162:AB173)</f>
        <v>7134069493.5600014</v>
      </c>
      <c r="AC174" s="100"/>
      <c r="AD174" s="26">
        <f>((AB174-X174)/X174)</f>
        <v>-1.7629832600171279E-2</v>
      </c>
      <c r="AE174" s="26"/>
      <c r="AF174" s="85">
        <f>SUM(AF162:AF173)</f>
        <v>7422961822.4700003</v>
      </c>
      <c r="AG174" s="100"/>
      <c r="AH174" s="26">
        <f>((AF174-AB174)/AB174)</f>
        <v>4.0494745554523266E-2</v>
      </c>
      <c r="AI174" s="26"/>
      <c r="AJ174" s="27">
        <f t="shared" si="187"/>
        <v>1.6011314273682875E-3</v>
      </c>
      <c r="AK174" s="27"/>
      <c r="AL174" s="28">
        <f t="shared" si="189"/>
        <v>8.8062071172030285E-3</v>
      </c>
      <c r="AM174" s="28"/>
      <c r="AN174" s="29">
        <f t="shared" si="191"/>
        <v>2.0036518442932871E-2</v>
      </c>
      <c r="AO174" s="87"/>
    </row>
    <row r="175" spans="1:41" ht="15.75" thickBot="1">
      <c r="A175" s="66" t="s">
        <v>48</v>
      </c>
      <c r="B175" s="263">
        <f>SUM(B154,B159,B174)</f>
        <v>1458068824084.2971</v>
      </c>
      <c r="C175" s="100"/>
      <c r="D175" s="263">
        <f>SUM(D154,D159,D174)</f>
        <v>1466211858456.3535</v>
      </c>
      <c r="E175" s="100"/>
      <c r="F175" s="243">
        <f>((D175-B175)/B175)</f>
        <v>5.5848079579991165E-3</v>
      </c>
      <c r="G175" s="243"/>
      <c r="H175" s="263">
        <f>SUM(H154,H159,H174)</f>
        <v>1479507199443.9771</v>
      </c>
      <c r="I175" s="100"/>
      <c r="J175" s="243">
        <f>((H175-D175)/D175)</f>
        <v>9.0678171172486888E-3</v>
      </c>
      <c r="K175" s="243"/>
      <c r="L175" s="263">
        <f>SUM(L154,L159,L174)</f>
        <v>1494569317645.2935</v>
      </c>
      <c r="M175" s="100"/>
      <c r="N175" s="243">
        <f>((L175-H175)/H175)</f>
        <v>1.0180496726867565E-2</v>
      </c>
      <c r="O175" s="243"/>
      <c r="P175" s="263">
        <f>SUM(P154,P159,P174)</f>
        <v>1512575311386.5037</v>
      </c>
      <c r="Q175" s="100"/>
      <c r="R175" s="243">
        <f>((P175-L175)/L175)</f>
        <v>1.2047613669454154E-2</v>
      </c>
      <c r="S175" s="243"/>
      <c r="T175" s="263">
        <f>SUM(T154,T159,T174)</f>
        <v>1508270958506.3096</v>
      </c>
      <c r="U175" s="100"/>
      <c r="V175" s="243">
        <f>((T175-P175)/P175)</f>
        <v>-2.8457114484094696E-3</v>
      </c>
      <c r="W175" s="243"/>
      <c r="X175" s="263">
        <f>SUM(X154,X159,X174)</f>
        <v>1506752646063.272</v>
      </c>
      <c r="Y175" s="100"/>
      <c r="Z175" s="243">
        <f>((X175-T175)/T175)</f>
        <v>-1.0066576131262466E-3</v>
      </c>
      <c r="AA175" s="243"/>
      <c r="AB175" s="263">
        <f>SUM(AB154,AB159,AB174)</f>
        <v>1504543877819.6406</v>
      </c>
      <c r="AC175" s="100"/>
      <c r="AD175" s="243">
        <f>((AB175-X175)/X175)</f>
        <v>-1.4659129681319945E-3</v>
      </c>
      <c r="AE175" s="243"/>
      <c r="AF175" s="263">
        <f>SUM(AF154,AF159,AF174)</f>
        <v>1508363001779.752</v>
      </c>
      <c r="AG175" s="100"/>
      <c r="AH175" s="243">
        <f>((AF175-AB175)/AB175)</f>
        <v>2.5383932076782881E-3</v>
      </c>
      <c r="AI175" s="243"/>
      <c r="AJ175" s="27">
        <f t="shared" si="187"/>
        <v>4.2626058311975128E-3</v>
      </c>
      <c r="AK175" s="27"/>
      <c r="AL175" s="28">
        <f t="shared" si="189"/>
        <v>2.8748330659237539E-2</v>
      </c>
      <c r="AM175" s="28"/>
      <c r="AN175" s="29">
        <f t="shared" si="191"/>
        <v>5.788513283849374E-3</v>
      </c>
      <c r="AO175" s="87"/>
    </row>
  </sheetData>
  <protectedRanges>
    <protectedRange password="CADF" sqref="B18" name="Fund Name_1_1_1_3_1_8"/>
    <protectedRange password="CADF" sqref="C18" name="Fund Name_1_1_1_1_1_8"/>
    <protectedRange password="CADF" sqref="B50" name="Yield_2_1_2_8"/>
    <protectedRange password="CADF" sqref="B45" name="Yield_2_1_2_3_8"/>
    <protectedRange password="CADF" sqref="B76" name="Yield_2_1_2_1_2"/>
    <protectedRange password="CADF" sqref="C75" name="BidOffer Prices_2_1_1_1_1_1_1_1_3_8"/>
    <protectedRange password="CADF" sqref="C76" name="Fund Name_2_2_1_7"/>
    <protectedRange password="CADF" sqref="B134" name="Fund Name_1_1_1_8"/>
    <protectedRange password="CADF" sqref="C134" name="Fund Name_1_1_1_1_10"/>
    <protectedRange password="CADF" sqref="D18" name="Fund Name_1_1_1_3_1_9"/>
    <protectedRange password="CADF" sqref="E18" name="Fund Name_1_1_1_1_1_9"/>
    <protectedRange password="CADF" sqref="D50" name="Yield_2_1_2_10"/>
    <protectedRange password="CADF" sqref="D45" name="Yield_2_1_2_3_9"/>
    <protectedRange password="CADF" sqref="D76" name="Yield_2_1_2_1_9"/>
    <protectedRange password="CADF" sqref="E75" name="BidOffer Prices_2_1_1_1_1_1_1_1_3_9"/>
    <protectedRange password="CADF" sqref="E76" name="Fund Name_2_2_1_8"/>
    <protectedRange password="CADF" sqref="D134" name="Fund Name_1_1_1_9"/>
    <protectedRange password="CADF" sqref="E134" name="Fund Name_1_1_1_1_11"/>
    <protectedRange password="CADF" sqref="H18" name="Fund Name_1_1_1_3_1_1"/>
    <protectedRange password="CADF" sqref="I18" name="Fund Name_1_1_1_1_1_1"/>
    <protectedRange password="CADF" sqref="H50" name="Yield_2_1_2"/>
    <protectedRange password="CADF" sqref="H45" name="Yield_2_1_2_3_2"/>
    <protectedRange password="CADF" sqref="H76" name="Yield_2_1_2_1_10"/>
    <protectedRange password="CADF" sqref="I75" name="BidOffer Prices_2_1_1_1_1_1_1_1_3"/>
    <protectedRange password="CADF" sqref="I76" name="Fund Name_2_2_1_9"/>
    <protectedRange password="CADF" sqref="H134" name="Fund Name_1_1_1_2"/>
    <protectedRange password="CADF" sqref="I134" name="Fund Name_1_1_1_1_3"/>
    <protectedRange password="CADF" sqref="L18" name="Fund Name_1_1_1_3_1_2"/>
    <protectedRange password="CADF" sqref="M18" name="Fund Name_1_1_1_1_1"/>
    <protectedRange password="CADF" sqref="L50" name="Yield_2_1_2_9"/>
    <protectedRange password="CADF" sqref="L45" name="Yield_2_1_2_3_4"/>
    <protectedRange password="CADF" sqref="L76" name="Yield_2_1_2_1_4"/>
    <protectedRange password="CADF" sqref="M75" name="BidOffer Prices_2_1_1_1_1_1_1_1_3_1"/>
    <protectedRange password="CADF" sqref="M76" name="Fund Name_2_2_1"/>
    <protectedRange password="CADF" sqref="L134" name="Fund Name_1_1_1_7"/>
    <protectedRange password="CADF" sqref="M134" name="Fund Name_1_1_1_1_5"/>
    <protectedRange password="CADF" sqref="P18" name="Fund Name_1_1_1_3_1_3"/>
    <protectedRange password="CADF" sqref="Q18" name="Fund Name_1_1_1_1_1_2"/>
    <protectedRange password="CADF" sqref="P50" name="Yield_2_1_2_1"/>
    <protectedRange password="CADF" sqref="P45" name="Yield_2_1_2_3"/>
    <protectedRange password="CADF" sqref="P76" name="Yield_2_1_2_1_3"/>
    <protectedRange password="CADF" sqref="Q75" name="BidOffer Prices_2_1_1_1_1_1_1_1_3_2"/>
    <protectedRange password="CADF" sqref="Q76" name="Fund Name_2_2_1_1"/>
    <protectedRange password="CADF" sqref="P134" name="Fund Name_1_1_1_3"/>
    <protectedRange password="CADF" sqref="Q134" name="Fund Name_1_1_1_1_2"/>
    <protectedRange password="CADF" sqref="T18" name="Fund Name_1_1_1_3_1_4"/>
    <protectedRange password="CADF" sqref="U18" name="Fund Name_1_1_1_1_1_3"/>
    <protectedRange password="CADF" sqref="T50" name="Yield_2_1_2_2"/>
    <protectedRange password="CADF" sqref="T45" name="Yield_2_1_2_3_3"/>
    <protectedRange password="CADF" sqref="T76" name="Yield_2_1_2_1_5"/>
    <protectedRange password="CADF" sqref="U75" name="BidOffer Prices_2_1_1_1_1_1_1_1_3_3"/>
    <protectedRange password="CADF" sqref="U76" name="Fund Name_2_2_1_2"/>
    <protectedRange password="CADF" sqref="T134" name="Fund Name_1_1_1_4"/>
    <protectedRange password="CADF" sqref="U134" name="Fund Name_1_1_1_1_6"/>
    <protectedRange password="CADF" sqref="X18" name="Fund Name_1_1_1_3_1"/>
    <protectedRange password="CADF" sqref="Y18" name="Fund Name_1_1_1_1_1_4"/>
    <protectedRange password="CADF" sqref="X45" name="Yield_2_1_2_3_1"/>
    <protectedRange password="CADF" sqref="X50" name="Yield_2_1_2_4"/>
    <protectedRange password="CADF" sqref="X76" name="Yield_2_1_2_1_1"/>
    <protectedRange password="CADF" sqref="Y75" name="BidOffer Prices_2_1_1_1_1_1_1_1_3_4"/>
    <protectedRange password="CADF" sqref="Y76" name="Fund Name_2_2_1_3"/>
    <protectedRange password="CADF" sqref="X134" name="Fund Name_1_1_1_1"/>
    <protectedRange password="CADF" sqref="Y134" name="Fund Name_1_1_1_1_4"/>
    <protectedRange password="CADF" sqref="AB18" name="Fund Name_1_1_1_3_1_5"/>
    <protectedRange password="CADF" sqref="AB45" name="Yield_2_1_2_3_5"/>
    <protectedRange password="CADF" sqref="AB50" name="Yield_2_1_2_4_1"/>
    <protectedRange password="CADF" sqref="AB76" name="Yield_2_1_2_1_6"/>
    <protectedRange password="CADF" sqref="AB134" name="Fund Name_1_1_1_5"/>
    <protectedRange password="CADF" sqref="AC18" name="Fund Name_1_1_1_1_1_5"/>
    <protectedRange password="CADF" sqref="AC75" name="BidOffer Prices_2_1_1_1_1_1_1_1_3_5"/>
    <protectedRange password="CADF" sqref="AC76" name="Fund Name_2_2_1_4"/>
    <protectedRange password="CADF" sqref="AC134" name="Fund Name_1_1_1_1_7"/>
    <protectedRange password="CADF" sqref="AF18" name="Fund Name_1_1_1_3_1_6"/>
    <protectedRange password="CADF" sqref="AG18" name="Fund Name_1_1_1_1_1_6"/>
    <protectedRange password="CADF" sqref="AF45" name="Yield_2_1_2_3_6"/>
    <protectedRange password="CADF" sqref="AF50" name="Yield_2_1_2_4_2"/>
    <protectedRange password="CADF" sqref="AF76" name="Yield_2_1_2_1_7"/>
    <protectedRange password="CADF" sqref="AG75" name="BidOffer Prices_2_1_1_1_1_1_1_1_3_6"/>
    <protectedRange password="CADF" sqref="AG76" name="Fund Name_2_2_1_5"/>
    <protectedRange password="CADF" sqref="AF134" name="Fund Name_1_1_1_6"/>
    <protectedRange password="CADF" sqref="AG134" name="Fund Name_1_1_1_1_8"/>
  </protectedRanges>
  <mergeCells count="23">
    <mergeCell ref="A1:AO1"/>
    <mergeCell ref="AN2:AO2"/>
    <mergeCell ref="AL2:AM2"/>
    <mergeCell ref="AJ2:AK2"/>
    <mergeCell ref="N2:O2"/>
    <mergeCell ref="L2:M2"/>
    <mergeCell ref="R2:S2"/>
    <mergeCell ref="V2:W2"/>
    <mergeCell ref="T2:U2"/>
    <mergeCell ref="AH2:AI2"/>
    <mergeCell ref="AF2:AG2"/>
    <mergeCell ref="AQ2:AR2"/>
    <mergeCell ref="AQ119:AR119"/>
    <mergeCell ref="B2:C2"/>
    <mergeCell ref="F2:G2"/>
    <mergeCell ref="D2:E2"/>
    <mergeCell ref="J2:K2"/>
    <mergeCell ref="H2:I2"/>
    <mergeCell ref="P2:Q2"/>
    <mergeCell ref="X2:Y2"/>
    <mergeCell ref="Z2:AA2"/>
    <mergeCell ref="AD2:AE2"/>
    <mergeCell ref="AB2:AC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Data</vt:lpstr>
      <vt:lpstr>Market Share</vt:lpstr>
      <vt:lpstr>NAV Trend</vt:lpstr>
      <vt:lpstr>Volatility Measure</vt:lpstr>
      <vt:lpstr>Total NAV</vt:lpstr>
      <vt:lpstr>Sector Trend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2021-12-05T22:39:14Z</cp:lastPrinted>
  <dcterms:created xsi:type="dcterms:W3CDTF">2014-07-02T14:15:07Z</dcterms:created>
  <dcterms:modified xsi:type="dcterms:W3CDTF">2022-04-21T08:32:30Z</dcterms:modified>
</cp:coreProperties>
</file>